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1840" windowHeight="12645" activeTab="1"/>
  </bookViews>
  <sheets>
    <sheet name="Sheet1" sheetId="1" r:id="rId1"/>
    <sheet name="air.quality" sheetId="2" r:id="rId2"/>
    <sheet name="SECA solution" sheetId="3" r:id="rId3"/>
  </sheets>
  <definedNames>
    <definedName name="DECISION">'SECA solution'!#REF!</definedName>
    <definedName name="pi">'SECA solution'!#REF!</definedName>
    <definedName name="Pi_N">'SECA solution'!#REF!</definedName>
    <definedName name="SIG">'SECA solution'!#REF!</definedName>
    <definedName name="sigma">'SECA solution'!#REF!</definedName>
    <definedName name="Sigma_N">'SECA solution'!#REF!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D28" i="2" l="1"/>
  <c r="L7" i="2" s="1"/>
  <c r="E28" i="2"/>
  <c r="M10" i="2" s="1"/>
  <c r="F28" i="2"/>
  <c r="N9" i="2" s="1"/>
  <c r="G28" i="2"/>
  <c r="O8" i="2" s="1"/>
  <c r="H28" i="2"/>
  <c r="P7" i="2" s="1"/>
  <c r="C28" i="2"/>
  <c r="K8" i="2" s="1"/>
  <c r="K7" i="2" l="1"/>
  <c r="K23" i="2"/>
  <c r="K19" i="2"/>
  <c r="K15" i="2"/>
  <c r="K11" i="2"/>
  <c r="P26" i="2"/>
  <c r="L26" i="2"/>
  <c r="M25" i="2"/>
  <c r="N24" i="2"/>
  <c r="O23" i="2"/>
  <c r="P22" i="2"/>
  <c r="L22" i="2"/>
  <c r="M21" i="2"/>
  <c r="N20" i="2"/>
  <c r="O19" i="2"/>
  <c r="P18" i="2"/>
  <c r="L18" i="2"/>
  <c r="M17" i="2"/>
  <c r="N16" i="2"/>
  <c r="O15" i="2"/>
  <c r="P14" i="2"/>
  <c r="L14" i="2"/>
  <c r="M13" i="2"/>
  <c r="N12" i="2"/>
  <c r="O11" i="2"/>
  <c r="P10" i="2"/>
  <c r="L10" i="2"/>
  <c r="M9" i="2"/>
  <c r="N8" i="2"/>
  <c r="O7" i="2"/>
  <c r="K26" i="2"/>
  <c r="K22" i="2"/>
  <c r="K18" i="2"/>
  <c r="K14" i="2"/>
  <c r="K10" i="2"/>
  <c r="O26" i="2"/>
  <c r="P25" i="2"/>
  <c r="L25" i="2"/>
  <c r="M24" i="2"/>
  <c r="N23" i="2"/>
  <c r="O22" i="2"/>
  <c r="P21" i="2"/>
  <c r="L21" i="2"/>
  <c r="M20" i="2"/>
  <c r="N19" i="2"/>
  <c r="O18" i="2"/>
  <c r="P17" i="2"/>
  <c r="L17" i="2"/>
  <c r="M16" i="2"/>
  <c r="N15" i="2"/>
  <c r="O14" i="2"/>
  <c r="P13" i="2"/>
  <c r="L13" i="2"/>
  <c r="M12" i="2"/>
  <c r="N11" i="2"/>
  <c r="O10" i="2"/>
  <c r="P9" i="2"/>
  <c r="L9" i="2"/>
  <c r="M8" i="2"/>
  <c r="N7" i="2"/>
  <c r="K25" i="2"/>
  <c r="K21" i="2"/>
  <c r="K17" i="2"/>
  <c r="K13" i="2"/>
  <c r="K9" i="2"/>
  <c r="N26" i="2"/>
  <c r="O25" i="2"/>
  <c r="P24" i="2"/>
  <c r="L24" i="2"/>
  <c r="M23" i="2"/>
  <c r="N22" i="2"/>
  <c r="O21" i="2"/>
  <c r="P20" i="2"/>
  <c r="L20" i="2"/>
  <c r="M19" i="2"/>
  <c r="N18" i="2"/>
  <c r="O17" i="2"/>
  <c r="P16" i="2"/>
  <c r="L16" i="2"/>
  <c r="M15" i="2"/>
  <c r="N14" i="2"/>
  <c r="O13" i="2"/>
  <c r="P12" i="2"/>
  <c r="L12" i="2"/>
  <c r="M11" i="2"/>
  <c r="N10" i="2"/>
  <c r="O9" i="2"/>
  <c r="P8" i="2"/>
  <c r="L8" i="2"/>
  <c r="M7" i="2"/>
  <c r="K24" i="2"/>
  <c r="K20" i="2"/>
  <c r="K16" i="2"/>
  <c r="K12" i="2"/>
  <c r="M26" i="2"/>
  <c r="N25" i="2"/>
  <c r="O24" i="2"/>
  <c r="P23" i="2"/>
  <c r="L23" i="2"/>
  <c r="M22" i="2"/>
  <c r="N21" i="2"/>
  <c r="O20" i="2"/>
  <c r="P19" i="2"/>
  <c r="L19" i="2"/>
  <c r="M18" i="2"/>
  <c r="N17" i="2"/>
  <c r="O16" i="2"/>
  <c r="P15" i="2"/>
  <c r="L15" i="2"/>
  <c r="M14" i="2"/>
  <c r="N13" i="2"/>
  <c r="O12" i="2"/>
  <c r="P11" i="2"/>
  <c r="L11" i="2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7" i="3"/>
  <c r="K33" i="2" l="1"/>
  <c r="L34" i="2"/>
  <c r="M35" i="2"/>
  <c r="N36" i="2"/>
  <c r="O37" i="2"/>
  <c r="J32" i="2"/>
  <c r="H33" i="2" l="1"/>
  <c r="D14" i="1"/>
  <c r="D37" i="2" l="1"/>
  <c r="K37" i="2" s="1"/>
  <c r="O33" i="2"/>
  <c r="G34" i="2"/>
  <c r="F34" i="2"/>
  <c r="H34" i="2"/>
  <c r="H35" i="2"/>
  <c r="G35" i="2"/>
  <c r="H36" i="2"/>
  <c r="E33" i="2"/>
  <c r="F33" i="2"/>
  <c r="G33" i="2"/>
  <c r="O28" i="2"/>
  <c r="P28" i="2"/>
  <c r="L28" i="2"/>
  <c r="N28" i="2"/>
  <c r="M28" i="2"/>
  <c r="M33" i="2" l="1"/>
  <c r="D35" i="2"/>
  <c r="K35" i="2" s="1"/>
  <c r="L33" i="2"/>
  <c r="D34" i="2"/>
  <c r="K34" i="2" s="1"/>
  <c r="O36" i="2"/>
  <c r="G37" i="2"/>
  <c r="N37" i="2" s="1"/>
  <c r="N35" i="2"/>
  <c r="F36" i="2"/>
  <c r="M36" i="2" s="1"/>
  <c r="O35" i="2"/>
  <c r="F37" i="2"/>
  <c r="M37" i="2" s="1"/>
  <c r="E37" i="2"/>
  <c r="L37" i="2" s="1"/>
  <c r="O34" i="2"/>
  <c r="M34" i="2"/>
  <c r="E35" i="2"/>
  <c r="L35" i="2" s="1"/>
  <c r="D36" i="2"/>
  <c r="K36" i="2" s="1"/>
  <c r="N33" i="2"/>
  <c r="E36" i="2"/>
  <c r="L36" i="2" s="1"/>
  <c r="N34" i="2"/>
  <c r="G32" i="2" l="1"/>
  <c r="C36" i="2" s="1"/>
  <c r="J36" i="2" s="1"/>
  <c r="Q36" i="2" s="1"/>
  <c r="E32" i="2"/>
  <c r="C34" i="2" s="1"/>
  <c r="J34" i="2" s="1"/>
  <c r="Q34" i="2" s="1"/>
  <c r="D32" i="2"/>
  <c r="K32" i="2" s="1"/>
  <c r="H32" i="2"/>
  <c r="C37" i="2" s="1"/>
  <c r="J37" i="2" s="1"/>
  <c r="Q37" i="2" s="1"/>
  <c r="F32" i="2"/>
  <c r="M32" i="2" s="1"/>
  <c r="K28" i="2"/>
  <c r="Q28" i="2" s="1"/>
  <c r="M29" i="2" l="1"/>
  <c r="S9" i="2" s="1"/>
  <c r="P29" i="2"/>
  <c r="S12" i="2" s="1"/>
  <c r="N29" i="2"/>
  <c r="S10" i="2" s="1"/>
  <c r="L29" i="2"/>
  <c r="S8" i="2" s="1"/>
  <c r="C33" i="2"/>
  <c r="J33" i="2" s="1"/>
  <c r="Q33" i="2" s="1"/>
  <c r="K29" i="2"/>
  <c r="S7" i="2" s="1"/>
  <c r="N32" i="2"/>
  <c r="O29" i="2"/>
  <c r="S11" i="2" s="1"/>
  <c r="C35" i="2"/>
  <c r="J35" i="2" s="1"/>
  <c r="Q35" i="2" s="1"/>
  <c r="L32" i="2"/>
  <c r="O32" i="2"/>
  <c r="Q32" i="2" l="1"/>
  <c r="Q39" i="2"/>
  <c r="R32" i="2" s="1"/>
  <c r="R35" i="2" l="1"/>
  <c r="R33" i="2"/>
  <c r="R36" i="2"/>
  <c r="R34" i="2"/>
  <c r="R37" i="2"/>
</calcChain>
</file>

<file path=xl/sharedStrings.xml><?xml version="1.0" encoding="utf-8"?>
<sst xmlns="http://schemas.openxmlformats.org/spreadsheetml/2006/main" count="68" uniqueCount="48">
  <si>
    <t>Price (€/gr)</t>
  </si>
  <si>
    <t xml:space="preserve">Inventory capacity (gr) </t>
  </si>
  <si>
    <t>batch volume</t>
  </si>
  <si>
    <t>degree of flexibility (0-1)</t>
  </si>
  <si>
    <t>technology utilization (0-1)</t>
  </si>
  <si>
    <t>quality (1-10)</t>
  </si>
  <si>
    <t>A1</t>
  </si>
  <si>
    <t>0.4</t>
  </si>
  <si>
    <t>0.7</t>
  </si>
  <si>
    <t>0.6</t>
  </si>
  <si>
    <t>A2</t>
  </si>
  <si>
    <t>A3</t>
  </si>
  <si>
    <t>2.5</t>
  </si>
  <si>
    <t>0.5</t>
  </si>
  <si>
    <t>A4</t>
  </si>
  <si>
    <t>3.2</t>
  </si>
  <si>
    <t>0.8</t>
  </si>
  <si>
    <t>A5</t>
  </si>
  <si>
    <t>1.24</t>
  </si>
  <si>
    <t>A6</t>
  </si>
  <si>
    <t>0.85</t>
  </si>
  <si>
    <t>-</t>
  </si>
  <si>
    <t>max</t>
  </si>
  <si>
    <t>min</t>
  </si>
  <si>
    <t>year</t>
  </si>
  <si>
    <t>SO2</t>
  </si>
  <si>
    <t>NO2</t>
  </si>
  <si>
    <t>PM10</t>
  </si>
  <si>
    <t>Dustfall</t>
  </si>
  <si>
    <t>Ph</t>
  </si>
  <si>
    <t>AQI</t>
  </si>
  <si>
    <t>main matrix</t>
  </si>
  <si>
    <t>maxc</t>
  </si>
  <si>
    <t>Sigma-N</t>
  </si>
  <si>
    <t>c1</t>
  </si>
  <si>
    <t>c2</t>
  </si>
  <si>
    <t>c3</t>
  </si>
  <si>
    <t>c4</t>
  </si>
  <si>
    <t>c5</t>
  </si>
  <si>
    <t>c6</t>
  </si>
  <si>
    <t>Pi-N</t>
  </si>
  <si>
    <t>Year list</t>
  </si>
  <si>
    <t>Air quality index</t>
  </si>
  <si>
    <t>Ranking</t>
  </si>
  <si>
    <t>Weight</t>
  </si>
  <si>
    <t>Air indicators</t>
  </si>
  <si>
    <t>Pi/N</t>
  </si>
  <si>
    <t>Sig.N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</si>
</sst>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"/>
    <numFmt numFmtId="166" formatCode="0.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5" xfId="0" applyBorder="1"/>
    <xf numFmtId="0" fontId="0" fillId="0" borderId="0" xfId="0" applyBorder="1"/>
    <xf numFmtId="167" fontId="0" fillId="0" borderId="0" xfId="0" applyNumberFormat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Alignment="1">
      <alignment horizontal="center"/>
    </xf>
    <xf numFmtId="167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workbookViewId="0">
      <selection activeCell="D9" sqref="D9"/>
    </sheetView>
  </sheetViews>
  <sheetFormatPr defaultColWidth="8.85546875" defaultRowHeight="15" x14ac:dyDescent="0.25"/>
  <cols>
    <col min="4" max="4" width="12.5703125" customWidth="1"/>
    <col min="5" max="5" width="21.85546875" customWidth="1"/>
    <col min="6" max="6" width="12.7109375" customWidth="1"/>
    <col min="7" max="7" width="22.140625" customWidth="1"/>
    <col min="8" max="8" width="24.28515625" customWidth="1"/>
    <col min="9" max="9" width="16" customWidth="1"/>
  </cols>
  <sheetData>
    <row r="4" spans="3:9" ht="14.45" x14ac:dyDescent="0.3">
      <c r="D4" s="5" t="s">
        <v>21</v>
      </c>
    </row>
    <row r="5" spans="3:9" thickBot="1" x14ac:dyDescent="0.35"/>
    <row r="6" spans="3:9" ht="20.45" customHeight="1" thickBot="1" x14ac:dyDescent="0.3">
      <c r="C6" s="3"/>
      <c r="D6" s="4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</row>
    <row r="7" spans="3:9" thickBot="1" x14ac:dyDescent="0.35">
      <c r="C7" s="1" t="s">
        <v>6</v>
      </c>
      <c r="D7" s="2">
        <v>0.4</v>
      </c>
      <c r="E7" s="2">
        <v>11000</v>
      </c>
      <c r="F7" s="2">
        <v>1200</v>
      </c>
      <c r="G7" s="2" t="s">
        <v>8</v>
      </c>
      <c r="H7" s="2" t="s">
        <v>9</v>
      </c>
      <c r="I7" s="2">
        <v>8</v>
      </c>
    </row>
    <row r="8" spans="3:9" thickBot="1" x14ac:dyDescent="0.35">
      <c r="C8" s="1" t="s">
        <v>10</v>
      </c>
      <c r="D8" s="2">
        <v>0.63500000000000001</v>
      </c>
      <c r="E8" s="2">
        <v>12250</v>
      </c>
      <c r="F8" s="2">
        <v>890</v>
      </c>
      <c r="G8" s="2" t="s">
        <v>9</v>
      </c>
      <c r="H8" s="2" t="s">
        <v>8</v>
      </c>
      <c r="I8" s="2">
        <v>7</v>
      </c>
    </row>
    <row r="9" spans="3:9" thickBot="1" x14ac:dyDescent="0.35">
      <c r="C9" s="1" t="s">
        <v>11</v>
      </c>
      <c r="D9" s="2" t="s">
        <v>12</v>
      </c>
      <c r="E9" s="2">
        <v>25000</v>
      </c>
      <c r="F9" s="2">
        <v>800</v>
      </c>
      <c r="G9" s="2" t="s">
        <v>13</v>
      </c>
      <c r="H9" s="2" t="s">
        <v>9</v>
      </c>
      <c r="I9" s="2">
        <v>5</v>
      </c>
    </row>
    <row r="10" spans="3:9" thickBot="1" x14ac:dyDescent="0.35">
      <c r="C10" s="1" t="s">
        <v>14</v>
      </c>
      <c r="D10" s="2" t="s">
        <v>15</v>
      </c>
      <c r="E10" s="2">
        <v>32000</v>
      </c>
      <c r="F10" s="2">
        <v>540</v>
      </c>
      <c r="G10" s="2" t="s">
        <v>9</v>
      </c>
      <c r="H10" s="2" t="s">
        <v>16</v>
      </c>
      <c r="I10" s="2">
        <v>6</v>
      </c>
    </row>
    <row r="11" spans="3:9" thickBot="1" x14ac:dyDescent="0.35">
      <c r="C11" s="1" t="s">
        <v>17</v>
      </c>
      <c r="D11" s="2" t="s">
        <v>18</v>
      </c>
      <c r="E11" s="2">
        <v>20100</v>
      </c>
      <c r="F11" s="2">
        <v>650</v>
      </c>
      <c r="G11" s="2" t="s">
        <v>7</v>
      </c>
      <c r="H11" s="2" t="s">
        <v>9</v>
      </c>
      <c r="I11" s="2">
        <v>6</v>
      </c>
    </row>
    <row r="12" spans="3:9" thickBot="1" x14ac:dyDescent="0.35">
      <c r="C12" s="1" t="s">
        <v>19</v>
      </c>
      <c r="D12" s="2" t="s">
        <v>20</v>
      </c>
      <c r="E12" s="2">
        <v>17400</v>
      </c>
      <c r="F12" s="2">
        <v>1050</v>
      </c>
      <c r="G12" s="2" t="s">
        <v>9</v>
      </c>
      <c r="H12" s="2" t="s">
        <v>13</v>
      </c>
      <c r="I12" s="2">
        <v>3</v>
      </c>
    </row>
    <row r="14" spans="3:9" ht="14.45" x14ac:dyDescent="0.3">
      <c r="C14" s="6" t="s">
        <v>22</v>
      </c>
      <c r="D14" s="7">
        <f>MAX(D7:D12)</f>
        <v>0.63500000000000001</v>
      </c>
      <c r="E14" s="7"/>
      <c r="F14" s="7"/>
      <c r="G14" s="7"/>
      <c r="H14" s="7"/>
      <c r="I14" s="7"/>
    </row>
    <row r="15" spans="3:9" ht="14.45" x14ac:dyDescent="0.3">
      <c r="C15" s="6" t="s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tabSelected="1" zoomScale="90" zoomScaleNormal="90" workbookViewId="0">
      <selection activeCell="Q24" sqref="Q24"/>
    </sheetView>
  </sheetViews>
  <sheetFormatPr defaultColWidth="11.42578125" defaultRowHeight="15" x14ac:dyDescent="0.25"/>
  <cols>
    <col min="2" max="2" width="15.42578125" customWidth="1"/>
    <col min="3" max="9" width="8.28515625" customWidth="1"/>
    <col min="10" max="10" width="9.85546875" customWidth="1"/>
    <col min="11" max="11" width="9.42578125" customWidth="1"/>
    <col min="12" max="12" width="11.42578125" customWidth="1"/>
    <col min="13" max="16" width="8.28515625" customWidth="1"/>
  </cols>
  <sheetData>
    <row r="2" spans="2:20" ht="14.45" x14ac:dyDescent="0.3">
      <c r="B2" t="s">
        <v>31</v>
      </c>
    </row>
    <row r="6" spans="2:20" ht="14.45" x14ac:dyDescent="0.3">
      <c r="B6" s="10" t="s">
        <v>24</v>
      </c>
      <c r="C6" s="11" t="s">
        <v>25</v>
      </c>
      <c r="D6" s="11" t="s">
        <v>26</v>
      </c>
      <c r="E6" s="11" t="s">
        <v>27</v>
      </c>
      <c r="F6" s="11" t="s">
        <v>28</v>
      </c>
      <c r="G6" s="11" t="s">
        <v>29</v>
      </c>
      <c r="H6" s="11" t="s">
        <v>30</v>
      </c>
      <c r="I6" s="14"/>
      <c r="J6" s="10" t="s">
        <v>24</v>
      </c>
      <c r="K6" s="10"/>
      <c r="L6" s="10"/>
      <c r="M6" s="10"/>
      <c r="N6" s="10"/>
      <c r="O6" s="10"/>
      <c r="P6" s="10"/>
      <c r="S6" s="19" t="s">
        <v>33</v>
      </c>
      <c r="T6" s="19" t="s">
        <v>40</v>
      </c>
    </row>
    <row r="7" spans="2:20" s="12" customFormat="1" ht="14.45" x14ac:dyDescent="0.3">
      <c r="B7" s="8">
        <v>1996</v>
      </c>
      <c r="C7" s="8">
        <v>3.4599999999999999E-2</v>
      </c>
      <c r="D7" s="8">
        <v>2.52E-2</v>
      </c>
      <c r="E7" s="8">
        <v>2.7699999999999999E-2</v>
      </c>
      <c r="F7" s="8">
        <v>2.0000000000000001E-4</v>
      </c>
      <c r="G7" s="8">
        <v>0.1003</v>
      </c>
      <c r="H7" s="8">
        <v>5.8999999999999997E-2</v>
      </c>
      <c r="I7" s="8"/>
      <c r="J7" s="8">
        <v>1996</v>
      </c>
      <c r="K7" s="25">
        <f>C$28/C7</f>
        <v>8.670520231213872E-3</v>
      </c>
      <c r="L7" s="25">
        <f t="shared" ref="L7:P22" si="0">D$28/D7</f>
        <v>3.968253968253968E-3</v>
      </c>
      <c r="M7" s="25">
        <f t="shared" si="0"/>
        <v>3.6101083032490976E-3</v>
      </c>
      <c r="N7" s="25">
        <f t="shared" si="0"/>
        <v>1</v>
      </c>
      <c r="O7" s="25">
        <f t="shared" si="0"/>
        <v>1.9940179461615157E-3</v>
      </c>
      <c r="P7" s="25">
        <f t="shared" si="0"/>
        <v>3.3898305084745766E-3</v>
      </c>
      <c r="S7" s="27">
        <f>K29</f>
        <v>0.16559389528112278</v>
      </c>
      <c r="T7" s="20">
        <v>0.2041874052154494</v>
      </c>
    </row>
    <row r="8" spans="2:20" s="12" customFormat="1" ht="14.45" x14ac:dyDescent="0.3">
      <c r="B8" s="8">
        <v>1997</v>
      </c>
      <c r="C8" s="8">
        <v>3.4599999999999999E-2</v>
      </c>
      <c r="D8" s="8">
        <v>1.4E-2</v>
      </c>
      <c r="E8" s="8">
        <v>7.7999999999999996E-3</v>
      </c>
      <c r="F8" s="8">
        <v>2.3E-3</v>
      </c>
      <c r="G8" s="8">
        <v>9.74E-2</v>
      </c>
      <c r="H8" s="8">
        <v>5.2200000000000003E-2</v>
      </c>
      <c r="I8" s="8"/>
      <c r="J8" s="8">
        <v>1997</v>
      </c>
      <c r="K8" s="25">
        <f t="shared" ref="K8:K26" si="1">C$28/C8</f>
        <v>8.670520231213872E-3</v>
      </c>
      <c r="L8" s="25">
        <f t="shared" si="0"/>
        <v>7.1428571428571426E-3</v>
      </c>
      <c r="M8" s="25">
        <f t="shared" si="0"/>
        <v>1.2820512820512822E-2</v>
      </c>
      <c r="N8" s="25">
        <f t="shared" si="0"/>
        <v>8.6956521739130446E-2</v>
      </c>
      <c r="O8" s="25">
        <f t="shared" si="0"/>
        <v>2.0533880903490761E-3</v>
      </c>
      <c r="P8" s="25">
        <f t="shared" si="0"/>
        <v>3.8314176245210726E-3</v>
      </c>
      <c r="S8" s="27">
        <f>L29</f>
        <v>0.1665489569246501</v>
      </c>
      <c r="T8" s="20">
        <v>0.19286674471373011</v>
      </c>
    </row>
    <row r="9" spans="2:20" s="12" customFormat="1" ht="14.45" x14ac:dyDescent="0.3">
      <c r="B9" s="8">
        <v>1998</v>
      </c>
      <c r="C9" s="8">
        <v>3.0300000000000001E-2</v>
      </c>
      <c r="D9" s="8">
        <v>1E-4</v>
      </c>
      <c r="E9" s="8">
        <v>4.0000000000000002E-4</v>
      </c>
      <c r="F9" s="8">
        <v>9.7999999999999997E-3</v>
      </c>
      <c r="G9" s="8">
        <v>9.5299999999999996E-2</v>
      </c>
      <c r="H9" s="8">
        <v>4.3099999999999999E-2</v>
      </c>
      <c r="I9" s="8"/>
      <c r="J9" s="8">
        <v>1998</v>
      </c>
      <c r="K9" s="25">
        <f t="shared" si="1"/>
        <v>9.9009900990098994E-3</v>
      </c>
      <c r="L9" s="25">
        <f t="shared" si="0"/>
        <v>1</v>
      </c>
      <c r="M9" s="25">
        <f t="shared" si="0"/>
        <v>0.25</v>
      </c>
      <c r="N9" s="25">
        <f t="shared" si="0"/>
        <v>2.0408163265306124E-2</v>
      </c>
      <c r="O9" s="25">
        <f t="shared" si="0"/>
        <v>2.0986358866736622E-3</v>
      </c>
      <c r="P9" s="25">
        <f t="shared" si="0"/>
        <v>4.6403712296983765E-3</v>
      </c>
      <c r="S9" s="27">
        <f>M29</f>
        <v>0.16949705162873133</v>
      </c>
      <c r="T9" s="20">
        <v>0.19519549887818677</v>
      </c>
    </row>
    <row r="10" spans="2:20" s="12" customFormat="1" ht="14.45" x14ac:dyDescent="0.3">
      <c r="B10" s="8">
        <v>1999</v>
      </c>
      <c r="C10" s="8">
        <v>5.1900000000000002E-2</v>
      </c>
      <c r="D10" s="8">
        <v>8.3999999999999995E-3</v>
      </c>
      <c r="E10" s="8">
        <v>1E-4</v>
      </c>
      <c r="F10" s="8">
        <v>2.5100000000000001E-2</v>
      </c>
      <c r="G10" s="8">
        <v>6.9400000000000003E-2</v>
      </c>
      <c r="H10" s="8">
        <v>3.1699999999999999E-2</v>
      </c>
      <c r="I10" s="8"/>
      <c r="J10" s="8">
        <v>1999</v>
      </c>
      <c r="K10" s="25">
        <f t="shared" si="1"/>
        <v>5.7803468208092483E-3</v>
      </c>
      <c r="L10" s="25">
        <f t="shared" si="0"/>
        <v>1.1904761904761906E-2</v>
      </c>
      <c r="M10" s="25">
        <f t="shared" si="0"/>
        <v>1</v>
      </c>
      <c r="N10" s="25">
        <f t="shared" si="0"/>
        <v>7.9681274900398405E-3</v>
      </c>
      <c r="O10" s="25">
        <f t="shared" si="0"/>
        <v>2.881844380403458E-3</v>
      </c>
      <c r="P10" s="25">
        <f t="shared" si="0"/>
        <v>6.3091482649842278E-3</v>
      </c>
      <c r="S10" s="27">
        <f>N29</f>
        <v>0.16607532078357742</v>
      </c>
      <c r="T10" s="20">
        <v>0.20364094006910358</v>
      </c>
    </row>
    <row r="11" spans="2:20" s="12" customFormat="1" ht="14.45" x14ac:dyDescent="0.3">
      <c r="B11" s="8">
        <v>2000</v>
      </c>
      <c r="C11" s="8">
        <v>6.0600000000000001E-2</v>
      </c>
      <c r="D11" s="8">
        <v>6.3100000000000003E-2</v>
      </c>
      <c r="E11" s="8">
        <v>2.12E-2</v>
      </c>
      <c r="F11" s="8">
        <v>4.36E-2</v>
      </c>
      <c r="G11" s="8">
        <v>5.91E-2</v>
      </c>
      <c r="H11" s="8">
        <v>7.0300000000000001E-2</v>
      </c>
      <c r="I11" s="8"/>
      <c r="J11" s="8">
        <v>2000</v>
      </c>
      <c r="K11" s="25">
        <f t="shared" si="1"/>
        <v>4.9504950495049497E-3</v>
      </c>
      <c r="L11" s="25">
        <f t="shared" si="0"/>
        <v>1.5847860538827259E-3</v>
      </c>
      <c r="M11" s="25">
        <f t="shared" si="0"/>
        <v>4.7169811320754715E-3</v>
      </c>
      <c r="N11" s="25">
        <f t="shared" si="0"/>
        <v>4.5871559633027525E-3</v>
      </c>
      <c r="O11" s="25">
        <f t="shared" si="0"/>
        <v>3.3840947546531306E-3</v>
      </c>
      <c r="P11" s="25">
        <f t="shared" si="0"/>
        <v>2.8449502133712661E-3</v>
      </c>
      <c r="S11" s="27">
        <f>O29</f>
        <v>0.16602326704785064</v>
      </c>
      <c r="T11" s="20">
        <v>0.20410941112353009</v>
      </c>
    </row>
    <row r="12" spans="2:20" s="12" customFormat="1" ht="14.45" x14ac:dyDescent="0.3">
      <c r="B12" s="8">
        <v>2001</v>
      </c>
      <c r="C12" s="8">
        <v>5.1900000000000002E-2</v>
      </c>
      <c r="D12" s="8">
        <v>6.4500000000000002E-2</v>
      </c>
      <c r="E12" s="8">
        <v>5.3699999999999998E-2</v>
      </c>
      <c r="F12" s="8">
        <v>5.0200000000000002E-2</v>
      </c>
      <c r="G12" s="8">
        <v>8.5000000000000006E-2</v>
      </c>
      <c r="H12" s="8">
        <v>4.0800000000000003E-2</v>
      </c>
      <c r="I12" s="8"/>
      <c r="J12" s="8">
        <v>2001</v>
      </c>
      <c r="K12" s="25">
        <f t="shared" si="1"/>
        <v>5.7803468208092483E-3</v>
      </c>
      <c r="L12" s="25">
        <f t="shared" si="0"/>
        <v>1.5503875968992248E-3</v>
      </c>
      <c r="M12" s="25">
        <f t="shared" si="0"/>
        <v>1.8621973929236501E-3</v>
      </c>
      <c r="N12" s="25">
        <f t="shared" si="0"/>
        <v>3.9840637450199202E-3</v>
      </c>
      <c r="O12" s="25">
        <f t="shared" si="0"/>
        <v>2.352941176470588E-3</v>
      </c>
      <c r="P12" s="25">
        <f t="shared" si="0"/>
        <v>4.9019607843137254E-3</v>
      </c>
      <c r="S12" s="27">
        <f>P29</f>
        <v>0.16626150833406778</v>
      </c>
      <c r="T12" s="20">
        <v>0.20399950810544604</v>
      </c>
    </row>
    <row r="13" spans="2:20" s="12" customFormat="1" ht="14.45" x14ac:dyDescent="0.3">
      <c r="B13" s="8">
        <v>2002</v>
      </c>
      <c r="C13" s="8">
        <v>4.7600000000000003E-2</v>
      </c>
      <c r="D13" s="8">
        <v>6.1699999999999998E-2</v>
      </c>
      <c r="E13" s="8">
        <v>5.5399999999999998E-2</v>
      </c>
      <c r="F13" s="8">
        <v>4.0899999999999999E-2</v>
      </c>
      <c r="G13" s="8">
        <v>2.2800000000000001E-2</v>
      </c>
      <c r="H13" s="8">
        <v>2.2700000000000001E-2</v>
      </c>
      <c r="I13" s="8"/>
      <c r="J13" s="8">
        <v>2002</v>
      </c>
      <c r="K13" s="25">
        <f t="shared" si="1"/>
        <v>6.3025210084033606E-3</v>
      </c>
      <c r="L13" s="25">
        <f t="shared" si="0"/>
        <v>1.620745542949757E-3</v>
      </c>
      <c r="M13" s="25">
        <f t="shared" si="0"/>
        <v>1.8050541516245488E-3</v>
      </c>
      <c r="N13" s="25">
        <f t="shared" si="0"/>
        <v>4.8899755501222494E-3</v>
      </c>
      <c r="O13" s="25">
        <f t="shared" si="0"/>
        <v>8.771929824561403E-3</v>
      </c>
      <c r="P13" s="25">
        <f t="shared" si="0"/>
        <v>8.8105726872246687E-3</v>
      </c>
    </row>
    <row r="14" spans="2:20" s="12" customFormat="1" ht="14.45" x14ac:dyDescent="0.3">
      <c r="B14" s="8">
        <v>2003</v>
      </c>
      <c r="C14" s="8">
        <v>3.9E-2</v>
      </c>
      <c r="D14" s="8">
        <v>6.3100000000000003E-2</v>
      </c>
      <c r="E14" s="8">
        <v>6.0600000000000001E-2</v>
      </c>
      <c r="F14" s="8">
        <v>4.6899999999999997E-2</v>
      </c>
      <c r="G14" s="8">
        <v>2.0000000000000001E-4</v>
      </c>
      <c r="H14" s="8">
        <v>3.85E-2</v>
      </c>
      <c r="I14" s="8"/>
      <c r="J14" s="8">
        <v>2003</v>
      </c>
      <c r="K14" s="25">
        <f t="shared" si="1"/>
        <v>7.6923076923076919E-3</v>
      </c>
      <c r="L14" s="25">
        <f t="shared" si="0"/>
        <v>1.5847860538827259E-3</v>
      </c>
      <c r="M14" s="25">
        <f t="shared" si="0"/>
        <v>1.6501650165016502E-3</v>
      </c>
      <c r="N14" s="25">
        <f t="shared" si="0"/>
        <v>4.2643923240938174E-3</v>
      </c>
      <c r="O14" s="25">
        <f t="shared" si="0"/>
        <v>1</v>
      </c>
      <c r="P14" s="25">
        <f t="shared" si="0"/>
        <v>5.1948051948051948E-3</v>
      </c>
    </row>
    <row r="15" spans="2:20" s="12" customFormat="1" ht="14.45" x14ac:dyDescent="0.3">
      <c r="B15" s="8">
        <v>2004</v>
      </c>
      <c r="C15" s="8">
        <v>3.0300000000000001E-2</v>
      </c>
      <c r="D15" s="8">
        <v>6.1699999999999998E-2</v>
      </c>
      <c r="E15" s="8">
        <v>5.5800000000000002E-2</v>
      </c>
      <c r="F15" s="8">
        <v>6.3299999999999995E-2</v>
      </c>
      <c r="G15" s="8">
        <v>1.55E-2</v>
      </c>
      <c r="H15" s="8">
        <v>3.4000000000000002E-2</v>
      </c>
      <c r="I15" s="8"/>
      <c r="J15" s="8">
        <v>2004</v>
      </c>
      <c r="K15" s="25">
        <f t="shared" si="1"/>
        <v>9.9009900990098994E-3</v>
      </c>
      <c r="L15" s="25">
        <f t="shared" si="0"/>
        <v>1.620745542949757E-3</v>
      </c>
      <c r="M15" s="25">
        <f t="shared" si="0"/>
        <v>1.7921146953405018E-3</v>
      </c>
      <c r="N15" s="25">
        <f t="shared" si="0"/>
        <v>3.1595576619273306E-3</v>
      </c>
      <c r="O15" s="25">
        <f t="shared" si="0"/>
        <v>1.2903225806451613E-2</v>
      </c>
      <c r="P15" s="25">
        <f t="shared" si="0"/>
        <v>5.8823529411764705E-3</v>
      </c>
    </row>
    <row r="16" spans="2:20" s="12" customFormat="1" ht="14.45" x14ac:dyDescent="0.3">
      <c r="B16" s="8">
        <v>2005</v>
      </c>
      <c r="C16" s="8">
        <v>2.5999999999999999E-2</v>
      </c>
      <c r="D16" s="8">
        <v>6.8699999999999997E-2</v>
      </c>
      <c r="E16" s="8">
        <v>6.4100000000000004E-2</v>
      </c>
      <c r="F16" s="8">
        <v>6.5100000000000005E-2</v>
      </c>
      <c r="G16" s="8">
        <v>2.69E-2</v>
      </c>
      <c r="H16" s="8">
        <v>5.2200000000000003E-2</v>
      </c>
      <c r="I16" s="8"/>
      <c r="J16" s="8">
        <v>2005</v>
      </c>
      <c r="K16" s="25">
        <f t="shared" si="1"/>
        <v>1.1538461538461537E-2</v>
      </c>
      <c r="L16" s="25">
        <f t="shared" si="0"/>
        <v>1.455604075691412E-3</v>
      </c>
      <c r="M16" s="25">
        <f t="shared" si="0"/>
        <v>1.5600624024960999E-3</v>
      </c>
      <c r="N16" s="25">
        <f t="shared" si="0"/>
        <v>3.0721966205837174E-3</v>
      </c>
      <c r="O16" s="25">
        <f t="shared" si="0"/>
        <v>7.4349442379182161E-3</v>
      </c>
      <c r="P16" s="25">
        <f t="shared" si="0"/>
        <v>3.8314176245210726E-3</v>
      </c>
    </row>
    <row r="17" spans="2:18" s="12" customFormat="1" ht="14.45" x14ac:dyDescent="0.3">
      <c r="B17" s="8">
        <v>2006</v>
      </c>
      <c r="C17" s="8">
        <v>2.1600000000000001E-2</v>
      </c>
      <c r="D17" s="8">
        <v>7.0000000000000007E-2</v>
      </c>
      <c r="E17" s="8">
        <v>6.4899999999999999E-2</v>
      </c>
      <c r="F17" s="8">
        <v>5.2999999999999999E-2</v>
      </c>
      <c r="G17" s="8">
        <v>1.66E-2</v>
      </c>
      <c r="H17" s="8">
        <v>5.2200000000000003E-2</v>
      </c>
      <c r="I17" s="8"/>
      <c r="J17" s="8">
        <v>2006</v>
      </c>
      <c r="K17" s="25">
        <f t="shared" si="1"/>
        <v>1.3888888888888886E-2</v>
      </c>
      <c r="L17" s="25">
        <f t="shared" si="0"/>
        <v>1.4285714285714286E-3</v>
      </c>
      <c r="M17" s="25">
        <f t="shared" si="0"/>
        <v>1.5408320493066256E-3</v>
      </c>
      <c r="N17" s="25">
        <f t="shared" si="0"/>
        <v>3.7735849056603778E-3</v>
      </c>
      <c r="O17" s="25">
        <f t="shared" si="0"/>
        <v>1.2048192771084338E-2</v>
      </c>
      <c r="P17" s="25">
        <f t="shared" si="0"/>
        <v>3.8314176245210726E-3</v>
      </c>
    </row>
    <row r="18" spans="2:18" s="12" customFormat="1" ht="14.45" x14ac:dyDescent="0.3">
      <c r="B18" s="8">
        <v>2007</v>
      </c>
      <c r="C18" s="8">
        <v>4.3E-3</v>
      </c>
      <c r="D18" s="8">
        <v>6.4500000000000002E-2</v>
      </c>
      <c r="E18" s="8">
        <v>6.54E-2</v>
      </c>
      <c r="F18" s="8">
        <v>5.45E-2</v>
      </c>
      <c r="G18" s="8">
        <v>1.24E-2</v>
      </c>
      <c r="H18" s="8">
        <v>4.7600000000000003E-2</v>
      </c>
      <c r="I18" s="8"/>
      <c r="J18" s="8">
        <v>2007</v>
      </c>
      <c r="K18" s="25">
        <f t="shared" si="1"/>
        <v>6.9767441860465115E-2</v>
      </c>
      <c r="L18" s="25">
        <f t="shared" si="0"/>
        <v>1.5503875968992248E-3</v>
      </c>
      <c r="M18" s="25">
        <f t="shared" si="0"/>
        <v>1.5290519877675841E-3</v>
      </c>
      <c r="N18" s="25">
        <f t="shared" si="0"/>
        <v>3.669724770642202E-3</v>
      </c>
      <c r="O18" s="25">
        <f t="shared" si="0"/>
        <v>1.6129032258064519E-2</v>
      </c>
      <c r="P18" s="25">
        <f t="shared" si="0"/>
        <v>4.2016806722689074E-3</v>
      </c>
    </row>
    <row r="19" spans="2:18" s="12" customFormat="1" ht="14.45" x14ac:dyDescent="0.3">
      <c r="B19" s="8">
        <v>2008</v>
      </c>
      <c r="C19" s="8">
        <v>2.9999999999999997E-4</v>
      </c>
      <c r="D19" s="8">
        <v>5.6099999999999997E-2</v>
      </c>
      <c r="E19" s="8">
        <v>6.3200000000000006E-2</v>
      </c>
      <c r="F19" s="8">
        <v>5.6500000000000002E-2</v>
      </c>
      <c r="G19" s="8">
        <v>1.9699999999999999E-2</v>
      </c>
      <c r="H19" s="8">
        <v>6.1199999999999997E-2</v>
      </c>
      <c r="I19" s="8"/>
      <c r="J19" s="8">
        <v>2008</v>
      </c>
      <c r="K19" s="25">
        <f t="shared" si="1"/>
        <v>1</v>
      </c>
      <c r="L19" s="25">
        <f t="shared" si="0"/>
        <v>1.7825311942959003E-3</v>
      </c>
      <c r="M19" s="25">
        <f t="shared" si="0"/>
        <v>1.5822784810126582E-3</v>
      </c>
      <c r="N19" s="25">
        <f t="shared" si="0"/>
        <v>3.5398230088495575E-3</v>
      </c>
      <c r="O19" s="25">
        <f t="shared" si="0"/>
        <v>1.0152284263959392E-2</v>
      </c>
      <c r="P19" s="25">
        <f t="shared" si="0"/>
        <v>3.2679738562091504E-3</v>
      </c>
    </row>
    <row r="20" spans="2:18" s="12" customFormat="1" ht="14.45" x14ac:dyDescent="0.3">
      <c r="B20" s="8">
        <v>2009</v>
      </c>
      <c r="C20" s="8">
        <v>3.0300000000000001E-2</v>
      </c>
      <c r="D20" s="8">
        <v>5.6099999999999997E-2</v>
      </c>
      <c r="E20" s="8">
        <v>6.6699999999999995E-2</v>
      </c>
      <c r="F20" s="8">
        <v>6.6000000000000003E-2</v>
      </c>
      <c r="G20" s="8">
        <v>2.3800000000000002E-2</v>
      </c>
      <c r="H20" s="8">
        <v>7.0300000000000001E-2</v>
      </c>
      <c r="I20" s="8"/>
      <c r="J20" s="8">
        <v>2009</v>
      </c>
      <c r="K20" s="25">
        <f t="shared" si="1"/>
        <v>9.9009900990098994E-3</v>
      </c>
      <c r="L20" s="25">
        <f t="shared" si="0"/>
        <v>1.7825311942959003E-3</v>
      </c>
      <c r="M20" s="25">
        <f t="shared" si="0"/>
        <v>1.4992503748125939E-3</v>
      </c>
      <c r="N20" s="25">
        <f t="shared" si="0"/>
        <v>3.0303030303030303E-3</v>
      </c>
      <c r="O20" s="25">
        <f t="shared" si="0"/>
        <v>8.4033613445378148E-3</v>
      </c>
      <c r="P20" s="25">
        <f t="shared" si="0"/>
        <v>2.8449502133712661E-3</v>
      </c>
    </row>
    <row r="21" spans="2:18" s="12" customFormat="1" ht="14.45" x14ac:dyDescent="0.3">
      <c r="B21" s="8">
        <v>2010</v>
      </c>
      <c r="C21" s="8">
        <v>4.3299999999999998E-2</v>
      </c>
      <c r="D21" s="8">
        <v>5.1900000000000002E-2</v>
      </c>
      <c r="E21" s="8">
        <v>6.54E-2</v>
      </c>
      <c r="F21" s="8">
        <v>6.2399999999999997E-2</v>
      </c>
      <c r="G21" s="8">
        <v>4.7699999999999999E-2</v>
      </c>
      <c r="H21" s="8">
        <v>6.8000000000000005E-2</v>
      </c>
      <c r="I21" s="8"/>
      <c r="J21" s="8">
        <v>2010</v>
      </c>
      <c r="K21" s="25">
        <f t="shared" si="1"/>
        <v>6.9284064665127015E-3</v>
      </c>
      <c r="L21" s="25">
        <f t="shared" si="0"/>
        <v>1.9267822736030828E-3</v>
      </c>
      <c r="M21" s="25">
        <f t="shared" si="0"/>
        <v>1.5290519877675841E-3</v>
      </c>
      <c r="N21" s="25">
        <f t="shared" si="0"/>
        <v>3.2051282051282055E-3</v>
      </c>
      <c r="O21" s="25">
        <f t="shared" si="0"/>
        <v>4.1928721174004195E-3</v>
      </c>
      <c r="P21" s="25">
        <f t="shared" si="0"/>
        <v>2.9411764705882353E-3</v>
      </c>
    </row>
    <row r="22" spans="2:18" s="12" customFormat="1" ht="14.45" x14ac:dyDescent="0.3">
      <c r="B22" s="8">
        <v>2011</v>
      </c>
      <c r="C22" s="8">
        <v>5.1900000000000002E-2</v>
      </c>
      <c r="D22" s="8">
        <v>5.33E-2</v>
      </c>
      <c r="E22" s="8">
        <v>6.88E-2</v>
      </c>
      <c r="F22" s="8">
        <v>6.5100000000000005E-2</v>
      </c>
      <c r="G22" s="8">
        <v>7.6700000000000004E-2</v>
      </c>
      <c r="H22" s="8">
        <v>8.6199999999999999E-2</v>
      </c>
      <c r="I22" s="8"/>
      <c r="J22" s="8">
        <v>2011</v>
      </c>
      <c r="K22" s="25">
        <f t="shared" si="1"/>
        <v>5.7803468208092483E-3</v>
      </c>
      <c r="L22" s="25">
        <f t="shared" si="0"/>
        <v>1.876172607879925E-3</v>
      </c>
      <c r="M22" s="25">
        <f t="shared" si="0"/>
        <v>1.4534883720930232E-3</v>
      </c>
      <c r="N22" s="25">
        <f t="shared" si="0"/>
        <v>3.0721966205837174E-3</v>
      </c>
      <c r="O22" s="25">
        <f t="shared" si="0"/>
        <v>2.6075619295958278E-3</v>
      </c>
      <c r="P22" s="25">
        <f t="shared" si="0"/>
        <v>2.3201856148491883E-3</v>
      </c>
    </row>
    <row r="23" spans="2:18" s="12" customFormat="1" ht="14.45" x14ac:dyDescent="0.3">
      <c r="B23" s="8">
        <v>2012</v>
      </c>
      <c r="C23" s="8">
        <v>9.0899999999999995E-2</v>
      </c>
      <c r="D23" s="8">
        <v>5.6099999999999997E-2</v>
      </c>
      <c r="E23" s="8">
        <v>7.0000000000000007E-2</v>
      </c>
      <c r="F23" s="8">
        <v>7.3200000000000001E-2</v>
      </c>
      <c r="G23" s="8">
        <v>4.87E-2</v>
      </c>
      <c r="H23" s="8">
        <v>9.2799999999999994E-2</v>
      </c>
      <c r="I23" s="8"/>
      <c r="J23" s="8">
        <v>2012</v>
      </c>
      <c r="K23" s="25">
        <f t="shared" si="1"/>
        <v>3.3003300330033004E-3</v>
      </c>
      <c r="L23" s="25">
        <f t="shared" ref="L23:L26" si="2">D$28/D23</f>
        <v>1.7825311942959003E-3</v>
      </c>
      <c r="M23" s="25">
        <f t="shared" ref="M23:M26" si="3">E$28/E23</f>
        <v>1.4285714285714286E-3</v>
      </c>
      <c r="N23" s="25">
        <f t="shared" ref="N23:N26" si="4">F$28/F23</f>
        <v>2.7322404371584699E-3</v>
      </c>
      <c r="O23" s="25">
        <f t="shared" ref="O23:O26" si="5">G$28/G23</f>
        <v>4.1067761806981521E-3</v>
      </c>
      <c r="P23" s="25">
        <f t="shared" ref="P23:P26" si="6">H$28/H23</f>
        <v>2.1551724137931039E-3</v>
      </c>
    </row>
    <row r="24" spans="2:18" s="12" customFormat="1" ht="14.45" x14ac:dyDescent="0.3">
      <c r="B24" s="8">
        <v>2013</v>
      </c>
      <c r="C24" s="8">
        <v>7.7899999999999997E-2</v>
      </c>
      <c r="D24" s="8">
        <v>4.7699999999999999E-2</v>
      </c>
      <c r="E24" s="8">
        <v>5.8400000000000001E-2</v>
      </c>
      <c r="F24" s="8">
        <v>7.0800000000000002E-2</v>
      </c>
      <c r="G24" s="8">
        <v>4.7699999999999999E-2</v>
      </c>
      <c r="H24" s="8">
        <v>2.0000000000000001E-4</v>
      </c>
      <c r="I24" s="8"/>
      <c r="J24" s="8">
        <v>2013</v>
      </c>
      <c r="K24" s="25">
        <f t="shared" si="1"/>
        <v>3.851091142490372E-3</v>
      </c>
      <c r="L24" s="25">
        <f t="shared" si="2"/>
        <v>2.0964360587002098E-3</v>
      </c>
      <c r="M24" s="25">
        <f t="shared" si="3"/>
        <v>1.7123287671232878E-3</v>
      </c>
      <c r="N24" s="25">
        <f t="shared" si="4"/>
        <v>2.8248587570621469E-3</v>
      </c>
      <c r="O24" s="25">
        <f t="shared" si="5"/>
        <v>4.1928721174004195E-3</v>
      </c>
      <c r="P24" s="25">
        <f t="shared" si="6"/>
        <v>1</v>
      </c>
    </row>
    <row r="25" spans="2:18" s="12" customFormat="1" ht="14.45" x14ac:dyDescent="0.3">
      <c r="B25" s="8">
        <v>2014</v>
      </c>
      <c r="C25" s="8">
        <v>0.12989999999999999</v>
      </c>
      <c r="D25" s="8">
        <v>5.4699999999999999E-2</v>
      </c>
      <c r="E25" s="8">
        <v>6.3200000000000006E-2</v>
      </c>
      <c r="F25" s="8">
        <v>7.3800000000000004E-2</v>
      </c>
      <c r="G25" s="8">
        <v>4.87E-2</v>
      </c>
      <c r="H25" s="8">
        <v>2.9499999999999998E-2</v>
      </c>
      <c r="I25" s="8"/>
      <c r="J25" s="8">
        <v>2014</v>
      </c>
      <c r="K25" s="25">
        <f t="shared" si="1"/>
        <v>2.3094688221709007E-3</v>
      </c>
      <c r="L25" s="25">
        <f t="shared" si="2"/>
        <v>1.8281535648994518E-3</v>
      </c>
      <c r="M25" s="25">
        <f t="shared" si="3"/>
        <v>1.5822784810126582E-3</v>
      </c>
      <c r="N25" s="25">
        <f t="shared" si="4"/>
        <v>2.7100271002710027E-3</v>
      </c>
      <c r="O25" s="25">
        <f t="shared" si="5"/>
        <v>4.1067761806981521E-3</v>
      </c>
      <c r="P25" s="25">
        <f t="shared" si="6"/>
        <v>6.7796610169491532E-3</v>
      </c>
    </row>
    <row r="26" spans="2:18" s="12" customFormat="1" ht="14.45" x14ac:dyDescent="0.3">
      <c r="B26" s="9">
        <v>2015</v>
      </c>
      <c r="C26" s="9">
        <v>0.1426</v>
      </c>
      <c r="D26" s="9">
        <v>5.8900000000000001E-2</v>
      </c>
      <c r="E26" s="9">
        <v>6.7100000000000007E-2</v>
      </c>
      <c r="F26" s="9">
        <v>7.7399999999999997E-2</v>
      </c>
      <c r="G26" s="9">
        <v>8.5999999999999993E-2</v>
      </c>
      <c r="H26" s="9">
        <v>4.7600000000000003E-2</v>
      </c>
      <c r="I26" s="13"/>
      <c r="J26" s="9">
        <v>2015</v>
      </c>
      <c r="K26" s="30">
        <f t="shared" si="1"/>
        <v>2.1037868162692847E-3</v>
      </c>
      <c r="L26" s="30">
        <f t="shared" si="2"/>
        <v>1.697792869269949E-3</v>
      </c>
      <c r="M26" s="30">
        <f t="shared" si="3"/>
        <v>1.4903129657228018E-3</v>
      </c>
      <c r="N26" s="30">
        <f t="shared" si="4"/>
        <v>2.5839793281653748E-3</v>
      </c>
      <c r="O26" s="30">
        <f t="shared" si="5"/>
        <v>2.3255813953488376E-3</v>
      </c>
      <c r="P26" s="30">
        <f t="shared" si="6"/>
        <v>4.2016806722689074E-3</v>
      </c>
    </row>
    <row r="28" spans="2:18" ht="14.45" x14ac:dyDescent="0.3">
      <c r="B28" t="s">
        <v>32</v>
      </c>
      <c r="C28" s="5">
        <f>MIN(C7:C26)</f>
        <v>2.9999999999999997E-4</v>
      </c>
      <c r="D28" s="5">
        <f t="shared" ref="D28:H28" si="7">MIN(D7:D26)</f>
        <v>1E-4</v>
      </c>
      <c r="E28" s="5">
        <f t="shared" si="7"/>
        <v>1E-4</v>
      </c>
      <c r="F28" s="5">
        <f t="shared" si="7"/>
        <v>2.0000000000000001E-4</v>
      </c>
      <c r="G28" s="5">
        <f t="shared" si="7"/>
        <v>2.0000000000000001E-4</v>
      </c>
      <c r="H28" s="5">
        <f t="shared" si="7"/>
        <v>2.0000000000000001E-4</v>
      </c>
      <c r="I28" s="5"/>
      <c r="K28" s="26">
        <f>STDEV(K7:K26)</f>
        <v>0.22175169456236959</v>
      </c>
      <c r="L28" s="26">
        <f t="shared" ref="L28:P28" si="8">STDEV(L7:L26)</f>
        <v>0.22303064592409799</v>
      </c>
      <c r="M28" s="26">
        <f t="shared" si="8"/>
        <v>0.2269785269450168</v>
      </c>
      <c r="N28" s="26">
        <f t="shared" si="8"/>
        <v>0.22239638572561338</v>
      </c>
      <c r="O28" s="26">
        <f t="shared" si="8"/>
        <v>0.22232667902485537</v>
      </c>
      <c r="P28" s="26">
        <f t="shared" si="8"/>
        <v>0.22264571499441016</v>
      </c>
      <c r="Q28" s="15">
        <f>SUM(K28:P28)</f>
        <v>1.3391296471763632</v>
      </c>
    </row>
    <row r="29" spans="2:18" ht="14.45" x14ac:dyDescent="0.3">
      <c r="J29" s="16" t="s">
        <v>47</v>
      </c>
      <c r="K29" s="27">
        <f>K28/Q$28</f>
        <v>0.16559389528112278</v>
      </c>
      <c r="L29" s="27">
        <f>L28/Q28</f>
        <v>0.1665489569246501</v>
      </c>
      <c r="M29" s="27">
        <f>M28/Q28</f>
        <v>0.16949705162873133</v>
      </c>
      <c r="N29" s="27">
        <f>N28/Q28</f>
        <v>0.16607532078357742</v>
      </c>
      <c r="O29" s="27">
        <f>O28/Q28</f>
        <v>0.16602326704785064</v>
      </c>
      <c r="P29" s="27">
        <f>P28/Q28</f>
        <v>0.16626150833406778</v>
      </c>
      <c r="Q29" s="15"/>
    </row>
    <row r="31" spans="2:18" x14ac:dyDescent="0.25">
      <c r="C31" s="5" t="s">
        <v>34</v>
      </c>
      <c r="D31" s="5" t="s">
        <v>35</v>
      </c>
      <c r="E31" s="5" t="s">
        <v>36</v>
      </c>
      <c r="F31" s="5" t="s">
        <v>37</v>
      </c>
      <c r="G31" s="5" t="s">
        <v>38</v>
      </c>
      <c r="H31" s="5" t="s">
        <v>39</v>
      </c>
      <c r="R31" s="29" t="s">
        <v>46</v>
      </c>
    </row>
    <row r="32" spans="2:18" ht="14.45" x14ac:dyDescent="0.3">
      <c r="B32" s="17" t="s">
        <v>34</v>
      </c>
      <c r="C32" s="5">
        <v>1</v>
      </c>
      <c r="D32" s="5">
        <f>CORREL(K7:K26,L7:L26)</f>
        <v>-5.3998799938426427E-2</v>
      </c>
      <c r="E32" s="5">
        <f>CORREL(K7:K26,M7:M26)</f>
        <v>-7.0334387551217722E-2</v>
      </c>
      <c r="F32" s="5">
        <f>CORREL(K7:K26,N7:N26)</f>
        <v>-6.0033927988921695E-2</v>
      </c>
      <c r="G32" s="5">
        <f>CORREL(K7:K26,O7:O26)</f>
        <v>-5.004914917238102E-2</v>
      </c>
      <c r="H32" s="5">
        <f>CORREL(K7:K26,P7:P26)</f>
        <v>-6.0576696425057898E-2</v>
      </c>
      <c r="J32" s="5">
        <f>1-C32</f>
        <v>0</v>
      </c>
      <c r="K32" s="5">
        <f t="shared" ref="K32:O32" si="9">1-D32</f>
        <v>1.0539987999384264</v>
      </c>
      <c r="L32" s="5">
        <f t="shared" si="9"/>
        <v>1.0703343875512177</v>
      </c>
      <c r="M32" s="5">
        <f t="shared" si="9"/>
        <v>1.0600339279889217</v>
      </c>
      <c r="N32" s="5">
        <f t="shared" si="9"/>
        <v>1.0500491491723811</v>
      </c>
      <c r="O32" s="5">
        <f t="shared" si="9"/>
        <v>1.0605766964250578</v>
      </c>
      <c r="Q32" s="18">
        <f>SUM(J32:O32)</f>
        <v>5.2949929610760051</v>
      </c>
      <c r="R32" s="18">
        <f>Q32/Q$39</f>
        <v>0.2041874052154494</v>
      </c>
    </row>
    <row r="33" spans="2:18" ht="14.45" x14ac:dyDescent="0.3">
      <c r="B33" s="17" t="s">
        <v>35</v>
      </c>
      <c r="C33" s="5">
        <f>D32</f>
        <v>-5.3998799938426427E-2</v>
      </c>
      <c r="D33" s="5">
        <v>1</v>
      </c>
      <c r="E33" s="5">
        <f>CORREL(L7:L26,M7:M26)</f>
        <v>0.20174965652080959</v>
      </c>
      <c r="F33" s="5">
        <f>CORREL(L7:L26,N7:N26)</f>
        <v>-3.8489633345819077E-2</v>
      </c>
      <c r="G33" s="5">
        <f>CORREL(L7:L26,O7:O26)</f>
        <v>-5.7833504288010262E-2</v>
      </c>
      <c r="H33" s="5">
        <f>CORREL(L7:L26,P7:P26)</f>
        <v>-5.2853025310077545E-2</v>
      </c>
      <c r="J33" s="5">
        <f t="shared" ref="J33:J37" si="10">1-C33</f>
        <v>1.0539987999384264</v>
      </c>
      <c r="K33" s="5">
        <f t="shared" ref="K33:K37" si="11">1-D33</f>
        <v>0</v>
      </c>
      <c r="L33" s="5">
        <f t="shared" ref="L33:L37" si="12">1-E33</f>
        <v>0.79825034347919044</v>
      </c>
      <c r="M33" s="5">
        <f t="shared" ref="M33:M37" si="13">1-F33</f>
        <v>1.0384896333458191</v>
      </c>
      <c r="N33" s="5">
        <f t="shared" ref="N33:N37" si="14">1-G33</f>
        <v>1.0578335042880103</v>
      </c>
      <c r="O33" s="5">
        <f t="shared" ref="O33:O37" si="15">1-H33</f>
        <v>1.0528530253100776</v>
      </c>
      <c r="Q33" s="18">
        <f t="shared" ref="Q33:Q37" si="16">SUM(J33:O33)</f>
        <v>5.0014253063615239</v>
      </c>
      <c r="R33" s="18">
        <f t="shared" ref="R33:R37" si="17">Q33/Q$39</f>
        <v>0.19286674471373011</v>
      </c>
    </row>
    <row r="34" spans="2:18" ht="14.45" x14ac:dyDescent="0.3">
      <c r="B34" s="17" t="s">
        <v>36</v>
      </c>
      <c r="C34" s="5">
        <f>E32</f>
        <v>-7.0334387551217722E-2</v>
      </c>
      <c r="D34" s="5">
        <f>E33</f>
        <v>0.20174965652080959</v>
      </c>
      <c r="E34" s="5">
        <v>1</v>
      </c>
      <c r="F34" s="5">
        <f>CORREL(M7:M26,N7:N26)</f>
        <v>-6.0365467137845422E-2</v>
      </c>
      <c r="G34" s="5">
        <f>CORREL(M7:M26,O7:O26)</f>
        <v>-6.9622185144824239E-2</v>
      </c>
      <c r="H34" s="5">
        <f>CORREL(M7:M26,P7:P26)</f>
        <v>-6.3242234993830582E-2</v>
      </c>
      <c r="J34" s="5">
        <f t="shared" si="10"/>
        <v>1.0703343875512177</v>
      </c>
      <c r="K34" s="5">
        <f t="shared" si="11"/>
        <v>0.79825034347919044</v>
      </c>
      <c r="L34" s="5">
        <f t="shared" si="12"/>
        <v>0</v>
      </c>
      <c r="M34" s="5">
        <f t="shared" si="13"/>
        <v>1.0603654671378455</v>
      </c>
      <c r="N34" s="5">
        <f t="shared" si="14"/>
        <v>1.0696221851448242</v>
      </c>
      <c r="O34" s="5">
        <f t="shared" si="15"/>
        <v>1.0632422349938306</v>
      </c>
      <c r="Q34" s="18">
        <f t="shared" si="16"/>
        <v>5.0618146183069088</v>
      </c>
      <c r="R34" s="18">
        <f t="shared" si="17"/>
        <v>0.19519549887818677</v>
      </c>
    </row>
    <row r="35" spans="2:18" ht="14.45" x14ac:dyDescent="0.3">
      <c r="B35" s="17" t="s">
        <v>37</v>
      </c>
      <c r="C35" s="5">
        <f>F32</f>
        <v>-6.0033927988921695E-2</v>
      </c>
      <c r="D35" s="5">
        <f>F33</f>
        <v>-3.8489633345819077E-2</v>
      </c>
      <c r="E35" s="5">
        <f>F34</f>
        <v>-6.0365467137845422E-2</v>
      </c>
      <c r="F35" s="5">
        <v>1</v>
      </c>
      <c r="G35" s="5">
        <f>CORREL(N7:N26,O7:O26)</f>
        <v>-6.1975055282731423E-2</v>
      </c>
      <c r="H35" s="5">
        <f>CORREL(N7:N26,P7:P26)</f>
        <v>-5.9957929311816094E-2</v>
      </c>
      <c r="J35" s="5">
        <f t="shared" si="10"/>
        <v>1.0600339279889217</v>
      </c>
      <c r="K35" s="5">
        <f t="shared" si="11"/>
        <v>1.0384896333458191</v>
      </c>
      <c r="L35" s="5">
        <f t="shared" si="12"/>
        <v>1.0603654671378455</v>
      </c>
      <c r="M35" s="5">
        <f t="shared" si="13"/>
        <v>0</v>
      </c>
      <c r="N35" s="5">
        <f t="shared" si="14"/>
        <v>1.0619750552827314</v>
      </c>
      <c r="O35" s="5">
        <f t="shared" si="15"/>
        <v>1.0599579293118162</v>
      </c>
      <c r="Q35" s="18">
        <f t="shared" si="16"/>
        <v>5.2808220130671337</v>
      </c>
      <c r="R35" s="18">
        <f t="shared" si="17"/>
        <v>0.20364094006910358</v>
      </c>
    </row>
    <row r="36" spans="2:18" ht="14.45" x14ac:dyDescent="0.3">
      <c r="B36" s="17" t="s">
        <v>38</v>
      </c>
      <c r="C36" s="5">
        <f>G32</f>
        <v>-5.004914917238102E-2</v>
      </c>
      <c r="D36" s="5">
        <f>G33</f>
        <v>-5.7833504288010262E-2</v>
      </c>
      <c r="E36" s="5">
        <f>G34</f>
        <v>-6.9622185144824239E-2</v>
      </c>
      <c r="F36" s="5">
        <f>G35</f>
        <v>-6.1975055282731423E-2</v>
      </c>
      <c r="G36" s="5">
        <v>1</v>
      </c>
      <c r="H36" s="5">
        <f>CORREL(O7:O26,P7:P26)</f>
        <v>-5.3490522421977015E-2</v>
      </c>
      <c r="J36" s="5">
        <f t="shared" si="10"/>
        <v>1.0500491491723811</v>
      </c>
      <c r="K36" s="5">
        <f t="shared" si="11"/>
        <v>1.0578335042880103</v>
      </c>
      <c r="L36" s="5">
        <f t="shared" si="12"/>
        <v>1.0696221851448242</v>
      </c>
      <c r="M36" s="5">
        <f t="shared" si="13"/>
        <v>1.0619750552827314</v>
      </c>
      <c r="N36" s="5">
        <f t="shared" si="14"/>
        <v>0</v>
      </c>
      <c r="O36" s="5">
        <f t="shared" si="15"/>
        <v>1.053490522421977</v>
      </c>
      <c r="Q36" s="18">
        <f t="shared" si="16"/>
        <v>5.2929704163099238</v>
      </c>
      <c r="R36" s="18">
        <f t="shared" si="17"/>
        <v>0.20410941112353009</v>
      </c>
    </row>
    <row r="37" spans="2:18" ht="14.45" x14ac:dyDescent="0.3">
      <c r="B37" s="17" t="s">
        <v>39</v>
      </c>
      <c r="C37" s="5">
        <f>H32</f>
        <v>-6.0576696425057898E-2</v>
      </c>
      <c r="D37" s="5">
        <f>H33</f>
        <v>-5.2853025310077545E-2</v>
      </c>
      <c r="E37" s="5">
        <f>H34</f>
        <v>-6.3242234993830582E-2</v>
      </c>
      <c r="F37" s="5">
        <f>H35</f>
        <v>-5.9957929311816094E-2</v>
      </c>
      <c r="G37" s="5">
        <f>H36</f>
        <v>-5.3490522421977015E-2</v>
      </c>
      <c r="H37" s="5">
        <v>1</v>
      </c>
      <c r="J37" s="5">
        <f t="shared" si="10"/>
        <v>1.0605766964250578</v>
      </c>
      <c r="K37" s="5">
        <f t="shared" si="11"/>
        <v>1.0528530253100776</v>
      </c>
      <c r="L37" s="5">
        <f t="shared" si="12"/>
        <v>1.0632422349938306</v>
      </c>
      <c r="M37" s="5">
        <f t="shared" si="13"/>
        <v>1.0599579293118162</v>
      </c>
      <c r="N37" s="5">
        <f t="shared" si="14"/>
        <v>1.053490522421977</v>
      </c>
      <c r="O37" s="5">
        <f t="shared" si="15"/>
        <v>0</v>
      </c>
      <c r="Q37" s="18">
        <f t="shared" si="16"/>
        <v>5.2901204084627595</v>
      </c>
      <c r="R37" s="18">
        <f t="shared" si="17"/>
        <v>0.20399950810544604</v>
      </c>
    </row>
    <row r="39" spans="2:18" ht="14.45" x14ac:dyDescent="0.3">
      <c r="Q39" s="5">
        <f>SUM(Q32:Q36)</f>
        <v>25.932025315121496</v>
      </c>
      <c r="R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6"/>
  <sheetViews>
    <sheetView workbookViewId="0">
      <selection activeCell="C18" sqref="C18"/>
    </sheetView>
  </sheetViews>
  <sheetFormatPr defaultColWidth="11.42578125" defaultRowHeight="15" x14ac:dyDescent="0.25"/>
  <cols>
    <col min="2" max="2" width="12.7109375" customWidth="1"/>
    <col min="6" max="6" width="17.7109375" customWidth="1"/>
    <col min="8" max="8" width="15.42578125" customWidth="1"/>
  </cols>
  <sheetData>
    <row r="6" spans="2:9" x14ac:dyDescent="0.3">
      <c r="E6" s="11" t="s">
        <v>41</v>
      </c>
      <c r="F6" s="10" t="s">
        <v>42</v>
      </c>
      <c r="G6" s="11" t="s">
        <v>43</v>
      </c>
      <c r="H6" s="10" t="s">
        <v>45</v>
      </c>
      <c r="I6" s="10" t="s">
        <v>44</v>
      </c>
    </row>
    <row r="7" spans="2:9" x14ac:dyDescent="0.3">
      <c r="E7" s="5">
        <v>1996</v>
      </c>
      <c r="F7" s="5">
        <v>0.49814199999999997</v>
      </c>
      <c r="G7" s="5">
        <f>RANK(F7,F$7:F$26,0)</f>
        <v>11</v>
      </c>
      <c r="H7" s="14" t="s">
        <v>25</v>
      </c>
      <c r="I7" s="14">
        <v>0.182</v>
      </c>
    </row>
    <row r="8" spans="2:9" x14ac:dyDescent="0.3">
      <c r="E8" s="5">
        <v>1997</v>
      </c>
      <c r="F8" s="5">
        <v>0.43840210000000002</v>
      </c>
      <c r="G8" s="5">
        <f t="shared" ref="G8:G26" si="0">RANK(F8,F$7:F$26,0)</f>
        <v>16</v>
      </c>
      <c r="H8" s="14" t="s">
        <v>26</v>
      </c>
      <c r="I8" s="14">
        <v>0.11600000000000001</v>
      </c>
    </row>
    <row r="9" spans="2:9" x14ac:dyDescent="0.3">
      <c r="E9" s="5">
        <v>1998</v>
      </c>
      <c r="F9" s="5">
        <v>0.39431339999999998</v>
      </c>
      <c r="G9" s="5">
        <f t="shared" si="0"/>
        <v>19</v>
      </c>
      <c r="H9" s="14" t="s">
        <v>27</v>
      </c>
      <c r="I9" s="14">
        <v>8.8900000000000007E-2</v>
      </c>
    </row>
    <row r="10" spans="2:9" x14ac:dyDescent="0.3">
      <c r="E10" s="5">
        <v>1999</v>
      </c>
      <c r="F10" s="5">
        <v>0.37933499999999998</v>
      </c>
      <c r="G10" s="5">
        <f t="shared" si="0"/>
        <v>20</v>
      </c>
      <c r="H10" s="14" t="s">
        <v>28</v>
      </c>
      <c r="I10" s="14">
        <v>0.17299999999999999</v>
      </c>
    </row>
    <row r="11" spans="2:9" x14ac:dyDescent="0.3">
      <c r="E11" s="5">
        <v>2000</v>
      </c>
      <c r="F11" s="5">
        <v>0.59533040000000004</v>
      </c>
      <c r="G11" s="5">
        <f t="shared" si="0"/>
        <v>7</v>
      </c>
      <c r="H11" s="14" t="s">
        <v>29</v>
      </c>
      <c r="I11" s="14">
        <v>0.26400000000000001</v>
      </c>
    </row>
    <row r="12" spans="2:9" x14ac:dyDescent="0.3">
      <c r="E12" s="5">
        <v>2001</v>
      </c>
      <c r="F12" s="5">
        <v>0.65455140000000001</v>
      </c>
      <c r="G12" s="5">
        <f t="shared" si="0"/>
        <v>5</v>
      </c>
      <c r="H12" s="14" t="s">
        <v>30</v>
      </c>
      <c r="I12" s="14">
        <v>0.17610000000000001</v>
      </c>
    </row>
    <row r="13" spans="2:9" x14ac:dyDescent="0.3">
      <c r="E13" s="5">
        <v>2002</v>
      </c>
      <c r="F13" s="5">
        <v>0.4275601</v>
      </c>
      <c r="G13" s="5">
        <f t="shared" si="0"/>
        <v>17</v>
      </c>
      <c r="H13" s="24"/>
      <c r="I13" s="28">
        <f>SUM(I7:I12)</f>
        <v>1</v>
      </c>
    </row>
    <row r="14" spans="2:9" x14ac:dyDescent="0.3">
      <c r="B14" s="22"/>
      <c r="C14" s="22"/>
      <c r="E14" s="5">
        <v>2003</v>
      </c>
      <c r="F14" s="5">
        <v>0.40939229999999999</v>
      </c>
      <c r="G14" s="5">
        <f t="shared" si="0"/>
        <v>18</v>
      </c>
    </row>
    <row r="15" spans="2:9" x14ac:dyDescent="0.3">
      <c r="E15" s="5">
        <v>2004</v>
      </c>
      <c r="F15" s="5">
        <v>0.45807999999999999</v>
      </c>
      <c r="G15" s="5">
        <f t="shared" si="0"/>
        <v>14</v>
      </c>
    </row>
    <row r="16" spans="2:9" x14ac:dyDescent="0.3">
      <c r="E16" s="5">
        <v>2005</v>
      </c>
      <c r="F16" s="5">
        <v>0.54341919999999999</v>
      </c>
      <c r="G16" s="5">
        <f t="shared" si="0"/>
        <v>9</v>
      </c>
    </row>
    <row r="17" spans="5:9" x14ac:dyDescent="0.3">
      <c r="E17" s="5">
        <v>2006</v>
      </c>
      <c r="F17" s="5">
        <v>0.48692449999999998</v>
      </c>
      <c r="G17" s="5">
        <f t="shared" si="0"/>
        <v>12</v>
      </c>
    </row>
    <row r="18" spans="5:9" x14ac:dyDescent="0.3">
      <c r="E18" s="5">
        <v>2007</v>
      </c>
      <c r="F18" s="5">
        <v>0.43987290000000001</v>
      </c>
      <c r="G18" s="5">
        <f t="shared" si="0"/>
        <v>15</v>
      </c>
    </row>
    <row r="19" spans="5:9" x14ac:dyDescent="0.3">
      <c r="E19" s="5">
        <v>2008</v>
      </c>
      <c r="F19" s="5">
        <v>0.46764250000000002</v>
      </c>
      <c r="G19" s="5">
        <f t="shared" si="0"/>
        <v>13</v>
      </c>
    </row>
    <row r="20" spans="5:9" x14ac:dyDescent="0.3">
      <c r="E20" s="5">
        <v>2009</v>
      </c>
      <c r="F20" s="5">
        <v>0.5596525</v>
      </c>
      <c r="G20" s="5">
        <f t="shared" si="0"/>
        <v>8</v>
      </c>
    </row>
    <row r="21" spans="5:9" x14ac:dyDescent="0.3">
      <c r="E21" s="5">
        <v>2010</v>
      </c>
      <c r="F21" s="5">
        <v>0.61822719999999998</v>
      </c>
      <c r="G21" s="5">
        <f t="shared" si="0"/>
        <v>6</v>
      </c>
    </row>
    <row r="22" spans="5:9" x14ac:dyDescent="0.3">
      <c r="E22" s="5">
        <v>2011</v>
      </c>
      <c r="F22" s="5">
        <v>0.75291249999999998</v>
      </c>
      <c r="G22" s="5">
        <f t="shared" si="0"/>
        <v>3</v>
      </c>
    </row>
    <row r="23" spans="5:9" x14ac:dyDescent="0.3">
      <c r="E23" s="5">
        <v>2012</v>
      </c>
      <c r="F23" s="5">
        <v>0.76568440000000004</v>
      </c>
      <c r="G23" s="5">
        <f t="shared" si="0"/>
        <v>2</v>
      </c>
    </row>
    <row r="24" spans="5:9" x14ac:dyDescent="0.3">
      <c r="E24" s="5">
        <v>2013</v>
      </c>
      <c r="F24" s="5">
        <v>0.53612439999999995</v>
      </c>
      <c r="G24" s="5">
        <f t="shared" si="0"/>
        <v>10</v>
      </c>
    </row>
    <row r="25" spans="5:9" x14ac:dyDescent="0.3">
      <c r="E25" s="5">
        <v>2014</v>
      </c>
      <c r="F25" s="5">
        <v>0.68531370000000003</v>
      </c>
      <c r="G25" s="5">
        <f t="shared" si="0"/>
        <v>4</v>
      </c>
    </row>
    <row r="26" spans="5:9" x14ac:dyDescent="0.3">
      <c r="E26" s="21">
        <v>2015</v>
      </c>
      <c r="F26" s="21">
        <v>0.85418380000000005</v>
      </c>
      <c r="G26" s="21">
        <f t="shared" si="0"/>
        <v>1</v>
      </c>
      <c r="H26" s="23"/>
      <c r="I2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air.quality</vt:lpstr>
      <vt:lpstr>SECA 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2020-11-22T17:14:14Z</dcterms:modified>
</cp:coreProperties>
</file>