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Ramon\Documents\GitHub\Instel I\"/>
    </mc:Choice>
  </mc:AlternateContent>
  <xr:revisionPtr revIDLastSave="0" documentId="13_ncr:1_{B5144C92-016B-4CD9-8B4F-9A63A6AFA89D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Identificação_Informações" sheetId="1" r:id="rId1"/>
    <sheet name="Previsão_de_cargas" sheetId="2" r:id="rId2"/>
    <sheet name="Quadro_de_carga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3" l="1"/>
  <c r="H24" i="3"/>
  <c r="G24" i="3"/>
  <c r="F24" i="3"/>
  <c r="E24" i="3"/>
  <c r="D24" i="3"/>
  <c r="I21" i="3"/>
  <c r="K21" i="3" s="1"/>
  <c r="I20" i="3"/>
  <c r="K20" i="3" s="1"/>
  <c r="I19" i="3"/>
  <c r="K19" i="3" s="1"/>
  <c r="I18" i="3"/>
  <c r="K18" i="3" s="1"/>
  <c r="I17" i="3"/>
  <c r="K17" i="3" s="1"/>
  <c r="I16" i="3"/>
  <c r="K16" i="3" s="1"/>
  <c r="I15" i="3"/>
  <c r="K15" i="3" s="1"/>
  <c r="I14" i="3"/>
  <c r="K14" i="3" s="1"/>
  <c r="I13" i="3"/>
  <c r="K13" i="3" s="1"/>
  <c r="I12" i="3"/>
  <c r="K12" i="3" s="1"/>
  <c r="I11" i="3"/>
  <c r="K11" i="3" s="1"/>
  <c r="I10" i="3"/>
  <c r="K10" i="3" s="1"/>
  <c r="I9" i="3"/>
  <c r="K9" i="3" s="1"/>
  <c r="I8" i="3"/>
  <c r="K8" i="3" s="1"/>
  <c r="I7" i="3"/>
  <c r="K7" i="3" s="1"/>
  <c r="I6" i="3"/>
  <c r="K6" i="3" s="1"/>
  <c r="I5" i="3"/>
  <c r="L21" i="2"/>
  <c r="J21" i="2"/>
  <c r="I21" i="2"/>
  <c r="H21" i="2"/>
  <c r="G21" i="2"/>
  <c r="F21" i="2"/>
  <c r="E21" i="2"/>
  <c r="D21" i="2"/>
  <c r="C21" i="2"/>
  <c r="I24" i="3" l="1"/>
  <c r="K5" i="3"/>
  <c r="K24" i="3" s="1"/>
</calcChain>
</file>

<file path=xl/sharedStrings.xml><?xml version="1.0" encoding="utf-8"?>
<sst xmlns="http://schemas.openxmlformats.org/spreadsheetml/2006/main" count="113" uniqueCount="97">
  <si>
    <t>Alunos: Gabriel Schettino Lucas e Ramon Rodrigues Morello</t>
  </si>
  <si>
    <r>
      <rPr>
        <sz val="14"/>
        <color theme="1"/>
        <rFont val="Times New Roman"/>
      </rPr>
      <t xml:space="preserve">Dupla 1: Circuito de iluminação e tomadas </t>
    </r>
    <r>
      <rPr>
        <b/>
        <u/>
        <sz val="14"/>
        <color theme="1"/>
        <rFont val="Times New Roman"/>
      </rPr>
      <t>separados</t>
    </r>
    <r>
      <rPr>
        <sz val="14"/>
        <color theme="1"/>
        <rFont val="Times New Roman"/>
      </rPr>
      <t xml:space="preserve">, equipamentos elétricos </t>
    </r>
    <r>
      <rPr>
        <b/>
        <u/>
        <sz val="14"/>
        <color theme="1"/>
        <rFont val="Times New Roman"/>
      </rPr>
      <t>tipo A</t>
    </r>
    <r>
      <rPr>
        <sz val="14"/>
        <color theme="1"/>
        <rFont val="Times New Roman"/>
      </rPr>
      <t>.</t>
    </r>
  </si>
  <si>
    <t>Equipamentos elétricos tipo A</t>
  </si>
  <si>
    <t>Equipamentos adicionados pela dupla</t>
  </si>
  <si>
    <t>Equipamento</t>
  </si>
  <si>
    <t>Potência/Tensão</t>
  </si>
  <si>
    <t>Chuveiro</t>
  </si>
  <si>
    <t>5400W/220V</t>
  </si>
  <si>
    <t>Motor de operação da piscina²</t>
  </si>
  <si>
    <t>368W/127V</t>
  </si>
  <si>
    <t>Ar condicionado no quarto (10.000 Btu)¹</t>
  </si>
  <si>
    <t>10000 W/220V</t>
  </si>
  <si>
    <t>Motor de operação do portão³</t>
  </si>
  <si>
    <t>246W/127V</t>
  </si>
  <si>
    <t>Ar condicionado na suíte (10.000 Btu)¹</t>
  </si>
  <si>
    <t>Microondas (FP = 0,92 atrasado)</t>
  </si>
  <si>
    <t xml:space="preserve">1620W/127V </t>
  </si>
  <si>
    <t>Máq. Lavar e secar roupa (FP = 0,8 atrasado)</t>
  </si>
  <si>
    <t>2100W/127V</t>
  </si>
  <si>
    <t>[1]: A conversão de Btu para W foi feita usando a tabela disponivel no slide:</t>
  </si>
  <si>
    <t>Unidade 2:Previsão de Carga e Divisão das Instalações 
Elétricas – Aula 03</t>
  </si>
  <si>
    <t>Fonte: Norma Tec. Ed. Coletivas / EDP Escelsa</t>
  </si>
  <si>
    <t>[2]: Motor Elétrico WEG Para Bomba Piscina 1/2 Cv Monofásico 110/220V</t>
  </si>
  <si>
    <t>Será usado sob tensão de 220V</t>
  </si>
  <si>
    <t>[3]:  Motor do portão residencial SEG Solo CH 600 220V</t>
  </si>
  <si>
    <r>
      <rPr>
        <sz val="12"/>
        <color theme="1"/>
        <rFont val="Times New Roman"/>
      </rPr>
      <t xml:space="preserve">Obs.: As referências completas estão no </t>
    </r>
    <r>
      <rPr>
        <i/>
        <sz val="12"/>
        <color theme="1"/>
        <rFont val="Times New Roman"/>
      </rPr>
      <t>"Calculos explicitos - Memorial de calculo.docx"</t>
    </r>
  </si>
  <si>
    <t xml:space="preserve">Quadro de previsão de cargas </t>
  </si>
  <si>
    <t>Cômodo ou dependência</t>
  </si>
  <si>
    <t>Dimensões</t>
  </si>
  <si>
    <t>Iluminação</t>
  </si>
  <si>
    <t>TUG</t>
  </si>
  <si>
    <t>TUE</t>
  </si>
  <si>
    <t>Área (m²)</t>
  </si>
  <si>
    <t>Perímetro (m)</t>
  </si>
  <si>
    <t>Nº de pontos</t>
  </si>
  <si>
    <t>Pot. Unitária (VA)</t>
  </si>
  <si>
    <t>Pot. Total (VA)</t>
  </si>
  <si>
    <t>Aparelho</t>
  </si>
  <si>
    <t>Potência (VA)*</t>
  </si>
  <si>
    <t>Área da piscina</t>
  </si>
  <si>
    <t>Motor de op. Piscina</t>
  </si>
  <si>
    <t>Área de serviço</t>
  </si>
  <si>
    <t>Máq. Lavar e secar roupa</t>
  </si>
  <si>
    <t>Área de lazer e corredor frontal</t>
  </si>
  <si>
    <t>3:600 e 2:100</t>
  </si>
  <si>
    <t>Corredor lateral</t>
  </si>
  <si>
    <t>Banheiro da suíte</t>
  </si>
  <si>
    <t>Banheiro externo</t>
  </si>
  <si>
    <t>Banheiro interno</t>
  </si>
  <si>
    <t>Closet</t>
  </si>
  <si>
    <t>Cozinha</t>
  </si>
  <si>
    <t>3:600 e 3:100</t>
  </si>
  <si>
    <t>Microondas</t>
  </si>
  <si>
    <t>Garagem</t>
  </si>
  <si>
    <t>Motor de portão</t>
  </si>
  <si>
    <t>Hall de entrada</t>
  </si>
  <si>
    <t>Quarto</t>
  </si>
  <si>
    <t>3:600 e 1:100</t>
  </si>
  <si>
    <t>Ar condicionado</t>
  </si>
  <si>
    <t>Sala</t>
  </si>
  <si>
    <t>Suíte</t>
  </si>
  <si>
    <t>TOTAL</t>
  </si>
  <si>
    <r>
      <rPr>
        <b/>
        <sz val="12"/>
        <color theme="1"/>
        <rFont val="Times New Roman"/>
      </rPr>
      <t xml:space="preserve">Os cálculos estão demonstrados no arquivo </t>
    </r>
    <r>
      <rPr>
        <b/>
        <i/>
        <sz val="12"/>
        <color theme="1"/>
        <rFont val="Times New Roman"/>
      </rPr>
      <t>"Calculos explicitos - Memorial de calculo.docx"</t>
    </r>
    <r>
      <rPr>
        <b/>
        <sz val="12"/>
        <color theme="1"/>
        <rFont val="Times New Roman"/>
      </rPr>
      <t>.</t>
    </r>
  </si>
  <si>
    <t>Os valores de potência total foram arredondados para o próximo valor multiplo de 100.</t>
  </si>
  <si>
    <t>* Fonte: Norma Tec. Ed. Coletivas / EDP Escelsa</t>
  </si>
  <si>
    <t>Área de lazer e corredor frontal, será considerado com área tampada.</t>
  </si>
  <si>
    <t>CIRCUITO</t>
  </si>
  <si>
    <t>DESCRIÇÃO</t>
  </si>
  <si>
    <t>ILUMINAÇÃO</t>
  </si>
  <si>
    <t>TOMADA DE USO GERAL</t>
  </si>
  <si>
    <t>POT. TOTAL</t>
  </si>
  <si>
    <t>TENSÃO</t>
  </si>
  <si>
    <t>CORRENTE</t>
  </si>
  <si>
    <t>100 VA</t>
  </si>
  <si>
    <t>200 VA</t>
  </si>
  <si>
    <t>600 VA</t>
  </si>
  <si>
    <t>(VA)</t>
  </si>
  <si>
    <t>(V)</t>
  </si>
  <si>
    <t>(A)</t>
  </si>
  <si>
    <t>ILUM. EXTERNA</t>
  </si>
  <si>
    <t>ILUM. INTERNA</t>
  </si>
  <si>
    <t>TOMADAS COZINHA</t>
  </si>
  <si>
    <t>TOMADAS AREA DE SERVIÇO + BANHEIRO EXTERNO</t>
  </si>
  <si>
    <t>TOMADAS AREA DE LAZER + CORREDOR FRONTAL</t>
  </si>
  <si>
    <t>TOMADAS QUARTO + BANHEIRO INTERNO</t>
  </si>
  <si>
    <t>TOMADAS SUÍTE</t>
  </si>
  <si>
    <t>TOMADAS SALA</t>
  </si>
  <si>
    <t>TOMADAS BANHEIRO DA SUÍTE + GARAGEM</t>
  </si>
  <si>
    <t>CHUVEIRO SUÍTE</t>
  </si>
  <si>
    <t>CHUVEIRO SOCIAL</t>
  </si>
  <si>
    <t>MÁQ. LAVAR</t>
  </si>
  <si>
    <t>AR CONDICIONADO QUARTO</t>
  </si>
  <si>
    <t>AR CONDICIONADO SUITE</t>
  </si>
  <si>
    <t>BOMBA PISCINA</t>
  </si>
  <si>
    <t>FORNO MICROONDAS</t>
  </si>
  <si>
    <t>MOTOR DO PORTÃO</t>
  </si>
  <si>
    <t>CIRCUITO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</si>
</sst>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scheme val="minor"/>
    </font>
    <font>
      <sz val="12"/>
      <color theme="1"/>
      <name val="Times New Roman"/>
    </font>
    <font>
      <b/>
      <sz val="20"/>
      <color theme="1"/>
      <name val="Times New Roman"/>
    </font>
    <font>
      <sz val="11"/>
      <name val="Calibri"/>
    </font>
    <font>
      <sz val="14"/>
      <color theme="1"/>
      <name val="Times New Roman"/>
    </font>
    <font>
      <b/>
      <sz val="14"/>
      <color theme="1"/>
      <name val="Times New Roman"/>
    </font>
    <font>
      <sz val="11"/>
      <color theme="1"/>
      <name val="Arial"/>
    </font>
    <font>
      <i/>
      <sz val="12"/>
      <color theme="1"/>
      <name val="Times New Roman"/>
    </font>
    <font>
      <b/>
      <sz val="28"/>
      <color theme="1"/>
      <name val="Times New Roman"/>
    </font>
    <font>
      <sz val="11"/>
      <color theme="1"/>
      <name val="Calibri"/>
    </font>
    <font>
      <b/>
      <sz val="12"/>
      <color theme="1"/>
      <name val="Times New Roman"/>
    </font>
    <font>
      <b/>
      <sz val="12"/>
      <color theme="0"/>
      <name val="Times New Roman"/>
    </font>
    <font>
      <sz val="26"/>
      <color theme="1"/>
      <name val="Times New Roman"/>
    </font>
    <font>
      <sz val="12"/>
      <color theme="0"/>
      <name val="Times New Roman"/>
    </font>
    <font>
      <b/>
      <u/>
      <sz val="14"/>
      <color theme="1"/>
      <name val="Times New Roman"/>
    </font>
    <font>
      <b/>
      <i/>
      <sz val="12"/>
      <color theme="1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D6DCE4"/>
        <bgColor rgb="FFD6DCE4"/>
      </patternFill>
    </fill>
    <fill>
      <patternFill patternType="solid">
        <fgColor rgb="FFFFFF00"/>
        <bgColor rgb="FFFFFF00"/>
      </patternFill>
    </fill>
  </fills>
  <borders count="4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6" fillId="0" borderId="0" xfId="0" applyFont="1"/>
    <xf numFmtId="0" fontId="4" fillId="3" borderId="8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/>
    </xf>
    <xf numFmtId="0" fontId="1" fillId="0" borderId="0" xfId="0" applyFont="1"/>
    <xf numFmtId="0" fontId="5" fillId="4" borderId="8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4" fontId="10" fillId="4" borderId="8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4" borderId="29" xfId="0" applyFont="1" applyFill="1" applyBorder="1" applyAlignment="1">
      <alignment horizontal="center" vertical="center"/>
    </xf>
    <xf numFmtId="0" fontId="10" fillId="4" borderId="30" xfId="0" applyFont="1" applyFill="1" applyBorder="1" applyAlignment="1">
      <alignment horizontal="center" vertical="center"/>
    </xf>
    <xf numFmtId="0" fontId="10" fillId="4" borderId="32" xfId="0" applyFont="1" applyFill="1" applyBorder="1" applyAlignment="1">
      <alignment horizontal="center" vertical="center"/>
    </xf>
    <xf numFmtId="0" fontId="10" fillId="4" borderId="33" xfId="0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10" fillId="4" borderId="36" xfId="0" applyFont="1" applyFill="1" applyBorder="1" applyAlignment="1">
      <alignment horizontal="center" vertical="center"/>
    </xf>
    <xf numFmtId="0" fontId="10" fillId="4" borderId="37" xfId="0" applyFont="1" applyFill="1" applyBorder="1" applyAlignment="1">
      <alignment horizontal="center" vertical="center"/>
    </xf>
    <xf numFmtId="0" fontId="10" fillId="4" borderId="38" xfId="0" applyFont="1" applyFill="1" applyBorder="1" applyAlignment="1">
      <alignment horizontal="center" vertical="center"/>
    </xf>
    <xf numFmtId="0" fontId="10" fillId="4" borderId="39" xfId="0" applyFont="1" applyFill="1" applyBorder="1" applyAlignment="1">
      <alignment horizontal="center" vertical="center"/>
    </xf>
    <xf numFmtId="2" fontId="10" fillId="4" borderId="8" xfId="0" applyNumberFormat="1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3" fillId="0" borderId="12" xfId="0" applyFont="1" applyBorder="1"/>
    <xf numFmtId="0" fontId="3" fillId="0" borderId="13" xfId="0" applyFont="1" applyBorder="1"/>
    <xf numFmtId="0" fontId="4" fillId="3" borderId="11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4" fillId="3" borderId="5" xfId="0" applyFont="1" applyFill="1" applyBorder="1" applyAlignment="1">
      <alignment horizontal="center" vertical="center"/>
    </xf>
    <xf numFmtId="0" fontId="3" fillId="0" borderId="7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4" fillId="2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1" fillId="0" borderId="19" xfId="0" applyFont="1" applyBorder="1" applyAlignment="1">
      <alignment horizontal="left" vertical="center" wrapText="1"/>
    </xf>
    <xf numFmtId="0" fontId="0" fillId="0" borderId="0" xfId="0"/>
    <xf numFmtId="0" fontId="3" fillId="0" borderId="20" xfId="0" applyFont="1" applyBorder="1"/>
    <xf numFmtId="0" fontId="1" fillId="0" borderId="12" xfId="0" applyFont="1" applyBorder="1" applyAlignment="1">
      <alignment horizontal="left" vertical="center"/>
    </xf>
    <xf numFmtId="0" fontId="3" fillId="0" borderId="21" xfId="0" applyFont="1" applyBorder="1"/>
    <xf numFmtId="0" fontId="4" fillId="3" borderId="15" xfId="0" applyFont="1" applyFill="1" applyBorder="1" applyAlignment="1">
      <alignment horizontal="center" vertical="center"/>
    </xf>
    <xf numFmtId="0" fontId="3" fillId="0" borderId="16" xfId="0" applyFont="1" applyBorder="1"/>
    <xf numFmtId="0" fontId="1" fillId="0" borderId="9" xfId="0" applyFont="1" applyBorder="1" applyAlignment="1">
      <alignment horizontal="left" vertical="center" wrapText="1"/>
    </xf>
    <xf numFmtId="0" fontId="3" fillId="0" borderId="18" xfId="0" applyFont="1" applyBorder="1"/>
    <xf numFmtId="0" fontId="7" fillId="0" borderId="19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" fillId="0" borderId="9" xfId="0" applyFont="1" applyBorder="1" applyAlignment="1">
      <alignment horizontal="center" vertical="center" wrapText="1"/>
    </xf>
    <xf numFmtId="0" fontId="3" fillId="0" borderId="19" xfId="0" applyFont="1" applyBorder="1"/>
    <xf numFmtId="0" fontId="1" fillId="0" borderId="11" xfId="0" applyFont="1" applyBorder="1" applyAlignment="1">
      <alignment horizontal="center" vertical="center" wrapText="1"/>
    </xf>
    <xf numFmtId="0" fontId="3" fillId="0" borderId="25" xfId="0" applyFont="1" applyBorder="1"/>
    <xf numFmtId="0" fontId="1" fillId="2" borderId="11" xfId="0" applyFont="1" applyFill="1" applyBorder="1" applyAlignment="1">
      <alignment horizontal="center" vertical="center" wrapText="1"/>
    </xf>
    <xf numFmtId="0" fontId="3" fillId="0" borderId="24" xfId="0" applyFont="1" applyBorder="1"/>
    <xf numFmtId="2" fontId="1" fillId="0" borderId="11" xfId="0" applyNumberFormat="1" applyFont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0" fillId="0" borderId="1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/>
    </xf>
    <xf numFmtId="0" fontId="10" fillId="4" borderId="26" xfId="0" applyFont="1" applyFill="1" applyBorder="1" applyAlignment="1">
      <alignment horizontal="center" vertical="center"/>
    </xf>
    <xf numFmtId="0" fontId="3" fillId="0" borderId="31" xfId="0" applyFont="1" applyBorder="1"/>
    <xf numFmtId="0" fontId="10" fillId="4" borderId="27" xfId="0" applyFont="1" applyFill="1" applyBorder="1" applyAlignment="1">
      <alignment horizontal="center" vertical="center"/>
    </xf>
    <xf numFmtId="0" fontId="3" fillId="0" borderId="2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opLeftCell="A16" workbookViewId="0">
      <selection activeCell="D32" sqref="D32"/>
    </sheetView>
  </sheetViews>
  <sheetFormatPr defaultColWidth="14.42578125" defaultRowHeight="15" customHeight="1" x14ac:dyDescent="0.25"/>
  <cols>
    <col min="1" max="1" width="9.140625" customWidth="1"/>
    <col min="2" max="7" width="22.7109375" customWidth="1"/>
    <col min="8" max="9" width="9.140625" customWidth="1"/>
    <col min="10" max="26" width="8.7109375" customWidth="1"/>
  </cols>
  <sheetData>
    <row r="1" spans="1:26" ht="30" customHeight="1" x14ac:dyDescent="0.25">
      <c r="A1" s="1"/>
      <c r="B1" s="59" t="s">
        <v>0</v>
      </c>
      <c r="C1" s="60"/>
      <c r="D1" s="60"/>
      <c r="E1" s="60"/>
      <c r="F1" s="60"/>
      <c r="G1" s="6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customHeight="1" x14ac:dyDescent="0.25">
      <c r="A2" s="1"/>
      <c r="B2" s="62" t="s">
        <v>1</v>
      </c>
      <c r="C2" s="60"/>
      <c r="D2" s="60"/>
      <c r="E2" s="60"/>
      <c r="F2" s="60"/>
      <c r="G2" s="6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.75" customHeight="1" x14ac:dyDescent="0.25">
      <c r="A3" s="1"/>
      <c r="B3" s="2"/>
      <c r="C3" s="2"/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1"/>
      <c r="B4" s="63" t="s">
        <v>2</v>
      </c>
      <c r="C4" s="64"/>
      <c r="D4" s="58"/>
      <c r="E4" s="63" t="s">
        <v>3</v>
      </c>
      <c r="F4" s="64"/>
      <c r="G4" s="5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5">
      <c r="A5" s="1"/>
      <c r="B5" s="57" t="s">
        <v>4</v>
      </c>
      <c r="C5" s="58"/>
      <c r="D5" s="3" t="s">
        <v>5</v>
      </c>
      <c r="E5" s="57" t="s">
        <v>4</v>
      </c>
      <c r="F5" s="58"/>
      <c r="G5" s="3" t="s">
        <v>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5">
      <c r="A6" s="1"/>
      <c r="B6" s="57" t="s">
        <v>6</v>
      </c>
      <c r="C6" s="58"/>
      <c r="D6" s="3" t="s">
        <v>7</v>
      </c>
      <c r="E6" s="57" t="s">
        <v>8</v>
      </c>
      <c r="F6" s="58"/>
      <c r="G6" s="3" t="s">
        <v>9</v>
      </c>
      <c r="H6" s="1"/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5">
      <c r="A7" s="1"/>
      <c r="B7" s="57" t="s">
        <v>10</v>
      </c>
      <c r="C7" s="58"/>
      <c r="D7" s="3" t="s">
        <v>11</v>
      </c>
      <c r="E7" s="57" t="s">
        <v>12</v>
      </c>
      <c r="F7" s="58"/>
      <c r="G7" s="3" t="s">
        <v>13</v>
      </c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5">
      <c r="A8" s="1"/>
      <c r="B8" s="57" t="s">
        <v>14</v>
      </c>
      <c r="C8" s="58"/>
      <c r="D8" s="5" t="s">
        <v>11</v>
      </c>
      <c r="E8" s="57"/>
      <c r="F8" s="58"/>
      <c r="G8" s="3"/>
      <c r="H8" s="1"/>
      <c r="I8" s="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5">
      <c r="A9" s="1"/>
      <c r="B9" s="57" t="s">
        <v>15</v>
      </c>
      <c r="C9" s="58"/>
      <c r="D9" s="5" t="s">
        <v>16</v>
      </c>
      <c r="E9" s="57"/>
      <c r="F9" s="58"/>
      <c r="G9" s="3"/>
      <c r="H9" s="1"/>
      <c r="I9" s="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5">
      <c r="A10" s="1"/>
      <c r="B10" s="51" t="s">
        <v>17</v>
      </c>
      <c r="C10" s="52"/>
      <c r="D10" s="55" t="s">
        <v>18</v>
      </c>
      <c r="E10" s="57"/>
      <c r="F10" s="58"/>
      <c r="G10" s="3"/>
      <c r="H10" s="1"/>
      <c r="I10" s="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25">
      <c r="A11" s="1"/>
      <c r="B11" s="53"/>
      <c r="C11" s="54"/>
      <c r="D11" s="56"/>
      <c r="E11" s="57"/>
      <c r="F11" s="58"/>
      <c r="G11" s="3"/>
      <c r="H11" s="1"/>
      <c r="I11" s="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25">
      <c r="A12" s="1"/>
      <c r="B12" s="57"/>
      <c r="C12" s="58"/>
      <c r="D12" s="5"/>
      <c r="E12" s="57"/>
      <c r="F12" s="58"/>
      <c r="G12" s="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25">
      <c r="A13" s="1"/>
      <c r="B13" s="70"/>
      <c r="C13" s="71"/>
      <c r="D13" s="6"/>
      <c r="E13" s="70"/>
      <c r="F13" s="71"/>
      <c r="G13" s="7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25">
      <c r="A14" s="1"/>
      <c r="B14" s="57"/>
      <c r="C14" s="58"/>
      <c r="D14" s="5"/>
      <c r="E14" s="57"/>
      <c r="F14" s="58"/>
      <c r="G14" s="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5">
      <c r="A17" s="1"/>
      <c r="B17" s="72" t="s">
        <v>19</v>
      </c>
      <c r="C17" s="73"/>
      <c r="D17" s="73"/>
      <c r="E17" s="73"/>
      <c r="F17" s="73"/>
      <c r="G17" s="5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25">
      <c r="A18" s="1"/>
      <c r="B18" s="74" t="s">
        <v>20</v>
      </c>
      <c r="C18" s="66"/>
      <c r="D18" s="66"/>
      <c r="E18" s="66"/>
      <c r="F18" s="66"/>
      <c r="G18" s="6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5">
      <c r="A19" s="1"/>
      <c r="B19" s="65" t="s">
        <v>21</v>
      </c>
      <c r="C19" s="66"/>
      <c r="D19" s="66"/>
      <c r="E19" s="66"/>
      <c r="F19" s="66"/>
      <c r="G19" s="6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25">
      <c r="A20" s="1"/>
      <c r="B20" s="65" t="s">
        <v>22</v>
      </c>
      <c r="C20" s="66"/>
      <c r="D20" s="66"/>
      <c r="E20" s="66"/>
      <c r="F20" s="66"/>
      <c r="G20" s="6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25">
      <c r="A21" s="1"/>
      <c r="B21" s="75" t="s">
        <v>23</v>
      </c>
      <c r="C21" s="66"/>
      <c r="D21" s="66"/>
      <c r="E21" s="66"/>
      <c r="F21" s="66"/>
      <c r="G21" s="67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5">
      <c r="A22" s="1"/>
      <c r="B22" s="65" t="s">
        <v>24</v>
      </c>
      <c r="C22" s="66"/>
      <c r="D22" s="66"/>
      <c r="E22" s="66"/>
      <c r="F22" s="66"/>
      <c r="G22" s="67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5">
      <c r="A23" s="1"/>
      <c r="B23" s="65"/>
      <c r="C23" s="66"/>
      <c r="D23" s="66"/>
      <c r="E23" s="66"/>
      <c r="F23" s="66"/>
      <c r="G23" s="6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5">
      <c r="A24" s="1"/>
      <c r="B24" s="68" t="s">
        <v>25</v>
      </c>
      <c r="C24" s="69"/>
      <c r="D24" s="69"/>
      <c r="E24" s="69"/>
      <c r="F24" s="69"/>
      <c r="G24" s="54"/>
      <c r="H24" s="1"/>
      <c r="I24" s="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2">
    <mergeCell ref="B12:C12"/>
    <mergeCell ref="B22:G22"/>
    <mergeCell ref="B23:G23"/>
    <mergeCell ref="B24:G24"/>
    <mergeCell ref="B13:C13"/>
    <mergeCell ref="B14:C14"/>
    <mergeCell ref="B17:G17"/>
    <mergeCell ref="B18:G18"/>
    <mergeCell ref="B19:G19"/>
    <mergeCell ref="B20:G20"/>
    <mergeCell ref="B21:G21"/>
    <mergeCell ref="E12:F12"/>
    <mergeCell ref="E13:F13"/>
    <mergeCell ref="E14:F14"/>
    <mergeCell ref="B1:G1"/>
    <mergeCell ref="B2:G2"/>
    <mergeCell ref="B4:D4"/>
    <mergeCell ref="E4:G4"/>
    <mergeCell ref="B5:C5"/>
    <mergeCell ref="E5:F5"/>
    <mergeCell ref="E6:F6"/>
    <mergeCell ref="B6:C6"/>
    <mergeCell ref="B7:C7"/>
    <mergeCell ref="B8:C8"/>
    <mergeCell ref="B9:C9"/>
    <mergeCell ref="B10:C11"/>
    <mergeCell ref="D10:D11"/>
    <mergeCell ref="E7:F7"/>
    <mergeCell ref="E8:F8"/>
    <mergeCell ref="E9:F9"/>
    <mergeCell ref="E10:F10"/>
    <mergeCell ref="E11:F11"/>
  </mergeCell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tabSelected="1" topLeftCell="A10" workbookViewId="0">
      <selection activeCell="H14" sqref="H14"/>
    </sheetView>
  </sheetViews>
  <sheetFormatPr defaultColWidth="14.42578125" defaultRowHeight="15" customHeight="1" x14ac:dyDescent="0.25"/>
  <cols>
    <col min="1" max="1" width="9.140625" customWidth="1"/>
    <col min="2" max="10" width="20.7109375" customWidth="1"/>
    <col min="11" max="11" width="25.7109375" customWidth="1"/>
    <col min="12" max="12" width="18.7109375" customWidth="1"/>
    <col min="13" max="26" width="8.7109375" customWidth="1"/>
  </cols>
  <sheetData>
    <row r="1" spans="1:26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1"/>
      <c r="B2" s="84" t="s">
        <v>26</v>
      </c>
      <c r="C2" s="73"/>
      <c r="D2" s="73"/>
      <c r="E2" s="73"/>
      <c r="F2" s="73"/>
      <c r="G2" s="73"/>
      <c r="H2" s="73"/>
      <c r="I2" s="73"/>
      <c r="J2" s="73"/>
      <c r="K2" s="73"/>
      <c r="L2" s="5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"/>
      <c r="B3" s="53"/>
      <c r="C3" s="69"/>
      <c r="D3" s="69"/>
      <c r="E3" s="69"/>
      <c r="F3" s="69"/>
      <c r="G3" s="69"/>
      <c r="H3" s="69"/>
      <c r="I3" s="69"/>
      <c r="J3" s="69"/>
      <c r="K3" s="69"/>
      <c r="L3" s="5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5">
      <c r="A4" s="1"/>
      <c r="B4" s="85" t="s">
        <v>27</v>
      </c>
      <c r="C4" s="86" t="s">
        <v>28</v>
      </c>
      <c r="D4" s="58"/>
      <c r="E4" s="86" t="s">
        <v>29</v>
      </c>
      <c r="F4" s="64"/>
      <c r="G4" s="58"/>
      <c r="H4" s="87" t="s">
        <v>30</v>
      </c>
      <c r="I4" s="64"/>
      <c r="J4" s="58"/>
      <c r="K4" s="87" t="s">
        <v>31</v>
      </c>
      <c r="L4" s="58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9.75" customHeight="1" x14ac:dyDescent="0.25">
      <c r="A5" s="1"/>
      <c r="B5" s="56"/>
      <c r="C5" s="9" t="s">
        <v>32</v>
      </c>
      <c r="D5" s="10" t="s">
        <v>33</v>
      </c>
      <c r="E5" s="11" t="s">
        <v>34</v>
      </c>
      <c r="F5" s="9" t="s">
        <v>35</v>
      </c>
      <c r="G5" s="9" t="s">
        <v>36</v>
      </c>
      <c r="H5" s="11" t="s">
        <v>34</v>
      </c>
      <c r="I5" s="9" t="s">
        <v>35</v>
      </c>
      <c r="J5" s="9" t="s">
        <v>36</v>
      </c>
      <c r="K5" s="12" t="s">
        <v>37</v>
      </c>
      <c r="L5" s="12" t="s">
        <v>38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5">
      <c r="A6" s="1"/>
      <c r="B6" s="13" t="s">
        <v>39</v>
      </c>
      <c r="C6" s="14">
        <v>28</v>
      </c>
      <c r="D6" s="14">
        <v>23</v>
      </c>
      <c r="E6" s="15">
        <v>2</v>
      </c>
      <c r="F6" s="16">
        <v>200</v>
      </c>
      <c r="G6" s="15">
        <v>400</v>
      </c>
      <c r="H6" s="17">
        <v>0</v>
      </c>
      <c r="I6" s="15">
        <v>0</v>
      </c>
      <c r="J6" s="15">
        <v>0</v>
      </c>
      <c r="K6" s="15" t="s">
        <v>40</v>
      </c>
      <c r="L6" s="16">
        <v>400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5">
      <c r="A7" s="1"/>
      <c r="B7" s="13" t="s">
        <v>41</v>
      </c>
      <c r="C7" s="14">
        <v>2.1800000000000002</v>
      </c>
      <c r="D7" s="14">
        <v>5.95</v>
      </c>
      <c r="E7" s="15">
        <v>1</v>
      </c>
      <c r="F7" s="15">
        <v>100</v>
      </c>
      <c r="G7" s="15">
        <v>100</v>
      </c>
      <c r="H7" s="18">
        <v>3</v>
      </c>
      <c r="I7" s="15">
        <v>600</v>
      </c>
      <c r="J7" s="15">
        <v>1800</v>
      </c>
      <c r="K7" s="15" t="s">
        <v>42</v>
      </c>
      <c r="L7" s="15">
        <v>2625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5">
      <c r="A8" s="1"/>
      <c r="B8" s="81" t="s">
        <v>43</v>
      </c>
      <c r="C8" s="83">
        <v>17.579999999999998</v>
      </c>
      <c r="D8" s="83">
        <v>23.9</v>
      </c>
      <c r="E8" s="79">
        <v>3</v>
      </c>
      <c r="F8" s="79">
        <v>100</v>
      </c>
      <c r="G8" s="77">
        <v>300</v>
      </c>
      <c r="H8" s="77">
        <v>4</v>
      </c>
      <c r="I8" s="79" t="s">
        <v>44</v>
      </c>
      <c r="J8" s="79">
        <v>200</v>
      </c>
      <c r="K8" s="79"/>
      <c r="L8" s="79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5">
      <c r="A9" s="1"/>
      <c r="B9" s="82"/>
      <c r="C9" s="80"/>
      <c r="D9" s="80"/>
      <c r="E9" s="80"/>
      <c r="F9" s="80"/>
      <c r="G9" s="78"/>
      <c r="H9" s="78"/>
      <c r="I9" s="80"/>
      <c r="J9" s="80"/>
      <c r="K9" s="80"/>
      <c r="L9" s="80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5">
      <c r="A10" s="1"/>
      <c r="B10" s="22" t="s">
        <v>45</v>
      </c>
      <c r="C10" s="19">
        <v>21.83</v>
      </c>
      <c r="D10" s="19">
        <v>32.1</v>
      </c>
      <c r="E10" s="20">
        <v>3</v>
      </c>
      <c r="F10" s="20">
        <v>100</v>
      </c>
      <c r="G10" s="21">
        <v>300</v>
      </c>
      <c r="H10" s="21">
        <v>0</v>
      </c>
      <c r="I10" s="20">
        <v>0</v>
      </c>
      <c r="J10" s="20">
        <v>0</v>
      </c>
      <c r="K10" s="20"/>
      <c r="L10" s="2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25">
      <c r="A11" s="1"/>
      <c r="B11" s="13" t="s">
        <v>46</v>
      </c>
      <c r="C11" s="14">
        <v>3.04</v>
      </c>
      <c r="D11" s="14">
        <v>7</v>
      </c>
      <c r="E11" s="15">
        <v>1</v>
      </c>
      <c r="F11" s="15">
        <v>100</v>
      </c>
      <c r="G11" s="15">
        <v>100</v>
      </c>
      <c r="H11" s="15">
        <v>1</v>
      </c>
      <c r="I11" s="15">
        <v>600</v>
      </c>
      <c r="J11" s="15">
        <v>600</v>
      </c>
      <c r="K11" s="15" t="s">
        <v>6</v>
      </c>
      <c r="L11" s="15">
        <v>5400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25">
      <c r="A12" s="1"/>
      <c r="B12" s="13" t="s">
        <v>47</v>
      </c>
      <c r="C12" s="14">
        <v>1.07</v>
      </c>
      <c r="D12" s="14">
        <v>4.25</v>
      </c>
      <c r="E12" s="15">
        <v>1</v>
      </c>
      <c r="F12" s="15">
        <v>100</v>
      </c>
      <c r="G12" s="15">
        <v>100</v>
      </c>
      <c r="H12" s="15">
        <v>1</v>
      </c>
      <c r="I12" s="15">
        <v>600</v>
      </c>
      <c r="J12" s="15">
        <v>600</v>
      </c>
      <c r="K12" s="15"/>
      <c r="L12" s="1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25">
      <c r="A13" s="1"/>
      <c r="B13" s="13" t="s">
        <v>48</v>
      </c>
      <c r="C13" s="23">
        <v>3.71</v>
      </c>
      <c r="D13" s="23">
        <v>8.1</v>
      </c>
      <c r="E13" s="24">
        <v>1</v>
      </c>
      <c r="F13" s="24">
        <v>100</v>
      </c>
      <c r="G13" s="15">
        <v>100</v>
      </c>
      <c r="H13" s="15">
        <v>1</v>
      </c>
      <c r="I13" s="24">
        <v>600</v>
      </c>
      <c r="J13" s="24">
        <v>600</v>
      </c>
      <c r="K13" s="24" t="s">
        <v>6</v>
      </c>
      <c r="L13" s="24">
        <v>5400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25">
      <c r="A14" s="1"/>
      <c r="B14" s="13" t="s">
        <v>49</v>
      </c>
      <c r="C14" s="23">
        <v>4.43</v>
      </c>
      <c r="D14" s="23">
        <v>9.85</v>
      </c>
      <c r="E14" s="24">
        <v>1</v>
      </c>
      <c r="F14" s="24">
        <v>100</v>
      </c>
      <c r="G14" s="15">
        <v>100</v>
      </c>
      <c r="H14" s="15">
        <v>0</v>
      </c>
      <c r="I14" s="24">
        <v>0</v>
      </c>
      <c r="J14" s="24">
        <v>0</v>
      </c>
      <c r="K14" s="24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5">
      <c r="A15" s="1"/>
      <c r="B15" s="13" t="s">
        <v>50</v>
      </c>
      <c r="C15" s="23">
        <v>6.63</v>
      </c>
      <c r="D15" s="23">
        <v>10.3</v>
      </c>
      <c r="E15" s="24">
        <v>1</v>
      </c>
      <c r="F15" s="24">
        <v>100</v>
      </c>
      <c r="G15" s="15">
        <v>100</v>
      </c>
      <c r="H15" s="15">
        <v>6</v>
      </c>
      <c r="I15" s="24" t="s">
        <v>51</v>
      </c>
      <c r="J15" s="24">
        <v>2100</v>
      </c>
      <c r="K15" s="24" t="s">
        <v>52</v>
      </c>
      <c r="L15" s="24">
        <v>1760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5">
      <c r="A16" s="1"/>
      <c r="B16" s="13" t="s">
        <v>53</v>
      </c>
      <c r="C16" s="23">
        <v>25.8</v>
      </c>
      <c r="D16" s="23">
        <v>20.6</v>
      </c>
      <c r="E16" s="24">
        <v>2</v>
      </c>
      <c r="F16" s="24">
        <v>200</v>
      </c>
      <c r="G16" s="15">
        <v>400</v>
      </c>
      <c r="H16" s="15">
        <v>1</v>
      </c>
      <c r="I16" s="24">
        <v>600</v>
      </c>
      <c r="J16" s="24">
        <v>600</v>
      </c>
      <c r="K16" s="24" t="s">
        <v>54</v>
      </c>
      <c r="L16" s="24">
        <v>300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5">
      <c r="A17" s="1"/>
      <c r="B17" s="13" t="s">
        <v>55</v>
      </c>
      <c r="C17" s="23">
        <v>11.02</v>
      </c>
      <c r="D17" s="23">
        <v>15.4</v>
      </c>
      <c r="E17" s="25">
        <v>2</v>
      </c>
      <c r="F17" s="24">
        <v>100</v>
      </c>
      <c r="G17" s="15">
        <v>200</v>
      </c>
      <c r="H17" s="15">
        <v>1</v>
      </c>
      <c r="I17" s="24">
        <v>600</v>
      </c>
      <c r="J17" s="24">
        <v>600</v>
      </c>
      <c r="K17" s="24"/>
      <c r="L17" s="2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25">
      <c r="A18" s="1"/>
      <c r="B18" s="13" t="s">
        <v>56</v>
      </c>
      <c r="C18" s="23">
        <v>7.42</v>
      </c>
      <c r="D18" s="23">
        <v>10.9</v>
      </c>
      <c r="E18" s="24">
        <v>1</v>
      </c>
      <c r="F18" s="24">
        <v>100</v>
      </c>
      <c r="G18" s="15">
        <v>100</v>
      </c>
      <c r="H18" s="15">
        <v>3</v>
      </c>
      <c r="I18" s="24" t="s">
        <v>57</v>
      </c>
      <c r="J18" s="24">
        <v>1900</v>
      </c>
      <c r="K18" s="24" t="s">
        <v>58</v>
      </c>
      <c r="L18" s="24">
        <v>1650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5">
      <c r="A19" s="1"/>
      <c r="B19" s="13" t="s">
        <v>59</v>
      </c>
      <c r="C19" s="23">
        <v>30.23</v>
      </c>
      <c r="D19" s="23">
        <v>25.3</v>
      </c>
      <c r="E19" s="24">
        <v>5</v>
      </c>
      <c r="F19" s="24">
        <v>100</v>
      </c>
      <c r="G19" s="15">
        <v>500</v>
      </c>
      <c r="H19" s="15">
        <v>5</v>
      </c>
      <c r="I19" s="24" t="s">
        <v>44</v>
      </c>
      <c r="J19" s="24">
        <v>2000</v>
      </c>
      <c r="K19" s="24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25">
      <c r="A20" s="1"/>
      <c r="B20" s="26" t="s">
        <v>60</v>
      </c>
      <c r="C20" s="14">
        <v>8.66</v>
      </c>
      <c r="D20" s="14">
        <v>15.3</v>
      </c>
      <c r="E20" s="15">
        <v>1</v>
      </c>
      <c r="F20" s="15">
        <v>100</v>
      </c>
      <c r="G20" s="15">
        <v>100</v>
      </c>
      <c r="H20" s="15">
        <v>5</v>
      </c>
      <c r="I20" s="15" t="s">
        <v>44</v>
      </c>
      <c r="J20" s="15">
        <v>2000</v>
      </c>
      <c r="K20" s="24" t="s">
        <v>58</v>
      </c>
      <c r="L20" s="24">
        <v>1650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27" t="s">
        <v>61</v>
      </c>
      <c r="C21" s="28">
        <f t="shared" ref="C21:J21" si="0">SUM(C6:C20)</f>
        <v>171.59999999999997</v>
      </c>
      <c r="D21" s="28">
        <f t="shared" si="0"/>
        <v>211.95000000000002</v>
      </c>
      <c r="E21" s="28">
        <f t="shared" si="0"/>
        <v>25</v>
      </c>
      <c r="F21" s="28">
        <f t="shared" si="0"/>
        <v>1600</v>
      </c>
      <c r="G21" s="28">
        <f t="shared" si="0"/>
        <v>2900</v>
      </c>
      <c r="H21" s="28">
        <f t="shared" si="0"/>
        <v>31</v>
      </c>
      <c r="I21" s="28">
        <f t="shared" si="0"/>
        <v>3600</v>
      </c>
      <c r="J21" s="28">
        <f t="shared" si="0"/>
        <v>13000</v>
      </c>
      <c r="K21" s="27"/>
      <c r="L21" s="28">
        <f>SUM(L6:L20)</f>
        <v>19185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91"/>
      <c r="K22" s="73"/>
      <c r="L22" s="73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76" t="s">
        <v>62</v>
      </c>
      <c r="C23" s="66"/>
      <c r="D23" s="66"/>
      <c r="E23" s="66"/>
      <c r="F23" s="6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9" t="s">
        <v>63</v>
      </c>
      <c r="C24" s="29"/>
      <c r="D24" s="29"/>
      <c r="E24" s="1"/>
      <c r="F24" s="1"/>
      <c r="G24" s="1"/>
      <c r="H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29" t="s">
        <v>64</v>
      </c>
      <c r="C25" s="29"/>
      <c r="D25" s="29"/>
      <c r="E25" s="1"/>
      <c r="F25" s="1"/>
      <c r="G25" s="1"/>
      <c r="H25" s="1"/>
      <c r="J25" s="92"/>
      <c r="K25" s="66"/>
      <c r="L25" s="66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76" t="s">
        <v>65</v>
      </c>
      <c r="C26" s="66"/>
      <c r="D26" s="66"/>
      <c r="E26" s="66"/>
      <c r="F26" s="66"/>
      <c r="G26" s="1"/>
      <c r="H26" s="1"/>
      <c r="I26" s="1"/>
      <c r="J26" s="89"/>
      <c r="K26" s="66"/>
      <c r="L26" s="66"/>
      <c r="M26" s="88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89"/>
      <c r="K27" s="66"/>
      <c r="L27" s="66"/>
      <c r="M27" s="66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89"/>
      <c r="K28" s="66"/>
      <c r="L28" s="66"/>
      <c r="M28" s="93"/>
      <c r="N28" s="66"/>
      <c r="O28" s="66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89"/>
      <c r="K29" s="66"/>
      <c r="L29" s="66"/>
      <c r="M29" s="66"/>
      <c r="N29" s="66"/>
      <c r="O29" s="66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89"/>
      <c r="K30" s="66"/>
      <c r="L30" s="66"/>
      <c r="M30" s="88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89"/>
      <c r="K31" s="66"/>
      <c r="L31" s="66"/>
      <c r="M31" s="66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90"/>
      <c r="K32" s="66"/>
      <c r="L32" s="66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66"/>
      <c r="K33" s="66"/>
      <c r="L33" s="66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66"/>
      <c r="K34" s="66"/>
      <c r="L34" s="66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/>
    <row r="228" spans="1:26" ht="15.75" customHeight="1" x14ac:dyDescent="0.25"/>
    <row r="229" spans="1:26" ht="15.75" customHeight="1" x14ac:dyDescent="0.25"/>
    <row r="230" spans="1:26" ht="15.75" customHeight="1" x14ac:dyDescent="0.25"/>
    <row r="231" spans="1:26" ht="15.75" customHeight="1" x14ac:dyDescent="0.25"/>
    <row r="232" spans="1:26" ht="15.75" customHeight="1" x14ac:dyDescent="0.25"/>
    <row r="233" spans="1:26" ht="15.75" customHeight="1" x14ac:dyDescent="0.25"/>
    <row r="234" spans="1:26" ht="15.75" customHeight="1" x14ac:dyDescent="0.25"/>
    <row r="235" spans="1:26" ht="15.75" customHeight="1" x14ac:dyDescent="0.25"/>
    <row r="236" spans="1:26" ht="15.75" customHeight="1" x14ac:dyDescent="0.25"/>
    <row r="237" spans="1:26" ht="15.75" customHeight="1" x14ac:dyDescent="0.25"/>
    <row r="238" spans="1:26" ht="15.75" customHeight="1" x14ac:dyDescent="0.25"/>
    <row r="239" spans="1:26" ht="15.75" customHeight="1" x14ac:dyDescent="0.25"/>
    <row r="240" spans="1:26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1">
    <mergeCell ref="M26:M27"/>
    <mergeCell ref="J27:L27"/>
    <mergeCell ref="J32:L34"/>
    <mergeCell ref="K8:K9"/>
    <mergeCell ref="L8:L9"/>
    <mergeCell ref="J22:L22"/>
    <mergeCell ref="J25:L25"/>
    <mergeCell ref="J26:L26"/>
    <mergeCell ref="J28:L28"/>
    <mergeCell ref="M28:O29"/>
    <mergeCell ref="J29:L29"/>
    <mergeCell ref="J30:L30"/>
    <mergeCell ref="M30:M31"/>
    <mergeCell ref="J31:L31"/>
    <mergeCell ref="B2:L3"/>
    <mergeCell ref="B4:B5"/>
    <mergeCell ref="C4:D4"/>
    <mergeCell ref="E4:G4"/>
    <mergeCell ref="H4:J4"/>
    <mergeCell ref="K4:L4"/>
    <mergeCell ref="B26:F26"/>
    <mergeCell ref="G8:G9"/>
    <mergeCell ref="H8:H9"/>
    <mergeCell ref="I8:I9"/>
    <mergeCell ref="J8:J9"/>
    <mergeCell ref="B8:B9"/>
    <mergeCell ref="C8:C9"/>
    <mergeCell ref="D8:D9"/>
    <mergeCell ref="E8:E9"/>
    <mergeCell ref="F8:F9"/>
    <mergeCell ref="B23:F23"/>
  </mergeCell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3"/>
  <sheetViews>
    <sheetView showGridLines="0" topLeftCell="C1" zoomScale="70" zoomScaleNormal="70" workbookViewId="0">
      <selection activeCell="F17" sqref="F17"/>
    </sheetView>
  </sheetViews>
  <sheetFormatPr defaultColWidth="14.42578125" defaultRowHeight="15" customHeight="1" x14ac:dyDescent="0.25"/>
  <cols>
    <col min="1" max="1" width="9.140625" customWidth="1"/>
    <col min="2" max="2" width="15.7109375" customWidth="1"/>
    <col min="3" max="3" width="90.7109375" customWidth="1"/>
    <col min="4" max="11" width="20.7109375" customWidth="1"/>
    <col min="12" max="26" width="8.71093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 x14ac:dyDescent="0.25">
      <c r="A3" s="1"/>
      <c r="B3" s="94" t="s">
        <v>66</v>
      </c>
      <c r="C3" s="95" t="s">
        <v>67</v>
      </c>
      <c r="D3" s="97" t="s">
        <v>68</v>
      </c>
      <c r="E3" s="98"/>
      <c r="F3" s="97" t="s">
        <v>69</v>
      </c>
      <c r="G3" s="98"/>
      <c r="H3" s="30" t="s">
        <v>31</v>
      </c>
      <c r="I3" s="31" t="s">
        <v>70</v>
      </c>
      <c r="J3" s="27" t="s">
        <v>71</v>
      </c>
      <c r="K3" s="27" t="s">
        <v>72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5">
      <c r="A4" s="1"/>
      <c r="B4" s="56"/>
      <c r="C4" s="96"/>
      <c r="D4" s="32" t="s">
        <v>73</v>
      </c>
      <c r="E4" s="33" t="s">
        <v>74</v>
      </c>
      <c r="F4" s="32" t="s">
        <v>73</v>
      </c>
      <c r="G4" s="33" t="s">
        <v>75</v>
      </c>
      <c r="H4" s="34" t="s">
        <v>76</v>
      </c>
      <c r="I4" s="31" t="s">
        <v>76</v>
      </c>
      <c r="J4" s="27" t="s">
        <v>77</v>
      </c>
      <c r="K4" s="27" t="s">
        <v>78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5">
      <c r="A5" s="1"/>
      <c r="B5" s="15">
        <v>1</v>
      </c>
      <c r="C5" s="35" t="s">
        <v>79</v>
      </c>
      <c r="D5" s="36">
        <v>8</v>
      </c>
      <c r="E5" s="37">
        <v>2</v>
      </c>
      <c r="F5" s="36"/>
      <c r="G5" s="37"/>
      <c r="H5" s="38"/>
      <c r="I5" s="18">
        <f t="shared" ref="I5:I21" si="0">(D5*100+E5*200)+(F5*100+G5*600)+H5</f>
        <v>1200</v>
      </c>
      <c r="J5" s="15">
        <v>127</v>
      </c>
      <c r="K5" s="14">
        <f t="shared" ref="K5:K21" si="1">I5/J5</f>
        <v>9.4488188976377945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5">
      <c r="A6" s="1"/>
      <c r="B6" s="15">
        <v>2</v>
      </c>
      <c r="C6" s="35" t="s">
        <v>80</v>
      </c>
      <c r="D6" s="36">
        <v>13</v>
      </c>
      <c r="E6" s="37">
        <v>2</v>
      </c>
      <c r="F6" s="36"/>
      <c r="G6" s="37"/>
      <c r="H6" s="38"/>
      <c r="I6" s="18">
        <f t="shared" si="0"/>
        <v>1700</v>
      </c>
      <c r="J6" s="15">
        <v>127</v>
      </c>
      <c r="K6" s="14">
        <f t="shared" si="1"/>
        <v>13.385826771653543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5">
      <c r="A7" s="1"/>
      <c r="B7" s="15">
        <v>3</v>
      </c>
      <c r="C7" s="35" t="s">
        <v>81</v>
      </c>
      <c r="D7" s="36"/>
      <c r="E7" s="37"/>
      <c r="F7" s="36">
        <v>3</v>
      </c>
      <c r="G7" s="37">
        <v>3</v>
      </c>
      <c r="H7" s="38"/>
      <c r="I7" s="18">
        <f t="shared" si="0"/>
        <v>2100</v>
      </c>
      <c r="J7" s="15">
        <v>127</v>
      </c>
      <c r="K7" s="14">
        <f t="shared" si="1"/>
        <v>16.535433070866141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5">
      <c r="A8" s="1"/>
      <c r="B8" s="15">
        <v>4</v>
      </c>
      <c r="C8" s="35" t="s">
        <v>82</v>
      </c>
      <c r="D8" s="36"/>
      <c r="E8" s="37"/>
      <c r="F8" s="36">
        <v>1</v>
      </c>
      <c r="G8" s="37">
        <v>3</v>
      </c>
      <c r="H8" s="38"/>
      <c r="I8" s="18">
        <f t="shared" si="0"/>
        <v>1900</v>
      </c>
      <c r="J8" s="15">
        <v>127</v>
      </c>
      <c r="K8" s="14">
        <f t="shared" si="1"/>
        <v>14.960629921259843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5">
      <c r="A9" s="1"/>
      <c r="B9" s="15">
        <v>5</v>
      </c>
      <c r="C9" s="35" t="s">
        <v>83</v>
      </c>
      <c r="D9" s="36"/>
      <c r="E9" s="37"/>
      <c r="F9" s="36">
        <v>1</v>
      </c>
      <c r="G9" s="37">
        <v>3</v>
      </c>
      <c r="H9" s="38"/>
      <c r="I9" s="18">
        <f t="shared" si="0"/>
        <v>1900</v>
      </c>
      <c r="J9" s="15">
        <v>127</v>
      </c>
      <c r="K9" s="14">
        <f t="shared" si="1"/>
        <v>14.960629921259843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5">
      <c r="A10" s="1"/>
      <c r="B10" s="15">
        <v>6</v>
      </c>
      <c r="C10" s="35" t="s">
        <v>84</v>
      </c>
      <c r="D10" s="36"/>
      <c r="E10" s="37"/>
      <c r="F10" s="36">
        <v>1</v>
      </c>
      <c r="G10" s="37">
        <v>4</v>
      </c>
      <c r="H10" s="38"/>
      <c r="I10" s="18">
        <f t="shared" si="0"/>
        <v>2500</v>
      </c>
      <c r="J10" s="15">
        <v>127</v>
      </c>
      <c r="K10" s="14">
        <f t="shared" si="1"/>
        <v>19.685039370078741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25">
      <c r="A11" s="1"/>
      <c r="B11" s="15">
        <v>7</v>
      </c>
      <c r="C11" s="35" t="s">
        <v>85</v>
      </c>
      <c r="D11" s="36"/>
      <c r="E11" s="37"/>
      <c r="F11" s="36">
        <v>2</v>
      </c>
      <c r="G11" s="37">
        <v>3</v>
      </c>
      <c r="H11" s="38"/>
      <c r="I11" s="18">
        <f t="shared" si="0"/>
        <v>2000</v>
      </c>
      <c r="J11" s="15">
        <v>127</v>
      </c>
      <c r="K11" s="14">
        <f t="shared" si="1"/>
        <v>15.748031496062993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25">
      <c r="A12" s="1"/>
      <c r="B12" s="15">
        <v>8</v>
      </c>
      <c r="C12" s="35" t="s">
        <v>86</v>
      </c>
      <c r="D12" s="36"/>
      <c r="E12" s="37"/>
      <c r="F12" s="36">
        <v>2</v>
      </c>
      <c r="G12" s="37">
        <v>3</v>
      </c>
      <c r="H12" s="38"/>
      <c r="I12" s="18">
        <f t="shared" si="0"/>
        <v>2000</v>
      </c>
      <c r="J12" s="15">
        <v>127</v>
      </c>
      <c r="K12" s="14">
        <f t="shared" si="1"/>
        <v>15.748031496062993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25">
      <c r="A13" s="1"/>
      <c r="B13" s="15">
        <v>9</v>
      </c>
      <c r="C13" s="35" t="s">
        <v>87</v>
      </c>
      <c r="D13" s="36"/>
      <c r="E13" s="37"/>
      <c r="F13" s="36">
        <v>2</v>
      </c>
      <c r="G13" s="37">
        <v>3</v>
      </c>
      <c r="H13" s="38"/>
      <c r="I13" s="18">
        <f t="shared" si="0"/>
        <v>2000</v>
      </c>
      <c r="J13" s="15">
        <v>127</v>
      </c>
      <c r="K13" s="14">
        <f t="shared" si="1"/>
        <v>15.748031496062993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25">
      <c r="A14" s="1"/>
      <c r="B14" s="15">
        <v>10</v>
      </c>
      <c r="C14" s="35" t="s">
        <v>88</v>
      </c>
      <c r="D14" s="36"/>
      <c r="E14" s="37"/>
      <c r="F14" s="36"/>
      <c r="G14" s="37"/>
      <c r="H14" s="38">
        <v>5400</v>
      </c>
      <c r="I14" s="18">
        <f t="shared" si="0"/>
        <v>5400</v>
      </c>
      <c r="J14" s="15">
        <v>220</v>
      </c>
      <c r="K14" s="14">
        <f t="shared" si="1"/>
        <v>24.545454545454547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5">
      <c r="A15" s="1"/>
      <c r="B15" s="15">
        <v>11</v>
      </c>
      <c r="C15" s="35" t="s">
        <v>89</v>
      </c>
      <c r="D15" s="36"/>
      <c r="E15" s="37"/>
      <c r="F15" s="36"/>
      <c r="G15" s="37"/>
      <c r="H15" s="38">
        <v>5400</v>
      </c>
      <c r="I15" s="18">
        <f t="shared" si="0"/>
        <v>5400</v>
      </c>
      <c r="J15" s="15">
        <v>220</v>
      </c>
      <c r="K15" s="14">
        <f t="shared" si="1"/>
        <v>24.545454545454547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5">
      <c r="A16" s="1"/>
      <c r="B16" s="15">
        <v>12</v>
      </c>
      <c r="C16" s="35" t="s">
        <v>90</v>
      </c>
      <c r="D16" s="36"/>
      <c r="E16" s="37"/>
      <c r="F16" s="36"/>
      <c r="G16" s="37"/>
      <c r="H16" s="38">
        <v>2625</v>
      </c>
      <c r="I16" s="18">
        <f t="shared" si="0"/>
        <v>2625</v>
      </c>
      <c r="J16" s="15">
        <v>220</v>
      </c>
      <c r="K16" s="14">
        <f t="shared" si="1"/>
        <v>11.931818181818182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5">
      <c r="A17" s="1"/>
      <c r="B17" s="15">
        <v>13</v>
      </c>
      <c r="C17" s="35" t="s">
        <v>91</v>
      </c>
      <c r="D17" s="36"/>
      <c r="E17" s="37"/>
      <c r="F17" s="36"/>
      <c r="G17" s="37"/>
      <c r="H17" s="38">
        <v>1650</v>
      </c>
      <c r="I17" s="18">
        <f t="shared" si="0"/>
        <v>1650</v>
      </c>
      <c r="J17" s="15">
        <v>220</v>
      </c>
      <c r="K17" s="14">
        <f t="shared" si="1"/>
        <v>7.5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25">
      <c r="A18" s="1"/>
      <c r="B18" s="15">
        <v>14</v>
      </c>
      <c r="C18" s="35" t="s">
        <v>92</v>
      </c>
      <c r="D18" s="36"/>
      <c r="E18" s="37"/>
      <c r="F18" s="36"/>
      <c r="G18" s="37"/>
      <c r="H18" s="38">
        <v>1650</v>
      </c>
      <c r="I18" s="18">
        <f t="shared" si="0"/>
        <v>1650</v>
      </c>
      <c r="J18" s="15">
        <v>220</v>
      </c>
      <c r="K18" s="14">
        <f t="shared" si="1"/>
        <v>7.5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5">
      <c r="A19" s="1"/>
      <c r="B19" s="15">
        <v>15</v>
      </c>
      <c r="C19" s="35" t="s">
        <v>93</v>
      </c>
      <c r="D19" s="36"/>
      <c r="E19" s="37"/>
      <c r="F19" s="36"/>
      <c r="G19" s="37"/>
      <c r="H19" s="39">
        <v>400</v>
      </c>
      <c r="I19" s="18">
        <f t="shared" si="0"/>
        <v>400</v>
      </c>
      <c r="J19" s="15">
        <v>127</v>
      </c>
      <c r="K19" s="14">
        <f t="shared" si="1"/>
        <v>3.1496062992125986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25">
      <c r="A20" s="1"/>
      <c r="B20" s="15">
        <v>16</v>
      </c>
      <c r="C20" s="35" t="s">
        <v>94</v>
      </c>
      <c r="D20" s="36"/>
      <c r="E20" s="37"/>
      <c r="F20" s="36"/>
      <c r="G20" s="37"/>
      <c r="H20" s="40">
        <v>1760</v>
      </c>
      <c r="I20" s="18">
        <f t="shared" si="0"/>
        <v>1760</v>
      </c>
      <c r="J20" s="15">
        <v>220</v>
      </c>
      <c r="K20" s="14">
        <f t="shared" si="1"/>
        <v>8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25">
      <c r="A21" s="1"/>
      <c r="B21" s="15">
        <v>17</v>
      </c>
      <c r="C21" s="35" t="s">
        <v>95</v>
      </c>
      <c r="D21" s="36"/>
      <c r="E21" s="37"/>
      <c r="F21" s="36"/>
      <c r="G21" s="37"/>
      <c r="H21" s="40">
        <v>300</v>
      </c>
      <c r="I21" s="18">
        <f t="shared" si="0"/>
        <v>300</v>
      </c>
      <c r="J21" s="15">
        <v>220</v>
      </c>
      <c r="K21" s="14">
        <f t="shared" si="1"/>
        <v>1.3636363636363635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5">
      <c r="A22" s="1"/>
      <c r="B22" s="15">
        <v>18</v>
      </c>
      <c r="C22" s="46" t="s">
        <v>96</v>
      </c>
      <c r="D22" s="48"/>
      <c r="E22" s="49"/>
      <c r="F22" s="48"/>
      <c r="G22" s="49"/>
      <c r="H22" s="50"/>
      <c r="I22" s="47"/>
      <c r="J22" s="15"/>
      <c r="K22" s="14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5">
      <c r="A23" s="1"/>
      <c r="B23" s="15"/>
      <c r="C23" s="46" t="s">
        <v>96</v>
      </c>
      <c r="D23" s="48"/>
      <c r="E23" s="49"/>
      <c r="F23" s="48"/>
      <c r="G23" s="49"/>
      <c r="H23" s="50"/>
      <c r="I23" s="47"/>
      <c r="J23" s="15"/>
      <c r="K23" s="14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5">
      <c r="A24" s="1"/>
      <c r="B24" s="27" t="s">
        <v>61</v>
      </c>
      <c r="C24" s="41"/>
      <c r="D24" s="42">
        <f t="shared" ref="D24:K24" si="2">SUM(D5:D20)</f>
        <v>21</v>
      </c>
      <c r="E24" s="43">
        <f t="shared" si="2"/>
        <v>4</v>
      </c>
      <c r="F24" s="42">
        <f t="shared" si="2"/>
        <v>12</v>
      </c>
      <c r="G24" s="43">
        <f t="shared" si="2"/>
        <v>22</v>
      </c>
      <c r="H24" s="44">
        <f t="shared" si="2"/>
        <v>18885</v>
      </c>
      <c r="I24" s="31">
        <f t="shared" si="2"/>
        <v>36185</v>
      </c>
      <c r="J24" s="27">
        <f t="shared" si="2"/>
        <v>2590</v>
      </c>
      <c r="K24" s="45">
        <f t="shared" si="2"/>
        <v>223.39280601288479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mergeCells count="4">
    <mergeCell ref="B3:B4"/>
    <mergeCell ref="C3:C4"/>
    <mergeCell ref="D3:E3"/>
    <mergeCell ref="F3:G3"/>
  </mergeCells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Identificação_Informações</vt:lpstr>
      <vt:lpstr>Previsão_de_cargas</vt:lpstr>
      <vt:lpstr>Quadro_de_cargas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Ramon</cp:lastModifiedBy>
  <dcterms:modified xsi:type="dcterms:W3CDTF">2023-04-27T16:26:07Z</dcterms:modified>
</cp:coreProperties>
</file>