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496D0D16-A3EE-46A7-8D34-2FC157500130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6" l="1"/>
  <c r="E111" i="6"/>
  <c r="I111" i="6" s="1"/>
  <c r="G110" i="6"/>
  <c r="E110" i="6"/>
  <c r="G109" i="6"/>
  <c r="E109" i="6"/>
  <c r="G100" i="6"/>
  <c r="G101" i="6"/>
  <c r="G102" i="6"/>
  <c r="G103" i="6"/>
  <c r="E103" i="6"/>
  <c r="E102" i="6"/>
  <c r="I102" i="6" s="1"/>
  <c r="E101" i="6"/>
  <c r="E100" i="6"/>
  <c r="I11" i="3"/>
  <c r="G94" i="6"/>
  <c r="E94" i="6"/>
  <c r="G93" i="6"/>
  <c r="E93" i="6"/>
  <c r="G92" i="6"/>
  <c r="E92" i="6"/>
  <c r="G91" i="6"/>
  <c r="E91" i="6"/>
  <c r="G90" i="6"/>
  <c r="E90" i="6"/>
  <c r="G84" i="6"/>
  <c r="E84" i="6"/>
  <c r="I84" i="6" s="1"/>
  <c r="G83" i="6"/>
  <c r="E83" i="6"/>
  <c r="G82" i="6"/>
  <c r="E82" i="6"/>
  <c r="I82" i="6" s="1"/>
  <c r="G81" i="6"/>
  <c r="E81" i="6"/>
  <c r="G80" i="6"/>
  <c r="E80" i="6"/>
  <c r="G79" i="6"/>
  <c r="E79" i="6"/>
  <c r="G73" i="6"/>
  <c r="E73" i="6"/>
  <c r="G72" i="6"/>
  <c r="E72" i="6"/>
  <c r="G71" i="6"/>
  <c r="E71" i="6"/>
  <c r="G70" i="6"/>
  <c r="E70" i="6"/>
  <c r="G64" i="6"/>
  <c r="E64" i="6"/>
  <c r="G63" i="6"/>
  <c r="E63" i="6"/>
  <c r="G62" i="6"/>
  <c r="E62" i="6"/>
  <c r="G61" i="6"/>
  <c r="E61" i="6"/>
  <c r="G60" i="6"/>
  <c r="E60" i="6"/>
  <c r="G54" i="6"/>
  <c r="E54" i="6"/>
  <c r="G53" i="6"/>
  <c r="E53" i="6"/>
  <c r="G52" i="6"/>
  <c r="E52" i="6"/>
  <c r="G51" i="6"/>
  <c r="E51" i="6"/>
  <c r="G50" i="6"/>
  <c r="E50" i="6"/>
  <c r="G49" i="6"/>
  <c r="E49" i="6"/>
  <c r="G42" i="6"/>
  <c r="E42" i="6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5" i="5"/>
  <c r="K5" i="5" s="1"/>
  <c r="O5" i="5" s="1"/>
  <c r="I6" i="5"/>
  <c r="K6" i="5" s="1"/>
  <c r="O6" i="5" s="1"/>
  <c r="I7" i="5"/>
  <c r="K7" i="5" s="1"/>
  <c r="O7" i="5" s="1"/>
  <c r="I8" i="5"/>
  <c r="K8" i="5" s="1"/>
  <c r="D26" i="3"/>
  <c r="E26" i="3"/>
  <c r="F26" i="3"/>
  <c r="G26" i="3"/>
  <c r="H26" i="3"/>
  <c r="J26" i="3"/>
  <c r="K25" i="5"/>
  <c r="O25" i="5" s="1"/>
  <c r="K24" i="5"/>
  <c r="O24" i="5" s="1"/>
  <c r="K23" i="5"/>
  <c r="O23" i="5" s="1"/>
  <c r="K22" i="5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I9" i="5"/>
  <c r="K9" i="5" s="1"/>
  <c r="O9" i="5" s="1"/>
  <c r="O8" i="5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K11" i="3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110" i="6" l="1"/>
  <c r="I109" i="6"/>
  <c r="I100" i="6"/>
  <c r="J102" i="6" s="1"/>
  <c r="I101" i="6"/>
  <c r="J103" i="6" s="1"/>
  <c r="I26" i="3"/>
  <c r="J110" i="6"/>
  <c r="J111" i="6"/>
  <c r="J109" i="6"/>
  <c r="I83" i="6"/>
  <c r="I94" i="6"/>
  <c r="I103" i="6"/>
  <c r="J101" i="6"/>
  <c r="J100" i="6"/>
  <c r="I93" i="6"/>
  <c r="I91" i="6"/>
  <c r="I90" i="6"/>
  <c r="I92" i="6"/>
  <c r="J91" i="6"/>
  <c r="I81" i="6"/>
  <c r="I80" i="6"/>
  <c r="I79" i="6"/>
  <c r="J84" i="6" s="1"/>
  <c r="I71" i="6"/>
  <c r="I70" i="6"/>
  <c r="J70" i="6" s="1"/>
  <c r="I72" i="6"/>
  <c r="I73" i="6"/>
  <c r="I60" i="6"/>
  <c r="I61" i="6"/>
  <c r="I62" i="6"/>
  <c r="I63" i="6"/>
  <c r="I64" i="6"/>
  <c r="I42" i="6"/>
  <c r="I29" i="6"/>
  <c r="J29" i="6" s="1"/>
  <c r="I51" i="6"/>
  <c r="I54" i="6"/>
  <c r="I50" i="6"/>
  <c r="I53" i="6"/>
  <c r="I52" i="6"/>
  <c r="I49" i="6"/>
  <c r="I20" i="6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6" i="5"/>
  <c r="K5" i="3"/>
  <c r="K26" i="3" s="1"/>
  <c r="J93" i="6" l="1"/>
  <c r="J94" i="6"/>
  <c r="J90" i="6"/>
  <c r="J73" i="6"/>
  <c r="J72" i="6"/>
  <c r="J71" i="6"/>
  <c r="J92" i="6"/>
  <c r="J83" i="6"/>
  <c r="J79" i="6"/>
  <c r="J82" i="6"/>
  <c r="J81" i="6"/>
  <c r="J80" i="6"/>
  <c r="J62" i="6"/>
  <c r="J63" i="6"/>
  <c r="J60" i="6"/>
  <c r="J61" i="6"/>
  <c r="J64" i="6"/>
  <c r="J35" i="6"/>
  <c r="J32" i="6"/>
  <c r="J43" i="6"/>
  <c r="J31" i="6"/>
  <c r="J42" i="6"/>
  <c r="J39" i="6"/>
  <c r="J37" i="6"/>
  <c r="J41" i="6"/>
  <c r="J40" i="6"/>
  <c r="J30" i="6"/>
  <c r="J38" i="6"/>
  <c r="J33" i="6"/>
  <c r="J34" i="6"/>
  <c r="J36" i="6"/>
  <c r="J53" i="6"/>
  <c r="J50" i="6"/>
  <c r="J51" i="6"/>
  <c r="J54" i="6"/>
  <c r="J49" i="6"/>
  <c r="J52" i="6"/>
  <c r="J14" i="6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<sst xmlns="http://schemas.openxmlformats.org/spreadsheetml/2006/main" count="361" uniqueCount="212">
  <si>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</si>
  <si>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</si>
  <si>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</si>
  <si>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</si>
  <si>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</si>
  <si>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</si>
  <si>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</si>
  <si>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</si>
  <si>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</si>
  <si>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</si>
  <si>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</si>
  <si>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</si>
  <si>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</si>
  <si>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</si>
  <si>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</si>
  <si>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</si>
  <si>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</si>
  <si>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</si>
  <si>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</si>
  <si>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</si>
  <si>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</si>
  <si>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</si>
  <si>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</si>
  <si>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</si>
  <si>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</si>
  <si>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</si>
  <si>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</si>
  <si>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</si>
  <si>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</si>
  <si>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</si>
  <si>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</si>
  <si>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</si>
  <si>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</si>
  <si>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</si>
  <si>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</si>
  <si>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</si>
  <si>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</si>
  <si>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</si>
  <si>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</si>
  <si>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</si>
  <si>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</si>
  <si>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</si>
  <si>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</si>
  <si>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</si>
  <si>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</si>
  <si>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</si>
  <si>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</si>
  <si>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</si>
  <si>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</si>
  <si>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</si>
  <si>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</si>
  <si>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</si>
  <si>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</si>
  <si>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</si>
  <si>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</si>
  <si>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</si>
  <si>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</si>
  <si>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</si>
  <si>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</si>
  <si>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</si>
  <si>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</si>
  <si>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</si>
  <si>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</si>
  <si>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</si>
  <si>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</si>
  <si>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</si>
  <si>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</si>
  <si>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</si>
  <si>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</si>
  <si>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</si>
  <si>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</si>
  <si>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</si>
  <si>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</si>
  <si>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</si>
  <si>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</si>
  <si>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</si>
  <si>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</si>
  <si>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</si>
  <si>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</si>
  <si>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</si>
  <si>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</si>
  <si>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</si>
  <si>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</si>
  <si>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</si>
  <si>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</si>
  <si>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</si>
  <si>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</si>
  <si>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</si>
  <si>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</si>
  <si>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</si>
  <si>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</si>
  <si>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</si>
  <si>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</si>
  <si>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</si>
  <si>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</si>
  <si>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</si>
  <si>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</si>
  <si>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</si>
  <si>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</si>
  <si>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</si>
  <si>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</si>
  <si>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</si>
  <si>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</si>
  <si>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</si>
  <si>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</si>
  <si>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</si>
  <si>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</si>
  <si>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</si>
  <si>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</si>
  <si>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</si>
  <si>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</si>
  <si>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</si>
  <si>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</si>
  <si>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</si>
  <si>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</si>
  <si>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</si>
  <si>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</si>
  <si>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</si>
  <si>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ALIMENTADOR</t>
  </si>
  <si>
    <t>CAPACIDADE DE CORRENTE [IC]</t>
  </si>
  <si>
    <t>REFERÊNCIAS</t>
  </si>
  <si>
    <t>[mm²]</t>
  </si>
  <si>
    <t>CAPACIDADE DE CORRENTE TABELADA [IC']*[1]</t>
  </si>
  <si>
    <t>RESULTADO DO CRITÉRIO DA CAP. CORRENTE</t>
  </si>
  <si>
    <t>[IC']:  Capacidade de corrente que será usada para dimensionar eletrodutos</t>
  </si>
  <si>
    <t>OBSERVAÇÕES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</si>
  <si>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</si>
  <si>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</si>
  <si>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</si>
  <si>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</si>
  <si>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</si>
  <si>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</si>
  <si>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</si>
  <si>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</si>
  <si>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</si>
  <si>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</si>
  <si>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</si>
  <si>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</si>
  <si>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</si>
  <si>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</si>
  <si>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</si>
  <si>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</si>
  <si>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</si>
  <si>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</si>
  <si>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</si>
  <si>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</si>
  <si>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</si>
  <si>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</si>
  <si>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</si>
  <si>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</si>
  <si>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</si>
  <si>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</si>
  <si>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</si>
  <si>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</si>
  <si>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</si>
  <si>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</si>
  <si>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</si>
  <si>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</si>
  <si>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</si>
  <si>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</si>
  <si>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</si>
  <si>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</si>
  <si>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</si>
  <si>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</si>
  <si>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</si>
  <si>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</si>
  <si>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</si>
  <si>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</si>
  <si>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</si>
  <si>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</si>
  <si>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</si>
  <si>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</si>
  <si>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</si>
  <si>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</si>
  <si>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</si>
  <si>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</si>
  <si>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</si>
  <si>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ΔV                (V/A*km) [1]</t>
  </si>
  <si>
    <t>1) Os valores de "ΔV" utlizado nas tabelas a seguir será escolhido baseando-se na secção sugerida pelo método "Capacidade de Corrente" e com FP = 0.8</t>
  </si>
  <si>
    <t>PL(E) - TM(4_1)</t>
  </si>
  <si>
    <t>PL(C.) - TM(4_2)</t>
  </si>
  <si>
    <t>PL(C.) - TM(4_3)</t>
  </si>
  <si>
    <t>QDC - PL(Q2)</t>
  </si>
  <si>
    <t>PL(Q2) - TM(5_1)</t>
  </si>
  <si>
    <t>PL(Q2) - TM(5_2)</t>
  </si>
  <si>
    <t>PL(Q2) - TM(5_3)</t>
  </si>
  <si>
    <t>CIRCUITO 4: TOMADAS AREA DE SERVIÇO + BANHEIRO EXTERNO (TUG)</t>
  </si>
  <si>
    <t>CIRCUITO 5: TOMADAS AREA DE LAZER + CORREDOR FRONTAL (TUG)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</si>
  <si>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</si>
  <si>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</si>
  <si>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</si>
  <si>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</si>
  <si>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</si>
  <si>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</si>
  <si>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</si>
  <si>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</si>
  <si>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</si>
  <si>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</si>
  <si>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</si>
  <si>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</si>
  <si>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</si>
  <si>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TM(8_2) - TM(8_1)</t>
  </si>
  <si>
    <t>TM(8_2) - TM(8_3)</t>
  </si>
  <si>
    <t>QDC - TM(8_2)</t>
  </si>
  <si>
    <t>QDC - TM(8_4)</t>
  </si>
  <si>
    <t>CIRCUITO 9: TOMADAS BANHEIRO DA SUÍTE + GARAGEM (TUG)</t>
  </si>
  <si>
    <t>QDC - PL(J2)</t>
  </si>
  <si>
    <t>PL(J2) - TM(9_1)</t>
  </si>
  <si>
    <t>PL(J2) - TM(9_2)</t>
  </si>
  <si>
    <t>[1]: Tabela de capacidade de condução de corrente em ampéres (Referência B1/3 condutores carregados)</t>
  </si>
  <si>
    <t>Tabela 2 - Queda de tensão unitária</t>
  </si>
  <si>
    <t>Tabela 1: Capacidade de condução de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</si>
</sst>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6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 wrapText="1"/>
    </xf>
    <xf numFmtId="2" fontId="17" fillId="5" borderId="43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164" fontId="16" fillId="0" borderId="43" xfId="0" applyNumberFormat="1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7" fillId="0" borderId="44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center" vertical="center"/>
    </xf>
    <xf numFmtId="0" fontId="21" fillId="0" borderId="44" xfId="0" applyFont="1" applyBorder="1" applyAlignment="1">
      <alignment vertical="center"/>
    </xf>
    <xf numFmtId="0" fontId="17" fillId="0" borderId="44" xfId="0" applyFont="1" applyBorder="1" applyAlignment="1">
      <alignment vertical="center" wrapText="1"/>
    </xf>
    <xf numFmtId="0" fontId="17" fillId="0" borderId="51" xfId="0" applyFont="1" applyBorder="1" applyAlignment="1">
      <alignment vertical="center" wrapText="1"/>
    </xf>
    <xf numFmtId="0" fontId="17" fillId="0" borderId="54" xfId="0" applyFont="1" applyBorder="1" applyAlignment="1">
      <alignment vertical="center" wrapText="1"/>
    </xf>
    <xf numFmtId="0" fontId="16" fillId="0" borderId="52" xfId="0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0" fontId="16" fillId="6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6" fillId="0" borderId="4" xfId="0" applyFont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 wrapText="1"/>
    </xf>
    <xf numFmtId="0" fontId="18" fillId="0" borderId="51" xfId="0" applyFont="1" applyBorder="1" applyAlignment="1">
      <alignment horizontal="left" vertical="center" wrapText="1"/>
    </xf>
    <xf numFmtId="0" fontId="18" fillId="0" borderId="54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left" vertical="center"/>
    </xf>
    <xf numFmtId="0" fontId="21" fillId="0" borderId="5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54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17" fillId="0" borderId="54" xfId="0" applyFont="1" applyBorder="1" applyAlignment="1">
      <alignment vertical="center" wrapText="1"/>
    </xf>
    <xf numFmtId="0" fontId="21" fillId="0" borderId="4" xfId="0" applyFont="1" applyBorder="1" applyAlignment="1">
      <alignment horizontal="left" vertical="center"/>
    </xf>
    <xf numFmtId="0" fontId="22" fillId="5" borderId="43" xfId="0" applyFont="1" applyFill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3" fillId="0" borderId="45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2" fontId="19" fillId="0" borderId="4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2" fontId="1" fillId="0" borderId="43" xfId="0" applyNumberFormat="1" applyFont="1" applyFill="1" applyBorder="1" applyAlignment="1">
      <alignment horizontal="center" vertical="center"/>
    </xf>
    <xf numFmtId="165" fontId="23" fillId="0" borderId="45" xfId="0" applyNumberFormat="1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43" xfId="0" applyNumberFormat="1" applyFont="1" applyBorder="1" applyAlignment="1">
      <alignment horizontal="center" vertical="center"/>
    </xf>
    <xf numFmtId="165" fontId="23" fillId="0" borderId="4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35</xdr:row>
      <xdr:rowOff>217714</xdr:rowOff>
    </xdr:from>
    <xdr:to>
      <xdr:col>8</xdr:col>
      <xdr:colOff>406499</xdr:colOff>
      <xdr:row>56</xdr:row>
      <xdr:rowOff>122464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AE1ECC-681D-35CE-4DAB-3DAAC3F0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7" y="8354785"/>
          <a:ext cx="10312501" cy="6055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22412</xdr:colOff>
      <xdr:row>2</xdr:row>
      <xdr:rowOff>89647</xdr:rowOff>
    </xdr:from>
    <xdr:to>
      <xdr:col>17</xdr:col>
      <xdr:colOff>889187</xdr:colOff>
      <xdr:row>20</xdr:row>
      <xdr:rowOff>193829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53E3D1-44A6-AC77-1787-25EB00B6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2294" y="582706"/>
          <a:ext cx="7758393" cy="45417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7" workbookViewId="0">
      <selection activeCell="B24" sqref="B24:G24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96" t="s">
        <v>0</v>
      </c>
      <c r="C1" s="97"/>
      <c r="D1" s="97"/>
      <c r="E1" s="97"/>
      <c r="F1" s="97"/>
      <c r="G1" s="9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99" t="s">
        <v>1</v>
      </c>
      <c r="C2" s="97"/>
      <c r="D2" s="97"/>
      <c r="E2" s="97"/>
      <c r="F2" s="97"/>
      <c r="G2" s="9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00" t="s">
        <v>2</v>
      </c>
      <c r="C4" s="101"/>
      <c r="D4" s="82"/>
      <c r="E4" s="100" t="s">
        <v>3</v>
      </c>
      <c r="F4" s="101"/>
      <c r="G4" s="8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81" t="s">
        <v>4</v>
      </c>
      <c r="C5" s="82"/>
      <c r="D5" s="3" t="s">
        <v>5</v>
      </c>
      <c r="E5" s="81" t="s">
        <v>4</v>
      </c>
      <c r="F5" s="8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1" t="s">
        <v>6</v>
      </c>
      <c r="C6" s="82"/>
      <c r="D6" s="3" t="s">
        <v>7</v>
      </c>
      <c r="E6" s="81" t="s">
        <v>8</v>
      </c>
      <c r="F6" s="8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81" t="s">
        <v>10</v>
      </c>
      <c r="C7" s="82"/>
      <c r="D7" s="3" t="s">
        <v>11</v>
      </c>
      <c r="E7" s="81" t="s">
        <v>12</v>
      </c>
      <c r="F7" s="8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1" t="s">
        <v>14</v>
      </c>
      <c r="C8" s="82"/>
      <c r="D8" s="5" t="s">
        <v>11</v>
      </c>
      <c r="E8" s="81"/>
      <c r="F8" s="8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1" t="s">
        <v>15</v>
      </c>
      <c r="C9" s="82"/>
      <c r="D9" s="5" t="s">
        <v>16</v>
      </c>
      <c r="E9" s="81"/>
      <c r="F9" s="8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02" t="s">
        <v>17</v>
      </c>
      <c r="C10" s="93"/>
      <c r="D10" s="104" t="s">
        <v>18</v>
      </c>
      <c r="E10" s="81"/>
      <c r="F10" s="8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03"/>
      <c r="C11" s="88"/>
      <c r="D11" s="105"/>
      <c r="E11" s="81"/>
      <c r="F11" s="8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81"/>
      <c r="C12" s="82"/>
      <c r="D12" s="5"/>
      <c r="E12" s="81"/>
      <c r="F12" s="8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89"/>
      <c r="C13" s="90"/>
      <c r="D13" s="6"/>
      <c r="E13" s="89"/>
      <c r="F13" s="90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81"/>
      <c r="C14" s="82"/>
      <c r="D14" s="5"/>
      <c r="E14" s="81"/>
      <c r="F14" s="8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91" t="s">
        <v>19</v>
      </c>
      <c r="C17" s="92"/>
      <c r="D17" s="92"/>
      <c r="E17" s="92"/>
      <c r="F17" s="92"/>
      <c r="G17" s="9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94" t="s">
        <v>20</v>
      </c>
      <c r="C18" s="84"/>
      <c r="D18" s="84"/>
      <c r="E18" s="84"/>
      <c r="F18" s="84"/>
      <c r="G18" s="8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83" t="s">
        <v>21</v>
      </c>
      <c r="C19" s="84"/>
      <c r="D19" s="84"/>
      <c r="E19" s="84"/>
      <c r="F19" s="84"/>
      <c r="G19" s="8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83" t="s">
        <v>22</v>
      </c>
      <c r="C20" s="84"/>
      <c r="D20" s="84"/>
      <c r="E20" s="84"/>
      <c r="F20" s="84"/>
      <c r="G20" s="8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95" t="s">
        <v>23</v>
      </c>
      <c r="C21" s="84"/>
      <c r="D21" s="84"/>
      <c r="E21" s="84"/>
      <c r="F21" s="84"/>
      <c r="G21" s="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83" t="s">
        <v>24</v>
      </c>
      <c r="C22" s="84"/>
      <c r="D22" s="84"/>
      <c r="E22" s="84"/>
      <c r="F22" s="84"/>
      <c r="G22" s="8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83"/>
      <c r="C23" s="84"/>
      <c r="D23" s="84"/>
      <c r="E23" s="84"/>
      <c r="F23" s="84"/>
      <c r="G23" s="8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6" t="s">
        <v>96</v>
      </c>
      <c r="C24" s="87"/>
      <c r="D24" s="87"/>
      <c r="E24" s="87"/>
      <c r="F24" s="87"/>
      <c r="G24" s="8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I15" sqref="I15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14" t="s">
        <v>25</v>
      </c>
      <c r="C2" s="92"/>
      <c r="D2" s="92"/>
      <c r="E2" s="92"/>
      <c r="F2" s="92"/>
      <c r="G2" s="92"/>
      <c r="H2" s="92"/>
      <c r="I2" s="92"/>
      <c r="J2" s="92"/>
      <c r="K2" s="92"/>
      <c r="L2" s="9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03"/>
      <c r="C3" s="87"/>
      <c r="D3" s="87"/>
      <c r="E3" s="87"/>
      <c r="F3" s="87"/>
      <c r="G3" s="87"/>
      <c r="H3" s="87"/>
      <c r="I3" s="87"/>
      <c r="J3" s="87"/>
      <c r="K3" s="87"/>
      <c r="L3" s="8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15" t="s">
        <v>26</v>
      </c>
      <c r="C4" s="116" t="s">
        <v>27</v>
      </c>
      <c r="D4" s="82"/>
      <c r="E4" s="116" t="s">
        <v>28</v>
      </c>
      <c r="F4" s="101"/>
      <c r="G4" s="82"/>
      <c r="H4" s="117" t="s">
        <v>29</v>
      </c>
      <c r="I4" s="101"/>
      <c r="J4" s="82"/>
      <c r="K4" s="117" t="s">
        <v>30</v>
      </c>
      <c r="L4" s="8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105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21" t="s">
        <v>42</v>
      </c>
      <c r="C8" s="123">
        <v>17.579999999999998</v>
      </c>
      <c r="D8" s="123">
        <v>23.9</v>
      </c>
      <c r="E8" s="109">
        <v>3</v>
      </c>
      <c r="F8" s="109">
        <v>100</v>
      </c>
      <c r="G8" s="119">
        <v>300</v>
      </c>
      <c r="H8" s="119">
        <v>4</v>
      </c>
      <c r="I8" s="109" t="s">
        <v>43</v>
      </c>
      <c r="J8" s="109">
        <v>200</v>
      </c>
      <c r="K8" s="109"/>
      <c r="L8" s="10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22"/>
      <c r="C9" s="110"/>
      <c r="D9" s="110"/>
      <c r="E9" s="110"/>
      <c r="F9" s="110"/>
      <c r="G9" s="120"/>
      <c r="H9" s="120"/>
      <c r="I9" s="110"/>
      <c r="J9" s="110"/>
      <c r="K9" s="110"/>
      <c r="L9" s="1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11"/>
      <c r="K22" s="92"/>
      <c r="L22" s="9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18" t="s">
        <v>61</v>
      </c>
      <c r="C23" s="84"/>
      <c r="D23" s="84"/>
      <c r="E23" s="84"/>
      <c r="F23" s="8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12"/>
      <c r="K25" s="84"/>
      <c r="L25" s="8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18" t="s">
        <v>64</v>
      </c>
      <c r="C26" s="84"/>
      <c r="D26" s="84"/>
      <c r="E26" s="84"/>
      <c r="F26" s="84"/>
      <c r="G26" s="1"/>
      <c r="H26" s="1"/>
      <c r="I26" s="1"/>
      <c r="J26" s="107"/>
      <c r="K26" s="84"/>
      <c r="L26" s="84"/>
      <c r="M26" s="10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07"/>
      <c r="K27" s="84"/>
      <c r="L27" s="84"/>
      <c r="M27" s="8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07"/>
      <c r="K28" s="84"/>
      <c r="L28" s="84"/>
      <c r="M28" s="113"/>
      <c r="N28" s="84"/>
      <c r="O28" s="8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07"/>
      <c r="K29" s="84"/>
      <c r="L29" s="84"/>
      <c r="M29" s="84"/>
      <c r="N29" s="84"/>
      <c r="O29" s="8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07"/>
      <c r="K30" s="84"/>
      <c r="L30" s="84"/>
      <c r="M30" s="10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07"/>
      <c r="K31" s="84"/>
      <c r="L31" s="84"/>
      <c r="M31" s="8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08"/>
      <c r="K32" s="84"/>
      <c r="L32" s="8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84"/>
      <c r="K33" s="84"/>
      <c r="L33" s="8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84"/>
      <c r="K34" s="84"/>
      <c r="L34" s="8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zoomScale="70" zoomScaleNormal="70" workbookViewId="0">
      <selection activeCell="F13" sqref="F13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24" t="s">
        <v>65</v>
      </c>
      <c r="C3" s="125" t="s">
        <v>66</v>
      </c>
      <c r="D3" s="127" t="s">
        <v>67</v>
      </c>
      <c r="E3" s="128"/>
      <c r="F3" s="127" t="s">
        <v>68</v>
      </c>
      <c r="G3" s="12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5"/>
      <c r="C4" s="12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>(D11*100+E11*200)+(F11*100+G11*600)+H11</f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/>
      <c r="G13" s="37">
        <v>3</v>
      </c>
      <c r="H13" s="38"/>
      <c r="I13" s="18">
        <f t="shared" si="0"/>
        <v>1800</v>
      </c>
      <c r="J13" s="15">
        <v>127</v>
      </c>
      <c r="K13" s="14">
        <f t="shared" si="1"/>
        <v>14.173228346456693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10</v>
      </c>
      <c r="G26" s="43">
        <f t="shared" si="2"/>
        <v>26</v>
      </c>
      <c r="H26" s="44">
        <f t="shared" si="2"/>
        <v>19185</v>
      </c>
      <c r="I26" s="31">
        <f t="shared" si="2"/>
        <v>38685</v>
      </c>
      <c r="J26" s="27">
        <f t="shared" si="2"/>
        <v>3318</v>
      </c>
      <c r="K26" s="45">
        <f t="shared" si="2"/>
        <v>242.07927702219044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workbookViewId="0">
      <selection activeCell="C14" sqref="C14"/>
    </sheetView>
  </sheetViews>
  <sheetFormatPr defaultRowHeight="15.75"/>
  <cols>
    <col min="1" max="1" width="9.140625" style="51"/>
    <col min="2" max="2" width="15.7109375" style="51" customWidth="1"/>
    <col min="3" max="3" width="70.7109375" style="51" customWidth="1"/>
    <col min="4" max="4" width="30.7109375" style="51" customWidth="1"/>
    <col min="5" max="16384" width="9.140625" style="51"/>
  </cols>
  <sheetData>
    <row r="4" spans="2:4">
      <c r="B4" s="129" t="s">
        <v>65</v>
      </c>
      <c r="C4" s="129" t="s">
        <v>66</v>
      </c>
      <c r="D4" s="131" t="s">
        <v>97</v>
      </c>
    </row>
    <row r="5" spans="2:4">
      <c r="B5" s="130"/>
      <c r="C5" s="130"/>
      <c r="D5" s="132"/>
    </row>
    <row r="6" spans="2:4">
      <c r="B6" s="53">
        <v>1</v>
      </c>
      <c r="C6" s="53" t="s">
        <v>78</v>
      </c>
      <c r="D6" s="54">
        <v>1.5</v>
      </c>
    </row>
    <row r="7" spans="2:4">
      <c r="B7" s="53">
        <v>2</v>
      </c>
      <c r="C7" s="53" t="s">
        <v>79</v>
      </c>
      <c r="D7" s="54">
        <v>1.5</v>
      </c>
    </row>
    <row r="8" spans="2:4">
      <c r="B8" s="53">
        <v>3</v>
      </c>
      <c r="C8" s="54" t="s">
        <v>98</v>
      </c>
      <c r="D8" s="54">
        <v>2.5</v>
      </c>
    </row>
    <row r="9" spans="2:4">
      <c r="B9" s="53">
        <v>4</v>
      </c>
      <c r="C9" s="54" t="s">
        <v>99</v>
      </c>
      <c r="D9" s="54">
        <v>2.5</v>
      </c>
    </row>
    <row r="10" spans="2:4">
      <c r="B10" s="53">
        <v>5</v>
      </c>
      <c r="C10" s="54" t="s">
        <v>100</v>
      </c>
      <c r="D10" s="54">
        <v>2.5</v>
      </c>
    </row>
    <row r="11" spans="2:4">
      <c r="B11" s="53">
        <v>6</v>
      </c>
      <c r="C11" s="54" t="s">
        <v>101</v>
      </c>
      <c r="D11" s="54">
        <v>2.5</v>
      </c>
    </row>
    <row r="12" spans="2:4">
      <c r="B12" s="53">
        <v>7</v>
      </c>
      <c r="C12" s="54" t="s">
        <v>102</v>
      </c>
      <c r="D12" s="54">
        <v>2.5</v>
      </c>
    </row>
    <row r="13" spans="2:4">
      <c r="B13" s="53">
        <v>8</v>
      </c>
      <c r="C13" s="54" t="s">
        <v>103</v>
      </c>
      <c r="D13" s="54">
        <v>2.5</v>
      </c>
    </row>
    <row r="14" spans="2:4">
      <c r="B14" s="53">
        <v>9</v>
      </c>
      <c r="C14" s="54" t="s">
        <v>104</v>
      </c>
      <c r="D14" s="54">
        <v>2.5</v>
      </c>
    </row>
    <row r="15" spans="2:4">
      <c r="B15" s="53">
        <v>10</v>
      </c>
      <c r="C15" s="54" t="s">
        <v>105</v>
      </c>
      <c r="D15" s="54">
        <v>2.5</v>
      </c>
    </row>
    <row r="16" spans="2:4">
      <c r="B16" s="53">
        <v>11</v>
      </c>
      <c r="C16" s="54" t="s">
        <v>106</v>
      </c>
      <c r="D16" s="54">
        <v>2.5</v>
      </c>
    </row>
    <row r="17" spans="2:4">
      <c r="B17" s="53">
        <v>12</v>
      </c>
      <c r="C17" s="54" t="s">
        <v>107</v>
      </c>
      <c r="D17" s="54">
        <v>2.5</v>
      </c>
    </row>
    <row r="18" spans="2:4">
      <c r="B18" s="53">
        <v>13</v>
      </c>
      <c r="C18" s="54" t="s">
        <v>108</v>
      </c>
      <c r="D18" s="54">
        <v>2.5</v>
      </c>
    </row>
    <row r="19" spans="2:4">
      <c r="B19" s="53">
        <v>14</v>
      </c>
      <c r="C19" s="54" t="s">
        <v>109</v>
      </c>
      <c r="D19" s="54">
        <v>2.5</v>
      </c>
    </row>
    <row r="20" spans="2:4">
      <c r="B20" s="53">
        <v>15</v>
      </c>
      <c r="C20" s="54" t="s">
        <v>110</v>
      </c>
      <c r="D20" s="54">
        <v>2.5</v>
      </c>
    </row>
    <row r="21" spans="2:4">
      <c r="B21" s="53">
        <v>16</v>
      </c>
      <c r="C21" s="54" t="s">
        <v>111</v>
      </c>
      <c r="D21" s="54">
        <v>2.5</v>
      </c>
    </row>
    <row r="22" spans="2:4">
      <c r="B22" s="53">
        <v>17</v>
      </c>
      <c r="C22" s="54" t="s">
        <v>112</v>
      </c>
      <c r="D22" s="54">
        <v>2.5</v>
      </c>
    </row>
    <row r="23" spans="2:4">
      <c r="B23" s="53">
        <v>18</v>
      </c>
      <c r="C23" s="53" t="s">
        <v>95</v>
      </c>
      <c r="D23" s="54">
        <v>2.5</v>
      </c>
    </row>
    <row r="24" spans="2:4">
      <c r="B24" s="53">
        <v>19</v>
      </c>
      <c r="C24" s="53" t="s">
        <v>95</v>
      </c>
      <c r="D24" s="54">
        <v>2.5</v>
      </c>
    </row>
    <row r="25" spans="2:4">
      <c r="B25" s="53">
        <v>20</v>
      </c>
      <c r="C25" s="53" t="s">
        <v>95</v>
      </c>
      <c r="D25" s="54">
        <v>2.5</v>
      </c>
    </row>
    <row r="26" spans="2:4">
      <c r="B26" s="53">
        <v>21</v>
      </c>
      <c r="C26" s="53" t="s">
        <v>95</v>
      </c>
      <c r="D26" s="54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1:R62"/>
  <sheetViews>
    <sheetView showGridLines="0" zoomScale="70" zoomScaleNormal="70" workbookViewId="0">
      <selection activeCell="A45" sqref="A45:N45"/>
    </sheetView>
  </sheetViews>
  <sheetFormatPr defaultRowHeight="15.75"/>
  <cols>
    <col min="1" max="1" width="9.140625" style="55"/>
    <col min="2" max="2" width="15.7109375" style="55" customWidth="1"/>
    <col min="3" max="3" width="65.7109375" style="55" customWidth="1"/>
    <col min="4" max="5" width="10.7109375" style="55" customWidth="1"/>
    <col min="6" max="14" width="15.7109375" style="55" customWidth="1"/>
    <col min="15" max="15" width="30.7109375" style="55" customWidth="1"/>
    <col min="16" max="16" width="26.28515625" style="55" customWidth="1"/>
    <col min="17" max="17" width="21.42578125" style="55" customWidth="1"/>
    <col min="18" max="18" width="11.5703125" style="55" customWidth="1"/>
    <col min="19" max="16384" width="9.140625" style="55"/>
  </cols>
  <sheetData>
    <row r="1" spans="2:17">
      <c r="B1" s="129" t="s">
        <v>65</v>
      </c>
      <c r="C1" s="129" t="s">
        <v>66</v>
      </c>
      <c r="D1" s="134" t="s">
        <v>67</v>
      </c>
      <c r="E1" s="135"/>
      <c r="F1" s="134" t="s">
        <v>68</v>
      </c>
      <c r="G1" s="135"/>
      <c r="H1" s="140" t="s">
        <v>30</v>
      </c>
      <c r="I1" s="129" t="s">
        <v>69</v>
      </c>
      <c r="J1" s="129" t="s">
        <v>70</v>
      </c>
      <c r="K1" s="131" t="s">
        <v>113</v>
      </c>
      <c r="L1" s="131" t="s">
        <v>115</v>
      </c>
      <c r="M1" s="131" t="s">
        <v>116</v>
      </c>
      <c r="N1" s="131" t="s">
        <v>117</v>
      </c>
      <c r="O1" s="131" t="s">
        <v>119</v>
      </c>
      <c r="P1" s="131" t="s">
        <v>122</v>
      </c>
      <c r="Q1" s="131" t="s">
        <v>123</v>
      </c>
    </row>
    <row r="2" spans="2:17">
      <c r="B2" s="129"/>
      <c r="C2" s="129"/>
      <c r="D2" s="136"/>
      <c r="E2" s="137"/>
      <c r="F2" s="136"/>
      <c r="G2" s="137"/>
      <c r="H2" s="141"/>
      <c r="I2" s="129"/>
      <c r="J2" s="129"/>
      <c r="K2" s="131"/>
      <c r="L2" s="131"/>
      <c r="M2" s="131"/>
      <c r="N2" s="131"/>
      <c r="O2" s="131"/>
      <c r="P2" s="131"/>
      <c r="Q2" s="131"/>
    </row>
    <row r="3" spans="2:17" ht="31.5" customHeight="1">
      <c r="B3" s="129"/>
      <c r="C3" s="129"/>
      <c r="D3" s="138"/>
      <c r="E3" s="139"/>
      <c r="F3" s="138"/>
      <c r="G3" s="139"/>
      <c r="H3" s="142"/>
      <c r="I3" s="129"/>
      <c r="J3" s="129"/>
      <c r="K3" s="131"/>
      <c r="L3" s="131"/>
      <c r="M3" s="131"/>
      <c r="N3" s="131"/>
      <c r="O3" s="131"/>
      <c r="P3" s="131"/>
      <c r="Q3" s="131"/>
    </row>
    <row r="4" spans="2:17">
      <c r="B4" s="129"/>
      <c r="C4" s="129"/>
      <c r="D4" s="52" t="s">
        <v>72</v>
      </c>
      <c r="E4" s="52" t="s">
        <v>73</v>
      </c>
      <c r="F4" s="52" t="s">
        <v>72</v>
      </c>
      <c r="G4" s="52" t="s">
        <v>74</v>
      </c>
      <c r="H4" s="52" t="s">
        <v>75</v>
      </c>
      <c r="I4" s="52" t="s">
        <v>75</v>
      </c>
      <c r="J4" s="52" t="s">
        <v>76</v>
      </c>
      <c r="K4" s="52" t="s">
        <v>77</v>
      </c>
      <c r="L4" s="58" t="s">
        <v>114</v>
      </c>
      <c r="M4" s="58" t="s">
        <v>114</v>
      </c>
      <c r="N4" s="58" t="s">
        <v>114</v>
      </c>
      <c r="O4" s="58" t="s">
        <v>77</v>
      </c>
      <c r="P4" s="58" t="s">
        <v>77</v>
      </c>
      <c r="Q4" s="58" t="s">
        <v>121</v>
      </c>
    </row>
    <row r="5" spans="2:17">
      <c r="B5" s="53">
        <v>1</v>
      </c>
      <c r="C5" s="53" t="s">
        <v>78</v>
      </c>
      <c r="D5" s="53">
        <v>8</v>
      </c>
      <c r="E5" s="53">
        <v>2</v>
      </c>
      <c r="F5" s="53"/>
      <c r="G5" s="53"/>
      <c r="H5" s="53"/>
      <c r="I5" s="53">
        <f t="shared" ref="I5:I21" si="0">(D5*100+E5*200)+(F5*100+G5*600)+H5</f>
        <v>1200</v>
      </c>
      <c r="J5" s="53">
        <v>127</v>
      </c>
      <c r="K5" s="56">
        <f t="shared" ref="K5:K25" si="1">I5/J5</f>
        <v>9.4488188976377945</v>
      </c>
      <c r="L5" s="56">
        <v>0.6</v>
      </c>
      <c r="M5" s="56">
        <v>1</v>
      </c>
      <c r="N5" s="56">
        <v>1</v>
      </c>
      <c r="O5" s="56">
        <f>K5/L5*M5*N5</f>
        <v>15.748031496062991</v>
      </c>
      <c r="P5" s="56">
        <v>21</v>
      </c>
      <c r="Q5" s="56">
        <v>2.5</v>
      </c>
    </row>
    <row r="6" spans="2:17">
      <c r="B6" s="53">
        <v>2</v>
      </c>
      <c r="C6" s="53" t="s">
        <v>79</v>
      </c>
      <c r="D6" s="53">
        <v>13</v>
      </c>
      <c r="E6" s="53">
        <v>2</v>
      </c>
      <c r="F6" s="53"/>
      <c r="G6" s="53"/>
      <c r="H6" s="53"/>
      <c r="I6" s="53">
        <f t="shared" si="0"/>
        <v>1700</v>
      </c>
      <c r="J6" s="53">
        <v>127</v>
      </c>
      <c r="K6" s="56">
        <f t="shared" si="1"/>
        <v>13.385826771653543</v>
      </c>
      <c r="L6" s="56">
        <v>0.6</v>
      </c>
      <c r="M6" s="56">
        <v>1</v>
      </c>
      <c r="N6" s="56">
        <v>1</v>
      </c>
      <c r="O6" s="56">
        <f>K6/L6*M6*N6</f>
        <v>22.309711286089239</v>
      </c>
      <c r="P6" s="56">
        <v>28</v>
      </c>
      <c r="Q6" s="56">
        <v>4</v>
      </c>
    </row>
    <row r="7" spans="2:17">
      <c r="B7" s="53">
        <v>3</v>
      </c>
      <c r="C7" s="53" t="s">
        <v>80</v>
      </c>
      <c r="D7" s="53"/>
      <c r="E7" s="53"/>
      <c r="F7" s="53">
        <v>3</v>
      </c>
      <c r="G7" s="53">
        <v>3</v>
      </c>
      <c r="H7" s="53"/>
      <c r="I7" s="53">
        <f t="shared" si="0"/>
        <v>2100</v>
      </c>
      <c r="J7" s="53">
        <v>127</v>
      </c>
      <c r="K7" s="56">
        <f t="shared" si="1"/>
        <v>16.535433070866141</v>
      </c>
      <c r="L7" s="56">
        <v>0.6</v>
      </c>
      <c r="M7" s="56">
        <v>1</v>
      </c>
      <c r="N7" s="56">
        <v>1</v>
      </c>
      <c r="O7" s="56">
        <f t="shared" ref="O7:O25" si="2">K7/L7*M7*N7</f>
        <v>27.559055118110237</v>
      </c>
      <c r="P7" s="56">
        <v>28</v>
      </c>
      <c r="Q7" s="56">
        <v>4</v>
      </c>
    </row>
    <row r="8" spans="2:17">
      <c r="B8" s="53">
        <v>4</v>
      </c>
      <c r="C8" s="53" t="s">
        <v>81</v>
      </c>
      <c r="D8" s="53"/>
      <c r="E8" s="53"/>
      <c r="F8" s="53">
        <v>1</v>
      </c>
      <c r="G8" s="53">
        <v>3</v>
      </c>
      <c r="H8" s="53"/>
      <c r="I8" s="53">
        <f t="shared" si="0"/>
        <v>1900</v>
      </c>
      <c r="J8" s="53">
        <v>127</v>
      </c>
      <c r="K8" s="56">
        <f t="shared" si="1"/>
        <v>14.960629921259843</v>
      </c>
      <c r="L8" s="56">
        <v>0.6</v>
      </c>
      <c r="M8" s="56">
        <v>1</v>
      </c>
      <c r="N8" s="56">
        <v>1</v>
      </c>
      <c r="O8" s="56">
        <f t="shared" si="2"/>
        <v>24.934383202099738</v>
      </c>
      <c r="P8" s="56">
        <v>28</v>
      </c>
      <c r="Q8" s="56">
        <v>4</v>
      </c>
    </row>
    <row r="9" spans="2:17">
      <c r="B9" s="53">
        <v>5</v>
      </c>
      <c r="C9" s="53" t="s">
        <v>82</v>
      </c>
      <c r="D9" s="53"/>
      <c r="E9" s="53"/>
      <c r="F9" s="53">
        <v>1</v>
      </c>
      <c r="G9" s="53">
        <v>3</v>
      </c>
      <c r="H9" s="53"/>
      <c r="I9" s="53">
        <f t="shared" si="0"/>
        <v>1900</v>
      </c>
      <c r="J9" s="53">
        <v>127</v>
      </c>
      <c r="K9" s="56">
        <f t="shared" si="1"/>
        <v>14.960629921259843</v>
      </c>
      <c r="L9" s="56">
        <v>0.6</v>
      </c>
      <c r="M9" s="56">
        <v>1</v>
      </c>
      <c r="N9" s="56">
        <v>1</v>
      </c>
      <c r="O9" s="56">
        <f t="shared" si="2"/>
        <v>24.934383202099738</v>
      </c>
      <c r="P9" s="56">
        <v>28</v>
      </c>
      <c r="Q9" s="56">
        <v>4</v>
      </c>
    </row>
    <row r="10" spans="2:17">
      <c r="B10" s="53">
        <v>6</v>
      </c>
      <c r="C10" s="53" t="s">
        <v>83</v>
      </c>
      <c r="D10" s="53"/>
      <c r="E10" s="53"/>
      <c r="F10" s="53">
        <v>1</v>
      </c>
      <c r="G10" s="53">
        <v>4</v>
      </c>
      <c r="H10" s="53"/>
      <c r="I10" s="53">
        <f t="shared" si="0"/>
        <v>2500</v>
      </c>
      <c r="J10" s="53">
        <v>127</v>
      </c>
      <c r="K10" s="56">
        <f t="shared" si="1"/>
        <v>19.685039370078741</v>
      </c>
      <c r="L10" s="56">
        <v>0.6</v>
      </c>
      <c r="M10" s="56">
        <v>1</v>
      </c>
      <c r="N10" s="56">
        <v>1</v>
      </c>
      <c r="O10" s="56">
        <f t="shared" si="2"/>
        <v>32.808398950131235</v>
      </c>
      <c r="P10" s="56">
        <v>36</v>
      </c>
      <c r="Q10" s="56">
        <v>6</v>
      </c>
    </row>
    <row r="11" spans="2:17">
      <c r="B11" s="53">
        <v>7</v>
      </c>
      <c r="C11" s="53" t="s">
        <v>84</v>
      </c>
      <c r="D11" s="53"/>
      <c r="E11" s="53"/>
      <c r="F11" s="53">
        <v>2</v>
      </c>
      <c r="G11" s="53">
        <v>3</v>
      </c>
      <c r="H11" s="53"/>
      <c r="I11" s="53">
        <f t="shared" si="0"/>
        <v>2000</v>
      </c>
      <c r="J11" s="53">
        <v>127</v>
      </c>
      <c r="K11" s="56">
        <f t="shared" si="1"/>
        <v>15.748031496062993</v>
      </c>
      <c r="L11" s="56">
        <v>0.65</v>
      </c>
      <c r="M11" s="56">
        <v>1</v>
      </c>
      <c r="N11" s="56">
        <v>1</v>
      </c>
      <c r="O11" s="56">
        <f t="shared" si="2"/>
        <v>24.227740763173834</v>
      </c>
      <c r="P11" s="56">
        <v>28</v>
      </c>
      <c r="Q11" s="56">
        <v>4</v>
      </c>
    </row>
    <row r="12" spans="2:17">
      <c r="B12" s="53">
        <v>8</v>
      </c>
      <c r="C12" s="53" t="s">
        <v>85</v>
      </c>
      <c r="D12" s="53"/>
      <c r="E12" s="53"/>
      <c r="F12" s="53">
        <v>2</v>
      </c>
      <c r="G12" s="53">
        <v>3</v>
      </c>
      <c r="H12" s="53"/>
      <c r="I12" s="53">
        <f t="shared" si="0"/>
        <v>2000</v>
      </c>
      <c r="J12" s="53">
        <v>127</v>
      </c>
      <c r="K12" s="56">
        <f t="shared" si="1"/>
        <v>15.748031496062993</v>
      </c>
      <c r="L12" s="56">
        <v>0.6</v>
      </c>
      <c r="M12" s="56">
        <v>1</v>
      </c>
      <c r="N12" s="56">
        <v>1</v>
      </c>
      <c r="O12" s="56">
        <f t="shared" si="2"/>
        <v>26.246719160104988</v>
      </c>
      <c r="P12" s="56">
        <v>28</v>
      </c>
      <c r="Q12" s="56">
        <v>4</v>
      </c>
    </row>
    <row r="13" spans="2:17">
      <c r="B13" s="53">
        <v>9</v>
      </c>
      <c r="C13" s="53" t="s">
        <v>86</v>
      </c>
      <c r="D13" s="53"/>
      <c r="E13" s="53"/>
      <c r="F13" s="53"/>
      <c r="G13" s="53">
        <v>3</v>
      </c>
      <c r="H13" s="53"/>
      <c r="I13" s="53">
        <f t="shared" si="0"/>
        <v>1800</v>
      </c>
      <c r="J13" s="53">
        <v>127</v>
      </c>
      <c r="K13" s="56">
        <f t="shared" si="1"/>
        <v>14.173228346456693</v>
      </c>
      <c r="L13" s="56">
        <v>0.65</v>
      </c>
      <c r="M13" s="56">
        <v>1</v>
      </c>
      <c r="N13" s="56">
        <v>1</v>
      </c>
      <c r="O13" s="56">
        <f t="shared" si="2"/>
        <v>21.804966686856449</v>
      </c>
      <c r="P13" s="56">
        <v>28</v>
      </c>
      <c r="Q13" s="56">
        <v>4</v>
      </c>
    </row>
    <row r="14" spans="2:17">
      <c r="B14" s="53">
        <v>10</v>
      </c>
      <c r="C14" s="53" t="s">
        <v>87</v>
      </c>
      <c r="D14" s="53"/>
      <c r="E14" s="53"/>
      <c r="F14" s="53"/>
      <c r="G14" s="53"/>
      <c r="H14" s="53">
        <v>5400</v>
      </c>
      <c r="I14" s="53">
        <f t="shared" si="0"/>
        <v>5400</v>
      </c>
      <c r="J14" s="53">
        <v>220</v>
      </c>
      <c r="K14" s="56">
        <f t="shared" si="1"/>
        <v>24.545454545454547</v>
      </c>
      <c r="L14" s="56">
        <v>0.6</v>
      </c>
      <c r="M14" s="56">
        <v>1</v>
      </c>
      <c r="N14" s="56">
        <v>1</v>
      </c>
      <c r="O14" s="56">
        <f t="shared" si="2"/>
        <v>40.909090909090914</v>
      </c>
      <c r="P14" s="56">
        <v>50</v>
      </c>
      <c r="Q14" s="56">
        <v>10</v>
      </c>
    </row>
    <row r="15" spans="2:17">
      <c r="B15" s="53">
        <v>11</v>
      </c>
      <c r="C15" s="53" t="s">
        <v>88</v>
      </c>
      <c r="D15" s="53"/>
      <c r="E15" s="53"/>
      <c r="F15" s="53"/>
      <c r="G15" s="53"/>
      <c r="H15" s="53">
        <v>5400</v>
      </c>
      <c r="I15" s="53">
        <f t="shared" si="0"/>
        <v>5400</v>
      </c>
      <c r="J15" s="53">
        <v>220</v>
      </c>
      <c r="K15" s="56">
        <f t="shared" si="1"/>
        <v>24.545454545454547</v>
      </c>
      <c r="L15" s="56">
        <v>0.6</v>
      </c>
      <c r="M15" s="56">
        <v>1</v>
      </c>
      <c r="N15" s="56">
        <v>1</v>
      </c>
      <c r="O15" s="56">
        <f t="shared" si="2"/>
        <v>40.909090909090914</v>
      </c>
      <c r="P15" s="56">
        <v>50</v>
      </c>
      <c r="Q15" s="56">
        <v>10</v>
      </c>
    </row>
    <row r="16" spans="2:17">
      <c r="B16" s="53">
        <v>12</v>
      </c>
      <c r="C16" s="53" t="s">
        <v>89</v>
      </c>
      <c r="D16" s="53"/>
      <c r="E16" s="53"/>
      <c r="F16" s="53"/>
      <c r="G16" s="53"/>
      <c r="H16" s="53">
        <v>2625</v>
      </c>
      <c r="I16" s="53">
        <f t="shared" si="0"/>
        <v>2625</v>
      </c>
      <c r="J16" s="53">
        <v>220</v>
      </c>
      <c r="K16" s="56">
        <f t="shared" si="1"/>
        <v>11.931818181818182</v>
      </c>
      <c r="L16" s="56">
        <v>0.6</v>
      </c>
      <c r="M16" s="56">
        <v>1</v>
      </c>
      <c r="N16" s="56">
        <v>1</v>
      </c>
      <c r="O16" s="56">
        <f t="shared" si="2"/>
        <v>19.886363636363637</v>
      </c>
      <c r="P16" s="56">
        <v>21</v>
      </c>
      <c r="Q16" s="56">
        <v>2.5</v>
      </c>
    </row>
    <row r="17" spans="2:18">
      <c r="B17" s="53">
        <v>13</v>
      </c>
      <c r="C17" s="53" t="s">
        <v>90</v>
      </c>
      <c r="D17" s="53"/>
      <c r="E17" s="53"/>
      <c r="F17" s="53"/>
      <c r="G17" s="53"/>
      <c r="H17" s="53">
        <v>1650</v>
      </c>
      <c r="I17" s="53">
        <f t="shared" si="0"/>
        <v>1650</v>
      </c>
      <c r="J17" s="53">
        <v>220</v>
      </c>
      <c r="K17" s="56">
        <f t="shared" si="1"/>
        <v>7.5</v>
      </c>
      <c r="L17" s="56">
        <v>0.6</v>
      </c>
      <c r="M17" s="56">
        <v>1</v>
      </c>
      <c r="N17" s="56">
        <v>1</v>
      </c>
      <c r="O17" s="56">
        <f t="shared" si="2"/>
        <v>12.5</v>
      </c>
      <c r="P17" s="56">
        <v>15.5</v>
      </c>
      <c r="Q17" s="168">
        <v>1.5</v>
      </c>
      <c r="R17" s="169"/>
    </row>
    <row r="18" spans="2:18">
      <c r="B18" s="53">
        <v>14</v>
      </c>
      <c r="C18" s="53" t="s">
        <v>91</v>
      </c>
      <c r="D18" s="53"/>
      <c r="E18" s="53"/>
      <c r="F18" s="53"/>
      <c r="G18" s="53"/>
      <c r="H18" s="53">
        <v>1650</v>
      </c>
      <c r="I18" s="53">
        <f t="shared" si="0"/>
        <v>1650</v>
      </c>
      <c r="J18" s="53">
        <v>220</v>
      </c>
      <c r="K18" s="56">
        <f t="shared" si="1"/>
        <v>7.5</v>
      </c>
      <c r="L18" s="56">
        <v>0.65</v>
      </c>
      <c r="M18" s="56">
        <v>1</v>
      </c>
      <c r="N18" s="56">
        <v>1</v>
      </c>
      <c r="O18" s="56">
        <f t="shared" si="2"/>
        <v>11.538461538461538</v>
      </c>
      <c r="P18" s="56">
        <v>12</v>
      </c>
      <c r="Q18" s="170">
        <v>1</v>
      </c>
      <c r="R18" s="169"/>
    </row>
    <row r="19" spans="2:18">
      <c r="B19" s="53">
        <v>15</v>
      </c>
      <c r="C19" s="53" t="s">
        <v>92</v>
      </c>
      <c r="D19" s="53"/>
      <c r="E19" s="53"/>
      <c r="F19" s="53"/>
      <c r="G19" s="53"/>
      <c r="H19" s="53">
        <v>400</v>
      </c>
      <c r="I19" s="53">
        <f t="shared" si="0"/>
        <v>400</v>
      </c>
      <c r="J19" s="53">
        <v>127</v>
      </c>
      <c r="K19" s="56">
        <f t="shared" si="1"/>
        <v>3.1496062992125986</v>
      </c>
      <c r="L19" s="56">
        <v>0.6</v>
      </c>
      <c r="M19" s="56">
        <v>1</v>
      </c>
      <c r="N19" s="56">
        <v>1</v>
      </c>
      <c r="O19" s="56">
        <f t="shared" si="2"/>
        <v>5.2493438320209975</v>
      </c>
      <c r="P19" s="56">
        <v>8</v>
      </c>
      <c r="Q19" s="170">
        <v>0.5</v>
      </c>
      <c r="R19" s="169"/>
    </row>
    <row r="20" spans="2:18">
      <c r="B20" s="53">
        <v>16</v>
      </c>
      <c r="C20" s="53" t="s">
        <v>93</v>
      </c>
      <c r="D20" s="53"/>
      <c r="E20" s="53"/>
      <c r="F20" s="53"/>
      <c r="G20" s="53"/>
      <c r="H20" s="57">
        <v>1760</v>
      </c>
      <c r="I20" s="53">
        <f t="shared" si="0"/>
        <v>1760</v>
      </c>
      <c r="J20" s="53">
        <v>220</v>
      </c>
      <c r="K20" s="56">
        <f t="shared" si="1"/>
        <v>8</v>
      </c>
      <c r="L20" s="56">
        <v>0.6</v>
      </c>
      <c r="M20" s="56">
        <v>1</v>
      </c>
      <c r="N20" s="56">
        <v>1</v>
      </c>
      <c r="O20" s="56">
        <f t="shared" si="2"/>
        <v>13.333333333333334</v>
      </c>
      <c r="P20" s="56">
        <v>15.5</v>
      </c>
      <c r="Q20" s="170">
        <v>1.5</v>
      </c>
      <c r="R20" s="169"/>
    </row>
    <row r="21" spans="2:18">
      <c r="B21" s="53">
        <v>17</v>
      </c>
      <c r="C21" s="53" t="s">
        <v>94</v>
      </c>
      <c r="D21" s="53"/>
      <c r="E21" s="53"/>
      <c r="F21" s="53"/>
      <c r="G21" s="53"/>
      <c r="H21" s="57">
        <v>300</v>
      </c>
      <c r="I21" s="53">
        <f t="shared" si="0"/>
        <v>300</v>
      </c>
      <c r="J21" s="53">
        <v>220</v>
      </c>
      <c r="K21" s="56">
        <f t="shared" si="1"/>
        <v>1.3636363636363635</v>
      </c>
      <c r="L21" s="56">
        <v>0.65</v>
      </c>
      <c r="M21" s="56">
        <v>1</v>
      </c>
      <c r="N21" s="56">
        <v>1</v>
      </c>
      <c r="O21" s="56">
        <f t="shared" si="2"/>
        <v>2.0979020979020975</v>
      </c>
      <c r="P21" s="56">
        <v>8</v>
      </c>
      <c r="Q21" s="170">
        <v>0.5</v>
      </c>
      <c r="R21" s="169"/>
    </row>
    <row r="22" spans="2:18">
      <c r="B22" s="53">
        <v>18</v>
      </c>
      <c r="C22" s="53" t="s">
        <v>95</v>
      </c>
      <c r="D22" s="53"/>
      <c r="E22" s="53"/>
      <c r="F22" s="53"/>
      <c r="G22" s="53">
        <v>1</v>
      </c>
      <c r="H22" s="57"/>
      <c r="I22" s="53">
        <v>600</v>
      </c>
      <c r="J22" s="53">
        <v>127</v>
      </c>
      <c r="K22" s="56">
        <f t="shared" si="1"/>
        <v>4.7244094488188972</v>
      </c>
      <c r="L22" s="56">
        <v>0.56999999999999995</v>
      </c>
      <c r="M22" s="56">
        <v>1</v>
      </c>
      <c r="N22" s="56">
        <v>1</v>
      </c>
      <c r="O22" s="56">
        <f t="shared" si="2"/>
        <v>8.2884376295068378</v>
      </c>
      <c r="P22" s="56">
        <v>10</v>
      </c>
      <c r="Q22" s="56">
        <v>0.75</v>
      </c>
    </row>
    <row r="23" spans="2:18">
      <c r="B23" s="53">
        <v>19</v>
      </c>
      <c r="C23" s="53" t="s">
        <v>95</v>
      </c>
      <c r="D23" s="53"/>
      <c r="E23" s="53"/>
      <c r="F23" s="53"/>
      <c r="G23" s="53">
        <v>1</v>
      </c>
      <c r="H23" s="57"/>
      <c r="I23" s="53">
        <v>600</v>
      </c>
      <c r="J23" s="53">
        <v>127</v>
      </c>
      <c r="K23" s="56">
        <f t="shared" si="1"/>
        <v>4.7244094488188972</v>
      </c>
      <c r="L23" s="56">
        <v>0.56999999999999995</v>
      </c>
      <c r="M23" s="56">
        <v>1</v>
      </c>
      <c r="N23" s="56">
        <v>1</v>
      </c>
      <c r="O23" s="56">
        <f t="shared" si="2"/>
        <v>8.2884376295068378</v>
      </c>
      <c r="P23" s="56">
        <v>10</v>
      </c>
      <c r="Q23" s="56">
        <v>0.75</v>
      </c>
    </row>
    <row r="24" spans="2:18">
      <c r="B24" s="53">
        <v>20</v>
      </c>
      <c r="C24" s="53" t="s">
        <v>95</v>
      </c>
      <c r="D24" s="53"/>
      <c r="E24" s="53"/>
      <c r="F24" s="53"/>
      <c r="G24" s="53">
        <v>1</v>
      </c>
      <c r="H24" s="57"/>
      <c r="I24" s="53">
        <v>600</v>
      </c>
      <c r="J24" s="53">
        <v>127</v>
      </c>
      <c r="K24" s="56">
        <f t="shared" si="1"/>
        <v>4.7244094488188972</v>
      </c>
      <c r="L24" s="56">
        <v>0.56999999999999995</v>
      </c>
      <c r="M24" s="56">
        <v>1</v>
      </c>
      <c r="N24" s="56">
        <v>1</v>
      </c>
      <c r="O24" s="56">
        <f t="shared" si="2"/>
        <v>8.2884376295068378</v>
      </c>
      <c r="P24" s="56">
        <v>10</v>
      </c>
      <c r="Q24" s="56">
        <v>0.75</v>
      </c>
    </row>
    <row r="25" spans="2:18">
      <c r="B25" s="53">
        <v>21</v>
      </c>
      <c r="C25" s="53" t="s">
        <v>95</v>
      </c>
      <c r="D25" s="53"/>
      <c r="E25" s="53"/>
      <c r="F25" s="53"/>
      <c r="G25" s="53">
        <v>1</v>
      </c>
      <c r="H25" s="57"/>
      <c r="I25" s="53">
        <v>600</v>
      </c>
      <c r="J25" s="53">
        <v>127</v>
      </c>
      <c r="K25" s="56">
        <f t="shared" si="1"/>
        <v>4.7244094488188972</v>
      </c>
      <c r="L25" s="56">
        <v>0.56999999999999995</v>
      </c>
      <c r="M25" s="56">
        <v>1</v>
      </c>
      <c r="N25" s="56">
        <v>1</v>
      </c>
      <c r="O25" s="56">
        <f t="shared" si="2"/>
        <v>8.2884376295068378</v>
      </c>
      <c r="P25" s="56">
        <v>10</v>
      </c>
      <c r="Q25" s="56">
        <v>0.75</v>
      </c>
    </row>
    <row r="26" spans="2:18">
      <c r="B26" s="61">
        <v>22</v>
      </c>
      <c r="C26" s="61" t="s">
        <v>118</v>
      </c>
      <c r="D26" s="61"/>
      <c r="E26" s="61"/>
      <c r="F26" s="61"/>
      <c r="G26" s="61"/>
      <c r="H26" s="62"/>
      <c r="I26" s="61">
        <f>SUM(I5:I25)</f>
        <v>38685</v>
      </c>
      <c r="J26" s="61"/>
      <c r="K26" s="63"/>
      <c r="L26" s="63"/>
      <c r="M26" s="63"/>
      <c r="N26" s="63"/>
      <c r="O26" s="63"/>
      <c r="P26" s="63"/>
      <c r="Q26" s="63"/>
    </row>
    <row r="28" spans="2:18" ht="31.5" customHeight="1">
      <c r="B28" s="149" t="s">
        <v>120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1"/>
    </row>
    <row r="29" spans="2:18" s="60" customFormat="1" ht="22.5" customHeight="1">
      <c r="B29" s="143" t="s">
        <v>209</v>
      </c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5"/>
    </row>
    <row r="30" spans="2:18" s="60" customFormat="1" ht="22.5" customHeight="1">
      <c r="B30" s="143" t="s">
        <v>124</v>
      </c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5"/>
    </row>
    <row r="31" spans="2:18" s="60" customFormat="1" ht="22.5" customHeight="1">
      <c r="B31" s="143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5"/>
    </row>
    <row r="32" spans="2:18" s="60" customFormat="1" ht="22.5" customHeight="1">
      <c r="B32" s="143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5"/>
    </row>
    <row r="33" spans="1:16" s="60" customFormat="1" ht="23.25" customHeight="1">
      <c r="B33" s="146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1:16" s="60" customFormat="1" ht="23.25" customHeight="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1:16" s="60" customFormat="1" ht="23.25" customHeight="1">
      <c r="B35" s="176" t="s">
        <v>211</v>
      </c>
      <c r="C35" s="176"/>
      <c r="D35" s="176"/>
      <c r="E35" s="176"/>
      <c r="F35" s="176"/>
      <c r="G35" s="176"/>
      <c r="H35" s="176"/>
      <c r="I35" s="176"/>
      <c r="J35" s="79"/>
      <c r="K35" s="79"/>
      <c r="L35" s="79"/>
      <c r="M35" s="79"/>
      <c r="N35" s="79"/>
      <c r="O35" s="79"/>
    </row>
    <row r="36" spans="1:16" s="60" customFormat="1" ht="20.100000000000001" customHeight="1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 spans="1:16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59"/>
    </row>
    <row r="38" spans="1:16" ht="47.2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59"/>
    </row>
    <row r="39" spans="1:16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59"/>
    </row>
    <row r="40" spans="1:16" ht="26.2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59"/>
    </row>
    <row r="41" spans="1:16" ht="26.2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59"/>
    </row>
    <row r="42" spans="1:16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59"/>
    </row>
    <row r="43" spans="1:16" ht="38.2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59"/>
    </row>
    <row r="44" spans="1:16" ht="39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59"/>
      <c r="P44" s="59"/>
    </row>
    <row r="45" spans="1:16" ht="60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59"/>
      <c r="P45" s="59"/>
    </row>
    <row r="46" spans="1:16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59"/>
      <c r="P46" s="59"/>
    </row>
    <row r="47" spans="1:16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59"/>
      <c r="P47" s="59"/>
    </row>
    <row r="48" spans="1:16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59"/>
      <c r="P48" s="59"/>
    </row>
    <row r="49" spans="1:16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59"/>
      <c r="P49" s="59"/>
    </row>
    <row r="50" spans="1:16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59"/>
      <c r="P50" s="59"/>
    </row>
    <row r="51" spans="1:16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59"/>
      <c r="P51" s="59"/>
    </row>
    <row r="52" spans="1:16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59"/>
      <c r="P52" s="59"/>
    </row>
    <row r="53" spans="1:16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>
      <c r="P54" s="59"/>
    </row>
    <row r="55" spans="1:16">
      <c r="P55" s="59"/>
    </row>
    <row r="56" spans="1:16">
      <c r="P56" s="59"/>
    </row>
    <row r="57" spans="1:16">
      <c r="P57" s="59"/>
    </row>
    <row r="58" spans="1:16">
      <c r="P58" s="59"/>
    </row>
    <row r="59" spans="1:16">
      <c r="P59" s="59"/>
    </row>
    <row r="60" spans="1:16">
      <c r="P60" s="59"/>
    </row>
    <row r="61" spans="1:16">
      <c r="P61" s="59"/>
    </row>
    <row r="62" spans="1:16">
      <c r="P62" s="59"/>
    </row>
  </sheetData>
  <mergeCells count="37">
    <mergeCell ref="Q1:Q3"/>
    <mergeCell ref="B30:O30"/>
    <mergeCell ref="B31:O31"/>
    <mergeCell ref="B32:O32"/>
    <mergeCell ref="B33:O33"/>
    <mergeCell ref="B28:O28"/>
    <mergeCell ref="P1:P3"/>
    <mergeCell ref="B29:O29"/>
    <mergeCell ref="O1:O3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  <mergeCell ref="B35:I35"/>
    <mergeCell ref="A49:N49"/>
    <mergeCell ref="A50:N50"/>
    <mergeCell ref="A51:N51"/>
    <mergeCell ref="A52:N52"/>
    <mergeCell ref="A44:N44"/>
    <mergeCell ref="A45:N45"/>
    <mergeCell ref="A46:N46"/>
    <mergeCell ref="A47:N47"/>
    <mergeCell ref="A48:N48"/>
    <mergeCell ref="A37:N37"/>
    <mergeCell ref="A38:N38"/>
    <mergeCell ref="A43:N43"/>
    <mergeCell ref="A39:N39"/>
    <mergeCell ref="A40:N40"/>
    <mergeCell ref="A41:N41"/>
    <mergeCell ref="A42:N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Q111"/>
  <sheetViews>
    <sheetView showGridLines="0" tabSelected="1" topLeftCell="A91" zoomScale="85" zoomScaleNormal="85" workbookViewId="0">
      <selection activeCell="M2" sqref="M2:Q2"/>
    </sheetView>
  </sheetViews>
  <sheetFormatPr defaultColWidth="20.7109375" defaultRowHeight="20.100000000000001" customHeight="1"/>
  <cols>
    <col min="1" max="1" width="20.7109375" style="51"/>
    <col min="2" max="4" width="20.7109375" style="51" customWidth="1"/>
    <col min="5" max="16384" width="20.7109375" style="51"/>
  </cols>
  <sheetData>
    <row r="2" spans="2:17" ht="20.100000000000001" customHeight="1">
      <c r="B2" s="152" t="s">
        <v>125</v>
      </c>
      <c r="C2" s="153"/>
      <c r="D2" s="153"/>
      <c r="E2" s="153"/>
      <c r="F2" s="153"/>
      <c r="G2" s="153"/>
      <c r="H2" s="153"/>
      <c r="I2" s="153"/>
      <c r="J2" s="153"/>
      <c r="K2" s="70"/>
      <c r="M2" s="175" t="s">
        <v>210</v>
      </c>
      <c r="N2" s="175"/>
      <c r="O2" s="175"/>
      <c r="P2" s="175"/>
      <c r="Q2" s="175"/>
    </row>
    <row r="3" spans="2:17" ht="20.100000000000001" customHeight="1">
      <c r="B3" s="156" t="s">
        <v>178</v>
      </c>
      <c r="C3" s="154"/>
      <c r="D3" s="154"/>
      <c r="E3" s="154"/>
      <c r="F3" s="154"/>
      <c r="G3" s="154"/>
      <c r="H3" s="154"/>
      <c r="I3" s="154"/>
      <c r="J3" s="154"/>
      <c r="K3" s="72"/>
    </row>
    <row r="4" spans="2:17" ht="20.100000000000001" customHeight="1">
      <c r="B4" s="156"/>
      <c r="C4" s="154"/>
      <c r="D4" s="154"/>
      <c r="E4" s="154"/>
      <c r="F4" s="154"/>
      <c r="G4" s="154"/>
      <c r="H4" s="154"/>
      <c r="I4" s="154"/>
      <c r="J4" s="154"/>
      <c r="K4" s="72"/>
    </row>
    <row r="5" spans="2:17" ht="20.100000000000001" customHeight="1">
      <c r="B5" s="71"/>
      <c r="C5" s="65"/>
      <c r="D5" s="65"/>
      <c r="E5" s="65"/>
      <c r="F5" s="65"/>
      <c r="G5" s="65"/>
      <c r="H5" s="65"/>
      <c r="I5" s="68"/>
      <c r="J5" s="68"/>
      <c r="K5" s="72"/>
    </row>
    <row r="6" spans="2:17" ht="20.100000000000001" customHeight="1">
      <c r="B6" s="73" t="s">
        <v>126</v>
      </c>
      <c r="C6" s="67"/>
      <c r="D6" s="159" t="s">
        <v>136</v>
      </c>
      <c r="E6" s="159"/>
      <c r="F6" s="159"/>
      <c r="G6" s="159" t="s">
        <v>145</v>
      </c>
      <c r="H6" s="159"/>
      <c r="I6" s="68"/>
      <c r="J6" s="68"/>
      <c r="K6" s="72"/>
    </row>
    <row r="7" spans="2:17" ht="20.100000000000001" customHeight="1">
      <c r="B7" s="74" t="s">
        <v>127</v>
      </c>
      <c r="C7" s="66"/>
      <c r="D7" s="157" t="s">
        <v>137</v>
      </c>
      <c r="E7" s="157"/>
      <c r="F7" s="157"/>
      <c r="G7" s="154" t="s">
        <v>146</v>
      </c>
      <c r="H7" s="154"/>
      <c r="I7" s="154"/>
      <c r="J7" s="154"/>
      <c r="K7" s="72"/>
    </row>
    <row r="8" spans="2:17" ht="20.100000000000001" customHeight="1">
      <c r="B8" s="74" t="s">
        <v>128</v>
      </c>
      <c r="C8" s="66"/>
      <c r="D8" s="157" t="s">
        <v>138</v>
      </c>
      <c r="E8" s="157"/>
      <c r="F8" s="157"/>
      <c r="G8" s="154"/>
      <c r="H8" s="154"/>
      <c r="I8" s="154"/>
      <c r="J8" s="154"/>
      <c r="K8" s="72"/>
    </row>
    <row r="9" spans="2:17" ht="20.100000000000001" customHeight="1">
      <c r="B9" s="75"/>
      <c r="C9" s="76"/>
      <c r="D9" s="158"/>
      <c r="E9" s="158"/>
      <c r="F9" s="158"/>
      <c r="G9" s="155"/>
      <c r="H9" s="155"/>
      <c r="I9" s="155"/>
      <c r="J9" s="155"/>
      <c r="K9" s="77"/>
    </row>
    <row r="10" spans="2:17" ht="20.100000000000001" customHeight="1">
      <c r="B10" s="163"/>
      <c r="C10" s="163"/>
      <c r="D10" s="163"/>
      <c r="E10" s="163"/>
      <c r="F10" s="163"/>
      <c r="G10" s="163"/>
      <c r="H10" s="163"/>
    </row>
    <row r="11" spans="2:17" ht="20.100000000000001" customHeight="1">
      <c r="B11" s="160" t="s">
        <v>161</v>
      </c>
      <c r="C11" s="160"/>
      <c r="D11" s="160"/>
      <c r="E11" s="160"/>
      <c r="F11" s="160"/>
      <c r="G11" s="160"/>
      <c r="H11" s="160"/>
      <c r="I11" s="160"/>
      <c r="J11" s="160"/>
      <c r="K11" s="160"/>
    </row>
    <row r="12" spans="2:17" ht="20.100000000000001" customHeight="1">
      <c r="B12" s="161" t="s">
        <v>129</v>
      </c>
      <c r="C12" s="161" t="s">
        <v>130</v>
      </c>
      <c r="D12" s="161" t="s">
        <v>154</v>
      </c>
      <c r="E12" s="161" t="s">
        <v>131</v>
      </c>
      <c r="F12" s="161" t="s">
        <v>132</v>
      </c>
      <c r="G12" s="161" t="s">
        <v>133</v>
      </c>
      <c r="H12" s="161" t="s">
        <v>177</v>
      </c>
      <c r="I12" s="161" t="s">
        <v>134</v>
      </c>
      <c r="J12" s="161" t="s">
        <v>135</v>
      </c>
      <c r="K12" s="161" t="s">
        <v>151</v>
      </c>
    </row>
    <row r="13" spans="2:17" ht="20.100000000000001" customHeight="1">
      <c r="B13" s="162"/>
      <c r="C13" s="162"/>
      <c r="D13" s="162"/>
      <c r="E13" s="162"/>
      <c r="F13" s="162"/>
      <c r="G13" s="162"/>
      <c r="H13" s="162"/>
      <c r="I13" s="162"/>
      <c r="J13" s="162"/>
      <c r="K13" s="162"/>
    </row>
    <row r="14" spans="2:17" ht="20.100000000000001" customHeight="1">
      <c r="B14" s="80" t="s">
        <v>153</v>
      </c>
      <c r="C14" s="54">
        <v>400</v>
      </c>
      <c r="D14" s="78">
        <v>127</v>
      </c>
      <c r="E14" s="69">
        <f>C14/D14</f>
        <v>3.1496062992125986</v>
      </c>
      <c r="F14" s="69">
        <v>14.629899999999999</v>
      </c>
      <c r="G14" s="69">
        <f>F14/1000</f>
        <v>1.46299E-2</v>
      </c>
      <c r="H14" s="54">
        <v>14.3</v>
      </c>
      <c r="I14" s="69">
        <f>H14*E14*G14*100/D14</f>
        <v>0.51883581127162259</v>
      </c>
      <c r="J14" s="69">
        <f>I14</f>
        <v>0.51883581127162259</v>
      </c>
      <c r="K14" s="164">
        <v>2.5</v>
      </c>
    </row>
    <row r="15" spans="2:17" ht="20.100000000000001" customHeight="1">
      <c r="B15" s="54" t="s">
        <v>149</v>
      </c>
      <c r="C15" s="54">
        <v>300</v>
      </c>
      <c r="D15" s="78">
        <v>127</v>
      </c>
      <c r="E15" s="69">
        <f t="shared" ref="E15:E17" si="0">C15/D15</f>
        <v>2.3622047244094486</v>
      </c>
      <c r="F15" s="69">
        <v>4.0477999999999996</v>
      </c>
      <c r="G15" s="69">
        <f t="shared" ref="G15:G23" si="1">F15/1000</f>
        <v>4.0477999999999998E-3</v>
      </c>
      <c r="H15" s="54">
        <v>14.3</v>
      </c>
      <c r="I15" s="69">
        <f t="shared" ref="I15:I23" si="2">H15*E15*G15*100/D15</f>
        <v>0.10766359972719945</v>
      </c>
      <c r="J15" s="69">
        <f>SUM(I14:I15)</f>
        <v>0.626499410998822</v>
      </c>
      <c r="K15" s="165"/>
    </row>
    <row r="16" spans="2:17" ht="20.100000000000001" customHeight="1">
      <c r="B16" s="54" t="s">
        <v>150</v>
      </c>
      <c r="C16" s="54">
        <v>200</v>
      </c>
      <c r="D16" s="78">
        <v>127</v>
      </c>
      <c r="E16" s="69">
        <f t="shared" si="0"/>
        <v>1.5748031496062993</v>
      </c>
      <c r="F16" s="69">
        <v>4.4528999999999996</v>
      </c>
      <c r="G16" s="69">
        <f t="shared" si="1"/>
        <v>4.4528999999999992E-3</v>
      </c>
      <c r="H16" s="54">
        <v>14.3</v>
      </c>
      <c r="I16" s="69">
        <f t="shared" si="2"/>
        <v>7.8958980717961438E-2</v>
      </c>
      <c r="J16" s="69">
        <f>SUM(I14:I16)</f>
        <v>0.70545839171678348</v>
      </c>
      <c r="K16" s="165"/>
    </row>
    <row r="17" spans="2:11" ht="20.100000000000001" customHeight="1">
      <c r="B17" s="54" t="s">
        <v>152</v>
      </c>
      <c r="C17" s="54">
        <v>100</v>
      </c>
      <c r="D17" s="78">
        <v>127</v>
      </c>
      <c r="E17" s="69">
        <f t="shared" si="0"/>
        <v>0.78740157480314965</v>
      </c>
      <c r="F17" s="69">
        <v>4.1230000000000002</v>
      </c>
      <c r="G17" s="69">
        <f t="shared" si="1"/>
        <v>4.1229999999999999E-3</v>
      </c>
      <c r="H17" s="54">
        <v>14.3</v>
      </c>
      <c r="I17" s="69">
        <f t="shared" si="2"/>
        <v>3.6554591109182216E-2</v>
      </c>
      <c r="J17" s="69">
        <f>SUM(I14:I17)</f>
        <v>0.74201298282596573</v>
      </c>
      <c r="K17" s="165"/>
    </row>
    <row r="18" spans="2:11" ht="20.100000000000001" customHeight="1">
      <c r="B18" s="80" t="s">
        <v>156</v>
      </c>
      <c r="C18" s="54">
        <v>200</v>
      </c>
      <c r="D18" s="78">
        <v>127</v>
      </c>
      <c r="E18" s="69">
        <f>C18/D18</f>
        <v>1.5748031496062993</v>
      </c>
      <c r="F18" s="69">
        <v>9.98</v>
      </c>
      <c r="G18" s="69">
        <f t="shared" si="1"/>
        <v>9.980000000000001E-3</v>
      </c>
      <c r="H18" s="54">
        <v>14.3</v>
      </c>
      <c r="I18" s="69">
        <f t="shared" si="2"/>
        <v>0.1769657139314279</v>
      </c>
      <c r="J18" s="69">
        <f>SUM(I14:I18)</f>
        <v>0.91897869675739363</v>
      </c>
      <c r="K18" s="165"/>
    </row>
    <row r="19" spans="2:11" ht="20.100000000000001" customHeight="1">
      <c r="B19" s="54" t="s">
        <v>155</v>
      </c>
      <c r="C19" s="54">
        <v>100</v>
      </c>
      <c r="D19" s="78">
        <v>127</v>
      </c>
      <c r="E19" s="69">
        <f>C19/D19</f>
        <v>0.78740157480314965</v>
      </c>
      <c r="F19" s="69">
        <v>3.3422999999999998</v>
      </c>
      <c r="G19" s="69">
        <f t="shared" si="1"/>
        <v>3.3422999999999999E-3</v>
      </c>
      <c r="H19" s="54">
        <v>14.3</v>
      </c>
      <c r="I19" s="69">
        <f t="shared" si="2"/>
        <v>2.9632891065782135E-2</v>
      </c>
      <c r="J19" s="69">
        <f>SUM(I14:I19)</f>
        <v>0.94861158782317578</v>
      </c>
      <c r="K19" s="165"/>
    </row>
    <row r="20" spans="2:11" ht="20.100000000000001" customHeight="1">
      <c r="B20" s="80" t="s">
        <v>157</v>
      </c>
      <c r="C20" s="54">
        <v>600</v>
      </c>
      <c r="D20" s="78">
        <v>127</v>
      </c>
      <c r="E20" s="69">
        <f t="shared" ref="E20:E23" si="3">C20/D20</f>
        <v>4.7244094488188972</v>
      </c>
      <c r="F20" s="69">
        <v>8.1341999999999999</v>
      </c>
      <c r="G20" s="69">
        <f t="shared" si="1"/>
        <v>8.1341999999999994E-3</v>
      </c>
      <c r="H20" s="54">
        <v>14.3</v>
      </c>
      <c r="I20" s="69">
        <f t="shared" si="2"/>
        <v>0.43270776861553717</v>
      </c>
      <c r="J20" s="69">
        <f>SUM(I14:I20)</f>
        <v>1.381319356438713</v>
      </c>
      <c r="K20" s="165"/>
    </row>
    <row r="21" spans="2:11" ht="20.100000000000001" customHeight="1">
      <c r="B21" s="54" t="s">
        <v>158</v>
      </c>
      <c r="C21" s="54">
        <v>100</v>
      </c>
      <c r="D21" s="78">
        <v>127</v>
      </c>
      <c r="E21" s="69">
        <f t="shared" si="3"/>
        <v>0.78740157480314965</v>
      </c>
      <c r="F21" s="69">
        <v>4.5681000000000003</v>
      </c>
      <c r="G21" s="69">
        <f t="shared" si="1"/>
        <v>4.5681000000000003E-3</v>
      </c>
      <c r="H21" s="54">
        <v>14.3</v>
      </c>
      <c r="I21" s="69">
        <f t="shared" si="2"/>
        <v>4.0500855601711211E-2</v>
      </c>
      <c r="J21" s="69">
        <f>SUM(I14:I21)</f>
        <v>1.4218202120404242</v>
      </c>
      <c r="K21" s="165"/>
    </row>
    <row r="22" spans="2:11" ht="20.100000000000001" customHeight="1">
      <c r="B22" s="54" t="s">
        <v>159</v>
      </c>
      <c r="C22" s="54">
        <v>400</v>
      </c>
      <c r="D22" s="78">
        <v>127</v>
      </c>
      <c r="E22" s="69">
        <f t="shared" si="3"/>
        <v>3.1496062992125986</v>
      </c>
      <c r="F22" s="69">
        <v>4.7576999999999998</v>
      </c>
      <c r="G22" s="69">
        <f t="shared" si="1"/>
        <v>4.7577000000000001E-3</v>
      </c>
      <c r="H22" s="54">
        <v>14.3</v>
      </c>
      <c r="I22" s="69">
        <f t="shared" si="2"/>
        <v>0.16872741025482052</v>
      </c>
      <c r="J22" s="69">
        <f>SUM(I14:I22)</f>
        <v>1.5905476222952446</v>
      </c>
      <c r="K22" s="165"/>
    </row>
    <row r="23" spans="2:11" ht="20.100000000000001" customHeight="1">
      <c r="B23" s="54" t="s">
        <v>160</v>
      </c>
      <c r="C23" s="54">
        <v>200</v>
      </c>
      <c r="D23" s="78">
        <v>127</v>
      </c>
      <c r="E23" s="69">
        <f t="shared" si="3"/>
        <v>1.5748031496062993</v>
      </c>
      <c r="F23" s="69">
        <v>11.351800000000001</v>
      </c>
      <c r="G23" s="69">
        <f t="shared" si="1"/>
        <v>1.13518E-2</v>
      </c>
      <c r="H23" s="54">
        <v>14.3</v>
      </c>
      <c r="I23" s="69">
        <f t="shared" si="2"/>
        <v>0.20129052018104041</v>
      </c>
      <c r="J23" s="69">
        <f>SUM(I14:I23)</f>
        <v>1.791838142476285</v>
      </c>
      <c r="K23" s="166"/>
    </row>
    <row r="26" spans="2:11" ht="20.100000000000001" customHeight="1">
      <c r="B26" s="160" t="s">
        <v>162</v>
      </c>
      <c r="C26" s="160"/>
      <c r="D26" s="160"/>
      <c r="E26" s="160"/>
      <c r="F26" s="160"/>
      <c r="G26" s="160"/>
      <c r="H26" s="160"/>
      <c r="I26" s="160"/>
      <c r="J26" s="160"/>
      <c r="K26" s="160"/>
    </row>
    <row r="27" spans="2:11" ht="20.100000000000001" customHeight="1">
      <c r="B27" s="161" t="s">
        <v>129</v>
      </c>
      <c r="C27" s="161" t="s">
        <v>130</v>
      </c>
      <c r="D27" s="161" t="s">
        <v>154</v>
      </c>
      <c r="E27" s="161" t="s">
        <v>131</v>
      </c>
      <c r="F27" s="161" t="s">
        <v>132</v>
      </c>
      <c r="G27" s="161" t="s">
        <v>133</v>
      </c>
      <c r="H27" s="161" t="s">
        <v>177</v>
      </c>
      <c r="I27" s="161" t="s">
        <v>134</v>
      </c>
      <c r="J27" s="161" t="s">
        <v>135</v>
      </c>
      <c r="K27" s="161" t="s">
        <v>151</v>
      </c>
    </row>
    <row r="28" spans="2:11" ht="20.100000000000001" customHeight="1">
      <c r="B28" s="162"/>
      <c r="C28" s="162"/>
      <c r="D28" s="162"/>
      <c r="E28" s="162"/>
      <c r="F28" s="162"/>
      <c r="G28" s="162"/>
      <c r="H28" s="162"/>
      <c r="I28" s="162"/>
      <c r="J28" s="162"/>
      <c r="K28" s="162"/>
    </row>
    <row r="29" spans="2:11" ht="20.100000000000001" customHeight="1">
      <c r="B29" s="80" t="s">
        <v>143</v>
      </c>
      <c r="C29" s="54">
        <v>600</v>
      </c>
      <c r="D29" s="78">
        <v>127</v>
      </c>
      <c r="E29" s="69">
        <f>C29/D29</f>
        <v>4.7244094488188972</v>
      </c>
      <c r="F29" s="69">
        <v>1.7907</v>
      </c>
      <c r="G29" s="69">
        <f>F29/1000</f>
        <v>1.7906999999999999E-3</v>
      </c>
      <c r="H29" s="54">
        <v>14.3</v>
      </c>
      <c r="I29" s="69">
        <f>H29*E29*G29*100/D29</f>
        <v>9.5258267716535422E-2</v>
      </c>
      <c r="J29" s="69">
        <f>I29</f>
        <v>9.5258267716535422E-2</v>
      </c>
      <c r="K29" s="164">
        <v>2.5</v>
      </c>
    </row>
    <row r="30" spans="2:11" ht="20.100000000000001" customHeight="1">
      <c r="B30" s="54" t="s">
        <v>147</v>
      </c>
      <c r="C30" s="54">
        <v>400</v>
      </c>
      <c r="D30" s="78">
        <v>127</v>
      </c>
      <c r="E30" s="69">
        <f t="shared" ref="E30:E32" si="4">C30/D30</f>
        <v>3.1496062992125986</v>
      </c>
      <c r="F30" s="69">
        <v>3.5156999999999998</v>
      </c>
      <c r="G30" s="69">
        <f t="shared" ref="G30:G43" si="5">F30/1000</f>
        <v>3.5156999999999996E-3</v>
      </c>
      <c r="H30" s="54">
        <v>14.3</v>
      </c>
      <c r="I30" s="69">
        <f t="shared" ref="I30:I32" si="6">H30*E30*G30*100/D30</f>
        <v>0.12468103416206831</v>
      </c>
      <c r="J30" s="69">
        <f>SUM(I29:I30)</f>
        <v>0.21993930187860372</v>
      </c>
      <c r="K30" s="165"/>
    </row>
    <row r="31" spans="2:11" ht="20.100000000000001" customHeight="1">
      <c r="B31" s="54" t="s">
        <v>148</v>
      </c>
      <c r="C31" s="54">
        <v>200</v>
      </c>
      <c r="D31" s="78">
        <v>127</v>
      </c>
      <c r="E31" s="69">
        <f t="shared" si="4"/>
        <v>1.5748031496062993</v>
      </c>
      <c r="F31" s="69">
        <v>3.3047</v>
      </c>
      <c r="G31" s="69">
        <f t="shared" si="5"/>
        <v>3.3046999999999998E-3</v>
      </c>
      <c r="H31" s="54">
        <v>14.3</v>
      </c>
      <c r="I31" s="69">
        <f t="shared" si="6"/>
        <v>5.8599057598115199E-2</v>
      </c>
      <c r="J31" s="69">
        <f>SUM(I29:I31)</f>
        <v>0.2785383594767189</v>
      </c>
      <c r="K31" s="165"/>
    </row>
    <row r="32" spans="2:11" ht="20.100000000000001" customHeight="1">
      <c r="B32" s="54" t="s">
        <v>144</v>
      </c>
      <c r="C32" s="54">
        <v>100</v>
      </c>
      <c r="D32" s="78">
        <v>127</v>
      </c>
      <c r="E32" s="69">
        <f t="shared" si="4"/>
        <v>0.78740157480314965</v>
      </c>
      <c r="F32" s="69">
        <v>2.2797000000000001</v>
      </c>
      <c r="G32" s="69">
        <f t="shared" si="5"/>
        <v>2.2797E-3</v>
      </c>
      <c r="H32" s="54">
        <v>14.3</v>
      </c>
      <c r="I32" s="69">
        <f t="shared" si="6"/>
        <v>2.0211860623721253E-2</v>
      </c>
      <c r="J32" s="69">
        <f>SUM(I29:I32)</f>
        <v>0.29875022010044017</v>
      </c>
      <c r="K32" s="165"/>
    </row>
    <row r="33" spans="2:11" ht="20.100000000000001" customHeight="1">
      <c r="B33" s="80" t="s">
        <v>163</v>
      </c>
      <c r="C33" s="54">
        <v>600</v>
      </c>
      <c r="D33" s="78">
        <v>127</v>
      </c>
      <c r="E33" s="69">
        <f>C33/D33</f>
        <v>4.7244094488188972</v>
      </c>
      <c r="F33" s="69">
        <v>2.3816999999999999</v>
      </c>
      <c r="G33" s="69">
        <f t="shared" si="5"/>
        <v>2.3817E-3</v>
      </c>
      <c r="H33" s="54">
        <v>14.3</v>
      </c>
      <c r="I33" s="69">
        <f t="shared" ref="I33:I34" si="7">H33*E33*G33*100/D33</f>
        <v>0.12669716659433319</v>
      </c>
      <c r="J33" s="69">
        <f>SUM(I29:I33)</f>
        <v>0.42544738669477333</v>
      </c>
      <c r="K33" s="165"/>
    </row>
    <row r="34" spans="2:11" ht="20.100000000000001" customHeight="1">
      <c r="B34" s="54" t="s">
        <v>164</v>
      </c>
      <c r="C34" s="54">
        <v>500</v>
      </c>
      <c r="D34" s="78">
        <v>127</v>
      </c>
      <c r="E34" s="69">
        <f>C34/D34</f>
        <v>3.9370078740157481</v>
      </c>
      <c r="F34" s="69">
        <v>2.3018999999999998</v>
      </c>
      <c r="G34" s="69">
        <f t="shared" si="5"/>
        <v>2.3019E-3</v>
      </c>
      <c r="H34" s="54">
        <v>14.3</v>
      </c>
      <c r="I34" s="69">
        <f t="shared" si="7"/>
        <v>0.10204343108686219</v>
      </c>
      <c r="J34" s="69">
        <f>SUM(I29:I34)</f>
        <v>0.52749081778163553</v>
      </c>
      <c r="K34" s="165"/>
    </row>
    <row r="35" spans="2:11" ht="20.100000000000001" customHeight="1">
      <c r="B35" s="54" t="s">
        <v>165</v>
      </c>
      <c r="C35" s="54">
        <v>400</v>
      </c>
      <c r="D35" s="78">
        <v>127</v>
      </c>
      <c r="E35" s="69">
        <f t="shared" ref="E35:E38" si="8">C35/D35</f>
        <v>3.1496062992125986</v>
      </c>
      <c r="F35" s="69">
        <v>2.0811999999999999</v>
      </c>
      <c r="G35" s="69">
        <f t="shared" si="5"/>
        <v>2.0812000000000001E-3</v>
      </c>
      <c r="H35" s="54">
        <v>14.3</v>
      </c>
      <c r="I35" s="69">
        <f t="shared" ref="I35:I42" si="9">H35*E35*G35*100/D35</f>
        <v>7.3807824415648843E-2</v>
      </c>
      <c r="J35" s="69">
        <f>SUM(I29:I35)</f>
        <v>0.60129864219728435</v>
      </c>
      <c r="K35" s="165"/>
    </row>
    <row r="36" spans="2:11" ht="20.100000000000001" customHeight="1">
      <c r="B36" s="54" t="s">
        <v>167</v>
      </c>
      <c r="C36" s="54">
        <v>300</v>
      </c>
      <c r="D36" s="78">
        <v>127</v>
      </c>
      <c r="E36" s="69">
        <f t="shared" si="8"/>
        <v>2.3622047244094486</v>
      </c>
      <c r="F36" s="69">
        <v>1.9261999999999999</v>
      </c>
      <c r="G36" s="69">
        <f t="shared" si="5"/>
        <v>1.9261999999999999E-3</v>
      </c>
      <c r="H36" s="54">
        <v>14.3</v>
      </c>
      <c r="I36" s="69">
        <f t="shared" si="9"/>
        <v>5.1233170066340129E-2</v>
      </c>
      <c r="J36" s="69">
        <f>SUM(I29:I36)</f>
        <v>0.65253181226362444</v>
      </c>
      <c r="K36" s="165"/>
    </row>
    <row r="37" spans="2:11" ht="20.100000000000001" customHeight="1">
      <c r="B37" s="54" t="s">
        <v>166</v>
      </c>
      <c r="C37" s="54">
        <v>100</v>
      </c>
      <c r="D37" s="78">
        <v>127</v>
      </c>
      <c r="E37" s="69">
        <f t="shared" si="8"/>
        <v>0.78740157480314965</v>
      </c>
      <c r="F37" s="69">
        <v>2.5341</v>
      </c>
      <c r="G37" s="69">
        <f t="shared" si="5"/>
        <v>2.5341000000000001E-3</v>
      </c>
      <c r="H37" s="54">
        <v>14.3</v>
      </c>
      <c r="I37" s="69">
        <f t="shared" si="9"/>
        <v>2.2467375534751075E-2</v>
      </c>
      <c r="J37" s="69">
        <f>SUM(I29:I37)</f>
        <v>0.67499918779837553</v>
      </c>
      <c r="K37" s="165"/>
    </row>
    <row r="38" spans="2:11" ht="20.100000000000001" customHeight="1">
      <c r="B38" s="54" t="s">
        <v>168</v>
      </c>
      <c r="C38" s="54">
        <v>100</v>
      </c>
      <c r="D38" s="78">
        <v>127</v>
      </c>
      <c r="E38" s="69">
        <f t="shared" si="8"/>
        <v>0.78740157480314965</v>
      </c>
      <c r="F38" s="69">
        <v>3.4512999999999998</v>
      </c>
      <c r="G38" s="69">
        <f t="shared" si="5"/>
        <v>3.4513E-3</v>
      </c>
      <c r="H38" s="54">
        <v>14.3</v>
      </c>
      <c r="I38" s="69">
        <f t="shared" si="9"/>
        <v>3.0599286998574001E-2</v>
      </c>
      <c r="J38" s="69">
        <f>SUM(I29:I38)</f>
        <v>0.70559847479694948</v>
      </c>
      <c r="K38" s="165"/>
    </row>
    <row r="39" spans="2:11" ht="20.100000000000001" customHeight="1">
      <c r="B39" s="80" t="s">
        <v>139</v>
      </c>
      <c r="C39" s="54">
        <v>500</v>
      </c>
      <c r="D39" s="78">
        <v>127</v>
      </c>
      <c r="E39" s="69">
        <f>C39/D39</f>
        <v>3.9370078740157481</v>
      </c>
      <c r="F39" s="69">
        <v>1.8081</v>
      </c>
      <c r="G39" s="69">
        <f t="shared" si="5"/>
        <v>1.8081E-3</v>
      </c>
      <c r="H39" s="54">
        <v>14.3</v>
      </c>
      <c r="I39" s="69">
        <f t="shared" si="9"/>
        <v>8.015323330646662E-2</v>
      </c>
      <c r="J39" s="69">
        <f>SUM(I29:I39)</f>
        <v>0.7857517081034161</v>
      </c>
      <c r="K39" s="165"/>
    </row>
    <row r="40" spans="2:11" ht="20.100000000000001" customHeight="1">
      <c r="B40" s="54" t="s">
        <v>169</v>
      </c>
      <c r="C40" s="54">
        <v>100</v>
      </c>
      <c r="D40" s="78">
        <v>127</v>
      </c>
      <c r="E40" s="69">
        <f>C40/D40</f>
        <v>0.78740157480314965</v>
      </c>
      <c r="F40" s="69">
        <v>1.9812000000000001</v>
      </c>
      <c r="G40" s="69">
        <f t="shared" si="5"/>
        <v>1.9812000000000002E-3</v>
      </c>
      <c r="H40" s="54">
        <v>14.3</v>
      </c>
      <c r="I40" s="69">
        <f t="shared" si="9"/>
        <v>1.7565354330708664E-2</v>
      </c>
      <c r="J40" s="69">
        <f>SUM(I29:I40)</f>
        <v>0.80331706243412482</v>
      </c>
      <c r="K40" s="165"/>
    </row>
    <row r="41" spans="2:11" ht="20.100000000000001" customHeight="1">
      <c r="B41" s="54" t="s">
        <v>140</v>
      </c>
      <c r="C41" s="54">
        <v>300</v>
      </c>
      <c r="D41" s="78">
        <v>127</v>
      </c>
      <c r="E41" s="69">
        <f t="shared" ref="E41:E43" si="10">C41/D41</f>
        <v>2.3622047244094486</v>
      </c>
      <c r="F41" s="69">
        <v>1.5363</v>
      </c>
      <c r="G41" s="69">
        <f t="shared" si="5"/>
        <v>1.5363E-3</v>
      </c>
      <c r="H41" s="54">
        <v>14.3</v>
      </c>
      <c r="I41" s="69">
        <f t="shared" ref="I41:I43" si="11">H41*E41*G41*100/D41</f>
        <v>4.0862589125178254E-2</v>
      </c>
      <c r="J41" s="69">
        <f>SUM(I29:I41)</f>
        <v>0.84417965155930308</v>
      </c>
      <c r="K41" s="165"/>
    </row>
    <row r="42" spans="2:11" ht="20.100000000000001" customHeight="1">
      <c r="B42" s="54" t="s">
        <v>141</v>
      </c>
      <c r="C42" s="54">
        <v>200</v>
      </c>
      <c r="D42" s="78">
        <v>127</v>
      </c>
      <c r="E42" s="69">
        <f t="shared" si="10"/>
        <v>1.5748031496062993</v>
      </c>
      <c r="F42" s="69">
        <v>1.2608999999999999</v>
      </c>
      <c r="G42" s="69">
        <f t="shared" si="5"/>
        <v>1.2608999999999999E-3</v>
      </c>
      <c r="H42" s="54">
        <v>14.3</v>
      </c>
      <c r="I42" s="69">
        <f t="shared" si="9"/>
        <v>2.2358323516647034E-2</v>
      </c>
      <c r="J42" s="69">
        <f>SUM(I29:I42)</f>
        <v>0.8665379750759501</v>
      </c>
      <c r="K42" s="165"/>
    </row>
    <row r="43" spans="2:11" ht="20.100000000000001" customHeight="1">
      <c r="B43" s="54" t="s">
        <v>142</v>
      </c>
      <c r="C43" s="54">
        <v>100</v>
      </c>
      <c r="D43" s="78">
        <v>127</v>
      </c>
      <c r="E43" s="69">
        <f t="shared" si="10"/>
        <v>0.78740157480314965</v>
      </c>
      <c r="F43" s="69">
        <v>1.5118</v>
      </c>
      <c r="G43" s="69">
        <f t="shared" si="5"/>
        <v>1.5118E-3</v>
      </c>
      <c r="H43" s="54">
        <v>14.3</v>
      </c>
      <c r="I43" s="69">
        <f t="shared" si="11"/>
        <v>1.3403645607291216E-2</v>
      </c>
      <c r="J43" s="69">
        <f>SUM(I29:I43)</f>
        <v>0.87994162068324133</v>
      </c>
      <c r="K43" s="166"/>
    </row>
    <row r="46" spans="2:11" ht="20.100000000000001" customHeight="1">
      <c r="B46" s="160" t="s">
        <v>170</v>
      </c>
      <c r="C46" s="160"/>
      <c r="D46" s="160"/>
      <c r="E46" s="160"/>
      <c r="F46" s="160"/>
      <c r="G46" s="160"/>
      <c r="H46" s="160"/>
      <c r="I46" s="160"/>
      <c r="J46" s="160"/>
      <c r="K46" s="160"/>
    </row>
    <row r="47" spans="2:11" ht="20.100000000000001" customHeight="1">
      <c r="B47" s="161" t="s">
        <v>129</v>
      </c>
      <c r="C47" s="161" t="s">
        <v>130</v>
      </c>
      <c r="D47" s="161" t="s">
        <v>154</v>
      </c>
      <c r="E47" s="161" t="s">
        <v>131</v>
      </c>
      <c r="F47" s="161" t="s">
        <v>132</v>
      </c>
      <c r="G47" s="161" t="s">
        <v>133</v>
      </c>
      <c r="H47" s="161" t="s">
        <v>177</v>
      </c>
      <c r="I47" s="161" t="s">
        <v>134</v>
      </c>
      <c r="J47" s="161" t="s">
        <v>135</v>
      </c>
      <c r="K47" s="161" t="s">
        <v>151</v>
      </c>
    </row>
    <row r="48" spans="2:11" ht="20.100000000000001" customHeight="1">
      <c r="B48" s="162"/>
      <c r="C48" s="162"/>
      <c r="D48" s="162"/>
      <c r="E48" s="162"/>
      <c r="F48" s="162"/>
      <c r="G48" s="162"/>
      <c r="H48" s="162"/>
      <c r="I48" s="162"/>
      <c r="J48" s="162"/>
      <c r="K48" s="162"/>
    </row>
    <row r="49" spans="2:11" ht="20.100000000000001" customHeight="1">
      <c r="B49" s="167" t="s">
        <v>171</v>
      </c>
      <c r="C49" s="54">
        <v>2100</v>
      </c>
      <c r="D49" s="78">
        <v>127</v>
      </c>
      <c r="E49" s="69">
        <f>C49/D49</f>
        <v>16.535433070866141</v>
      </c>
      <c r="F49" s="69">
        <v>9.9913000000000007</v>
      </c>
      <c r="G49" s="69">
        <f>F49/1000</f>
        <v>9.9913000000000016E-3</v>
      </c>
      <c r="H49" s="54">
        <v>8.9600000000000009</v>
      </c>
      <c r="I49" s="69">
        <f>H49*E49*G49*100/D49</f>
        <v>1.1655793961187926</v>
      </c>
      <c r="J49" s="69">
        <f>I49</f>
        <v>1.1655793961187926</v>
      </c>
      <c r="K49" s="173">
        <v>4</v>
      </c>
    </row>
    <row r="50" spans="2:11" ht="20.100000000000001" customHeight="1">
      <c r="B50" s="54" t="s">
        <v>172</v>
      </c>
      <c r="C50" s="54">
        <v>200</v>
      </c>
      <c r="D50" s="78">
        <v>127</v>
      </c>
      <c r="E50" s="69">
        <f t="shared" ref="E50:E52" si="12">C50/D50</f>
        <v>1.5748031496062993</v>
      </c>
      <c r="F50" s="69">
        <v>0.87180000000000002</v>
      </c>
      <c r="G50" s="69">
        <f t="shared" ref="G50:G54" si="13">F50/1000</f>
        <v>8.7180000000000005E-4</v>
      </c>
      <c r="H50" s="54">
        <v>8.9600000000000009</v>
      </c>
      <c r="I50" s="69">
        <f t="shared" ref="I50:I54" si="14">H50*E50*G50*100/D50</f>
        <v>9.6860660921321857E-3</v>
      </c>
      <c r="J50" s="69">
        <f>SUM(I49:I50)</f>
        <v>1.1752654622109249</v>
      </c>
      <c r="K50" s="173"/>
    </row>
    <row r="51" spans="2:11" ht="20.100000000000001" customHeight="1">
      <c r="B51" s="54" t="s">
        <v>173</v>
      </c>
      <c r="C51" s="54">
        <v>100</v>
      </c>
      <c r="D51" s="78">
        <v>127</v>
      </c>
      <c r="E51" s="69">
        <f t="shared" si="12"/>
        <v>0.78740157480314965</v>
      </c>
      <c r="F51" s="69">
        <v>1.2166999999999999</v>
      </c>
      <c r="G51" s="69">
        <f t="shared" si="13"/>
        <v>1.2166999999999998E-3</v>
      </c>
      <c r="H51" s="54">
        <v>8.9600000000000009</v>
      </c>
      <c r="I51" s="69">
        <f t="shared" si="14"/>
        <v>6.7590253580507168E-3</v>
      </c>
      <c r="J51" s="69">
        <f>SUM(I49:I51)</f>
        <v>1.1820244875689756</v>
      </c>
      <c r="K51" s="173"/>
    </row>
    <row r="52" spans="2:11" ht="20.100000000000001" customHeight="1">
      <c r="B52" s="54" t="s">
        <v>174</v>
      </c>
      <c r="C52" s="54">
        <v>100</v>
      </c>
      <c r="D52" s="78">
        <v>127</v>
      </c>
      <c r="E52" s="69">
        <f t="shared" si="12"/>
        <v>0.78740157480314965</v>
      </c>
      <c r="F52" s="69">
        <v>1.0286999999999999</v>
      </c>
      <c r="G52" s="69">
        <f t="shared" si="13"/>
        <v>1.0287E-3</v>
      </c>
      <c r="H52" s="54">
        <v>8.9600000000000009</v>
      </c>
      <c r="I52" s="69">
        <f t="shared" si="14"/>
        <v>5.7146456692913393E-3</v>
      </c>
      <c r="J52" s="69">
        <f>SUM(I49:I52)</f>
        <v>1.187739133238267</v>
      </c>
      <c r="K52" s="173"/>
    </row>
    <row r="53" spans="2:11" ht="20.100000000000001" customHeight="1">
      <c r="B53" s="167" t="s">
        <v>175</v>
      </c>
      <c r="C53" s="54">
        <v>1200</v>
      </c>
      <c r="D53" s="78">
        <v>127</v>
      </c>
      <c r="E53" s="69">
        <f>C53/D53</f>
        <v>9.4488188976377945</v>
      </c>
      <c r="F53" s="69">
        <v>1.3718999999999999</v>
      </c>
      <c r="G53" s="69">
        <f t="shared" si="13"/>
        <v>1.3718999999999999E-3</v>
      </c>
      <c r="H53" s="54">
        <v>8.9600000000000009</v>
      </c>
      <c r="I53" s="69">
        <f t="shared" si="14"/>
        <v>9.1454329468658946E-2</v>
      </c>
      <c r="J53" s="69">
        <f>SUM(I49:I53)</f>
        <v>1.2791934627069259</v>
      </c>
      <c r="K53" s="173"/>
    </row>
    <row r="54" spans="2:11" ht="20.100000000000001" customHeight="1">
      <c r="B54" s="54" t="s">
        <v>176</v>
      </c>
      <c r="C54" s="54">
        <v>600</v>
      </c>
      <c r="D54" s="78">
        <v>127</v>
      </c>
      <c r="E54" s="69">
        <f>C54/D54</f>
        <v>4.7244094488188972</v>
      </c>
      <c r="F54" s="69">
        <v>0.81059999999999999</v>
      </c>
      <c r="G54" s="69">
        <f t="shared" si="13"/>
        <v>8.1059999999999997E-4</v>
      </c>
      <c r="H54" s="54">
        <v>8.9600000000000009</v>
      </c>
      <c r="I54" s="69">
        <f t="shared" si="14"/>
        <v>2.7018324756649514E-2</v>
      </c>
      <c r="J54" s="69">
        <f>SUM(I49:I54)</f>
        <v>1.3062117874635755</v>
      </c>
      <c r="K54" s="173"/>
    </row>
    <row r="57" spans="2:11" ht="20.100000000000001" customHeight="1">
      <c r="B57" s="160" t="s">
        <v>186</v>
      </c>
      <c r="C57" s="160"/>
      <c r="D57" s="160"/>
      <c r="E57" s="160"/>
      <c r="F57" s="160"/>
      <c r="G57" s="160"/>
      <c r="H57" s="160"/>
      <c r="I57" s="160"/>
      <c r="J57" s="160"/>
      <c r="K57" s="160"/>
    </row>
    <row r="58" spans="2:11" ht="20.100000000000001" customHeight="1">
      <c r="B58" s="161" t="s">
        <v>129</v>
      </c>
      <c r="C58" s="161" t="s">
        <v>130</v>
      </c>
      <c r="D58" s="161" t="s">
        <v>154</v>
      </c>
      <c r="E58" s="161" t="s">
        <v>131</v>
      </c>
      <c r="F58" s="161" t="s">
        <v>132</v>
      </c>
      <c r="G58" s="161" t="s">
        <v>133</v>
      </c>
      <c r="H58" s="161" t="s">
        <v>177</v>
      </c>
      <c r="I58" s="161" t="s">
        <v>134</v>
      </c>
      <c r="J58" s="161" t="s">
        <v>135</v>
      </c>
      <c r="K58" s="161" t="s">
        <v>151</v>
      </c>
    </row>
    <row r="59" spans="2:11" ht="20.100000000000001" customHeight="1">
      <c r="B59" s="162"/>
      <c r="C59" s="162"/>
      <c r="D59" s="162"/>
      <c r="E59" s="162"/>
      <c r="F59" s="162"/>
      <c r="G59" s="162"/>
      <c r="H59" s="162"/>
      <c r="I59" s="162"/>
      <c r="J59" s="162"/>
      <c r="K59" s="162"/>
    </row>
    <row r="60" spans="2:11" ht="20.100000000000001" customHeight="1">
      <c r="B60" s="167" t="s">
        <v>171</v>
      </c>
      <c r="C60" s="54">
        <v>1900</v>
      </c>
      <c r="D60" s="78">
        <v>127</v>
      </c>
      <c r="E60" s="69">
        <f>C60/D60</f>
        <v>14.960629921259843</v>
      </c>
      <c r="F60" s="69">
        <v>9.9913000000000007</v>
      </c>
      <c r="G60" s="69">
        <f>F60/1000</f>
        <v>9.9913000000000016E-3</v>
      </c>
      <c r="H60" s="54">
        <v>8.9600000000000009</v>
      </c>
      <c r="I60" s="69">
        <f>H60*E60*G60*100/D60</f>
        <v>1.0545718345836694</v>
      </c>
      <c r="J60" s="69">
        <f>I60</f>
        <v>1.0545718345836694</v>
      </c>
      <c r="K60" s="171">
        <v>4</v>
      </c>
    </row>
    <row r="61" spans="2:11" ht="20.100000000000001" customHeight="1">
      <c r="B61" s="54" t="s">
        <v>179</v>
      </c>
      <c r="C61" s="54">
        <v>600</v>
      </c>
      <c r="D61" s="78">
        <v>127</v>
      </c>
      <c r="E61" s="69">
        <f t="shared" ref="E61:E63" si="15">C61/D61</f>
        <v>4.7244094488188972</v>
      </c>
      <c r="F61" s="69">
        <v>2.5581</v>
      </c>
      <c r="G61" s="69">
        <f t="shared" ref="G61:G64" si="16">F61/1000</f>
        <v>2.5581000000000002E-3</v>
      </c>
      <c r="H61" s="54">
        <v>8.9600000000000009</v>
      </c>
      <c r="I61" s="69">
        <f t="shared" ref="I61:I64" si="17">H61*E61*G61*100/D61</f>
        <v>8.5264713249426513E-2</v>
      </c>
      <c r="J61" s="69">
        <f>SUM(I60:I61)</f>
        <v>1.1398365478330958</v>
      </c>
      <c r="K61" s="172"/>
    </row>
    <row r="62" spans="2:11" ht="20.100000000000001" customHeight="1">
      <c r="B62" s="54" t="s">
        <v>168</v>
      </c>
      <c r="C62" s="54">
        <v>1300</v>
      </c>
      <c r="D62" s="78">
        <v>127</v>
      </c>
      <c r="E62" s="69">
        <f t="shared" si="15"/>
        <v>10.236220472440944</v>
      </c>
      <c r="F62" s="69">
        <v>3.4512999999999998</v>
      </c>
      <c r="G62" s="69">
        <f t="shared" si="16"/>
        <v>3.4513E-3</v>
      </c>
      <c r="H62" s="54">
        <v>8.9600000000000009</v>
      </c>
      <c r="I62" s="69">
        <f t="shared" si="17"/>
        <v>0.24924510137020278</v>
      </c>
      <c r="J62" s="69">
        <f>SUM(I60:I62)</f>
        <v>1.3890816492032987</v>
      </c>
      <c r="K62" s="172"/>
    </row>
    <row r="63" spans="2:11" ht="20.100000000000001" customHeight="1">
      <c r="B63" s="54" t="s">
        <v>180</v>
      </c>
      <c r="C63" s="54">
        <v>100</v>
      </c>
      <c r="D63" s="78">
        <v>127</v>
      </c>
      <c r="E63" s="69">
        <f t="shared" si="15"/>
        <v>0.78740157480314965</v>
      </c>
      <c r="F63" s="69">
        <v>0.89280000000000004</v>
      </c>
      <c r="G63" s="69">
        <f t="shared" si="16"/>
        <v>8.9280000000000002E-4</v>
      </c>
      <c r="H63" s="54">
        <v>8.9600000000000009</v>
      </c>
      <c r="I63" s="69">
        <f t="shared" si="17"/>
        <v>4.9596924793849596E-3</v>
      </c>
      <c r="J63" s="69">
        <f>SUM(I60:I63)</f>
        <v>1.3940413416826836</v>
      </c>
      <c r="K63" s="172"/>
    </row>
    <row r="64" spans="2:11" ht="20.100000000000001" customHeight="1">
      <c r="B64" s="54" t="s">
        <v>181</v>
      </c>
      <c r="C64" s="54">
        <v>1200</v>
      </c>
      <c r="D64" s="78">
        <v>127</v>
      </c>
      <c r="E64" s="69">
        <f>C64/D64</f>
        <v>9.4488188976377945</v>
      </c>
      <c r="F64" s="69">
        <v>0.42609999999999998</v>
      </c>
      <c r="G64" s="69">
        <f t="shared" si="16"/>
        <v>4.261E-4</v>
      </c>
      <c r="H64" s="54">
        <v>8.9600000000000009</v>
      </c>
      <c r="I64" s="69">
        <f t="shared" si="17"/>
        <v>2.8404905449810901E-2</v>
      </c>
      <c r="J64" s="69">
        <f>SUM(I60:I64)</f>
        <v>1.4224462471324946</v>
      </c>
      <c r="K64" s="174"/>
    </row>
    <row r="67" spans="2:11" ht="20.100000000000001" customHeight="1">
      <c r="B67" s="160" t="s">
        <v>187</v>
      </c>
      <c r="C67" s="160"/>
      <c r="D67" s="160"/>
      <c r="E67" s="160"/>
      <c r="F67" s="160"/>
      <c r="G67" s="160"/>
      <c r="H67" s="160"/>
      <c r="I67" s="160"/>
      <c r="J67" s="160"/>
      <c r="K67" s="160"/>
    </row>
    <row r="68" spans="2:11" ht="20.100000000000001" customHeight="1">
      <c r="B68" s="161" t="s">
        <v>129</v>
      </c>
      <c r="C68" s="161" t="s">
        <v>130</v>
      </c>
      <c r="D68" s="161" t="s">
        <v>154</v>
      </c>
      <c r="E68" s="161" t="s">
        <v>131</v>
      </c>
      <c r="F68" s="161" t="s">
        <v>132</v>
      </c>
      <c r="G68" s="161" t="s">
        <v>133</v>
      </c>
      <c r="H68" s="161" t="s">
        <v>177</v>
      </c>
      <c r="I68" s="161" t="s">
        <v>134</v>
      </c>
      <c r="J68" s="161" t="s">
        <v>135</v>
      </c>
      <c r="K68" s="161" t="s">
        <v>151</v>
      </c>
    </row>
    <row r="69" spans="2:11" ht="20.100000000000001" customHeight="1">
      <c r="B69" s="162"/>
      <c r="C69" s="162"/>
      <c r="D69" s="162"/>
      <c r="E69" s="162"/>
      <c r="F69" s="162"/>
      <c r="G69" s="162"/>
      <c r="H69" s="162"/>
      <c r="I69" s="162"/>
      <c r="J69" s="162"/>
      <c r="K69" s="162"/>
    </row>
    <row r="70" spans="2:11" ht="20.100000000000001" customHeight="1">
      <c r="B70" s="167" t="s">
        <v>182</v>
      </c>
      <c r="C70" s="54">
        <v>1900</v>
      </c>
      <c r="D70" s="78">
        <v>127</v>
      </c>
      <c r="E70" s="69">
        <f>C70/D70</f>
        <v>14.960629921259843</v>
      </c>
      <c r="F70" s="69">
        <v>9.7752999999999997</v>
      </c>
      <c r="G70" s="69">
        <f>F70/1000</f>
        <v>9.7752999999999989E-3</v>
      </c>
      <c r="H70" s="54">
        <v>8.9600000000000009</v>
      </c>
      <c r="I70" s="69">
        <f>H70*E70*G70*100/D70</f>
        <v>1.0317732481864963</v>
      </c>
      <c r="J70" s="69">
        <f>I70</f>
        <v>1.0317732481864963</v>
      </c>
      <c r="K70" s="173">
        <v>4</v>
      </c>
    </row>
    <row r="71" spans="2:11" ht="20.100000000000001" customHeight="1">
      <c r="B71" s="54" t="s">
        <v>183</v>
      </c>
      <c r="C71" s="54">
        <v>600</v>
      </c>
      <c r="D71" s="78">
        <v>127</v>
      </c>
      <c r="E71" s="69">
        <f t="shared" ref="E71:E73" si="18">C71/D71</f>
        <v>4.7244094488188972</v>
      </c>
      <c r="F71" s="69">
        <v>1.3594999999999999</v>
      </c>
      <c r="G71" s="69">
        <f t="shared" ref="G71:G73" si="19">F71/1000</f>
        <v>1.3595E-3</v>
      </c>
      <c r="H71" s="54">
        <v>8.9600000000000009</v>
      </c>
      <c r="I71" s="69">
        <f t="shared" ref="I71:I73" si="20">H71*E71*G71*100/D71</f>
        <v>4.5313857027714059E-2</v>
      </c>
      <c r="J71" s="69">
        <f>SUM(I70:I71)</f>
        <v>1.0770871052142104</v>
      </c>
      <c r="K71" s="173"/>
    </row>
    <row r="72" spans="2:11" ht="20.100000000000001" customHeight="1">
      <c r="B72" s="54" t="s">
        <v>184</v>
      </c>
      <c r="C72" s="54">
        <v>100</v>
      </c>
      <c r="D72" s="78">
        <v>127</v>
      </c>
      <c r="E72" s="69">
        <f t="shared" si="18"/>
        <v>0.78740157480314965</v>
      </c>
      <c r="F72" s="69">
        <v>1.1982999999999999</v>
      </c>
      <c r="G72" s="69">
        <f t="shared" si="19"/>
        <v>1.1983E-3</v>
      </c>
      <c r="H72" s="54">
        <v>8.9600000000000009</v>
      </c>
      <c r="I72" s="69">
        <f t="shared" si="20"/>
        <v>6.6568094736189484E-3</v>
      </c>
      <c r="J72" s="69">
        <f>SUM(I70:I72)</f>
        <v>1.0837439146878294</v>
      </c>
      <c r="K72" s="173"/>
    </row>
    <row r="73" spans="2:11" ht="20.100000000000001" customHeight="1">
      <c r="B73" s="54" t="s">
        <v>185</v>
      </c>
      <c r="C73" s="54">
        <v>1200</v>
      </c>
      <c r="D73" s="78">
        <v>127</v>
      </c>
      <c r="E73" s="69">
        <f t="shared" si="18"/>
        <v>9.4488188976377945</v>
      </c>
      <c r="F73" s="69">
        <v>1.9548000000000001</v>
      </c>
      <c r="G73" s="69">
        <f t="shared" si="19"/>
        <v>1.9548E-3</v>
      </c>
      <c r="H73" s="54">
        <v>8.9600000000000009</v>
      </c>
      <c r="I73" s="69">
        <f t="shared" si="20"/>
        <v>0.13031192014384027</v>
      </c>
      <c r="J73" s="69">
        <f>SUM(I70:I73)</f>
        <v>1.2140558348316697</v>
      </c>
      <c r="K73" s="173"/>
    </row>
    <row r="76" spans="2:11" ht="20.100000000000001" customHeight="1">
      <c r="B76" s="160" t="s">
        <v>188</v>
      </c>
      <c r="C76" s="160"/>
      <c r="D76" s="160"/>
      <c r="E76" s="160"/>
      <c r="F76" s="160"/>
      <c r="G76" s="160"/>
      <c r="H76" s="160"/>
      <c r="I76" s="160"/>
      <c r="J76" s="160"/>
      <c r="K76" s="160"/>
    </row>
    <row r="77" spans="2:11" ht="20.100000000000001" customHeight="1">
      <c r="B77" s="161" t="s">
        <v>129</v>
      </c>
      <c r="C77" s="161" t="s">
        <v>130</v>
      </c>
      <c r="D77" s="161" t="s">
        <v>154</v>
      </c>
      <c r="E77" s="161" t="s">
        <v>131</v>
      </c>
      <c r="F77" s="161" t="s">
        <v>132</v>
      </c>
      <c r="G77" s="161" t="s">
        <v>133</v>
      </c>
      <c r="H77" s="161" t="s">
        <v>177</v>
      </c>
      <c r="I77" s="161" t="s">
        <v>134</v>
      </c>
      <c r="J77" s="161" t="s">
        <v>135</v>
      </c>
      <c r="K77" s="161" t="s">
        <v>151</v>
      </c>
    </row>
    <row r="78" spans="2:11" ht="20.100000000000001" customHeight="1">
      <c r="B78" s="162"/>
      <c r="C78" s="162"/>
      <c r="D78" s="162"/>
      <c r="E78" s="162"/>
      <c r="F78" s="162"/>
      <c r="G78" s="162"/>
      <c r="H78" s="162"/>
      <c r="I78" s="162"/>
      <c r="J78" s="162"/>
      <c r="K78" s="162"/>
    </row>
    <row r="79" spans="2:11" ht="20.100000000000001" customHeight="1">
      <c r="B79" s="167" t="s">
        <v>189</v>
      </c>
      <c r="C79" s="54">
        <v>2500</v>
      </c>
      <c r="D79" s="78">
        <v>127</v>
      </c>
      <c r="E79" s="69">
        <f>C79/D79</f>
        <v>19.685039370078741</v>
      </c>
      <c r="F79" s="69">
        <v>4.6836000000000002</v>
      </c>
      <c r="G79" s="69">
        <f>F79/1000</f>
        <v>4.6836000000000004E-3</v>
      </c>
      <c r="H79" s="54">
        <v>6.03</v>
      </c>
      <c r="I79" s="69">
        <f>H79*E79*G79*100/D79</f>
        <v>0.4377535495070991</v>
      </c>
      <c r="J79" s="69">
        <f>I79</f>
        <v>0.4377535495070991</v>
      </c>
      <c r="K79" s="171">
        <v>6</v>
      </c>
    </row>
    <row r="80" spans="2:11" ht="20.100000000000001" customHeight="1">
      <c r="B80" s="54" t="s">
        <v>190</v>
      </c>
      <c r="C80" s="54">
        <v>1200</v>
      </c>
      <c r="D80" s="78">
        <v>127</v>
      </c>
      <c r="E80" s="69">
        <f t="shared" ref="E80:E82" si="21">C80/D80</f>
        <v>9.4488188976377945</v>
      </c>
      <c r="F80" s="69">
        <v>1.748</v>
      </c>
      <c r="G80" s="69">
        <f t="shared" ref="G80:G82" si="22">F80/1000</f>
        <v>1.748E-3</v>
      </c>
      <c r="H80" s="54">
        <v>6.03</v>
      </c>
      <c r="I80" s="69">
        <f t="shared" ref="I80:I82" si="23">H80*E80*G80*100/D80</f>
        <v>7.8421030442060877E-2</v>
      </c>
      <c r="J80" s="69">
        <f>SUM(I79:I80)</f>
        <v>0.51617457994915994</v>
      </c>
      <c r="K80" s="172"/>
    </row>
    <row r="81" spans="2:11" ht="20.100000000000001" customHeight="1">
      <c r="B81" s="54" t="s">
        <v>191</v>
      </c>
      <c r="C81" s="54">
        <v>700</v>
      </c>
      <c r="D81" s="78">
        <v>127</v>
      </c>
      <c r="E81" s="69">
        <f t="shared" si="21"/>
        <v>5.5118110236220472</v>
      </c>
      <c r="F81" s="69">
        <v>1.7113</v>
      </c>
      <c r="G81" s="69">
        <f t="shared" si="22"/>
        <v>1.7113E-3</v>
      </c>
      <c r="H81" s="54">
        <v>6.03</v>
      </c>
      <c r="I81" s="69">
        <f t="shared" si="23"/>
        <v>4.4785152830305666E-2</v>
      </c>
      <c r="J81" s="69">
        <f>SUM(I79:I81)</f>
        <v>0.56095973277946565</v>
      </c>
      <c r="K81" s="172"/>
    </row>
    <row r="82" spans="2:11" ht="20.100000000000001" customHeight="1">
      <c r="B82" s="54" t="s">
        <v>192</v>
      </c>
      <c r="C82" s="54">
        <v>100</v>
      </c>
      <c r="D82" s="78">
        <v>127</v>
      </c>
      <c r="E82" s="69">
        <f t="shared" si="21"/>
        <v>0.78740157480314965</v>
      </c>
      <c r="F82" s="69">
        <v>2.0503999999999998</v>
      </c>
      <c r="G82" s="69">
        <f t="shared" si="22"/>
        <v>2.0504E-3</v>
      </c>
      <c r="H82" s="54">
        <v>6.03</v>
      </c>
      <c r="I82" s="69">
        <f t="shared" si="23"/>
        <v>7.6656407712815426E-3</v>
      </c>
      <c r="J82" s="69">
        <f>SUM(I79:I82)</f>
        <v>0.56862537355074716</v>
      </c>
      <c r="K82" s="172"/>
    </row>
    <row r="83" spans="2:11" ht="20.100000000000001" customHeight="1">
      <c r="B83" s="54" t="s">
        <v>165</v>
      </c>
      <c r="C83" s="54">
        <v>600</v>
      </c>
      <c r="D83" s="78">
        <v>127</v>
      </c>
      <c r="E83" s="69">
        <f t="shared" ref="E83:E84" si="24">C83/D83</f>
        <v>4.7244094488188972</v>
      </c>
      <c r="F83" s="69">
        <v>2.0811999999999999</v>
      </c>
      <c r="G83" s="69">
        <f t="shared" ref="G83:G84" si="25">F83/1000</f>
        <v>2.0812000000000001E-3</v>
      </c>
      <c r="H83" s="54">
        <v>6.03</v>
      </c>
      <c r="I83" s="69">
        <f t="shared" ref="I83:I84" si="26">H83*E83*G83*100/D83</f>
        <v>4.6684739289478576E-2</v>
      </c>
      <c r="J83" s="69">
        <f>SUM(I79:I83)</f>
        <v>0.61531011284022574</v>
      </c>
      <c r="K83" s="172"/>
    </row>
    <row r="84" spans="2:11" ht="20.100000000000001" customHeight="1">
      <c r="B84" s="54" t="s">
        <v>193</v>
      </c>
      <c r="C84" s="54">
        <v>600</v>
      </c>
      <c r="D84" s="78">
        <v>127</v>
      </c>
      <c r="E84" s="69">
        <f t="shared" si="24"/>
        <v>4.7244094488188972</v>
      </c>
      <c r="F84" s="69">
        <v>1.8289</v>
      </c>
      <c r="G84" s="69">
        <f t="shared" si="25"/>
        <v>1.8289000000000001E-3</v>
      </c>
      <c r="H84" s="54">
        <v>6.03</v>
      </c>
      <c r="I84" s="69">
        <f t="shared" si="26"/>
        <v>4.1025235290470585E-2</v>
      </c>
      <c r="J84" s="69">
        <f>SUM(I79:I84)</f>
        <v>0.65633534813069638</v>
      </c>
      <c r="K84" s="174"/>
    </row>
    <row r="87" spans="2:11" ht="20.100000000000001" customHeight="1">
      <c r="B87" s="160" t="s">
        <v>194</v>
      </c>
      <c r="C87" s="160"/>
      <c r="D87" s="160"/>
      <c r="E87" s="160"/>
      <c r="F87" s="160"/>
      <c r="G87" s="160"/>
      <c r="H87" s="160"/>
      <c r="I87" s="160"/>
      <c r="J87" s="160"/>
      <c r="K87" s="160"/>
    </row>
    <row r="88" spans="2:11" ht="20.100000000000001" customHeight="1">
      <c r="B88" s="161" t="s">
        <v>129</v>
      </c>
      <c r="C88" s="161" t="s">
        <v>130</v>
      </c>
      <c r="D88" s="161" t="s">
        <v>154</v>
      </c>
      <c r="E88" s="161" t="s">
        <v>131</v>
      </c>
      <c r="F88" s="161" t="s">
        <v>132</v>
      </c>
      <c r="G88" s="161" t="s">
        <v>133</v>
      </c>
      <c r="H88" s="161" t="s">
        <v>177</v>
      </c>
      <c r="I88" s="161" t="s">
        <v>134</v>
      </c>
      <c r="J88" s="161" t="s">
        <v>135</v>
      </c>
      <c r="K88" s="161" t="s">
        <v>151</v>
      </c>
    </row>
    <row r="89" spans="2:11" ht="20.100000000000001" customHeight="1">
      <c r="B89" s="162"/>
      <c r="C89" s="162"/>
      <c r="D89" s="162"/>
      <c r="E89" s="162"/>
      <c r="F89" s="162"/>
      <c r="G89" s="162"/>
      <c r="H89" s="162"/>
      <c r="I89" s="162"/>
      <c r="J89" s="162"/>
      <c r="K89" s="162"/>
    </row>
    <row r="90" spans="2:11" ht="20.100000000000001" customHeight="1">
      <c r="B90" s="167" t="s">
        <v>195</v>
      </c>
      <c r="C90" s="54">
        <v>2000</v>
      </c>
      <c r="D90" s="78">
        <v>127</v>
      </c>
      <c r="E90" s="69">
        <f>C90/D90</f>
        <v>15.748031496062993</v>
      </c>
      <c r="F90" s="69">
        <v>4.0702999999999996</v>
      </c>
      <c r="G90" s="69">
        <f>F90/1000</f>
        <v>4.0702999999999998E-3</v>
      </c>
      <c r="H90" s="54">
        <v>8.9600000000000009</v>
      </c>
      <c r="I90" s="69">
        <f>H90*E90*G90*100/D90</f>
        <v>0.45222751565503133</v>
      </c>
      <c r="J90" s="69">
        <f>I90</f>
        <v>0.45222751565503133</v>
      </c>
      <c r="K90" s="173">
        <v>4</v>
      </c>
    </row>
    <row r="91" spans="2:11" ht="20.100000000000001" customHeight="1">
      <c r="B91" s="54" t="s">
        <v>196</v>
      </c>
      <c r="C91" s="54">
        <v>1200</v>
      </c>
      <c r="D91" s="78">
        <v>127</v>
      </c>
      <c r="E91" s="69">
        <f t="shared" ref="E91:E94" si="27">C91/D91</f>
        <v>9.4488188976377945</v>
      </c>
      <c r="F91" s="69">
        <v>1.1891</v>
      </c>
      <c r="G91" s="69">
        <f t="shared" ref="G91:G94" si="28">F91/1000</f>
        <v>1.1891E-3</v>
      </c>
      <c r="H91" s="54">
        <v>8.9600000000000009</v>
      </c>
      <c r="I91" s="69">
        <f t="shared" ref="I91:I94" si="29">H91*E91*G91*100/D91</f>
        <v>7.9268418376836763E-2</v>
      </c>
      <c r="J91" s="69">
        <f>SUM(I90:I91)</f>
        <v>0.53149593403186812</v>
      </c>
      <c r="K91" s="173"/>
    </row>
    <row r="92" spans="2:11" ht="20.100000000000001" customHeight="1">
      <c r="B92" s="54" t="s">
        <v>197</v>
      </c>
      <c r="C92" s="54">
        <v>700</v>
      </c>
      <c r="D92" s="78">
        <v>127</v>
      </c>
      <c r="E92" s="69">
        <f t="shared" si="27"/>
        <v>5.5118110236220472</v>
      </c>
      <c r="F92" s="69">
        <v>1.3409</v>
      </c>
      <c r="G92" s="69">
        <f t="shared" si="28"/>
        <v>1.3408999999999999E-3</v>
      </c>
      <c r="H92" s="54">
        <v>8.9600000000000009</v>
      </c>
      <c r="I92" s="69">
        <f t="shared" si="29"/>
        <v>5.2142878045756097E-2</v>
      </c>
      <c r="J92" s="69">
        <f>SUM(I90:I92)</f>
        <v>0.58363881207762425</v>
      </c>
      <c r="K92" s="173"/>
    </row>
    <row r="93" spans="2:11" ht="20.100000000000001" customHeight="1">
      <c r="B93" s="54" t="s">
        <v>198</v>
      </c>
      <c r="C93" s="54">
        <v>100</v>
      </c>
      <c r="D93" s="78">
        <v>127</v>
      </c>
      <c r="E93" s="69">
        <f t="shared" si="27"/>
        <v>0.78740157480314965</v>
      </c>
      <c r="F93" s="69">
        <v>1.8905000000000001</v>
      </c>
      <c r="G93" s="69">
        <f t="shared" si="28"/>
        <v>1.8905E-3</v>
      </c>
      <c r="H93" s="54">
        <v>8.9600000000000009</v>
      </c>
      <c r="I93" s="69">
        <f t="shared" si="29"/>
        <v>1.050212660425321E-2</v>
      </c>
      <c r="J93" s="69">
        <f>SUM(I90:I93)</f>
        <v>0.59414093868187745</v>
      </c>
      <c r="K93" s="173"/>
    </row>
    <row r="94" spans="2:11" ht="20.100000000000001" customHeight="1">
      <c r="B94" s="54" t="s">
        <v>199</v>
      </c>
      <c r="C94" s="54">
        <v>100</v>
      </c>
      <c r="D94" s="78">
        <v>127</v>
      </c>
      <c r="E94" s="69">
        <f t="shared" si="27"/>
        <v>0.78740157480314965</v>
      </c>
      <c r="F94" s="69">
        <v>2.9588000000000001</v>
      </c>
      <c r="G94" s="69">
        <f t="shared" si="28"/>
        <v>2.9588000000000001E-3</v>
      </c>
      <c r="H94" s="54">
        <v>8.9600000000000009</v>
      </c>
      <c r="I94" s="69">
        <f t="shared" si="29"/>
        <v>1.6436758633517269E-2</v>
      </c>
      <c r="J94" s="69">
        <f>SUM(I90:I94)</f>
        <v>0.61057769731539469</v>
      </c>
      <c r="K94" s="173"/>
    </row>
    <row r="97" spans="2:11" ht="20.100000000000001" customHeight="1">
      <c r="B97" s="160" t="s">
        <v>200</v>
      </c>
      <c r="C97" s="160"/>
      <c r="D97" s="160"/>
      <c r="E97" s="160"/>
      <c r="F97" s="160"/>
      <c r="G97" s="160"/>
      <c r="H97" s="160"/>
      <c r="I97" s="160"/>
      <c r="J97" s="160"/>
      <c r="K97" s="160"/>
    </row>
    <row r="98" spans="2:11" ht="20.100000000000001" customHeight="1">
      <c r="B98" s="161" t="s">
        <v>129</v>
      </c>
      <c r="C98" s="161" t="s">
        <v>130</v>
      </c>
      <c r="D98" s="161" t="s">
        <v>154</v>
      </c>
      <c r="E98" s="161" t="s">
        <v>131</v>
      </c>
      <c r="F98" s="161" t="s">
        <v>132</v>
      </c>
      <c r="G98" s="161" t="s">
        <v>133</v>
      </c>
      <c r="H98" s="161" t="s">
        <v>177</v>
      </c>
      <c r="I98" s="161" t="s">
        <v>134</v>
      </c>
      <c r="J98" s="161" t="s">
        <v>135</v>
      </c>
      <c r="K98" s="161" t="s">
        <v>151</v>
      </c>
    </row>
    <row r="99" spans="2:11" ht="20.100000000000001" customHeight="1"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2:11" ht="20.100000000000001" customHeight="1">
      <c r="B100" s="167" t="s">
        <v>203</v>
      </c>
      <c r="C100" s="54">
        <v>800</v>
      </c>
      <c r="D100" s="78">
        <v>127</v>
      </c>
      <c r="E100" s="69">
        <f>C100/D100</f>
        <v>6.2992125984251972</v>
      </c>
      <c r="F100" s="69">
        <v>3.7176</v>
      </c>
      <c r="G100" s="69">
        <f>F100/1000</f>
        <v>3.7176000000000002E-3</v>
      </c>
      <c r="H100" s="54">
        <v>8.9600000000000009</v>
      </c>
      <c r="I100" s="69">
        <f>H100*E100*G100*100/D100</f>
        <v>0.16521642259284522</v>
      </c>
      <c r="J100" s="69">
        <f>I100</f>
        <v>0.16521642259284522</v>
      </c>
      <c r="K100" s="171">
        <v>4</v>
      </c>
    </row>
    <row r="101" spans="2:11" ht="20.100000000000001" customHeight="1">
      <c r="B101" s="54" t="s">
        <v>201</v>
      </c>
      <c r="C101" s="54">
        <v>100</v>
      </c>
      <c r="D101" s="78">
        <v>127</v>
      </c>
      <c r="E101" s="69">
        <f t="shared" ref="E101:E103" si="30">C101/D101</f>
        <v>0.78740157480314965</v>
      </c>
      <c r="F101" s="69">
        <v>2.0099</v>
      </c>
      <c r="G101" s="69">
        <f t="shared" ref="G101:G103" si="31">F101/1000</f>
        <v>2.0099000000000002E-3</v>
      </c>
      <c r="H101" s="54">
        <v>8.9600000000000009</v>
      </c>
      <c r="I101" s="69">
        <f t="shared" ref="I101:I103" si="32">H101*E101*G101*100/D101</f>
        <v>1.1165418810837624E-2</v>
      </c>
      <c r="J101" s="69">
        <f>SUM(I100:I101)</f>
        <v>0.17638184140368285</v>
      </c>
      <c r="K101" s="172"/>
    </row>
    <row r="102" spans="2:11" ht="20.100000000000001" customHeight="1">
      <c r="B102" s="54" t="s">
        <v>202</v>
      </c>
      <c r="C102" s="54">
        <v>600</v>
      </c>
      <c r="D102" s="78">
        <v>127</v>
      </c>
      <c r="E102" s="69">
        <f t="shared" si="30"/>
        <v>4.7244094488188972</v>
      </c>
      <c r="F102" s="69">
        <v>2.9255</v>
      </c>
      <c r="G102" s="69">
        <f t="shared" si="31"/>
        <v>2.9255000000000001E-3</v>
      </c>
      <c r="H102" s="54">
        <v>8.9600000000000009</v>
      </c>
      <c r="I102" s="69">
        <f t="shared" si="32"/>
        <v>9.7510620621241245E-2</v>
      </c>
      <c r="J102" s="69">
        <f>SUM(I100:I102)</f>
        <v>0.27389246202492412</v>
      </c>
      <c r="K102" s="172"/>
    </row>
    <row r="103" spans="2:11" ht="20.100000000000001" customHeight="1">
      <c r="B103" s="54" t="s">
        <v>204</v>
      </c>
      <c r="C103" s="54">
        <v>1200</v>
      </c>
      <c r="D103" s="78">
        <v>127</v>
      </c>
      <c r="E103" s="69">
        <f t="shared" si="30"/>
        <v>9.4488188976377945</v>
      </c>
      <c r="F103" s="69">
        <v>2.6255000000000002</v>
      </c>
      <c r="G103" s="69">
        <f t="shared" si="31"/>
        <v>2.6255000000000002E-3</v>
      </c>
      <c r="H103" s="54">
        <v>8.9600000000000009</v>
      </c>
      <c r="I103" s="69">
        <f t="shared" si="32"/>
        <v>0.17502248124496253</v>
      </c>
      <c r="J103" s="69">
        <f>SUM(I100:I103)</f>
        <v>0.44891494326988668</v>
      </c>
      <c r="K103" s="174"/>
    </row>
    <row r="106" spans="2:11" ht="20.100000000000001" customHeight="1">
      <c r="B106" s="160" t="s">
        <v>205</v>
      </c>
      <c r="C106" s="160"/>
      <c r="D106" s="160"/>
      <c r="E106" s="160"/>
      <c r="F106" s="160"/>
      <c r="G106" s="160"/>
      <c r="H106" s="160"/>
      <c r="I106" s="160"/>
      <c r="J106" s="160"/>
      <c r="K106" s="160"/>
    </row>
    <row r="107" spans="2:11" ht="20.100000000000001" customHeight="1">
      <c r="B107" s="161" t="s">
        <v>129</v>
      </c>
      <c r="C107" s="161" t="s">
        <v>130</v>
      </c>
      <c r="D107" s="161" t="s">
        <v>154</v>
      </c>
      <c r="E107" s="161" t="s">
        <v>131</v>
      </c>
      <c r="F107" s="161" t="s">
        <v>132</v>
      </c>
      <c r="G107" s="161" t="s">
        <v>133</v>
      </c>
      <c r="H107" s="161" t="s">
        <v>177</v>
      </c>
      <c r="I107" s="161" t="s">
        <v>134</v>
      </c>
      <c r="J107" s="161" t="s">
        <v>135</v>
      </c>
      <c r="K107" s="161" t="s">
        <v>151</v>
      </c>
    </row>
    <row r="108" spans="2:11" ht="20.100000000000001" customHeight="1"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</row>
    <row r="109" spans="2:11" ht="20.100000000000001" customHeight="1">
      <c r="B109" s="167" t="s">
        <v>206</v>
      </c>
      <c r="C109" s="54">
        <v>1800</v>
      </c>
      <c r="D109" s="78">
        <v>127</v>
      </c>
      <c r="E109" s="69">
        <f>C109/D109</f>
        <v>14.173228346456693</v>
      </c>
      <c r="F109" s="69">
        <v>4.0702999999999996</v>
      </c>
      <c r="G109" s="69">
        <f>F109/1000</f>
        <v>4.0702999999999998E-3</v>
      </c>
      <c r="H109" s="54">
        <v>8.9600000000000009</v>
      </c>
      <c r="I109" s="69">
        <f>H109*E109*G109*100/D109</f>
        <v>0.40700476408952818</v>
      </c>
      <c r="J109" s="69">
        <f>I109</f>
        <v>0.40700476408952818</v>
      </c>
      <c r="K109" s="171">
        <v>4</v>
      </c>
    </row>
    <row r="110" spans="2:11" ht="20.100000000000001" customHeight="1">
      <c r="B110" s="54" t="s">
        <v>207</v>
      </c>
      <c r="C110" s="54">
        <v>1200</v>
      </c>
      <c r="D110" s="78">
        <v>127</v>
      </c>
      <c r="E110" s="69">
        <f t="shared" ref="E110:E111" si="33">C110/D110</f>
        <v>9.4488188976377945</v>
      </c>
      <c r="F110" s="69">
        <v>1.7958000000000001</v>
      </c>
      <c r="G110" s="69">
        <f t="shared" ref="G110:G111" si="34">F110/1000</f>
        <v>1.7958E-3</v>
      </c>
      <c r="H110" s="54">
        <v>8.9600000000000009</v>
      </c>
      <c r="I110" s="69">
        <f t="shared" ref="I110:I111" si="35">H110*E110*G110*100/D110</f>
        <v>0.1197125773451547</v>
      </c>
      <c r="J110" s="69">
        <f>SUM(I109:I110)</f>
        <v>0.52671734143468285</v>
      </c>
      <c r="K110" s="172"/>
    </row>
    <row r="111" spans="2:11" ht="20.100000000000001" customHeight="1">
      <c r="B111" s="54" t="s">
        <v>208</v>
      </c>
      <c r="C111" s="54">
        <v>600</v>
      </c>
      <c r="D111" s="78">
        <v>127</v>
      </c>
      <c r="E111" s="69">
        <f t="shared" si="33"/>
        <v>4.7244094488188972</v>
      </c>
      <c r="F111" s="69">
        <v>4.2610000000000001</v>
      </c>
      <c r="G111" s="69">
        <f t="shared" si="34"/>
        <v>4.261E-3</v>
      </c>
      <c r="H111" s="54">
        <v>8.9600000000000009</v>
      </c>
      <c r="I111" s="69">
        <f t="shared" si="35"/>
        <v>0.14202452724905451</v>
      </c>
      <c r="J111" s="69">
        <f>SUM(I109:I111)</f>
        <v>0.66874186868373742</v>
      </c>
      <c r="K111" s="174"/>
    </row>
  </sheetData>
  <mergeCells count="119">
    <mergeCell ref="K109:K111"/>
    <mergeCell ref="M2:Q2"/>
    <mergeCell ref="K100:K103"/>
    <mergeCell ref="B106:K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K90:K94"/>
    <mergeCell ref="B97:K97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B87:K87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B76:K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K79:K84"/>
    <mergeCell ref="K70:K73"/>
    <mergeCell ref="B67:K67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I58:I59"/>
    <mergeCell ref="J58:J59"/>
    <mergeCell ref="K58:K59"/>
    <mergeCell ref="K60:K64"/>
    <mergeCell ref="D58:D59"/>
    <mergeCell ref="E58:E59"/>
    <mergeCell ref="F58:F59"/>
    <mergeCell ref="G58:G59"/>
    <mergeCell ref="H58:H59"/>
    <mergeCell ref="K49:K54"/>
    <mergeCell ref="B57:K57"/>
    <mergeCell ref="B58:B59"/>
    <mergeCell ref="C58:C59"/>
    <mergeCell ref="K29:K43"/>
    <mergeCell ref="B46:K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K14:K23"/>
    <mergeCell ref="B26:K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B2:J2"/>
    <mergeCell ref="G7:J9"/>
    <mergeCell ref="B3:J3"/>
    <mergeCell ref="B4:J4"/>
    <mergeCell ref="D7:F7"/>
    <mergeCell ref="D8:F8"/>
    <mergeCell ref="D9:F9"/>
    <mergeCell ref="D6:F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2023-06-27T22:20:25Z</dcterms:modified>
</cp:coreProperties>
</file>