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GitHub\Instel-I\"/>
    </mc:Choice>
  </mc:AlternateContent>
  <xr:revisionPtr revIDLastSave="0" documentId="13_ncr:1_{DD629833-662B-48D6-BD96-1F4358C3A54F}" xr6:coauthVersionLast="47" xr6:coauthVersionMax="47" xr10:uidLastSave="{00000000-0000-0000-0000-000000000000}"/>
  <bookViews>
    <workbookView xWindow="-120" yWindow="-120" windowWidth="20730" windowHeight="11040" firstSheet="3" activeTab="5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E26" i="3"/>
  <c r="F26" i="3"/>
  <c r="G26" i="3"/>
  <c r="H26" i="3"/>
  <c r="J26" i="3"/>
  <c r="K25" i="5"/>
  <c r="O25" i="5" s="1"/>
  <c r="K24" i="5"/>
  <c r="O24" i="5" s="1"/>
  <c r="K23" i="5"/>
  <c r="O23" i="5" s="1"/>
  <c r="K22" i="5"/>
  <c r="O22" i="5" s="1"/>
  <c r="I21" i="5"/>
  <c r="K21" i="5" s="1"/>
  <c r="O21" i="5" s="1"/>
  <c r="I20" i="5"/>
  <c r="K20" i="5" s="1"/>
  <c r="O20" i="5" s="1"/>
  <c r="I19" i="5"/>
  <c r="K19" i="5" s="1"/>
  <c r="O19" i="5" s="1"/>
  <c r="I18" i="5"/>
  <c r="K18" i="5" s="1"/>
  <c r="O18" i="5" s="1"/>
  <c r="I17" i="5"/>
  <c r="K17" i="5" s="1"/>
  <c r="O17" i="5" s="1"/>
  <c r="I16" i="5"/>
  <c r="K16" i="5" s="1"/>
  <c r="O16" i="5" s="1"/>
  <c r="I15" i="5"/>
  <c r="K15" i="5" s="1"/>
  <c r="O15" i="5" s="1"/>
  <c r="I14" i="5"/>
  <c r="K14" i="5" s="1"/>
  <c r="O14" i="5" s="1"/>
  <c r="I13" i="5"/>
  <c r="K13" i="5" s="1"/>
  <c r="O13" i="5" s="1"/>
  <c r="I12" i="5"/>
  <c r="K12" i="5" s="1"/>
  <c r="O12" i="5" s="1"/>
  <c r="I11" i="5"/>
  <c r="K11" i="5" s="1"/>
  <c r="O11" i="5" s="1"/>
  <c r="I10" i="5"/>
  <c r="K10" i="5" s="1"/>
  <c r="O10" i="5" s="1"/>
  <c r="I9" i="5"/>
  <c r="K9" i="5" s="1"/>
  <c r="O9" i="5" s="1"/>
  <c r="I8" i="5"/>
  <c r="K8" i="5" s="1"/>
  <c r="O8" i="5" s="1"/>
  <c r="I7" i="5"/>
  <c r="K7" i="5" s="1"/>
  <c r="O7" i="5" s="1"/>
  <c r="I6" i="5"/>
  <c r="K6" i="5" s="1"/>
  <c r="O6" i="5" s="1"/>
  <c r="I5" i="5"/>
  <c r="K5" i="5" s="1"/>
  <c r="O5" i="5" s="1"/>
  <c r="K22" i="3"/>
  <c r="K23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I26" i="3" s="1"/>
  <c r="L21" i="2"/>
  <c r="J21" i="2"/>
  <c r="I21" i="2"/>
  <c r="H21" i="2"/>
  <c r="G21" i="2"/>
  <c r="F21" i="2"/>
  <c r="E21" i="2"/>
  <c r="D21" i="2"/>
  <c r="C21" i="2"/>
  <c r="I26" i="5" l="1"/>
  <c r="K5" i="3"/>
  <c r="K26" i="3" s="1"/>
</calcChain>
</file>

<file path=xl/sharedStrings.xml><?xml version="1.0" encoding="utf-8"?>
<sst xmlns="http://schemas.openxmlformats.org/spreadsheetml/2006/main" count="202" uniqueCount="134">
  <si>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</si>
  <si>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</si>
  <si>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</si>
  <si>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</si>
  <si>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</si>
  <si>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</si>
  <si>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</si>
  <si>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</si>
  <si>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</si>
  <si>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</si>
  <si>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</si>
  <si>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</si>
  <si>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</si>
  <si>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</si>
  <si>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</si>
  <si>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</si>
  <si>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</si>
  <si>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</si>
  <si>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</si>
  <si>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</si>
  <si>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</si>
  <si>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</si>
  <si>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</si>
  <si>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</si>
  <si>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</si>
  <si>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</si>
  <si>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</si>
  <si>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</si>
  <si>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</si>
  <si>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</si>
  <si>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</si>
  <si>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</si>
  <si>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</si>
  <si>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</si>
  <si>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</si>
  <si>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</si>
  <si>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</si>
  <si>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</si>
  <si>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</si>
  <si>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</si>
  <si>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</si>
  <si>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</si>
  <si>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</si>
  <si>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</si>
  <si>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</si>
  <si>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</si>
  <si>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</si>
  <si>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</si>
  <si>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</si>
  <si>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</si>
  <si>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</si>
  <si>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</si>
  <si>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</si>
  <si>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</si>
  <si>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</si>
  <si>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</si>
  <si>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</si>
  <si>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</si>
  <si>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</si>
  <si>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</si>
  <si>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</si>
  <si>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</si>
  <si>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</si>
  <si>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</si>
  <si>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</si>
  <si>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</si>
  <si>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</si>
  <si>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</si>
  <si>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</si>
  <si>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</si>
  <si>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</si>
  <si>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</si>
  <si>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</si>
  <si>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</si>
  <si>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</si>
  <si>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</si>
  <si>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</si>
  <si>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</si>
  <si>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</si>
  <si>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</si>
  <si>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</si>
  <si>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</si>
  <si>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</si>
  <si>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</si>
  <si>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</si>
  <si>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</si>
  <si>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</si>
  <si>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</si>
  <si>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</si>
  <si>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</si>
  <si>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</si>
  <si>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</si>
  <si>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</si>
  <si>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</si>
  <si>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</si>
  <si>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</si>
  <si>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</si>
  <si>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</si>
  <si>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</si>
  <si>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</si>
  <si>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</si>
  <si>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</si>
  <si>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</si>
  <si>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</si>
  <si>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</si>
  <si>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</si>
  <si>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</si>
  <si>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</si>
  <si>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</si>
  <si>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</si>
  <si>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</si>
  <si>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</si>
  <si>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</si>
  <si>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</si>
  <si>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</si>
  <si>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</si>
  <si>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</si>
  <si>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</si>
  <si>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Anotações temporárias - REMOVER</t>
  </si>
  <si>
    <t>↓</t>
  </si>
  <si>
    <t xml:space="preserve">Como usar o FCA no nosso caso? R: considerar o condutor por onde o circuito mais tem contato com outros cabos. </t>
  </si>
  <si>
    <t>Ex.: em um trecho o circuito 1, está junto de outros 4 circuitos, logo o FCA desse trecho é o que vale para todos</t>
  </si>
  <si>
    <t>Para os circuitos reservas foi suposto que eles vão se agrupar nos eletrodutos que já possuem 5 cabos, passando no máximo para 6 cabos.</t>
  </si>
  <si>
    <t xml:space="preserve">considerando a suposição acima, eu deveria considerar um circuito a mais em todos os eletrodutos, visando que um dia pode ser colocado um circuito extra? </t>
  </si>
  <si>
    <t>opinião: gasto desnecessário, se em ocasião futura for adicionado um dos circuitos reservas, deverá quebrar a parede e trocar todos os cabos por cabos maiores. Outra, duvido que ele tenha tempo para verificar 1 por 1.</t>
  </si>
  <si>
    <t>ALIMENTADOR</t>
  </si>
  <si>
    <t>CAPACIDADE DE CORRENTE [IC]</t>
  </si>
  <si>
    <t>REFERÊNCIAS</t>
  </si>
  <si>
    <r>
      <t xml:space="preserve">[1]: Tabela de capacidade de condução de corrente em ampéres (Referência B1/3 condutores carregados) </t>
    </r>
    <r>
      <rPr>
        <sz val="18"/>
        <color rgb="FFFF0000"/>
        <rFont val="Times New Roman"/>
        <family val="1"/>
      </rPr>
      <t>[Inserir as tabela como imagem nessa planilha]</t>
    </r>
  </si>
  <si>
    <t>[mm²]</t>
  </si>
  <si>
    <t>CAPACIDADE DE CORRENTE TABELADA [IC']*[1]</t>
  </si>
  <si>
    <t>RESULTADO DO CRITÉRIO DA CAP. CORRENTE</t>
  </si>
  <si>
    <t>WHAT?</t>
  </si>
  <si>
    <t>[IC']:  Capacidade de corrente que será usada para dimensionar eletrodutos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</si>
</sst>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2"/>
      <name val="Times New Roman"/>
      <family val="1"/>
    </font>
    <font>
      <b/>
      <sz val="28"/>
      <color rgb="FFFF0000"/>
      <name val="Times New Roman"/>
      <family val="1"/>
    </font>
    <font>
      <b/>
      <sz val="28"/>
      <color rgb="FFFF0000"/>
      <name val="Arial"/>
      <family val="2"/>
    </font>
    <font>
      <b/>
      <sz val="18"/>
      <color theme="1"/>
      <name val="Times New Roman"/>
      <family val="1"/>
    </font>
    <font>
      <sz val="18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2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3" fillId="0" borderId="13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0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43" xfId="0" applyFont="1" applyFill="1" applyBorder="1" applyAlignment="1">
      <alignment horizontal="center" vertical="center"/>
    </xf>
    <xf numFmtId="0" fontId="3" fillId="0" borderId="43" xfId="0" applyFont="1" applyBorder="1"/>
    <xf numFmtId="0" fontId="17" fillId="4" borderId="43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wrapText="1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17" fillId="5" borderId="43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 wrapText="1"/>
    </xf>
    <xf numFmtId="2" fontId="17" fillId="5" borderId="43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2" fontId="20" fillId="6" borderId="43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2" fontId="1" fillId="6" borderId="43" xfId="0" applyNumberFormat="1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51" xfId="0" applyFont="1" applyFill="1" applyBorder="1" applyAlignment="1">
      <alignment horizontal="center" vertical="center"/>
    </xf>
    <xf numFmtId="0" fontId="10" fillId="4" borderId="52" xfId="0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left" vertical="center" wrapText="1"/>
    </xf>
    <xf numFmtId="0" fontId="23" fillId="0" borderId="54" xfId="0" applyFont="1" applyBorder="1" applyAlignment="1">
      <alignment horizontal="left" vertical="center" wrapText="1"/>
    </xf>
    <xf numFmtId="0" fontId="23" fillId="0" borderId="50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left" vertical="center" wrapText="1"/>
    </xf>
    <xf numFmtId="0" fontId="18" fillId="0" borderId="51" xfId="0" applyFont="1" applyBorder="1" applyAlignment="1">
      <alignment horizontal="left" vertical="center" wrapText="1"/>
    </xf>
    <xf numFmtId="0" fontId="18" fillId="0" borderId="52" xfId="0" applyFont="1" applyBorder="1" applyAlignment="1">
      <alignment horizontal="left" vertical="center" wrapText="1"/>
    </xf>
    <xf numFmtId="0" fontId="18" fillId="0" borderId="55" xfId="0" applyFont="1" applyBorder="1" applyAlignment="1">
      <alignment horizontal="left" vertical="center" wrapText="1"/>
    </xf>
    <xf numFmtId="0" fontId="18" fillId="0" borderId="5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7" workbookViewId="0">
      <selection activeCell="B24" sqref="B24:G24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74" t="s">
        <v>0</v>
      </c>
      <c r="C1" s="75"/>
      <c r="D1" s="75"/>
      <c r="E1" s="75"/>
      <c r="F1" s="75"/>
      <c r="G1" s="7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77" t="s">
        <v>1</v>
      </c>
      <c r="C2" s="75"/>
      <c r="D2" s="75"/>
      <c r="E2" s="75"/>
      <c r="F2" s="75"/>
      <c r="G2" s="7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78" t="s">
        <v>2</v>
      </c>
      <c r="C4" s="79"/>
      <c r="D4" s="60"/>
      <c r="E4" s="78" t="s">
        <v>3</v>
      </c>
      <c r="F4" s="79"/>
      <c r="G4" s="6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9" t="s">
        <v>4</v>
      </c>
      <c r="C5" s="60"/>
      <c r="D5" s="3" t="s">
        <v>5</v>
      </c>
      <c r="E5" s="59" t="s">
        <v>4</v>
      </c>
      <c r="F5" s="60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9" t="s">
        <v>6</v>
      </c>
      <c r="C6" s="60"/>
      <c r="D6" s="3" t="s">
        <v>7</v>
      </c>
      <c r="E6" s="59" t="s">
        <v>8</v>
      </c>
      <c r="F6" s="60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9" t="s">
        <v>10</v>
      </c>
      <c r="C7" s="60"/>
      <c r="D7" s="3" t="s">
        <v>11</v>
      </c>
      <c r="E7" s="59" t="s">
        <v>12</v>
      </c>
      <c r="F7" s="60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9" t="s">
        <v>14</v>
      </c>
      <c r="C8" s="60"/>
      <c r="D8" s="5" t="s">
        <v>11</v>
      </c>
      <c r="E8" s="59"/>
      <c r="F8" s="60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9" t="s">
        <v>15</v>
      </c>
      <c r="C9" s="60"/>
      <c r="D9" s="5" t="s">
        <v>16</v>
      </c>
      <c r="E9" s="59"/>
      <c r="F9" s="60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80" t="s">
        <v>17</v>
      </c>
      <c r="C10" s="71"/>
      <c r="D10" s="82" t="s">
        <v>18</v>
      </c>
      <c r="E10" s="59"/>
      <c r="F10" s="60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81"/>
      <c r="C11" s="66"/>
      <c r="D11" s="83"/>
      <c r="E11" s="59"/>
      <c r="F11" s="60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9"/>
      <c r="C12" s="60"/>
      <c r="D12" s="5"/>
      <c r="E12" s="59"/>
      <c r="F12" s="60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67"/>
      <c r="C13" s="68"/>
      <c r="D13" s="6"/>
      <c r="E13" s="67"/>
      <c r="F13" s="68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9"/>
      <c r="C14" s="60"/>
      <c r="D14" s="5"/>
      <c r="E14" s="59"/>
      <c r="F14" s="60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69" t="s">
        <v>19</v>
      </c>
      <c r="C17" s="70"/>
      <c r="D17" s="70"/>
      <c r="E17" s="70"/>
      <c r="F17" s="70"/>
      <c r="G17" s="7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72" t="s">
        <v>20</v>
      </c>
      <c r="C18" s="62"/>
      <c r="D18" s="62"/>
      <c r="E18" s="62"/>
      <c r="F18" s="62"/>
      <c r="G18" s="6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61" t="s">
        <v>21</v>
      </c>
      <c r="C19" s="62"/>
      <c r="D19" s="62"/>
      <c r="E19" s="62"/>
      <c r="F19" s="62"/>
      <c r="G19" s="6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61" t="s">
        <v>22</v>
      </c>
      <c r="C20" s="62"/>
      <c r="D20" s="62"/>
      <c r="E20" s="62"/>
      <c r="F20" s="62"/>
      <c r="G20" s="6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73" t="s">
        <v>23</v>
      </c>
      <c r="C21" s="62"/>
      <c r="D21" s="62"/>
      <c r="E21" s="62"/>
      <c r="F21" s="62"/>
      <c r="G21" s="6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61" t="s">
        <v>24</v>
      </c>
      <c r="C22" s="62"/>
      <c r="D22" s="62"/>
      <c r="E22" s="62"/>
      <c r="F22" s="62"/>
      <c r="G22" s="6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61"/>
      <c r="C23" s="62"/>
      <c r="D23" s="62"/>
      <c r="E23" s="62"/>
      <c r="F23" s="62"/>
      <c r="G23" s="6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64" t="s">
        <v>96</v>
      </c>
      <c r="C24" s="65"/>
      <c r="D24" s="65"/>
      <c r="E24" s="65"/>
      <c r="F24" s="65"/>
      <c r="G24" s="66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0:C11"/>
    <mergeCell ref="D10:D11"/>
    <mergeCell ref="E7:F7"/>
    <mergeCell ref="E8:F8"/>
    <mergeCell ref="E9:F9"/>
    <mergeCell ref="E10:F10"/>
    <mergeCell ref="E11:F11"/>
    <mergeCell ref="E6:F6"/>
    <mergeCell ref="B6:C6"/>
    <mergeCell ref="B7:C7"/>
    <mergeCell ref="B8:C8"/>
    <mergeCell ref="B9:C9"/>
    <mergeCell ref="B1:G1"/>
    <mergeCell ref="B2:G2"/>
    <mergeCell ref="B4:D4"/>
    <mergeCell ref="E4:G4"/>
    <mergeCell ref="B5:C5"/>
    <mergeCell ref="E5:F5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13" zoomScale="85" zoomScaleNormal="85" workbookViewId="0">
      <selection activeCell="B26" sqref="B26:F26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92" t="s">
        <v>25</v>
      </c>
      <c r="C2" s="70"/>
      <c r="D2" s="70"/>
      <c r="E2" s="70"/>
      <c r="F2" s="70"/>
      <c r="G2" s="70"/>
      <c r="H2" s="70"/>
      <c r="I2" s="70"/>
      <c r="J2" s="70"/>
      <c r="K2" s="70"/>
      <c r="L2" s="7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1"/>
      <c r="C3" s="65"/>
      <c r="D3" s="65"/>
      <c r="E3" s="65"/>
      <c r="F3" s="65"/>
      <c r="G3" s="65"/>
      <c r="H3" s="65"/>
      <c r="I3" s="65"/>
      <c r="J3" s="65"/>
      <c r="K3" s="65"/>
      <c r="L3" s="6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93" t="s">
        <v>26</v>
      </c>
      <c r="C4" s="94" t="s">
        <v>27</v>
      </c>
      <c r="D4" s="60"/>
      <c r="E4" s="94" t="s">
        <v>28</v>
      </c>
      <c r="F4" s="79"/>
      <c r="G4" s="60"/>
      <c r="H4" s="95" t="s">
        <v>29</v>
      </c>
      <c r="I4" s="79"/>
      <c r="J4" s="60"/>
      <c r="K4" s="95" t="s">
        <v>30</v>
      </c>
      <c r="L4" s="6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83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99" t="s">
        <v>42</v>
      </c>
      <c r="C8" s="101">
        <v>17.579999999999998</v>
      </c>
      <c r="D8" s="101">
        <v>23.9</v>
      </c>
      <c r="E8" s="87">
        <v>3</v>
      </c>
      <c r="F8" s="87">
        <v>100</v>
      </c>
      <c r="G8" s="97">
        <v>300</v>
      </c>
      <c r="H8" s="97">
        <v>4</v>
      </c>
      <c r="I8" s="87" t="s">
        <v>43</v>
      </c>
      <c r="J8" s="87">
        <v>200</v>
      </c>
      <c r="K8" s="87"/>
      <c r="L8" s="8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00"/>
      <c r="C9" s="88"/>
      <c r="D9" s="88"/>
      <c r="E9" s="88"/>
      <c r="F9" s="88"/>
      <c r="G9" s="98"/>
      <c r="H9" s="98"/>
      <c r="I9" s="88"/>
      <c r="J9" s="88"/>
      <c r="K9" s="88"/>
      <c r="L9" s="8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89"/>
      <c r="K22" s="70"/>
      <c r="L22" s="7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96" t="s">
        <v>61</v>
      </c>
      <c r="C23" s="62"/>
      <c r="D23" s="62"/>
      <c r="E23" s="62"/>
      <c r="F23" s="6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90"/>
      <c r="K25" s="62"/>
      <c r="L25" s="6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96" t="s">
        <v>64</v>
      </c>
      <c r="C26" s="62"/>
      <c r="D26" s="62"/>
      <c r="E26" s="62"/>
      <c r="F26" s="62"/>
      <c r="G26" s="1"/>
      <c r="H26" s="1"/>
      <c r="I26" s="1"/>
      <c r="J26" s="85"/>
      <c r="K26" s="62"/>
      <c r="L26" s="62"/>
      <c r="M26" s="8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85"/>
      <c r="K27" s="62"/>
      <c r="L27" s="62"/>
      <c r="M27" s="6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85"/>
      <c r="K28" s="62"/>
      <c r="L28" s="62"/>
      <c r="M28" s="91"/>
      <c r="N28" s="62"/>
      <c r="O28" s="6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85"/>
      <c r="K29" s="62"/>
      <c r="L29" s="62"/>
      <c r="M29" s="62"/>
      <c r="N29" s="62"/>
      <c r="O29" s="6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85"/>
      <c r="K30" s="62"/>
      <c r="L30" s="62"/>
      <c r="M30" s="8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85"/>
      <c r="K31" s="62"/>
      <c r="L31" s="62"/>
      <c r="M31" s="6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86"/>
      <c r="K32" s="62"/>
      <c r="L32" s="6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62"/>
      <c r="K33" s="62"/>
      <c r="L33" s="6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62"/>
      <c r="K34" s="62"/>
      <c r="L34" s="6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  <mergeCell ref="B2:L3"/>
    <mergeCell ref="B4:B5"/>
    <mergeCell ref="C4:D4"/>
    <mergeCell ref="E4:G4"/>
    <mergeCell ref="H4:J4"/>
    <mergeCell ref="K4:L4"/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topLeftCell="F10" zoomScale="70" zoomScaleNormal="70" workbookViewId="0">
      <selection activeCell="I5" sqref="I5:I25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02" t="s">
        <v>65</v>
      </c>
      <c r="C3" s="103" t="s">
        <v>66</v>
      </c>
      <c r="D3" s="105" t="s">
        <v>67</v>
      </c>
      <c r="E3" s="106"/>
      <c r="F3" s="105" t="s">
        <v>68</v>
      </c>
      <c r="G3" s="106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83"/>
      <c r="C4" s="104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5">
        <v>2</v>
      </c>
      <c r="C6" s="35" t="s">
        <v>79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5">
        <v>3</v>
      </c>
      <c r="C7" s="35" t="s">
        <v>80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5">
        <v>4</v>
      </c>
      <c r="C8" s="35" t="s">
        <v>81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5">
        <v>5</v>
      </c>
      <c r="C9" s="35" t="s">
        <v>82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5">
        <v>6</v>
      </c>
      <c r="C10" s="35" t="s">
        <v>83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5">
        <v>7</v>
      </c>
      <c r="C11" s="35" t="s">
        <v>84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">
        <v>8</v>
      </c>
      <c r="C12" s="35" t="s">
        <v>85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5">
        <v>9</v>
      </c>
      <c r="C13" s="35" t="s">
        <v>86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5">
        <v>10</v>
      </c>
      <c r="C14" s="35" t="s">
        <v>87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>
        <v>11</v>
      </c>
      <c r="C15" s="35" t="s">
        <v>88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>
        <v>12</v>
      </c>
      <c r="C16" s="35" t="s">
        <v>89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>
        <v>13</v>
      </c>
      <c r="C17" s="35" t="s">
        <v>90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>
        <v>14</v>
      </c>
      <c r="C18" s="35" t="s">
        <v>91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>
        <v>15</v>
      </c>
      <c r="C19" s="35" t="s">
        <v>92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5">
        <v>16</v>
      </c>
      <c r="C20" s="35" t="s">
        <v>93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>
        <v>17</v>
      </c>
      <c r="C21" s="35" t="s">
        <v>94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>
        <v>18</v>
      </c>
      <c r="C22" s="46" t="s">
        <v>95</v>
      </c>
      <c r="D22" s="48"/>
      <c r="E22" s="49"/>
      <c r="F22" s="48"/>
      <c r="G22" s="49">
        <v>1</v>
      </c>
      <c r="H22" s="50"/>
      <c r="I22" s="47">
        <v>600</v>
      </c>
      <c r="J22" s="15">
        <v>127</v>
      </c>
      <c r="K22" s="14">
        <f t="shared" si="1"/>
        <v>4.7244094488188972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>
        <v>19</v>
      </c>
      <c r="C23" s="46" t="s">
        <v>95</v>
      </c>
      <c r="D23" s="48"/>
      <c r="E23" s="49"/>
      <c r="F23" s="48"/>
      <c r="G23" s="49">
        <v>1</v>
      </c>
      <c r="H23" s="50"/>
      <c r="I23" s="47">
        <v>600</v>
      </c>
      <c r="J23" s="15">
        <v>127</v>
      </c>
      <c r="K23" s="14">
        <f t="shared" si="1"/>
        <v>4.7244094488188972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5">
        <v>20</v>
      </c>
      <c r="C24" s="46" t="s">
        <v>95</v>
      </c>
      <c r="D24" s="48"/>
      <c r="E24" s="49"/>
      <c r="F24" s="48"/>
      <c r="G24" s="49">
        <v>1</v>
      </c>
      <c r="H24" s="50"/>
      <c r="I24" s="47">
        <v>600</v>
      </c>
      <c r="J24" s="15">
        <v>127</v>
      </c>
      <c r="K24" s="14">
        <f t="shared" si="1"/>
        <v>4.7244094488188972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5">
        <v>21</v>
      </c>
      <c r="C25" s="46" t="s">
        <v>95</v>
      </c>
      <c r="D25" s="48"/>
      <c r="E25" s="49"/>
      <c r="F25" s="48"/>
      <c r="G25" s="49">
        <v>1</v>
      </c>
      <c r="H25" s="50"/>
      <c r="I25" s="47">
        <v>600</v>
      </c>
      <c r="J25" s="15">
        <v>127</v>
      </c>
      <c r="K25" s="14">
        <f t="shared" si="1"/>
        <v>4.7244094488188972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thickBot="1">
      <c r="A26" s="1"/>
      <c r="B26" s="27" t="s">
        <v>60</v>
      </c>
      <c r="C26" s="41"/>
      <c r="D26" s="42">
        <f t="shared" ref="D26:K26" si="2">SUM(D5:D25)</f>
        <v>21</v>
      </c>
      <c r="E26" s="43">
        <f t="shared" si="2"/>
        <v>4</v>
      </c>
      <c r="F26" s="42">
        <f t="shared" si="2"/>
        <v>12</v>
      </c>
      <c r="G26" s="43">
        <f t="shared" si="2"/>
        <v>26</v>
      </c>
      <c r="H26" s="44">
        <f t="shared" si="2"/>
        <v>19185</v>
      </c>
      <c r="I26" s="31">
        <f t="shared" si="2"/>
        <v>38885</v>
      </c>
      <c r="J26" s="27">
        <f t="shared" si="2"/>
        <v>3318</v>
      </c>
      <c r="K26" s="45">
        <f t="shared" si="2"/>
        <v>243.65408017179678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topLeftCell="A13" workbookViewId="0">
      <selection activeCell="D13" sqref="D13"/>
    </sheetView>
  </sheetViews>
  <sheetFormatPr defaultRowHeight="15.75"/>
  <cols>
    <col min="1" max="1" width="9.140625" style="51"/>
    <col min="2" max="2" width="15.7109375" style="51" customWidth="1"/>
    <col min="3" max="3" width="70.7109375" style="51" customWidth="1"/>
    <col min="4" max="4" width="30.7109375" style="51" customWidth="1"/>
    <col min="5" max="16384" width="9.140625" style="51"/>
  </cols>
  <sheetData>
    <row r="4" spans="2:4">
      <c r="B4" s="107" t="s">
        <v>65</v>
      </c>
      <c r="C4" s="107" t="s">
        <v>66</v>
      </c>
      <c r="D4" s="109" t="s">
        <v>97</v>
      </c>
    </row>
    <row r="5" spans="2:4">
      <c r="B5" s="108"/>
      <c r="C5" s="108"/>
      <c r="D5" s="110"/>
    </row>
    <row r="6" spans="2:4">
      <c r="B6" s="53">
        <v>1</v>
      </c>
      <c r="C6" s="53" t="s">
        <v>78</v>
      </c>
      <c r="D6" s="54">
        <v>1.5</v>
      </c>
    </row>
    <row r="7" spans="2:4">
      <c r="B7" s="53">
        <v>2</v>
      </c>
      <c r="C7" s="53" t="s">
        <v>79</v>
      </c>
      <c r="D7" s="54">
        <v>1.5</v>
      </c>
    </row>
    <row r="8" spans="2:4">
      <c r="B8" s="53">
        <v>3</v>
      </c>
      <c r="C8" s="54" t="s">
        <v>98</v>
      </c>
      <c r="D8" s="54">
        <v>2.5</v>
      </c>
    </row>
    <row r="9" spans="2:4">
      <c r="B9" s="53">
        <v>4</v>
      </c>
      <c r="C9" s="54" t="s">
        <v>99</v>
      </c>
      <c r="D9" s="54">
        <v>2.5</v>
      </c>
    </row>
    <row r="10" spans="2:4">
      <c r="B10" s="53">
        <v>5</v>
      </c>
      <c r="C10" s="54" t="s">
        <v>100</v>
      </c>
      <c r="D10" s="54">
        <v>2.5</v>
      </c>
    </row>
    <row r="11" spans="2:4">
      <c r="B11" s="53">
        <v>6</v>
      </c>
      <c r="C11" s="54" t="s">
        <v>101</v>
      </c>
      <c r="D11" s="54">
        <v>2.5</v>
      </c>
    </row>
    <row r="12" spans="2:4">
      <c r="B12" s="53">
        <v>7</v>
      </c>
      <c r="C12" s="54" t="s">
        <v>102</v>
      </c>
      <c r="D12" s="54">
        <v>2.5</v>
      </c>
    </row>
    <row r="13" spans="2:4">
      <c r="B13" s="53">
        <v>8</v>
      </c>
      <c r="C13" s="54" t="s">
        <v>103</v>
      </c>
      <c r="D13" s="54">
        <v>2.5</v>
      </c>
    </row>
    <row r="14" spans="2:4">
      <c r="B14" s="53">
        <v>9</v>
      </c>
      <c r="C14" s="54" t="s">
        <v>104</v>
      </c>
      <c r="D14" s="54">
        <v>2.5</v>
      </c>
    </row>
    <row r="15" spans="2:4">
      <c r="B15" s="53">
        <v>10</v>
      </c>
      <c r="C15" s="54" t="s">
        <v>105</v>
      </c>
      <c r="D15" s="54">
        <v>2.5</v>
      </c>
    </row>
    <row r="16" spans="2:4">
      <c r="B16" s="53">
        <v>11</v>
      </c>
      <c r="C16" s="54" t="s">
        <v>106</v>
      </c>
      <c r="D16" s="54">
        <v>2.5</v>
      </c>
    </row>
    <row r="17" spans="2:4">
      <c r="B17" s="53">
        <v>12</v>
      </c>
      <c r="C17" s="54" t="s">
        <v>107</v>
      </c>
      <c r="D17" s="54">
        <v>2.5</v>
      </c>
    </row>
    <row r="18" spans="2:4">
      <c r="B18" s="53">
        <v>13</v>
      </c>
      <c r="C18" s="54" t="s">
        <v>108</v>
      </c>
      <c r="D18" s="54">
        <v>2.5</v>
      </c>
    </row>
    <row r="19" spans="2:4">
      <c r="B19" s="53">
        <v>14</v>
      </c>
      <c r="C19" s="54" t="s">
        <v>109</v>
      </c>
      <c r="D19" s="54">
        <v>2.5</v>
      </c>
    </row>
    <row r="20" spans="2:4">
      <c r="B20" s="53">
        <v>15</v>
      </c>
      <c r="C20" s="54" t="s">
        <v>110</v>
      </c>
      <c r="D20" s="54">
        <v>2.5</v>
      </c>
    </row>
    <row r="21" spans="2:4">
      <c r="B21" s="53">
        <v>16</v>
      </c>
      <c r="C21" s="54" t="s">
        <v>111</v>
      </c>
      <c r="D21" s="54">
        <v>2.5</v>
      </c>
    </row>
    <row r="22" spans="2:4">
      <c r="B22" s="53">
        <v>17</v>
      </c>
      <c r="C22" s="54" t="s">
        <v>112</v>
      </c>
      <c r="D22" s="54">
        <v>2.5</v>
      </c>
    </row>
    <row r="23" spans="2:4">
      <c r="B23" s="53">
        <v>18</v>
      </c>
      <c r="C23" s="53" t="s">
        <v>95</v>
      </c>
      <c r="D23" s="54">
        <v>2.5</v>
      </c>
    </row>
    <row r="24" spans="2:4">
      <c r="B24" s="53">
        <v>19</v>
      </c>
      <c r="C24" s="53" t="s">
        <v>95</v>
      </c>
      <c r="D24" s="54">
        <v>2.5</v>
      </c>
    </row>
    <row r="25" spans="2:4">
      <c r="B25" s="53">
        <v>20</v>
      </c>
      <c r="C25" s="53" t="s">
        <v>95</v>
      </c>
      <c r="D25" s="54">
        <v>2.5</v>
      </c>
    </row>
    <row r="26" spans="2:4">
      <c r="B26" s="53">
        <v>21</v>
      </c>
      <c r="C26" s="53" t="s">
        <v>95</v>
      </c>
      <c r="D26" s="54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A1:R60"/>
  <sheetViews>
    <sheetView showGridLines="0" topLeftCell="D1" zoomScale="70" zoomScaleNormal="70" workbookViewId="0">
      <selection activeCell="R22" sqref="R22"/>
    </sheetView>
  </sheetViews>
  <sheetFormatPr defaultRowHeight="15.75"/>
  <cols>
    <col min="1" max="1" width="9.140625" style="55"/>
    <col min="2" max="2" width="15.7109375" style="55" customWidth="1"/>
    <col min="3" max="3" width="65.7109375" style="55" customWidth="1"/>
    <col min="4" max="5" width="10.7109375" style="55" customWidth="1"/>
    <col min="6" max="14" width="15.7109375" style="55" customWidth="1"/>
    <col min="15" max="15" width="30.7109375" style="55" customWidth="1"/>
    <col min="16" max="16" width="26.28515625" style="55" customWidth="1"/>
    <col min="17" max="17" width="21.42578125" style="55" customWidth="1"/>
    <col min="18" max="18" width="11.5703125" style="55" customWidth="1"/>
    <col min="19" max="16384" width="9.140625" style="55"/>
  </cols>
  <sheetData>
    <row r="1" spans="2:17">
      <c r="B1" s="107" t="s">
        <v>65</v>
      </c>
      <c r="C1" s="107" t="s">
        <v>66</v>
      </c>
      <c r="D1" s="132" t="s">
        <v>67</v>
      </c>
      <c r="E1" s="133"/>
      <c r="F1" s="132" t="s">
        <v>68</v>
      </c>
      <c r="G1" s="133"/>
      <c r="H1" s="129" t="s">
        <v>30</v>
      </c>
      <c r="I1" s="107" t="s">
        <v>69</v>
      </c>
      <c r="J1" s="107" t="s">
        <v>70</v>
      </c>
      <c r="K1" s="109" t="s">
        <v>113</v>
      </c>
      <c r="L1" s="109" t="s">
        <v>115</v>
      </c>
      <c r="M1" s="109" t="s">
        <v>116</v>
      </c>
      <c r="N1" s="109" t="s">
        <v>117</v>
      </c>
      <c r="O1" s="109" t="s">
        <v>126</v>
      </c>
      <c r="P1" s="109" t="s">
        <v>130</v>
      </c>
      <c r="Q1" s="109" t="s">
        <v>131</v>
      </c>
    </row>
    <row r="2" spans="2:17">
      <c r="B2" s="107"/>
      <c r="C2" s="107"/>
      <c r="D2" s="134"/>
      <c r="E2" s="135"/>
      <c r="F2" s="134"/>
      <c r="G2" s="135"/>
      <c r="H2" s="130"/>
      <c r="I2" s="107"/>
      <c r="J2" s="107"/>
      <c r="K2" s="109"/>
      <c r="L2" s="109"/>
      <c r="M2" s="109"/>
      <c r="N2" s="109"/>
      <c r="O2" s="109"/>
      <c r="P2" s="109"/>
      <c r="Q2" s="109"/>
    </row>
    <row r="3" spans="2:17" ht="31.5" customHeight="1">
      <c r="B3" s="107"/>
      <c r="C3" s="107"/>
      <c r="D3" s="136"/>
      <c r="E3" s="137"/>
      <c r="F3" s="136"/>
      <c r="G3" s="137"/>
      <c r="H3" s="131"/>
      <c r="I3" s="107"/>
      <c r="J3" s="107"/>
      <c r="K3" s="109"/>
      <c r="L3" s="109"/>
      <c r="M3" s="109"/>
      <c r="N3" s="109"/>
      <c r="O3" s="109"/>
      <c r="P3" s="109"/>
      <c r="Q3" s="109"/>
    </row>
    <row r="4" spans="2:17">
      <c r="B4" s="107"/>
      <c r="C4" s="107"/>
      <c r="D4" s="52" t="s">
        <v>72</v>
      </c>
      <c r="E4" s="52" t="s">
        <v>73</v>
      </c>
      <c r="F4" s="52" t="s">
        <v>72</v>
      </c>
      <c r="G4" s="52" t="s">
        <v>74</v>
      </c>
      <c r="H4" s="52" t="s">
        <v>75</v>
      </c>
      <c r="I4" s="52" t="s">
        <v>75</v>
      </c>
      <c r="J4" s="52" t="s">
        <v>76</v>
      </c>
      <c r="K4" s="52" t="s">
        <v>77</v>
      </c>
      <c r="L4" s="58" t="s">
        <v>114</v>
      </c>
      <c r="M4" s="58" t="s">
        <v>114</v>
      </c>
      <c r="N4" s="58" t="s">
        <v>114</v>
      </c>
      <c r="O4" s="58" t="s">
        <v>77</v>
      </c>
      <c r="P4" s="58" t="s">
        <v>77</v>
      </c>
      <c r="Q4" s="58" t="s">
        <v>129</v>
      </c>
    </row>
    <row r="5" spans="2:17">
      <c r="B5" s="53">
        <v>1</v>
      </c>
      <c r="C5" s="53" t="s">
        <v>78</v>
      </c>
      <c r="D5" s="53">
        <v>8</v>
      </c>
      <c r="E5" s="53">
        <v>2</v>
      </c>
      <c r="F5" s="53"/>
      <c r="G5" s="53"/>
      <c r="H5" s="53"/>
      <c r="I5" s="53">
        <f>(D5*100+E5*200)+(F5*100+G5*600)+H5</f>
        <v>1200</v>
      </c>
      <c r="J5" s="53">
        <v>127</v>
      </c>
      <c r="K5" s="56">
        <f t="shared" ref="K5:K25" si="0">I5/J5</f>
        <v>9.4488188976377945</v>
      </c>
      <c r="L5" s="56">
        <v>0.6</v>
      </c>
      <c r="M5" s="56">
        <v>1</v>
      </c>
      <c r="N5" s="56">
        <v>1</v>
      </c>
      <c r="O5" s="56">
        <f>K5/L5*M5*N5</f>
        <v>15.748031496062991</v>
      </c>
      <c r="P5" s="56">
        <v>21</v>
      </c>
      <c r="Q5" s="56">
        <v>2.5</v>
      </c>
    </row>
    <row r="6" spans="2:17">
      <c r="B6" s="53">
        <v>2</v>
      </c>
      <c r="C6" s="53" t="s">
        <v>79</v>
      </c>
      <c r="D6" s="53">
        <v>13</v>
      </c>
      <c r="E6" s="53">
        <v>2</v>
      </c>
      <c r="F6" s="53"/>
      <c r="G6" s="53"/>
      <c r="H6" s="53"/>
      <c r="I6" s="53">
        <f>(D6*100+E6*200)+(F6*100+G6*600)+H6</f>
        <v>1700</v>
      </c>
      <c r="J6" s="53">
        <v>127</v>
      </c>
      <c r="K6" s="56">
        <f t="shared" si="0"/>
        <v>13.385826771653543</v>
      </c>
      <c r="L6" s="56">
        <v>0.6</v>
      </c>
      <c r="M6" s="56">
        <v>1</v>
      </c>
      <c r="N6" s="56">
        <v>1</v>
      </c>
      <c r="O6" s="56">
        <f>K6/L6*M6*N6</f>
        <v>22.309711286089239</v>
      </c>
      <c r="P6" s="56">
        <v>28</v>
      </c>
      <c r="Q6" s="56">
        <v>4</v>
      </c>
    </row>
    <row r="7" spans="2:17">
      <c r="B7" s="53">
        <v>3</v>
      </c>
      <c r="C7" s="53" t="s">
        <v>80</v>
      </c>
      <c r="D7" s="53"/>
      <c r="E7" s="53"/>
      <c r="F7" s="53">
        <v>3</v>
      </c>
      <c r="G7" s="53">
        <v>3</v>
      </c>
      <c r="H7" s="53"/>
      <c r="I7" s="53">
        <f>(D7*100+E7*200)+(F7*100+G7*600)+H7</f>
        <v>2100</v>
      </c>
      <c r="J7" s="53">
        <v>127</v>
      </c>
      <c r="K7" s="56">
        <f t="shared" si="0"/>
        <v>16.535433070866141</v>
      </c>
      <c r="L7" s="56">
        <v>0.6</v>
      </c>
      <c r="M7" s="56">
        <v>1</v>
      </c>
      <c r="N7" s="56">
        <v>1</v>
      </c>
      <c r="O7" s="56">
        <f t="shared" ref="O7:O25" si="1">K7/L7*M7*N7</f>
        <v>27.559055118110237</v>
      </c>
      <c r="P7" s="56">
        <v>28</v>
      </c>
      <c r="Q7" s="56">
        <v>4</v>
      </c>
    </row>
    <row r="8" spans="2:17">
      <c r="B8" s="53">
        <v>4</v>
      </c>
      <c r="C8" s="53" t="s">
        <v>81</v>
      </c>
      <c r="D8" s="53"/>
      <c r="E8" s="53"/>
      <c r="F8" s="53">
        <v>1</v>
      </c>
      <c r="G8" s="53">
        <v>3</v>
      </c>
      <c r="H8" s="53"/>
      <c r="I8" s="53">
        <f>(D8*100+E8*200)+(F8*100+G8*600)+H8</f>
        <v>1900</v>
      </c>
      <c r="J8" s="53">
        <v>127</v>
      </c>
      <c r="K8" s="56">
        <f t="shared" si="0"/>
        <v>14.960629921259843</v>
      </c>
      <c r="L8" s="56">
        <v>0.6</v>
      </c>
      <c r="M8" s="56">
        <v>1</v>
      </c>
      <c r="N8" s="56">
        <v>1</v>
      </c>
      <c r="O8" s="56">
        <f t="shared" si="1"/>
        <v>24.934383202099738</v>
      </c>
      <c r="P8" s="56">
        <v>28</v>
      </c>
      <c r="Q8" s="56">
        <v>4</v>
      </c>
    </row>
    <row r="9" spans="2:17">
      <c r="B9" s="53">
        <v>5</v>
      </c>
      <c r="C9" s="53" t="s">
        <v>82</v>
      </c>
      <c r="D9" s="53"/>
      <c r="E9" s="53"/>
      <c r="F9" s="53">
        <v>1</v>
      </c>
      <c r="G9" s="53">
        <v>3</v>
      </c>
      <c r="H9" s="53"/>
      <c r="I9" s="53">
        <f>(D9*100+E9*200)+(F9*100+G9*600)+H9</f>
        <v>1900</v>
      </c>
      <c r="J9" s="53">
        <v>127</v>
      </c>
      <c r="K9" s="56">
        <f t="shared" si="0"/>
        <v>14.960629921259843</v>
      </c>
      <c r="L9" s="56">
        <v>0.6</v>
      </c>
      <c r="M9" s="56">
        <v>1</v>
      </c>
      <c r="N9" s="56">
        <v>1</v>
      </c>
      <c r="O9" s="56">
        <f t="shared" si="1"/>
        <v>24.934383202099738</v>
      </c>
      <c r="P9" s="56">
        <v>28</v>
      </c>
      <c r="Q9" s="56">
        <v>4</v>
      </c>
    </row>
    <row r="10" spans="2:17">
      <c r="B10" s="53">
        <v>6</v>
      </c>
      <c r="C10" s="53" t="s">
        <v>83</v>
      </c>
      <c r="D10" s="53"/>
      <c r="E10" s="53"/>
      <c r="F10" s="53">
        <v>1</v>
      </c>
      <c r="G10" s="53">
        <v>4</v>
      </c>
      <c r="H10" s="53"/>
      <c r="I10" s="53">
        <f>(D10*100+E10*200)+(F10*100+G10*600)+H10</f>
        <v>2500</v>
      </c>
      <c r="J10" s="53">
        <v>127</v>
      </c>
      <c r="K10" s="56">
        <f t="shared" si="0"/>
        <v>19.685039370078741</v>
      </c>
      <c r="L10" s="56">
        <v>0.6</v>
      </c>
      <c r="M10" s="56">
        <v>1</v>
      </c>
      <c r="N10" s="56">
        <v>1</v>
      </c>
      <c r="O10" s="56">
        <f t="shared" si="1"/>
        <v>32.808398950131235</v>
      </c>
      <c r="P10" s="56">
        <v>36</v>
      </c>
      <c r="Q10" s="56">
        <v>6</v>
      </c>
    </row>
    <row r="11" spans="2:17">
      <c r="B11" s="53">
        <v>7</v>
      </c>
      <c r="C11" s="53" t="s">
        <v>84</v>
      </c>
      <c r="D11" s="53"/>
      <c r="E11" s="53"/>
      <c r="F11" s="53">
        <v>2</v>
      </c>
      <c r="G11" s="53">
        <v>3</v>
      </c>
      <c r="H11" s="53"/>
      <c r="I11" s="53">
        <f>(D11*100+E11*200)+(F11*100+G11*600)+H11</f>
        <v>2000</v>
      </c>
      <c r="J11" s="53">
        <v>127</v>
      </c>
      <c r="K11" s="56">
        <f t="shared" si="0"/>
        <v>15.748031496062993</v>
      </c>
      <c r="L11" s="56">
        <v>0.65</v>
      </c>
      <c r="M11" s="56">
        <v>1</v>
      </c>
      <c r="N11" s="56">
        <v>1</v>
      </c>
      <c r="O11" s="56">
        <f t="shared" si="1"/>
        <v>24.227740763173834</v>
      </c>
      <c r="P11" s="56">
        <v>28</v>
      </c>
      <c r="Q11" s="56">
        <v>4</v>
      </c>
    </row>
    <row r="12" spans="2:17">
      <c r="B12" s="53">
        <v>8</v>
      </c>
      <c r="C12" s="53" t="s">
        <v>85</v>
      </c>
      <c r="D12" s="53"/>
      <c r="E12" s="53"/>
      <c r="F12" s="53">
        <v>2</v>
      </c>
      <c r="G12" s="53">
        <v>3</v>
      </c>
      <c r="H12" s="53"/>
      <c r="I12" s="53">
        <f>(D12*100+E12*200)+(F12*100+G12*600)+H12</f>
        <v>2000</v>
      </c>
      <c r="J12" s="53">
        <v>127</v>
      </c>
      <c r="K12" s="56">
        <f t="shared" si="0"/>
        <v>15.748031496062993</v>
      </c>
      <c r="L12" s="56">
        <v>0.6</v>
      </c>
      <c r="M12" s="56">
        <v>1</v>
      </c>
      <c r="N12" s="56">
        <v>1</v>
      </c>
      <c r="O12" s="56">
        <f t="shared" si="1"/>
        <v>26.246719160104988</v>
      </c>
      <c r="P12" s="56">
        <v>28</v>
      </c>
      <c r="Q12" s="56">
        <v>4</v>
      </c>
    </row>
    <row r="13" spans="2:17">
      <c r="B13" s="53">
        <v>9</v>
      </c>
      <c r="C13" s="53" t="s">
        <v>86</v>
      </c>
      <c r="D13" s="53"/>
      <c r="E13" s="53"/>
      <c r="F13" s="53">
        <v>2</v>
      </c>
      <c r="G13" s="53">
        <v>3</v>
      </c>
      <c r="H13" s="53"/>
      <c r="I13" s="53">
        <f>(D13*100+E13*200)+(F13*100+G13*600)+H13</f>
        <v>2000</v>
      </c>
      <c r="J13" s="53">
        <v>127</v>
      </c>
      <c r="K13" s="56">
        <f t="shared" si="0"/>
        <v>15.748031496062993</v>
      </c>
      <c r="L13" s="56">
        <v>0.65</v>
      </c>
      <c r="M13" s="56">
        <v>1</v>
      </c>
      <c r="N13" s="56">
        <v>1</v>
      </c>
      <c r="O13" s="56">
        <f t="shared" si="1"/>
        <v>24.227740763173834</v>
      </c>
      <c r="P13" s="56">
        <v>28</v>
      </c>
      <c r="Q13" s="56">
        <v>4</v>
      </c>
    </row>
    <row r="14" spans="2:17">
      <c r="B14" s="53">
        <v>10</v>
      </c>
      <c r="C14" s="53" t="s">
        <v>87</v>
      </c>
      <c r="D14" s="53"/>
      <c r="E14" s="53"/>
      <c r="F14" s="53"/>
      <c r="G14" s="53"/>
      <c r="H14" s="53">
        <v>5400</v>
      </c>
      <c r="I14" s="53">
        <f>(D14*100+E14*200)+(F14*100+G14*600)+H14</f>
        <v>5400</v>
      </c>
      <c r="J14" s="53">
        <v>220</v>
      </c>
      <c r="K14" s="56">
        <f t="shared" si="0"/>
        <v>24.545454545454547</v>
      </c>
      <c r="L14" s="56">
        <v>0.6</v>
      </c>
      <c r="M14" s="56">
        <v>1</v>
      </c>
      <c r="N14" s="56">
        <v>1</v>
      </c>
      <c r="O14" s="56">
        <f t="shared" si="1"/>
        <v>40.909090909090914</v>
      </c>
      <c r="P14" s="56">
        <v>50</v>
      </c>
      <c r="Q14" s="56">
        <v>10</v>
      </c>
    </row>
    <row r="15" spans="2:17">
      <c r="B15" s="53">
        <v>11</v>
      </c>
      <c r="C15" s="53" t="s">
        <v>88</v>
      </c>
      <c r="D15" s="53"/>
      <c r="E15" s="53"/>
      <c r="F15" s="53"/>
      <c r="G15" s="53"/>
      <c r="H15" s="53">
        <v>5400</v>
      </c>
      <c r="I15" s="53">
        <f>(D15*100+E15*200)+(F15*100+G15*600)+H15</f>
        <v>5400</v>
      </c>
      <c r="J15" s="53">
        <v>220</v>
      </c>
      <c r="K15" s="56">
        <f t="shared" si="0"/>
        <v>24.545454545454547</v>
      </c>
      <c r="L15" s="56">
        <v>0.6</v>
      </c>
      <c r="M15" s="56">
        <v>1</v>
      </c>
      <c r="N15" s="56">
        <v>1</v>
      </c>
      <c r="O15" s="56">
        <f t="shared" si="1"/>
        <v>40.909090909090914</v>
      </c>
      <c r="P15" s="56">
        <v>50</v>
      </c>
      <c r="Q15" s="56">
        <v>10</v>
      </c>
    </row>
    <row r="16" spans="2:17">
      <c r="B16" s="53">
        <v>12</v>
      </c>
      <c r="C16" s="53" t="s">
        <v>89</v>
      </c>
      <c r="D16" s="53"/>
      <c r="E16" s="53"/>
      <c r="F16" s="53"/>
      <c r="G16" s="53"/>
      <c r="H16" s="53">
        <v>2625</v>
      </c>
      <c r="I16" s="53">
        <f>(D16*100+E16*200)+(F16*100+G16*600)+H16</f>
        <v>2625</v>
      </c>
      <c r="J16" s="53">
        <v>220</v>
      </c>
      <c r="K16" s="56">
        <f t="shared" si="0"/>
        <v>11.931818181818182</v>
      </c>
      <c r="L16" s="56">
        <v>0.6</v>
      </c>
      <c r="M16" s="56">
        <v>1</v>
      </c>
      <c r="N16" s="56">
        <v>1</v>
      </c>
      <c r="O16" s="56">
        <f t="shared" si="1"/>
        <v>19.886363636363637</v>
      </c>
      <c r="P16" s="56">
        <v>21</v>
      </c>
      <c r="Q16" s="56">
        <v>2.5</v>
      </c>
    </row>
    <row r="17" spans="2:18">
      <c r="B17" s="53">
        <v>13</v>
      </c>
      <c r="C17" s="53" t="s">
        <v>90</v>
      </c>
      <c r="D17" s="53"/>
      <c r="E17" s="53"/>
      <c r="F17" s="53"/>
      <c r="G17" s="53"/>
      <c r="H17" s="53">
        <v>1650</v>
      </c>
      <c r="I17" s="53">
        <f>(D17*100+E17*200)+(F17*100+G17*600)+H17</f>
        <v>1650</v>
      </c>
      <c r="J17" s="53">
        <v>220</v>
      </c>
      <c r="K17" s="56">
        <f t="shared" si="0"/>
        <v>7.5</v>
      </c>
      <c r="L17" s="56">
        <v>0.6</v>
      </c>
      <c r="M17" s="56">
        <v>1</v>
      </c>
      <c r="N17" s="56">
        <v>1</v>
      </c>
      <c r="O17" s="56">
        <f t="shared" si="1"/>
        <v>12.5</v>
      </c>
      <c r="P17" s="56">
        <v>15.5</v>
      </c>
      <c r="Q17" s="126">
        <v>1.5</v>
      </c>
      <c r="R17" s="127" t="s">
        <v>132</v>
      </c>
    </row>
    <row r="18" spans="2:18">
      <c r="B18" s="53">
        <v>14</v>
      </c>
      <c r="C18" s="53" t="s">
        <v>91</v>
      </c>
      <c r="D18" s="53"/>
      <c r="E18" s="53"/>
      <c r="F18" s="53"/>
      <c r="G18" s="53"/>
      <c r="H18" s="53">
        <v>1650</v>
      </c>
      <c r="I18" s="53">
        <f>(D18*100+E18*200)+(F18*100+G18*600)+H18</f>
        <v>1650</v>
      </c>
      <c r="J18" s="53">
        <v>220</v>
      </c>
      <c r="K18" s="56">
        <f t="shared" si="0"/>
        <v>7.5</v>
      </c>
      <c r="L18" s="56">
        <v>0.65</v>
      </c>
      <c r="M18" s="56">
        <v>1</v>
      </c>
      <c r="N18" s="56">
        <v>1</v>
      </c>
      <c r="O18" s="56">
        <f t="shared" si="1"/>
        <v>11.538461538461538</v>
      </c>
      <c r="P18" s="56">
        <v>12</v>
      </c>
      <c r="Q18" s="128">
        <v>1</v>
      </c>
    </row>
    <row r="19" spans="2:18">
      <c r="B19" s="53">
        <v>15</v>
      </c>
      <c r="C19" s="53" t="s">
        <v>92</v>
      </c>
      <c r="D19" s="53"/>
      <c r="E19" s="53"/>
      <c r="F19" s="53"/>
      <c r="G19" s="53"/>
      <c r="H19" s="53">
        <v>400</v>
      </c>
      <c r="I19" s="53">
        <f>(D19*100+E19*200)+(F19*100+G19*600)+H19</f>
        <v>400</v>
      </c>
      <c r="J19" s="53">
        <v>127</v>
      </c>
      <c r="K19" s="56">
        <f t="shared" si="0"/>
        <v>3.1496062992125986</v>
      </c>
      <c r="L19" s="56">
        <v>0.6</v>
      </c>
      <c r="M19" s="56">
        <v>1</v>
      </c>
      <c r="N19" s="56">
        <v>1</v>
      </c>
      <c r="O19" s="56">
        <f t="shared" si="1"/>
        <v>5.2493438320209975</v>
      </c>
      <c r="P19" s="56">
        <v>8</v>
      </c>
      <c r="Q19" s="128">
        <v>0.5</v>
      </c>
    </row>
    <row r="20" spans="2:18">
      <c r="B20" s="53">
        <v>16</v>
      </c>
      <c r="C20" s="53" t="s">
        <v>93</v>
      </c>
      <c r="D20" s="53"/>
      <c r="E20" s="53"/>
      <c r="F20" s="53"/>
      <c r="G20" s="53"/>
      <c r="H20" s="57">
        <v>1760</v>
      </c>
      <c r="I20" s="53">
        <f>(D20*100+E20*200)+(F20*100+G20*600)+H20</f>
        <v>1760</v>
      </c>
      <c r="J20" s="53">
        <v>220</v>
      </c>
      <c r="K20" s="56">
        <f t="shared" si="0"/>
        <v>8</v>
      </c>
      <c r="L20" s="56">
        <v>0.6</v>
      </c>
      <c r="M20" s="56">
        <v>1</v>
      </c>
      <c r="N20" s="56">
        <v>1</v>
      </c>
      <c r="O20" s="56">
        <f t="shared" si="1"/>
        <v>13.333333333333334</v>
      </c>
      <c r="P20" s="56">
        <v>15.5</v>
      </c>
      <c r="Q20" s="128">
        <v>1.5</v>
      </c>
    </row>
    <row r="21" spans="2:18">
      <c r="B21" s="53">
        <v>17</v>
      </c>
      <c r="C21" s="53" t="s">
        <v>94</v>
      </c>
      <c r="D21" s="53"/>
      <c r="E21" s="53"/>
      <c r="F21" s="53"/>
      <c r="G21" s="53"/>
      <c r="H21" s="57">
        <v>300</v>
      </c>
      <c r="I21" s="53">
        <f>(D21*100+E21*200)+(F21*100+G21*600)+H21</f>
        <v>300</v>
      </c>
      <c r="J21" s="53">
        <v>220</v>
      </c>
      <c r="K21" s="56">
        <f t="shared" si="0"/>
        <v>1.3636363636363635</v>
      </c>
      <c r="L21" s="56">
        <v>0.65</v>
      </c>
      <c r="M21" s="56">
        <v>1</v>
      </c>
      <c r="N21" s="56">
        <v>1</v>
      </c>
      <c r="O21" s="56">
        <f t="shared" si="1"/>
        <v>2.0979020979020975</v>
      </c>
      <c r="P21" s="56">
        <v>8</v>
      </c>
      <c r="Q21" s="128">
        <v>0.5</v>
      </c>
    </row>
    <row r="22" spans="2:18">
      <c r="B22" s="53">
        <v>18</v>
      </c>
      <c r="C22" s="53" t="s">
        <v>95</v>
      </c>
      <c r="D22" s="53"/>
      <c r="E22" s="53"/>
      <c r="F22" s="53"/>
      <c r="G22" s="53">
        <v>1</v>
      </c>
      <c r="H22" s="57"/>
      <c r="I22" s="53">
        <v>600</v>
      </c>
      <c r="J22" s="53">
        <v>127</v>
      </c>
      <c r="K22" s="56">
        <f t="shared" si="0"/>
        <v>4.7244094488188972</v>
      </c>
      <c r="L22" s="56">
        <v>0.56999999999999995</v>
      </c>
      <c r="M22" s="56">
        <v>1</v>
      </c>
      <c r="N22" s="56">
        <v>1</v>
      </c>
      <c r="O22" s="56">
        <f t="shared" si="1"/>
        <v>8.2884376295068378</v>
      </c>
      <c r="P22" s="56">
        <v>10</v>
      </c>
      <c r="Q22" s="56">
        <v>0.75</v>
      </c>
    </row>
    <row r="23" spans="2:18">
      <c r="B23" s="53">
        <v>19</v>
      </c>
      <c r="C23" s="53" t="s">
        <v>95</v>
      </c>
      <c r="D23" s="53"/>
      <c r="E23" s="53"/>
      <c r="F23" s="53"/>
      <c r="G23" s="53">
        <v>1</v>
      </c>
      <c r="H23" s="57"/>
      <c r="I23" s="53">
        <v>600</v>
      </c>
      <c r="J23" s="53">
        <v>127</v>
      </c>
      <c r="K23" s="56">
        <f t="shared" si="0"/>
        <v>4.7244094488188972</v>
      </c>
      <c r="L23" s="56">
        <v>0.56999999999999995</v>
      </c>
      <c r="M23" s="56">
        <v>1</v>
      </c>
      <c r="N23" s="56">
        <v>1</v>
      </c>
      <c r="O23" s="56">
        <f t="shared" si="1"/>
        <v>8.2884376295068378</v>
      </c>
      <c r="P23" s="56">
        <v>10</v>
      </c>
      <c r="Q23" s="56">
        <v>0.75</v>
      </c>
    </row>
    <row r="24" spans="2:18">
      <c r="B24" s="53">
        <v>20</v>
      </c>
      <c r="C24" s="53" t="s">
        <v>95</v>
      </c>
      <c r="D24" s="53"/>
      <c r="E24" s="53"/>
      <c r="F24" s="53"/>
      <c r="G24" s="53">
        <v>1</v>
      </c>
      <c r="H24" s="57"/>
      <c r="I24" s="53">
        <v>600</v>
      </c>
      <c r="J24" s="53">
        <v>127</v>
      </c>
      <c r="K24" s="56">
        <f t="shared" si="0"/>
        <v>4.7244094488188972</v>
      </c>
      <c r="L24" s="56">
        <v>0.56999999999999995</v>
      </c>
      <c r="M24" s="56">
        <v>1</v>
      </c>
      <c r="N24" s="56">
        <v>1</v>
      </c>
      <c r="O24" s="56">
        <f t="shared" si="1"/>
        <v>8.2884376295068378</v>
      </c>
      <c r="P24" s="56">
        <v>10</v>
      </c>
      <c r="Q24" s="56">
        <v>0.75</v>
      </c>
    </row>
    <row r="25" spans="2:18">
      <c r="B25" s="53">
        <v>21</v>
      </c>
      <c r="C25" s="53" t="s">
        <v>95</v>
      </c>
      <c r="D25" s="53"/>
      <c r="E25" s="53"/>
      <c r="F25" s="53"/>
      <c r="G25" s="53">
        <v>1</v>
      </c>
      <c r="H25" s="57"/>
      <c r="I25" s="53">
        <v>600</v>
      </c>
      <c r="J25" s="53">
        <v>127</v>
      </c>
      <c r="K25" s="56">
        <f t="shared" si="0"/>
        <v>4.7244094488188972</v>
      </c>
      <c r="L25" s="56">
        <v>0.56999999999999995</v>
      </c>
      <c r="M25" s="56">
        <v>1</v>
      </c>
      <c r="N25" s="56">
        <v>1</v>
      </c>
      <c r="O25" s="56">
        <f t="shared" si="1"/>
        <v>8.2884376295068378</v>
      </c>
      <c r="P25" s="56">
        <v>10</v>
      </c>
      <c r="Q25" s="56">
        <v>0.75</v>
      </c>
    </row>
    <row r="26" spans="2:18">
      <c r="B26" s="122">
        <v>22</v>
      </c>
      <c r="C26" s="122" t="s">
        <v>125</v>
      </c>
      <c r="D26" s="122"/>
      <c r="E26" s="122"/>
      <c r="F26" s="122"/>
      <c r="G26" s="122"/>
      <c r="H26" s="123"/>
      <c r="I26" s="122">
        <f>SUM(I5:I25)</f>
        <v>38885</v>
      </c>
      <c r="J26" s="122"/>
      <c r="K26" s="124"/>
      <c r="L26" s="124"/>
      <c r="M26" s="124"/>
      <c r="N26" s="124"/>
      <c r="O26" s="124"/>
      <c r="P26" s="124"/>
      <c r="Q26" s="124"/>
    </row>
    <row r="28" spans="2:18" ht="31.5" customHeight="1">
      <c r="B28" s="138" t="s">
        <v>127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40"/>
    </row>
    <row r="29" spans="2:18" s="115" customFormat="1" ht="22.5" customHeight="1">
      <c r="B29" s="141" t="s">
        <v>128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42"/>
    </row>
    <row r="30" spans="2:18" s="115" customFormat="1" ht="22.5" customHeight="1">
      <c r="B30" s="141" t="s">
        <v>133</v>
      </c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42"/>
    </row>
    <row r="31" spans="2:18" s="115" customFormat="1" ht="22.5" customHeight="1">
      <c r="B31" s="141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42"/>
    </row>
    <row r="32" spans="2:18" s="115" customFormat="1" ht="22.5" customHeight="1">
      <c r="B32" s="141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42"/>
    </row>
    <row r="33" spans="1:16" s="115" customFormat="1" ht="22.5" customHeight="1">
      <c r="B33" s="143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5"/>
    </row>
    <row r="34" spans="1:16" s="115" customFormat="1" ht="20.100000000000001" customHeight="1"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</row>
    <row r="35" spans="1:16" ht="16.5" thickBot="1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</row>
    <row r="36" spans="1:16" ht="47.25" customHeight="1">
      <c r="A36" s="118" t="s">
        <v>118</v>
      </c>
      <c r="B36" s="118"/>
      <c r="C36" s="118"/>
      <c r="D36" s="119" t="s">
        <v>119</v>
      </c>
      <c r="E36" s="119" t="s">
        <v>119</v>
      </c>
      <c r="F36" s="119" t="s">
        <v>119</v>
      </c>
      <c r="G36" s="119"/>
    </row>
    <row r="37" spans="1:16"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</row>
    <row r="38" spans="1:16" ht="26.25" customHeight="1">
      <c r="A38" s="117" t="s">
        <v>120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</row>
    <row r="39" spans="1:16" ht="26.25" customHeight="1">
      <c r="A39" s="117" t="s">
        <v>121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</row>
    <row r="40" spans="1:16" ht="26.25"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  <row r="41" spans="1:16" ht="38.25" customHeight="1">
      <c r="A41" s="116" t="s">
        <v>122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21"/>
    </row>
    <row r="42" spans="1:16" ht="39.75" customHeight="1">
      <c r="A42" s="116" t="s">
        <v>123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2"/>
      <c r="P42" s="112"/>
    </row>
    <row r="43" spans="1:16" ht="60.75" customHeight="1">
      <c r="A43" s="116" t="s">
        <v>124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2"/>
      <c r="P43" s="112"/>
    </row>
    <row r="44" spans="1:16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2"/>
      <c r="P44" s="112"/>
    </row>
    <row r="45" spans="1:16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2"/>
      <c r="P45" s="112"/>
    </row>
    <row r="46" spans="1:16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2"/>
      <c r="P46" s="112"/>
    </row>
    <row r="47" spans="1:16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2"/>
      <c r="P47" s="112"/>
    </row>
    <row r="48" spans="1:16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2"/>
      <c r="P48" s="112"/>
    </row>
    <row r="49" spans="1:16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2"/>
      <c r="P49" s="112"/>
    </row>
    <row r="50" spans="1:16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2"/>
      <c r="P50" s="112"/>
    </row>
    <row r="51" spans="1:16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2"/>
      <c r="P51" s="112"/>
    </row>
    <row r="52" spans="1:16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2"/>
      <c r="P52" s="112"/>
    </row>
    <row r="53" spans="1:16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112"/>
    </row>
    <row r="54" spans="1:16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2"/>
      <c r="P54" s="112"/>
    </row>
    <row r="55" spans="1:16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2"/>
      <c r="P55" s="112"/>
    </row>
    <row r="56" spans="1:16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2"/>
      <c r="P56" s="112"/>
    </row>
    <row r="57" spans="1:16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2"/>
      <c r="P57" s="112"/>
    </row>
    <row r="58" spans="1:16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2"/>
      <c r="P58" s="112"/>
    </row>
    <row r="59" spans="1:16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2"/>
      <c r="P59" s="112"/>
    </row>
    <row r="60" spans="1:16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</row>
  </sheetData>
  <mergeCells count="43">
    <mergeCell ref="Q1:Q3"/>
    <mergeCell ref="B30:O30"/>
    <mergeCell ref="B31:O31"/>
    <mergeCell ref="B32:O32"/>
    <mergeCell ref="B33:O33"/>
    <mergeCell ref="B28:O28"/>
    <mergeCell ref="P1:P3"/>
    <mergeCell ref="B29:O29"/>
    <mergeCell ref="A41:M41"/>
    <mergeCell ref="A38:N38"/>
    <mergeCell ref="A39:N39"/>
    <mergeCell ref="A36:C36"/>
    <mergeCell ref="O1:O3"/>
    <mergeCell ref="A55:N55"/>
    <mergeCell ref="A56:N56"/>
    <mergeCell ref="A57:N57"/>
    <mergeCell ref="A58:N58"/>
    <mergeCell ref="A59:N59"/>
    <mergeCell ref="A50:N50"/>
    <mergeCell ref="A51:N51"/>
    <mergeCell ref="A52:N52"/>
    <mergeCell ref="A53:N53"/>
    <mergeCell ref="A54:N54"/>
    <mergeCell ref="I1:I3"/>
    <mergeCell ref="J1:J3"/>
    <mergeCell ref="B1:B4"/>
    <mergeCell ref="L1:L3"/>
    <mergeCell ref="M1:M3"/>
    <mergeCell ref="N1:N3"/>
    <mergeCell ref="K1:K3"/>
    <mergeCell ref="C1:C4"/>
    <mergeCell ref="D1:E3"/>
    <mergeCell ref="F1:G3"/>
    <mergeCell ref="H1:H3"/>
    <mergeCell ref="A42:N42"/>
    <mergeCell ref="B37:N37"/>
    <mergeCell ref="A43:N43"/>
    <mergeCell ref="A44:N44"/>
    <mergeCell ref="A45:N45"/>
    <mergeCell ref="A46:N46"/>
    <mergeCell ref="A47:N47"/>
    <mergeCell ref="A48:N48"/>
    <mergeCell ref="A49:N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EFEF-EC0B-4984-B180-595A6EF1BBAD}">
  <dimension ref="A1"/>
  <sheetViews>
    <sheetView showGridLines="0" tabSelected="1" zoomScale="40" zoomScaleNormal="40" workbookViewId="0">
      <selection activeCell="B19" sqref="B19"/>
    </sheetView>
  </sheetViews>
  <sheetFormatPr defaultColWidth="20.7109375" defaultRowHeight="20.100000000000001" customHeight="1"/>
  <cols>
    <col min="1" max="16384" width="20.7109375" style="5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2023-06-26T18:33:29Z</dcterms:modified>
</cp:coreProperties>
</file>