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Documents\"/>
    </mc:Choice>
  </mc:AlternateContent>
  <bookViews>
    <workbookView xWindow="0" yWindow="0" windowWidth="19200" windowHeight="8445"/>
  </bookViews>
  <sheets>
    <sheet name="LookUp" sheetId="1" r:id="rId1"/>
    <sheet name="MUSI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9" i="1"/>
  <c r="C21" i="1" s="1"/>
  <c r="C18" i="1"/>
  <c r="C15" i="1"/>
  <c r="C14" i="1"/>
  <c r="C12" i="1"/>
  <c r="C11" i="1"/>
  <c r="C10" i="1"/>
  <c r="C9" i="1"/>
  <c r="C8" i="1"/>
  <c r="B3" i="1"/>
  <c r="B23" i="1" l="1"/>
  <c r="C17" i="1"/>
  <c r="C22" i="1"/>
  <c r="C16" i="1"/>
</calcChain>
</file>

<file path=xl/comments1.xml><?xml version="1.0" encoding="utf-8"?>
<comments xmlns="http://schemas.openxmlformats.org/spreadsheetml/2006/main">
  <authors>
    <author>Ramos, Ramonier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Ramos, Ramonier:</t>
        </r>
        <r>
          <rPr>
            <sz val="8"/>
            <color indexed="81"/>
            <rFont val="Tahoma"/>
            <family val="2"/>
          </rPr>
          <t xml:space="preserve">
Spreadsheet was created on 10/28/2014
rramos7@mail.usf.edu</t>
        </r>
      </text>
    </comment>
  </commentList>
</comments>
</file>

<file path=xl/sharedStrings.xml><?xml version="1.0" encoding="utf-8"?>
<sst xmlns="http://schemas.openxmlformats.org/spreadsheetml/2006/main" count="403" uniqueCount="267">
  <si>
    <t>Code</t>
  </si>
  <si>
    <t>Composer/Arranger</t>
  </si>
  <si>
    <t>Title</t>
  </si>
  <si>
    <t>Publisher</t>
  </si>
  <si>
    <t>Grade</t>
  </si>
  <si>
    <t>Event</t>
  </si>
  <si>
    <t>Cost</t>
  </si>
  <si>
    <t>Selling Price</t>
  </si>
  <si>
    <t>YTD Units Sold</t>
  </si>
  <si>
    <t>2013 Units Sold</t>
  </si>
  <si>
    <t>BR5016</t>
  </si>
  <si>
    <t>HUSA</t>
  </si>
  <si>
    <t>DIVERTIMENTO FOR BRASS &amp; PERCUSSION</t>
  </si>
  <si>
    <t>AMP</t>
  </si>
  <si>
    <t>BRASS CHOIR</t>
  </si>
  <si>
    <t>BR5018</t>
  </si>
  <si>
    <t>MERRIMAN</t>
  </si>
  <si>
    <t>THEME AND FOUR VARIATIONS</t>
  </si>
  <si>
    <t>BR6021</t>
  </si>
  <si>
    <t>RIEGGER</t>
  </si>
  <si>
    <t>NONET FOR BRASS</t>
  </si>
  <si>
    <t>BU5019</t>
  </si>
  <si>
    <t>EAST / FROMME</t>
  </si>
  <si>
    <t>DESPERAVI</t>
  </si>
  <si>
    <t>BRASS QUINTET</t>
  </si>
  <si>
    <t>BU6015</t>
  </si>
  <si>
    <t>HAUFRECHT</t>
  </si>
  <si>
    <t>SUITE (ANY 2 MVTS)</t>
  </si>
  <si>
    <t>FH4029</t>
  </si>
  <si>
    <t>HANDEL / EGER</t>
  </si>
  <si>
    <t>SONATA IN G MINOR (MVTS 1&amp;2 OR 3&amp;4)</t>
  </si>
  <si>
    <t>HORN SOLO</t>
  </si>
  <si>
    <t>FH5001</t>
  </si>
  <si>
    <t>ADAMS</t>
  </si>
  <si>
    <t>LARGO</t>
  </si>
  <si>
    <t>TU3036</t>
  </si>
  <si>
    <t>SIEKMANN</t>
  </si>
  <si>
    <t>PARABLE</t>
  </si>
  <si>
    <t>BAR</t>
  </si>
  <si>
    <t>TUBA SOLO</t>
  </si>
  <si>
    <t>TU4001</t>
  </si>
  <si>
    <t>BARNHOUSE</t>
  </si>
  <si>
    <t>BARBAROSSA</t>
  </si>
  <si>
    <t>FH4053</t>
  </si>
  <si>
    <t>SCHULLER</t>
  </si>
  <si>
    <t>NOCTURNE</t>
  </si>
  <si>
    <t>BEL</t>
  </si>
  <si>
    <t>FH5042</t>
  </si>
  <si>
    <t>STRAUSS / POTTAG</t>
  </si>
  <si>
    <t>FANTASIE</t>
  </si>
  <si>
    <t>TB4021</t>
  </si>
  <si>
    <t>HIDAS</t>
  </si>
  <si>
    <t>MEDITATION FOR BASS TROMBONE (BASS TBN)</t>
  </si>
  <si>
    <t>BH</t>
  </si>
  <si>
    <t>TROMBONE SOLO</t>
  </si>
  <si>
    <t>TB6003</t>
  </si>
  <si>
    <t>BARTA</t>
  </si>
  <si>
    <t>KONCERTINO</t>
  </si>
  <si>
    <t>BU5051</t>
  </si>
  <si>
    <t>SMITH</t>
  </si>
  <si>
    <t>CESARE LA BAVARA</t>
  </si>
  <si>
    <t>BRP</t>
  </si>
  <si>
    <t>TP5012</t>
  </si>
  <si>
    <t>BRAHMS / SAWYER</t>
  </si>
  <si>
    <t>ANDANTE</t>
  </si>
  <si>
    <t>TRUMPET SOLO</t>
  </si>
  <si>
    <t>TP5052</t>
  </si>
  <si>
    <t>SACHSE / GLOVER / LEWIS</t>
  </si>
  <si>
    <t>CONCERTINO IN Eb</t>
  </si>
  <si>
    <t>BU6008</t>
  </si>
  <si>
    <t>BUSS</t>
  </si>
  <si>
    <t>CONCORD</t>
  </si>
  <si>
    <t>BX</t>
  </si>
  <si>
    <t>EU4024</t>
  </si>
  <si>
    <t>SIMON</t>
  </si>
  <si>
    <t>WILLOW ECHOES</t>
  </si>
  <si>
    <t>CF</t>
  </si>
  <si>
    <t>EUPHONIUM SOLO</t>
  </si>
  <si>
    <t>EU5011</t>
  </si>
  <si>
    <t>DE LUCA</t>
  </si>
  <si>
    <t>BEAUTIFUL COLORADO</t>
  </si>
  <si>
    <t>TU5024</t>
  </si>
  <si>
    <t>RINGLEBEN</t>
  </si>
  <si>
    <t>STORM KING</t>
  </si>
  <si>
    <t>TU6001</t>
  </si>
  <si>
    <t>ARBAN</t>
  </si>
  <si>
    <t>CARNIVAL OF VENICE</t>
  </si>
  <si>
    <t>BR4018</t>
  </si>
  <si>
    <t>HOVAHANESS</t>
  </si>
  <si>
    <t>FANTASY NO 3</t>
  </si>
  <si>
    <t>CFP</t>
  </si>
  <si>
    <t>BR4019</t>
  </si>
  <si>
    <t>FANTASY NO 4</t>
  </si>
  <si>
    <t>BR5003</t>
  </si>
  <si>
    <t>COWELL</t>
  </si>
  <si>
    <t>RONDO</t>
  </si>
  <si>
    <t>BU5029</t>
  </si>
  <si>
    <t>HOVHANESS</t>
  </si>
  <si>
    <t>SIX DANCES</t>
  </si>
  <si>
    <t>TP6025</t>
  </si>
  <si>
    <t>LUENING</t>
  </si>
  <si>
    <t>INTRODUCTION AND ALLEGRO</t>
  </si>
  <si>
    <t>TP7010</t>
  </si>
  <si>
    <t>STEVENS</t>
  </si>
  <si>
    <t>SONATA</t>
  </si>
  <si>
    <t>EU5031</t>
  </si>
  <si>
    <t>VIVALDI / OSTRANDER</t>
  </si>
  <si>
    <t>CONCERTO IN A MINOR</t>
  </si>
  <si>
    <t>EM</t>
  </si>
  <si>
    <t>EU7006</t>
  </si>
  <si>
    <t>UBER</t>
  </si>
  <si>
    <t>SONATA FOR EUPHONIUM</t>
  </si>
  <si>
    <t>FH4046</t>
  </si>
  <si>
    <t>PURCELL / SMIM</t>
  </si>
  <si>
    <t>SONATA IN G MINOR (MVT 1)</t>
  </si>
  <si>
    <t>FH4048</t>
  </si>
  <si>
    <t>RAVEL / MAGANINI</t>
  </si>
  <si>
    <t>PAVANE</t>
  </si>
  <si>
    <t>TB5056</t>
  </si>
  <si>
    <t>SPILLMAN</t>
  </si>
  <si>
    <t>CONCERTO FOR BASS TROMBONE &amp; PIANO</t>
  </si>
  <si>
    <t>EU4009</t>
  </si>
  <si>
    <t>HANDEL / BARNES</t>
  </si>
  <si>
    <t>SOUND AN ALARM (JUDAS MACCABEUS)</t>
  </si>
  <si>
    <t>JS</t>
  </si>
  <si>
    <t>EU5020</t>
  </si>
  <si>
    <t>MARTEAU / BARNES</t>
  </si>
  <si>
    <t>MORCEAU VIVANT</t>
  </si>
  <si>
    <t>TP3069</t>
  </si>
  <si>
    <t>SCARLATTI / BARNES</t>
  </si>
  <si>
    <t>ARIA FROM OPERA TIGRAINE</t>
  </si>
  <si>
    <t>TP5062</t>
  </si>
  <si>
    <t>TELEMANN / BARNES</t>
  </si>
  <si>
    <t>ARIE FROM PIMPINONE</t>
  </si>
  <si>
    <t>BR4040</t>
  </si>
  <si>
    <t>WAGNER / SCHMIDT</t>
  </si>
  <si>
    <t>EVENING STAR</t>
  </si>
  <si>
    <t>KM</t>
  </si>
  <si>
    <t>BU5044</t>
  </si>
  <si>
    <t>ROE</t>
  </si>
  <si>
    <t>MUSIC FOR BRASS QUINTET (ALL MVTS)</t>
  </si>
  <si>
    <t>BU6005</t>
  </si>
  <si>
    <t>BACH / FOTE</t>
  </si>
  <si>
    <t>CONTRAPUNCTUS 9</t>
  </si>
  <si>
    <t>FH3066</t>
  </si>
  <si>
    <t>VON WEBER / MUSSER</t>
  </si>
  <si>
    <t>MARCIA MAESTOSO</t>
  </si>
  <si>
    <t>FH3067</t>
  </si>
  <si>
    <t>WAGNER / UBER</t>
  </si>
  <si>
    <t>RIDE OF THE VALKYRIES</t>
  </si>
  <si>
    <t>TB5042</t>
  </si>
  <si>
    <t>NESTICO</t>
  </si>
  <si>
    <t>REFLECTIVE MOOD</t>
  </si>
  <si>
    <t>TB6014</t>
  </si>
  <si>
    <t>DEDRICK</t>
  </si>
  <si>
    <t>INSPIRATION</t>
  </si>
  <si>
    <t>BR6011</t>
  </si>
  <si>
    <t>HANDEL / DISHINGER</t>
  </si>
  <si>
    <t>WATER MUSIC SUITE #1</t>
  </si>
  <si>
    <t>MMP</t>
  </si>
  <si>
    <t>EU2020</t>
  </si>
  <si>
    <t>BOURREE</t>
  </si>
  <si>
    <t>EU2021</t>
  </si>
  <si>
    <t>SARABANDE</t>
  </si>
  <si>
    <t>FH5017</t>
  </si>
  <si>
    <t>HANDEL / DISHNGER</t>
  </si>
  <si>
    <t>WATER SUITE MUSIC SUITE NO.2 ( FROM WATER MUSIC SUITE NO. 3)</t>
  </si>
  <si>
    <t>FH5029</t>
  </si>
  <si>
    <t>MOZART / RAMM</t>
  </si>
  <si>
    <t>SONATINA #1</t>
  </si>
  <si>
    <t>TB4023</t>
  </si>
  <si>
    <t>KAPLAN</t>
  </si>
  <si>
    <t>SOLILOQUY FOR TROMBONE</t>
  </si>
  <si>
    <t>TB4033</t>
  </si>
  <si>
    <t>MOZART / DISHINGER</t>
  </si>
  <si>
    <t>CONCERTO IN Eb K.V. 142 (MVT 1 OR 2)</t>
  </si>
  <si>
    <t>TP5019</t>
  </si>
  <si>
    <t>FITZGERALD</t>
  </si>
  <si>
    <t>CONCERTINO</t>
  </si>
  <si>
    <t>TP5027</t>
  </si>
  <si>
    <t>HANDEL / PERRY</t>
  </si>
  <si>
    <t>SUITE NO 5</t>
  </si>
  <si>
    <t>TU3032</t>
  </si>
  <si>
    <t>PURCELL / DISHINGER</t>
  </si>
  <si>
    <t>GAVOTTE AND HORNPIPE</t>
  </si>
  <si>
    <t>TU3040</t>
  </si>
  <si>
    <t>TCHAIKOVSKY / GERSHENFELD</t>
  </si>
  <si>
    <t>AT THE DANCE</t>
  </si>
  <si>
    <t>BR6013</t>
  </si>
  <si>
    <t>KABALESKY</t>
  </si>
  <si>
    <t>SONATINA NO 1</t>
  </si>
  <si>
    <t>MUS</t>
  </si>
  <si>
    <t>BR4035</t>
  </si>
  <si>
    <t>PILSS</t>
  </si>
  <si>
    <t>HELDEKLAGE</t>
  </si>
  <si>
    <t>RK</t>
  </si>
  <si>
    <t>BR4036</t>
  </si>
  <si>
    <t>TWO CHORALES (BOTH MVTS)</t>
  </si>
  <si>
    <t>TP4035</t>
  </si>
  <si>
    <t>HAYDN / VOXMAN</t>
  </si>
  <si>
    <t>ARIA AND ALLEGRO</t>
  </si>
  <si>
    <t>RU</t>
  </si>
  <si>
    <t>TP4056</t>
  </si>
  <si>
    <t>MOZART / VOXMAN</t>
  </si>
  <si>
    <t>CONCERT ARIA</t>
  </si>
  <si>
    <t>TP5031</t>
  </si>
  <si>
    <t>HUBANS / VOXMAN</t>
  </si>
  <si>
    <t>SECOND CONCERTINO</t>
  </si>
  <si>
    <t>SMC</t>
  </si>
  <si>
    <t>TP6016</t>
  </si>
  <si>
    <t>ERLANGER / ANDRAUD</t>
  </si>
  <si>
    <t>SOLO DE CONCERT</t>
  </si>
  <si>
    <t>TU6003</t>
  </si>
  <si>
    <t>BEVERSDORF</t>
  </si>
  <si>
    <t>TU6018</t>
  </si>
  <si>
    <t>OSMON</t>
  </si>
  <si>
    <t>CONCERT ETUDES FOR SOLO TUBA (MVTS 7 or 10)</t>
  </si>
  <si>
    <t>EU4021</t>
  </si>
  <si>
    <t>PRYOR / SCHIFRIN</t>
  </si>
  <si>
    <t>CAKEWALK CONTEST</t>
  </si>
  <si>
    <t>VM</t>
  </si>
  <si>
    <t>EU5030</t>
  </si>
  <si>
    <t>DANZA ESPANA</t>
  </si>
  <si>
    <t>HQ4023</t>
  </si>
  <si>
    <t>MCKAY</t>
  </si>
  <si>
    <t>TWO PIECES</t>
  </si>
  <si>
    <t>WB</t>
  </si>
  <si>
    <t>HORN QUARTET</t>
  </si>
  <si>
    <t>HQ5005</t>
  </si>
  <si>
    <t>HANDEL / SEYMOUR</t>
  </si>
  <si>
    <t>FUGHETTA OF THE LITTLE BELLS</t>
  </si>
  <si>
    <t>TB3040</t>
  </si>
  <si>
    <t>KETELBEY / TEAGUE</t>
  </si>
  <si>
    <t>IN A MONASTERY GARDEN</t>
  </si>
  <si>
    <t>TB5027</t>
  </si>
  <si>
    <t>GUILMANT</t>
  </si>
  <si>
    <t>MORCEAU SYMPHONIQUE</t>
  </si>
  <si>
    <t>EU6016</t>
  </si>
  <si>
    <t>SIMONE MANITA</t>
  </si>
  <si>
    <t>BELIEVE ME OF ALL THOSE ENDEARING YOUNG CHARMS</t>
  </si>
  <si>
    <t>WHAM</t>
  </si>
  <si>
    <t>TP5057</t>
  </si>
  <si>
    <t>FANTASY FOR TRUMPET</t>
  </si>
  <si>
    <t>WJ</t>
  </si>
  <si>
    <t>TP5058</t>
  </si>
  <si>
    <t>RONDO FOR TRUMPET</t>
  </si>
  <si>
    <t>TU4014</t>
  </si>
  <si>
    <t>MATTHEWS</t>
  </si>
  <si>
    <t>ALLELUJA, EXULTATE</t>
  </si>
  <si>
    <t>TU5008</t>
  </si>
  <si>
    <t>DANBURG</t>
  </si>
  <si>
    <t>SONATINA</t>
  </si>
  <si>
    <t>TU5029</t>
  </si>
  <si>
    <t>VAUGHAN</t>
  </si>
  <si>
    <t>CONCERTPIECE NO. 2</t>
  </si>
  <si>
    <t>Selling 
Price</t>
  </si>
  <si>
    <t>YTD
 Units
 Sold</t>
  </si>
  <si>
    <t>2013
 Units
 Sold</t>
  </si>
  <si>
    <t>Music LookUp - Ramonier Ramos</t>
  </si>
  <si>
    <t>Code:</t>
  </si>
  <si>
    <t>Composer</t>
  </si>
  <si>
    <t>Gross Margin [Markup $]</t>
  </si>
  <si>
    <t>Markup %</t>
  </si>
  <si>
    <t>2014 Goal % Increase</t>
  </si>
  <si>
    <t>2014 Goal in Units</t>
  </si>
  <si>
    <t>Units Needed to Meet 2014 Goal</t>
  </si>
  <si>
    <t>eu5031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</si>
</sst>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7" formatCode="&quot;$&quot;#,##0.00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vertical="top"/>
    </xf>
    <xf numFmtId="0" fontId="4" fillId="2" borderId="8" xfId="0" applyFont="1" applyFill="1" applyBorder="1"/>
    <xf numFmtId="0" fontId="4" fillId="2" borderId="5" xfId="0" applyFont="1" applyFill="1" applyBorder="1"/>
    <xf numFmtId="0" fontId="4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8" xfId="0" applyFont="1" applyFill="1" applyBorder="1"/>
    <xf numFmtId="0" fontId="4" fillId="3" borderId="9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167" fontId="4" fillId="3" borderId="4" xfId="1" applyNumberFormat="1" applyFont="1" applyFill="1" applyBorder="1" applyAlignment="1">
      <alignment horizontal="center"/>
    </xf>
    <xf numFmtId="167" fontId="4" fillId="3" borderId="9" xfId="1" applyNumberFormat="1" applyFont="1" applyFill="1" applyBorder="1" applyAlignment="1">
      <alignment horizontal="center"/>
    </xf>
    <xf numFmtId="168" fontId="4" fillId="3" borderId="9" xfId="0" applyNumberFormat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2" borderId="1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LookUp!$C$7</c:f>
          <c:strCache>
            <c:ptCount val="1"/>
            <c:pt idx="0">
              <c:v>CONCERTO IN A MINOR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57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961600980082376E-2"/>
                  <c:y val="-0.352393006781057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769605880493897E-3"/>
                  <c:y val="-0.29140190945356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6753921176098883E-2"/>
                  <c:y val="-0.328674246709255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753921176098883E-2"/>
                  <c:y val="-0.250741177901906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(LookUp!$B$18,LookUp!$B$19,LookUp!$B$21,LookUp!$B$22)</c:f>
              <c:strCache>
                <c:ptCount val="4"/>
                <c:pt idx="0">
                  <c:v>YTD Units Sold</c:v>
                </c:pt>
                <c:pt idx="1">
                  <c:v>2013 Units Sold</c:v>
                </c:pt>
                <c:pt idx="2">
                  <c:v>2014 Goal in Units</c:v>
                </c:pt>
                <c:pt idx="3">
                  <c:v>Units Needed to Meet 2014 Goal</c:v>
                </c:pt>
              </c:strCache>
            </c:strRef>
          </c:cat>
          <c:val>
            <c:numRef>
              <c:f>(LookUp!$C$18,LookUp!$C$19,LookUp!$C$21,LookUp!$C$22)</c:f>
              <c:numCache>
                <c:formatCode>General</c:formatCode>
                <c:ptCount val="4"/>
                <c:pt idx="0">
                  <c:v>91</c:v>
                </c:pt>
                <c:pt idx="1">
                  <c:v>72</c:v>
                </c:pt>
                <c:pt idx="2">
                  <c:v>82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4542184"/>
        <c:axId val="193485976"/>
        <c:axId val="0"/>
      </c:bar3DChart>
      <c:catAx>
        <c:axId val="44454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85976"/>
        <c:crosses val="autoZero"/>
        <c:auto val="1"/>
        <c:lblAlgn val="ctr"/>
        <c:lblOffset val="100"/>
        <c:noMultiLvlLbl val="0"/>
      </c:catAx>
      <c:valAx>
        <c:axId val="1934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4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83000">
          <a:schemeClr val="bg1">
            <a:lumMod val="50000"/>
          </a:schemeClr>
        </a:gs>
        <a:gs pos="10000">
          <a:schemeClr val="accent6">
            <a:lumMod val="0"/>
            <a:lumOff val="100000"/>
          </a:schemeClr>
        </a:gs>
        <a:gs pos="0">
          <a:schemeClr val="accent6">
            <a:lumMod val="100000"/>
          </a:schemeClr>
        </a:gs>
      </a:gsLst>
      <a:path path="shap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4</xdr:row>
      <xdr:rowOff>28575</xdr:rowOff>
    </xdr:from>
    <xdr:to>
      <xdr:col>1</xdr:col>
      <xdr:colOff>1381125</xdr:colOff>
      <xdr:row>4</xdr:row>
      <xdr:rowOff>180975</xdr:rowOff>
    </xdr:to>
    <xdr:sp macro="" textlink="">
      <xdr:nvSpPr>
        <xdr:cNvPr id="2" name="Striped Right Arrow 1"/>
        <xdr:cNvSpPr/>
      </xdr:nvSpPr>
      <xdr:spPr>
        <a:xfrm>
          <a:off x="1343025" y="819150"/>
          <a:ext cx="647700" cy="152400"/>
        </a:xfrm>
        <a:prstGeom prst="striped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280986</xdr:colOff>
      <xdr:row>6</xdr:row>
      <xdr:rowOff>4762</xdr:rowOff>
    </xdr:from>
    <xdr:to>
      <xdr:col>10</xdr:col>
      <xdr:colOff>561975</xdr:colOff>
      <xdr:row>23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abSelected="1" workbookViewId="0">
      <selection activeCell="C6" sqref="C6"/>
    </sheetView>
  </sheetViews>
  <sheetFormatPr defaultRowHeight="15" x14ac:dyDescent="0.25"/>
  <cols>
    <col min="2" max="2" width="30.140625" customWidth="1"/>
    <col min="3" max="3" width="26.85546875" customWidth="1"/>
  </cols>
  <sheetData>
    <row r="1" spans="2:11" ht="15.75" thickBot="1" x14ac:dyDescent="0.3"/>
    <row r="2" spans="2:11" x14ac:dyDescent="0.25">
      <c r="B2" s="8" t="s">
        <v>258</v>
      </c>
      <c r="C2" s="9"/>
      <c r="D2" s="9"/>
      <c r="E2" s="9"/>
      <c r="F2" s="9"/>
      <c r="G2" s="9"/>
      <c r="H2" s="9"/>
      <c r="I2" s="9"/>
      <c r="J2" s="9"/>
      <c r="K2" s="10"/>
    </row>
    <row r="3" spans="2:11" ht="15.75" thickBot="1" x14ac:dyDescent="0.3">
      <c r="B3" s="11">
        <f ca="1">TODAY()</f>
        <v>41941</v>
      </c>
      <c r="C3" s="12"/>
      <c r="D3" s="12"/>
      <c r="E3" s="12"/>
      <c r="F3" s="12"/>
      <c r="G3" s="12"/>
      <c r="H3" s="12"/>
      <c r="I3" s="12"/>
      <c r="J3" s="12"/>
      <c r="K3" s="13"/>
    </row>
    <row r="4" spans="2:11" ht="15.75" thickBot="1" x14ac:dyDescent="0.3"/>
    <row r="5" spans="2:11" ht="15.75" thickBot="1" x14ac:dyDescent="0.3">
      <c r="B5" s="22" t="s">
        <v>259</v>
      </c>
      <c r="C5" s="29" t="s">
        <v>266</v>
      </c>
    </row>
    <row r="6" spans="2:11" ht="15.75" thickBot="1" x14ac:dyDescent="0.3"/>
    <row r="7" spans="2:11" ht="53.25" customHeight="1" x14ac:dyDescent="0.25">
      <c r="B7" s="14" t="s">
        <v>2</v>
      </c>
      <c r="C7" s="26" t="str">
        <f>IFERROR(VLOOKUP(C5,MUSIC!A2:J76,3,FALSE),"Code Not Found")</f>
        <v>CONCERTO IN A MINOR</v>
      </c>
      <c r="D7" s="5"/>
    </row>
    <row r="8" spans="2:11" x14ac:dyDescent="0.25">
      <c r="B8" s="15" t="s">
        <v>260</v>
      </c>
      <c r="C8" s="17" t="str">
        <f>IFERROR(VLOOKUP(C5,MUSIC!A2:J76,2,FALSE),"")</f>
        <v>VIVALDI / OSTRANDER</v>
      </c>
    </row>
    <row r="9" spans="2:11" x14ac:dyDescent="0.25">
      <c r="B9" s="15" t="s">
        <v>0</v>
      </c>
      <c r="C9" s="17" t="str">
        <f>IFERROR(VLOOKUP(C5,MUSIC!A2:J76,1,FALSE),"")</f>
        <v>EU5031</v>
      </c>
    </row>
    <row r="10" spans="2:11" x14ac:dyDescent="0.25">
      <c r="B10" s="15" t="s">
        <v>3</v>
      </c>
      <c r="C10" s="17" t="str">
        <f>IFERROR(VLOOKUP(C5,MUSIC!A2:J76,4,FALSE),"")</f>
        <v>EM</v>
      </c>
    </row>
    <row r="11" spans="2:11" x14ac:dyDescent="0.25">
      <c r="B11" s="15" t="s">
        <v>5</v>
      </c>
      <c r="C11" s="17" t="str">
        <f>IFERROR(VLOOKUP(C5,MUSIC!A2:J76,6,FALSE),"")</f>
        <v>EUPHONIUM SOLO</v>
      </c>
    </row>
    <row r="12" spans="2:11" ht="15.75" thickBot="1" x14ac:dyDescent="0.3">
      <c r="B12" s="16" t="s">
        <v>4</v>
      </c>
      <c r="C12" s="18">
        <f>IFERROR(VLOOKUP(C5,MUSIC!A2:J76,5,FALSE),"")</f>
        <v>5</v>
      </c>
    </row>
    <row r="13" spans="2:11" ht="15.75" thickBot="1" x14ac:dyDescent="0.3"/>
    <row r="14" spans="2:11" x14ac:dyDescent="0.25">
      <c r="B14" s="19" t="s">
        <v>6</v>
      </c>
      <c r="C14" s="23">
        <f>IFERROR(VLOOKUP(C5,MUSIC!A2:J76,7,FALSE),"")</f>
        <v>3.25</v>
      </c>
    </row>
    <row r="15" spans="2:11" x14ac:dyDescent="0.25">
      <c r="B15" s="20" t="s">
        <v>7</v>
      </c>
      <c r="C15" s="24">
        <f>IFERROR(VLOOKUP(C5,MUSIC!A2:J76,8,FALSE),"")</f>
        <v>6.8</v>
      </c>
    </row>
    <row r="16" spans="2:11" x14ac:dyDescent="0.25">
      <c r="B16" s="20" t="s">
        <v>261</v>
      </c>
      <c r="C16" s="24">
        <f>IFERROR((C15-C14),"")</f>
        <v>3.55</v>
      </c>
    </row>
    <row r="17" spans="2:3" x14ac:dyDescent="0.25">
      <c r="B17" s="20" t="s">
        <v>262</v>
      </c>
      <c r="C17" s="25">
        <f>IFERROR((C15-C14)/C14,"")</f>
        <v>1.0923076923076922</v>
      </c>
    </row>
    <row r="18" spans="2:3" x14ac:dyDescent="0.25">
      <c r="B18" s="20" t="s">
        <v>8</v>
      </c>
      <c r="C18" s="21">
        <f>IFERROR(VLOOKUP(C5,MUSIC!A2:J76,9,FALSE),"")</f>
        <v>91</v>
      </c>
    </row>
    <row r="19" spans="2:3" x14ac:dyDescent="0.25">
      <c r="B19" s="20" t="s">
        <v>9</v>
      </c>
      <c r="C19" s="21">
        <f>IFERROR(VLOOKUP(C5,MUSIC!A2:J76,10,FALSE),"")</f>
        <v>72</v>
      </c>
    </row>
    <row r="20" spans="2:3" x14ac:dyDescent="0.25">
      <c r="B20" s="20" t="s">
        <v>263</v>
      </c>
      <c r="C20" s="25">
        <v>0.15</v>
      </c>
    </row>
    <row r="21" spans="2:3" x14ac:dyDescent="0.25">
      <c r="B21" s="20" t="s">
        <v>264</v>
      </c>
      <c r="C21" s="21">
        <f>IFERROR(INT(C19+(0.15*C19)),"")</f>
        <v>82</v>
      </c>
    </row>
    <row r="22" spans="2:3" x14ac:dyDescent="0.25">
      <c r="B22" s="20" t="s">
        <v>265</v>
      </c>
      <c r="C22" s="21" t="str">
        <f>IFERROR(IF((C21-C18)&lt;0," 0",C21-C18),"")</f>
        <v xml:space="preserve"> 0</v>
      </c>
    </row>
    <row r="23" spans="2:3" ht="15.75" thickBot="1" x14ac:dyDescent="0.3">
      <c r="B23" s="27" t="str">
        <f>IFERROR(IF(C21-C18&lt;0,"***2014 Goal Met***","   "),"")</f>
        <v>***2014 Goal Met***</v>
      </c>
      <c r="C23" s="28"/>
    </row>
  </sheetData>
  <sheetProtection sheet="1" objects="1" scenarios="1"/>
  <mergeCells count="3">
    <mergeCell ref="B2:K2"/>
    <mergeCell ref="B3:K3"/>
    <mergeCell ref="B23:C23"/>
  </mergeCells>
  <pageMargins left="0.7" right="0.7" top="0.75" bottom="0.75" header="0.3" footer="0.3"/>
  <pageSetup paperSize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" workbookViewId="0">
      <selection activeCell="C1" sqref="C1:C1048576"/>
    </sheetView>
  </sheetViews>
  <sheetFormatPr defaultRowHeight="15" x14ac:dyDescent="0.25"/>
  <cols>
    <col min="1" max="1" width="10.5703125" customWidth="1"/>
    <col min="2" max="2" width="27.85546875" customWidth="1"/>
    <col min="3" max="3" width="25.85546875" style="7" customWidth="1"/>
    <col min="4" max="4" width="10.7109375" style="5" customWidth="1"/>
    <col min="5" max="5" width="11.28515625" style="5" customWidth="1"/>
    <col min="6" max="6" width="20.140625" customWidth="1"/>
    <col min="7" max="7" width="10" customWidth="1"/>
    <col min="8" max="8" width="12.42578125" customWidth="1"/>
    <col min="9" max="9" width="18.7109375" style="5" customWidth="1"/>
    <col min="10" max="10" width="15.85546875" style="5" customWidth="1"/>
  </cols>
  <sheetData>
    <row r="1" spans="1:10" s="2" customFormat="1" ht="44.25" customHeight="1" x14ac:dyDescent="0.25">
      <c r="A1" s="2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4" t="s">
        <v>255</v>
      </c>
      <c r="I1" s="4" t="s">
        <v>256</v>
      </c>
      <c r="J1" s="4" t="s">
        <v>257</v>
      </c>
    </row>
    <row r="2" spans="1:10" x14ac:dyDescent="0.25">
      <c r="A2" t="s">
        <v>87</v>
      </c>
      <c r="B2" t="s">
        <v>88</v>
      </c>
      <c r="C2" s="7" t="s">
        <v>89</v>
      </c>
      <c r="D2" s="5" t="s">
        <v>90</v>
      </c>
      <c r="E2" s="5">
        <v>4</v>
      </c>
      <c r="F2" t="s">
        <v>14</v>
      </c>
      <c r="G2" s="1">
        <v>3.25</v>
      </c>
      <c r="H2" s="1">
        <v>9.3000000000000007</v>
      </c>
      <c r="I2" s="5">
        <v>17</v>
      </c>
      <c r="J2" s="5">
        <v>21</v>
      </c>
    </row>
    <row r="3" spans="1:10" x14ac:dyDescent="0.25">
      <c r="A3" t="s">
        <v>91</v>
      </c>
      <c r="B3" t="s">
        <v>88</v>
      </c>
      <c r="C3" s="7" t="s">
        <v>92</v>
      </c>
      <c r="D3" s="5" t="s">
        <v>90</v>
      </c>
      <c r="E3" s="5">
        <v>4</v>
      </c>
      <c r="F3" t="s">
        <v>14</v>
      </c>
      <c r="G3" s="1">
        <v>3.25</v>
      </c>
      <c r="H3" s="1">
        <v>5.2</v>
      </c>
      <c r="I3" s="5">
        <v>64</v>
      </c>
      <c r="J3" s="5">
        <v>149</v>
      </c>
    </row>
    <row r="4" spans="1:10" x14ac:dyDescent="0.25">
      <c r="A4" t="s">
        <v>192</v>
      </c>
      <c r="B4" t="s">
        <v>193</v>
      </c>
      <c r="C4" s="7" t="s">
        <v>194</v>
      </c>
      <c r="D4" s="5" t="s">
        <v>195</v>
      </c>
      <c r="E4" s="5">
        <v>4</v>
      </c>
      <c r="F4" t="s">
        <v>14</v>
      </c>
      <c r="G4" s="1">
        <v>5.4</v>
      </c>
      <c r="H4" s="1">
        <v>9</v>
      </c>
      <c r="I4" s="5">
        <v>60</v>
      </c>
      <c r="J4" s="5">
        <v>50</v>
      </c>
    </row>
    <row r="5" spans="1:10" ht="30" x14ac:dyDescent="0.25">
      <c r="A5" t="s">
        <v>196</v>
      </c>
      <c r="B5" t="s">
        <v>193</v>
      </c>
      <c r="C5" s="7" t="s">
        <v>197</v>
      </c>
      <c r="D5" s="5" t="s">
        <v>195</v>
      </c>
      <c r="E5" s="5">
        <v>4</v>
      </c>
      <c r="F5" t="s">
        <v>14</v>
      </c>
      <c r="G5" s="1">
        <v>5.4</v>
      </c>
      <c r="H5" s="1">
        <v>9.1999999999999993</v>
      </c>
      <c r="I5" s="5">
        <v>41</v>
      </c>
      <c r="J5" s="5">
        <v>130</v>
      </c>
    </row>
    <row r="6" spans="1:10" x14ac:dyDescent="0.25">
      <c r="A6" t="s">
        <v>134</v>
      </c>
      <c r="B6" t="s">
        <v>135</v>
      </c>
      <c r="C6" s="7" t="s">
        <v>136</v>
      </c>
      <c r="D6" s="5" t="s">
        <v>137</v>
      </c>
      <c r="E6" s="5">
        <v>4</v>
      </c>
      <c r="F6" t="s">
        <v>14</v>
      </c>
      <c r="G6" s="1">
        <v>3.25</v>
      </c>
      <c r="H6" s="1">
        <v>5.5</v>
      </c>
      <c r="I6" s="5">
        <v>21</v>
      </c>
      <c r="J6" s="5">
        <v>29</v>
      </c>
    </row>
    <row r="7" spans="1:10" x14ac:dyDescent="0.25">
      <c r="A7" t="s">
        <v>93</v>
      </c>
      <c r="B7" t="s">
        <v>94</v>
      </c>
      <c r="C7" s="7" t="s">
        <v>95</v>
      </c>
      <c r="D7" s="5" t="s">
        <v>90</v>
      </c>
      <c r="E7" s="5">
        <v>5</v>
      </c>
      <c r="F7" t="s">
        <v>14</v>
      </c>
      <c r="G7" s="1">
        <v>3.25</v>
      </c>
      <c r="H7" s="1">
        <v>9.1</v>
      </c>
      <c r="I7" s="5">
        <v>2</v>
      </c>
      <c r="J7" s="5">
        <v>89</v>
      </c>
    </row>
    <row r="8" spans="1:10" ht="30" x14ac:dyDescent="0.25">
      <c r="A8" t="s">
        <v>10</v>
      </c>
      <c r="B8" t="s">
        <v>11</v>
      </c>
      <c r="C8" s="7" t="s">
        <v>12</v>
      </c>
      <c r="D8" s="5" t="s">
        <v>13</v>
      </c>
      <c r="E8" s="5">
        <v>5</v>
      </c>
      <c r="F8" t="s">
        <v>14</v>
      </c>
      <c r="G8" s="1">
        <v>3.25</v>
      </c>
      <c r="H8" s="1">
        <v>6.8</v>
      </c>
      <c r="I8" s="5">
        <v>42</v>
      </c>
      <c r="J8" s="5">
        <v>162</v>
      </c>
    </row>
    <row r="9" spans="1:10" ht="30" x14ac:dyDescent="0.25">
      <c r="A9" t="s">
        <v>15</v>
      </c>
      <c r="B9" t="s">
        <v>16</v>
      </c>
      <c r="C9" s="7" t="s">
        <v>17</v>
      </c>
      <c r="D9" s="5" t="s">
        <v>13</v>
      </c>
      <c r="E9" s="5">
        <v>5</v>
      </c>
      <c r="F9" t="s">
        <v>14</v>
      </c>
      <c r="G9" s="1">
        <v>5.6</v>
      </c>
      <c r="H9" s="1">
        <v>8.5</v>
      </c>
      <c r="I9" s="5">
        <v>53</v>
      </c>
      <c r="J9" s="5">
        <v>53</v>
      </c>
    </row>
    <row r="10" spans="1:10" x14ac:dyDescent="0.25">
      <c r="A10" t="s">
        <v>156</v>
      </c>
      <c r="B10" t="s">
        <v>157</v>
      </c>
      <c r="C10" s="7" t="s">
        <v>158</v>
      </c>
      <c r="D10" s="5" t="s">
        <v>159</v>
      </c>
      <c r="E10" s="5">
        <v>6</v>
      </c>
      <c r="F10" t="s">
        <v>14</v>
      </c>
      <c r="G10" s="1">
        <v>5.2</v>
      </c>
      <c r="H10" s="1">
        <v>5.4</v>
      </c>
      <c r="I10" s="5">
        <v>90</v>
      </c>
      <c r="J10" s="5">
        <v>131</v>
      </c>
    </row>
    <row r="11" spans="1:10" x14ac:dyDescent="0.25">
      <c r="A11" t="s">
        <v>188</v>
      </c>
      <c r="B11" t="s">
        <v>189</v>
      </c>
      <c r="C11" s="7" t="s">
        <v>190</v>
      </c>
      <c r="D11" s="5" t="s">
        <v>191</v>
      </c>
      <c r="E11" s="5">
        <v>6</v>
      </c>
      <c r="F11" t="s">
        <v>14</v>
      </c>
      <c r="G11" s="1">
        <v>3.25</v>
      </c>
      <c r="H11" s="1">
        <v>6.4</v>
      </c>
      <c r="I11" s="5">
        <v>61</v>
      </c>
      <c r="J11" s="5">
        <v>63</v>
      </c>
    </row>
    <row r="12" spans="1:10" x14ac:dyDescent="0.25">
      <c r="A12" t="s">
        <v>18</v>
      </c>
      <c r="B12" t="s">
        <v>19</v>
      </c>
      <c r="C12" s="7" t="s">
        <v>20</v>
      </c>
      <c r="D12" s="5" t="s">
        <v>13</v>
      </c>
      <c r="E12" s="5">
        <v>6</v>
      </c>
      <c r="F12" t="s">
        <v>14</v>
      </c>
      <c r="G12" s="1">
        <v>5.4</v>
      </c>
      <c r="H12" s="1">
        <v>9.1</v>
      </c>
      <c r="I12" s="5">
        <v>99</v>
      </c>
      <c r="J12" s="5">
        <v>72</v>
      </c>
    </row>
    <row r="13" spans="1:10" x14ac:dyDescent="0.25">
      <c r="A13" t="s">
        <v>21</v>
      </c>
      <c r="B13" t="s">
        <v>22</v>
      </c>
      <c r="C13" s="7" t="s">
        <v>23</v>
      </c>
      <c r="D13" s="5" t="s">
        <v>13</v>
      </c>
      <c r="E13" s="5">
        <v>5</v>
      </c>
      <c r="F13" t="s">
        <v>24</v>
      </c>
      <c r="G13" s="1">
        <v>3.25</v>
      </c>
      <c r="H13" s="1">
        <v>9.6999999999999993</v>
      </c>
      <c r="I13" s="5">
        <v>64</v>
      </c>
      <c r="J13" s="5">
        <v>137</v>
      </c>
    </row>
    <row r="14" spans="1:10" x14ac:dyDescent="0.25">
      <c r="A14" t="s">
        <v>96</v>
      </c>
      <c r="B14" t="s">
        <v>97</v>
      </c>
      <c r="C14" s="7" t="s">
        <v>98</v>
      </c>
      <c r="D14" s="5" t="s">
        <v>90</v>
      </c>
      <c r="E14" s="5">
        <v>5</v>
      </c>
      <c r="F14" t="s">
        <v>24</v>
      </c>
      <c r="G14" s="1">
        <v>3.25</v>
      </c>
      <c r="H14" s="1">
        <v>6.3</v>
      </c>
      <c r="I14" s="5">
        <v>64</v>
      </c>
      <c r="J14" s="5">
        <v>18</v>
      </c>
    </row>
    <row r="15" spans="1:10" ht="30" x14ac:dyDescent="0.25">
      <c r="A15" t="s">
        <v>138</v>
      </c>
      <c r="B15" t="s">
        <v>139</v>
      </c>
      <c r="C15" s="7" t="s">
        <v>140</v>
      </c>
      <c r="D15" s="5" t="s">
        <v>137</v>
      </c>
      <c r="E15" s="5">
        <v>5</v>
      </c>
      <c r="F15" t="s">
        <v>24</v>
      </c>
      <c r="G15" s="1">
        <v>5.5</v>
      </c>
      <c r="H15" s="1">
        <v>6.6</v>
      </c>
      <c r="I15" s="5">
        <v>54</v>
      </c>
      <c r="J15" s="5">
        <v>185</v>
      </c>
    </row>
    <row r="16" spans="1:10" x14ac:dyDescent="0.25">
      <c r="A16" t="s">
        <v>58</v>
      </c>
      <c r="B16" t="s">
        <v>59</v>
      </c>
      <c r="C16" s="7" t="s">
        <v>60</v>
      </c>
      <c r="D16" s="5" t="s">
        <v>61</v>
      </c>
      <c r="E16" s="5">
        <v>5</v>
      </c>
      <c r="F16" t="s">
        <v>24</v>
      </c>
      <c r="G16" s="1">
        <v>3.25</v>
      </c>
      <c r="H16" s="1">
        <v>9.5</v>
      </c>
      <c r="I16" s="5">
        <v>73</v>
      </c>
      <c r="J16" s="5">
        <v>55</v>
      </c>
    </row>
    <row r="17" spans="1:10" x14ac:dyDescent="0.25">
      <c r="A17" t="s">
        <v>141</v>
      </c>
      <c r="B17" t="s">
        <v>142</v>
      </c>
      <c r="C17" s="7" t="s">
        <v>143</v>
      </c>
      <c r="D17" s="5" t="s">
        <v>137</v>
      </c>
      <c r="E17" s="5">
        <v>6</v>
      </c>
      <c r="F17" t="s">
        <v>24</v>
      </c>
      <c r="G17" s="1">
        <v>3.25</v>
      </c>
      <c r="H17" s="1">
        <v>6.3</v>
      </c>
      <c r="I17" s="5">
        <v>31</v>
      </c>
      <c r="J17" s="5">
        <v>62</v>
      </c>
    </row>
    <row r="18" spans="1:10" x14ac:dyDescent="0.25">
      <c r="A18" t="s">
        <v>69</v>
      </c>
      <c r="B18" t="s">
        <v>70</v>
      </c>
      <c r="C18" s="7" t="s">
        <v>71</v>
      </c>
      <c r="D18" s="5" t="s">
        <v>72</v>
      </c>
      <c r="E18" s="5">
        <v>6</v>
      </c>
      <c r="F18" t="s">
        <v>24</v>
      </c>
      <c r="G18" s="1">
        <v>5.3</v>
      </c>
      <c r="H18" s="1">
        <v>5.7</v>
      </c>
      <c r="I18" s="5">
        <v>2</v>
      </c>
      <c r="J18" s="5">
        <v>73</v>
      </c>
    </row>
    <row r="19" spans="1:10" x14ac:dyDescent="0.25">
      <c r="A19" t="s">
        <v>25</v>
      </c>
      <c r="B19" t="s">
        <v>26</v>
      </c>
      <c r="C19" s="7" t="s">
        <v>27</v>
      </c>
      <c r="D19" s="5" t="s">
        <v>13</v>
      </c>
      <c r="E19" s="5">
        <v>6</v>
      </c>
      <c r="F19" t="s">
        <v>24</v>
      </c>
      <c r="G19" s="1">
        <v>5.6</v>
      </c>
      <c r="H19" s="1">
        <v>8.1</v>
      </c>
      <c r="I19" s="5">
        <v>75</v>
      </c>
      <c r="J19" s="5">
        <v>123</v>
      </c>
    </row>
    <row r="20" spans="1:10" x14ac:dyDescent="0.25">
      <c r="A20" t="s">
        <v>160</v>
      </c>
      <c r="B20" t="s">
        <v>157</v>
      </c>
      <c r="C20" s="7" t="s">
        <v>161</v>
      </c>
      <c r="D20" s="5" t="s">
        <v>159</v>
      </c>
      <c r="E20" s="5">
        <v>2</v>
      </c>
      <c r="F20" t="s">
        <v>77</v>
      </c>
      <c r="G20" s="1">
        <v>3.25</v>
      </c>
      <c r="H20" s="1">
        <v>8.6</v>
      </c>
      <c r="I20" s="5">
        <v>1</v>
      </c>
      <c r="J20" s="5">
        <v>220</v>
      </c>
    </row>
    <row r="21" spans="1:10" x14ac:dyDescent="0.25">
      <c r="A21" t="s">
        <v>162</v>
      </c>
      <c r="B21" t="s">
        <v>157</v>
      </c>
      <c r="C21" s="7" t="s">
        <v>163</v>
      </c>
      <c r="D21" s="5" t="s">
        <v>159</v>
      </c>
      <c r="E21" s="5">
        <v>2</v>
      </c>
      <c r="F21" t="s">
        <v>77</v>
      </c>
      <c r="G21" s="1">
        <v>3.25</v>
      </c>
      <c r="H21" s="1">
        <v>8.6</v>
      </c>
      <c r="I21" s="5">
        <v>26</v>
      </c>
      <c r="J21" s="5">
        <v>184</v>
      </c>
    </row>
    <row r="22" spans="1:10" ht="30" x14ac:dyDescent="0.25">
      <c r="A22" t="s">
        <v>121</v>
      </c>
      <c r="B22" t="s">
        <v>122</v>
      </c>
      <c r="C22" s="7" t="s">
        <v>123</v>
      </c>
      <c r="D22" s="5" t="s">
        <v>124</v>
      </c>
      <c r="E22" s="5">
        <v>4</v>
      </c>
      <c r="F22" t="s">
        <v>77</v>
      </c>
      <c r="G22" s="1">
        <v>3.25</v>
      </c>
      <c r="H22" s="1">
        <v>9.4</v>
      </c>
      <c r="I22" s="5">
        <v>7</v>
      </c>
      <c r="J22" s="5">
        <v>47</v>
      </c>
    </row>
    <row r="23" spans="1:10" x14ac:dyDescent="0.25">
      <c r="A23" t="s">
        <v>217</v>
      </c>
      <c r="B23" t="s">
        <v>218</v>
      </c>
      <c r="C23" s="7" t="s">
        <v>219</v>
      </c>
      <c r="D23" s="5" t="s">
        <v>220</v>
      </c>
      <c r="E23" s="5">
        <v>4</v>
      </c>
      <c r="F23" t="s">
        <v>77</v>
      </c>
      <c r="G23" s="1">
        <v>3.25</v>
      </c>
      <c r="H23" s="1">
        <v>7.2</v>
      </c>
      <c r="I23" s="5">
        <v>42</v>
      </c>
      <c r="J23" s="5">
        <v>17</v>
      </c>
    </row>
    <row r="24" spans="1:10" x14ac:dyDescent="0.25">
      <c r="A24" t="s">
        <v>73</v>
      </c>
      <c r="B24" t="s">
        <v>74</v>
      </c>
      <c r="C24" s="7" t="s">
        <v>75</v>
      </c>
      <c r="D24" s="5" t="s">
        <v>76</v>
      </c>
      <c r="E24" s="5">
        <v>4</v>
      </c>
      <c r="F24" t="s">
        <v>77</v>
      </c>
      <c r="G24" s="1">
        <v>5.6</v>
      </c>
      <c r="H24" s="1">
        <v>7.8</v>
      </c>
      <c r="I24" s="5">
        <v>30</v>
      </c>
      <c r="J24" s="5">
        <v>130</v>
      </c>
    </row>
    <row r="25" spans="1:10" x14ac:dyDescent="0.25">
      <c r="A25" t="s">
        <v>78</v>
      </c>
      <c r="B25" t="s">
        <v>79</v>
      </c>
      <c r="C25" s="7" t="s">
        <v>80</v>
      </c>
      <c r="D25" s="5" t="s">
        <v>76</v>
      </c>
      <c r="E25" s="5">
        <v>5</v>
      </c>
      <c r="F25" t="s">
        <v>77</v>
      </c>
      <c r="G25" s="1">
        <v>3.25</v>
      </c>
      <c r="H25" s="1">
        <v>5.5</v>
      </c>
      <c r="I25" s="5">
        <v>86</v>
      </c>
      <c r="J25" s="5">
        <v>63</v>
      </c>
    </row>
    <row r="26" spans="1:10" x14ac:dyDescent="0.25">
      <c r="A26" t="s">
        <v>125</v>
      </c>
      <c r="B26" t="s">
        <v>126</v>
      </c>
      <c r="C26" s="7" t="s">
        <v>127</v>
      </c>
      <c r="D26" s="5" t="s">
        <v>124</v>
      </c>
      <c r="E26" s="5">
        <v>5</v>
      </c>
      <c r="F26" t="s">
        <v>77</v>
      </c>
      <c r="G26" s="1">
        <v>3.25</v>
      </c>
      <c r="H26" s="1">
        <v>8.6</v>
      </c>
      <c r="I26" s="5">
        <v>36</v>
      </c>
      <c r="J26" s="5">
        <v>36</v>
      </c>
    </row>
    <row r="27" spans="1:10" x14ac:dyDescent="0.25">
      <c r="A27" t="s">
        <v>221</v>
      </c>
      <c r="B27" t="s">
        <v>110</v>
      </c>
      <c r="C27" s="7" t="s">
        <v>222</v>
      </c>
      <c r="D27" s="5" t="s">
        <v>220</v>
      </c>
      <c r="E27" s="5">
        <v>5</v>
      </c>
      <c r="F27" t="s">
        <v>77</v>
      </c>
      <c r="G27" s="1">
        <v>3.25</v>
      </c>
      <c r="H27" s="1">
        <v>6.6</v>
      </c>
      <c r="I27" s="5">
        <v>98</v>
      </c>
      <c r="J27" s="5">
        <v>111</v>
      </c>
    </row>
    <row r="28" spans="1:10" x14ac:dyDescent="0.25">
      <c r="A28" t="s">
        <v>105</v>
      </c>
      <c r="B28" t="s">
        <v>106</v>
      </c>
      <c r="C28" s="7" t="s">
        <v>107</v>
      </c>
      <c r="D28" s="5" t="s">
        <v>108</v>
      </c>
      <c r="E28" s="5">
        <v>5</v>
      </c>
      <c r="F28" t="s">
        <v>77</v>
      </c>
      <c r="G28" s="1">
        <v>3.25</v>
      </c>
      <c r="H28" s="1">
        <v>6.8</v>
      </c>
      <c r="I28" s="5">
        <v>91</v>
      </c>
      <c r="J28" s="5">
        <v>72</v>
      </c>
    </row>
    <row r="29" spans="1:10" ht="45" x14ac:dyDescent="0.25">
      <c r="A29" t="s">
        <v>237</v>
      </c>
      <c r="B29" t="s">
        <v>238</v>
      </c>
      <c r="C29" s="7" t="s">
        <v>239</v>
      </c>
      <c r="D29" s="5" t="s">
        <v>240</v>
      </c>
      <c r="E29" s="5">
        <v>6</v>
      </c>
      <c r="F29" t="s">
        <v>77</v>
      </c>
      <c r="G29" s="1">
        <v>5.2</v>
      </c>
      <c r="H29" s="1">
        <v>9.4</v>
      </c>
      <c r="I29" s="5">
        <v>70</v>
      </c>
      <c r="J29" s="5">
        <v>68</v>
      </c>
    </row>
    <row r="30" spans="1:10" x14ac:dyDescent="0.25">
      <c r="A30" t="s">
        <v>109</v>
      </c>
      <c r="B30" t="s">
        <v>110</v>
      </c>
      <c r="C30" s="7" t="s">
        <v>111</v>
      </c>
      <c r="D30" s="5" t="s">
        <v>108</v>
      </c>
      <c r="E30" s="5">
        <v>7</v>
      </c>
      <c r="F30" t="s">
        <v>77</v>
      </c>
      <c r="G30" s="1">
        <v>5.6</v>
      </c>
      <c r="H30" s="1">
        <v>6.7</v>
      </c>
      <c r="I30" s="5">
        <v>74</v>
      </c>
      <c r="J30" s="5">
        <v>23</v>
      </c>
    </row>
    <row r="31" spans="1:10" x14ac:dyDescent="0.25">
      <c r="A31" t="s">
        <v>144</v>
      </c>
      <c r="B31" t="s">
        <v>145</v>
      </c>
      <c r="C31" s="7" t="s">
        <v>146</v>
      </c>
      <c r="D31" s="5" t="s">
        <v>137</v>
      </c>
      <c r="E31" s="5">
        <v>3</v>
      </c>
      <c r="F31" t="s">
        <v>31</v>
      </c>
      <c r="G31" s="1">
        <v>5.0999999999999996</v>
      </c>
      <c r="H31" s="1">
        <v>9.9</v>
      </c>
      <c r="I31" s="5">
        <v>85</v>
      </c>
      <c r="J31" s="5">
        <v>94</v>
      </c>
    </row>
    <row r="32" spans="1:10" x14ac:dyDescent="0.25">
      <c r="A32" t="s">
        <v>147</v>
      </c>
      <c r="B32" t="s">
        <v>148</v>
      </c>
      <c r="C32" s="7" t="s">
        <v>149</v>
      </c>
      <c r="D32" s="5" t="s">
        <v>137</v>
      </c>
      <c r="E32" s="5">
        <v>3</v>
      </c>
      <c r="F32" t="s">
        <v>31</v>
      </c>
      <c r="G32" s="1">
        <v>3.25</v>
      </c>
      <c r="H32" s="1">
        <v>7.7</v>
      </c>
      <c r="I32" s="5">
        <v>70</v>
      </c>
      <c r="J32" s="5">
        <v>220</v>
      </c>
    </row>
    <row r="33" spans="1:10" ht="30" x14ac:dyDescent="0.25">
      <c r="A33" t="s">
        <v>28</v>
      </c>
      <c r="B33" t="s">
        <v>29</v>
      </c>
      <c r="C33" s="7" t="s">
        <v>30</v>
      </c>
      <c r="D33" s="5" t="s">
        <v>13</v>
      </c>
      <c r="E33" s="5">
        <v>4</v>
      </c>
      <c r="F33" t="s">
        <v>31</v>
      </c>
      <c r="G33" s="1">
        <v>5.5</v>
      </c>
      <c r="H33" s="1">
        <v>6.5</v>
      </c>
      <c r="I33" s="5">
        <v>13</v>
      </c>
      <c r="J33" s="5">
        <v>204</v>
      </c>
    </row>
    <row r="34" spans="1:10" ht="30" x14ac:dyDescent="0.25">
      <c r="A34" t="s">
        <v>112</v>
      </c>
      <c r="B34" t="s">
        <v>113</v>
      </c>
      <c r="C34" s="7" t="s">
        <v>114</v>
      </c>
      <c r="D34" s="5" t="s">
        <v>108</v>
      </c>
      <c r="E34" s="5">
        <v>4</v>
      </c>
      <c r="F34" t="s">
        <v>31</v>
      </c>
      <c r="G34" s="1">
        <v>3.25</v>
      </c>
      <c r="H34" s="1">
        <v>8.1</v>
      </c>
      <c r="I34" s="5">
        <v>13</v>
      </c>
      <c r="J34" s="5">
        <v>65</v>
      </c>
    </row>
    <row r="35" spans="1:10" x14ac:dyDescent="0.25">
      <c r="A35" t="s">
        <v>115</v>
      </c>
      <c r="B35" t="s">
        <v>116</v>
      </c>
      <c r="C35" s="7" t="s">
        <v>117</v>
      </c>
      <c r="D35" s="5" t="s">
        <v>108</v>
      </c>
      <c r="E35" s="5">
        <v>4</v>
      </c>
      <c r="F35" t="s">
        <v>31</v>
      </c>
      <c r="G35" s="1">
        <v>5.0999999999999996</v>
      </c>
      <c r="H35" s="1">
        <v>5.2</v>
      </c>
      <c r="I35" s="5">
        <v>94</v>
      </c>
      <c r="J35" s="5">
        <v>58</v>
      </c>
    </row>
    <row r="36" spans="1:10" x14ac:dyDescent="0.25">
      <c r="A36" t="s">
        <v>43</v>
      </c>
      <c r="B36" t="s">
        <v>44</v>
      </c>
      <c r="C36" s="7" t="s">
        <v>45</v>
      </c>
      <c r="D36" s="5" t="s">
        <v>46</v>
      </c>
      <c r="E36" s="5">
        <v>4</v>
      </c>
      <c r="F36" t="s">
        <v>31</v>
      </c>
      <c r="G36" s="1">
        <v>3.25</v>
      </c>
      <c r="H36" s="1">
        <v>6.1</v>
      </c>
      <c r="I36" s="5">
        <v>37</v>
      </c>
      <c r="J36" s="5">
        <v>14</v>
      </c>
    </row>
    <row r="37" spans="1:10" x14ac:dyDescent="0.25">
      <c r="A37" t="s">
        <v>32</v>
      </c>
      <c r="B37" t="s">
        <v>33</v>
      </c>
      <c r="C37" s="7" t="s">
        <v>34</v>
      </c>
      <c r="D37" s="5" t="s">
        <v>13</v>
      </c>
      <c r="E37" s="5">
        <v>5</v>
      </c>
      <c r="F37" t="s">
        <v>31</v>
      </c>
      <c r="G37" s="1">
        <v>3.25</v>
      </c>
      <c r="H37" s="1">
        <v>5.4</v>
      </c>
      <c r="I37" s="5">
        <v>55</v>
      </c>
      <c r="J37" s="5">
        <v>166</v>
      </c>
    </row>
    <row r="38" spans="1:10" ht="45" x14ac:dyDescent="0.25">
      <c r="A38" t="s">
        <v>164</v>
      </c>
      <c r="B38" t="s">
        <v>165</v>
      </c>
      <c r="C38" s="7" t="s">
        <v>166</v>
      </c>
      <c r="D38" s="5" t="s">
        <v>159</v>
      </c>
      <c r="E38" s="5">
        <v>5</v>
      </c>
      <c r="F38" t="s">
        <v>31</v>
      </c>
      <c r="G38" s="1">
        <v>3.25</v>
      </c>
      <c r="H38" s="1">
        <v>5.2</v>
      </c>
      <c r="I38" s="5">
        <v>91</v>
      </c>
      <c r="J38" s="5">
        <v>156</v>
      </c>
    </row>
    <row r="39" spans="1:10" x14ac:dyDescent="0.25">
      <c r="A39" t="s">
        <v>167</v>
      </c>
      <c r="B39" t="s">
        <v>168</v>
      </c>
      <c r="C39" s="7" t="s">
        <v>169</v>
      </c>
      <c r="D39" s="5" t="s">
        <v>159</v>
      </c>
      <c r="E39" s="5">
        <v>5</v>
      </c>
      <c r="F39" t="s">
        <v>31</v>
      </c>
      <c r="G39" s="1">
        <v>3.25</v>
      </c>
      <c r="H39" s="1">
        <v>7.8</v>
      </c>
      <c r="I39" s="5">
        <v>96</v>
      </c>
      <c r="J39" s="5">
        <v>66</v>
      </c>
    </row>
    <row r="40" spans="1:10" x14ac:dyDescent="0.25">
      <c r="A40" t="s">
        <v>47</v>
      </c>
      <c r="B40" t="s">
        <v>48</v>
      </c>
      <c r="C40" s="7" t="s">
        <v>49</v>
      </c>
      <c r="D40" s="5" t="s">
        <v>46</v>
      </c>
      <c r="E40" s="5">
        <v>5</v>
      </c>
      <c r="F40" t="s">
        <v>31</v>
      </c>
      <c r="G40" s="1">
        <v>3.25</v>
      </c>
      <c r="H40" s="1">
        <v>9.6999999999999993</v>
      </c>
      <c r="I40" s="5">
        <v>91</v>
      </c>
      <c r="J40" s="5">
        <v>81</v>
      </c>
    </row>
    <row r="41" spans="1:10" x14ac:dyDescent="0.25">
      <c r="A41" t="s">
        <v>223</v>
      </c>
      <c r="B41" t="s">
        <v>224</v>
      </c>
      <c r="C41" s="7" t="s">
        <v>225</v>
      </c>
      <c r="D41" s="5" t="s">
        <v>226</v>
      </c>
      <c r="E41" s="5">
        <v>4</v>
      </c>
      <c r="F41" t="s">
        <v>227</v>
      </c>
      <c r="G41" s="1">
        <v>3.25</v>
      </c>
      <c r="H41" s="1">
        <v>7.3</v>
      </c>
      <c r="I41" s="5">
        <v>30</v>
      </c>
      <c r="J41" s="5">
        <v>66</v>
      </c>
    </row>
    <row r="42" spans="1:10" ht="30" x14ac:dyDescent="0.25">
      <c r="A42" t="s">
        <v>228</v>
      </c>
      <c r="B42" t="s">
        <v>229</v>
      </c>
      <c r="C42" s="7" t="s">
        <v>230</v>
      </c>
      <c r="D42" s="5" t="s">
        <v>226</v>
      </c>
      <c r="E42" s="5">
        <v>5</v>
      </c>
      <c r="F42" t="s">
        <v>227</v>
      </c>
      <c r="G42" s="1">
        <v>5.5</v>
      </c>
      <c r="H42" s="1">
        <v>8.5</v>
      </c>
      <c r="I42" s="5">
        <v>15</v>
      </c>
      <c r="J42" s="5">
        <v>192</v>
      </c>
    </row>
    <row r="43" spans="1:10" x14ac:dyDescent="0.25">
      <c r="A43" t="s">
        <v>231</v>
      </c>
      <c r="B43" t="s">
        <v>232</v>
      </c>
      <c r="C43" s="7" t="s">
        <v>233</v>
      </c>
      <c r="D43" s="5" t="s">
        <v>226</v>
      </c>
      <c r="E43" s="5">
        <v>3</v>
      </c>
      <c r="F43" t="s">
        <v>54</v>
      </c>
      <c r="G43" s="1">
        <v>5.6</v>
      </c>
      <c r="H43" s="1">
        <v>6.7</v>
      </c>
      <c r="I43" s="5">
        <v>24</v>
      </c>
      <c r="J43" s="5">
        <v>145</v>
      </c>
    </row>
    <row r="44" spans="1:10" ht="30" x14ac:dyDescent="0.25">
      <c r="A44" t="s">
        <v>50</v>
      </c>
      <c r="B44" t="s">
        <v>51</v>
      </c>
      <c r="C44" s="7" t="s">
        <v>52</v>
      </c>
      <c r="D44" s="5" t="s">
        <v>53</v>
      </c>
      <c r="E44" s="5">
        <v>4</v>
      </c>
      <c r="F44" t="s">
        <v>54</v>
      </c>
      <c r="G44" s="1">
        <v>5.3</v>
      </c>
      <c r="H44" s="1">
        <v>5.6</v>
      </c>
      <c r="I44" s="5">
        <v>46</v>
      </c>
      <c r="J44" s="5">
        <v>31</v>
      </c>
    </row>
    <row r="45" spans="1:10" ht="30" x14ac:dyDescent="0.25">
      <c r="A45" t="s">
        <v>170</v>
      </c>
      <c r="B45" t="s">
        <v>171</v>
      </c>
      <c r="C45" s="7" t="s">
        <v>172</v>
      </c>
      <c r="D45" s="5" t="s">
        <v>159</v>
      </c>
      <c r="E45" s="5">
        <v>4</v>
      </c>
      <c r="F45" t="s">
        <v>54</v>
      </c>
      <c r="G45" s="1">
        <v>5.4</v>
      </c>
      <c r="H45" s="1">
        <v>5.9</v>
      </c>
      <c r="I45" s="5">
        <v>63</v>
      </c>
      <c r="J45" s="5">
        <v>221</v>
      </c>
    </row>
    <row r="46" spans="1:10" ht="30" x14ac:dyDescent="0.25">
      <c r="A46" t="s">
        <v>173</v>
      </c>
      <c r="B46" t="s">
        <v>174</v>
      </c>
      <c r="C46" s="7" t="s">
        <v>175</v>
      </c>
      <c r="D46" s="5" t="s">
        <v>159</v>
      </c>
      <c r="E46" s="5">
        <v>4</v>
      </c>
      <c r="F46" t="s">
        <v>54</v>
      </c>
      <c r="G46" s="1">
        <v>5.6</v>
      </c>
      <c r="H46" s="1">
        <v>8.4</v>
      </c>
      <c r="I46" s="5">
        <v>72</v>
      </c>
      <c r="J46" s="5">
        <v>37</v>
      </c>
    </row>
    <row r="47" spans="1:10" x14ac:dyDescent="0.25">
      <c r="A47" t="s">
        <v>234</v>
      </c>
      <c r="B47" t="s">
        <v>235</v>
      </c>
      <c r="C47" s="7" t="s">
        <v>236</v>
      </c>
      <c r="D47" s="5" t="s">
        <v>226</v>
      </c>
      <c r="E47" s="5">
        <v>5</v>
      </c>
      <c r="F47" t="s">
        <v>54</v>
      </c>
      <c r="G47" s="1">
        <v>5.4</v>
      </c>
      <c r="H47" s="1">
        <v>9.1999999999999993</v>
      </c>
      <c r="I47" s="5">
        <v>32</v>
      </c>
      <c r="J47" s="5">
        <v>29</v>
      </c>
    </row>
    <row r="48" spans="1:10" x14ac:dyDescent="0.25">
      <c r="A48" t="s">
        <v>150</v>
      </c>
      <c r="B48" t="s">
        <v>151</v>
      </c>
      <c r="C48" s="7" t="s">
        <v>152</v>
      </c>
      <c r="D48" s="5" t="s">
        <v>137</v>
      </c>
      <c r="E48" s="5">
        <v>5</v>
      </c>
      <c r="F48" t="s">
        <v>54</v>
      </c>
      <c r="G48" s="1">
        <v>3.25</v>
      </c>
      <c r="H48" s="1">
        <v>9.1</v>
      </c>
      <c r="I48" s="5">
        <v>38</v>
      </c>
      <c r="J48" s="5">
        <v>82</v>
      </c>
    </row>
    <row r="49" spans="1:10" ht="30" x14ac:dyDescent="0.25">
      <c r="A49" t="s">
        <v>118</v>
      </c>
      <c r="B49" t="s">
        <v>119</v>
      </c>
      <c r="C49" s="7" t="s">
        <v>120</v>
      </c>
      <c r="D49" s="5" t="s">
        <v>108</v>
      </c>
      <c r="E49" s="5">
        <v>5</v>
      </c>
      <c r="F49" t="s">
        <v>54</v>
      </c>
      <c r="G49" s="1">
        <v>3.25</v>
      </c>
      <c r="H49" s="1">
        <v>5.2</v>
      </c>
      <c r="I49" s="5">
        <v>98</v>
      </c>
      <c r="J49" s="5">
        <v>123</v>
      </c>
    </row>
    <row r="50" spans="1:10" x14ac:dyDescent="0.25">
      <c r="A50" t="s">
        <v>55</v>
      </c>
      <c r="B50" t="s">
        <v>56</v>
      </c>
      <c r="C50" s="7" t="s">
        <v>57</v>
      </c>
      <c r="D50" s="5" t="s">
        <v>53</v>
      </c>
      <c r="E50" s="5">
        <v>6</v>
      </c>
      <c r="F50" t="s">
        <v>54</v>
      </c>
      <c r="G50" s="1">
        <v>5.0999999999999996</v>
      </c>
      <c r="H50" s="1">
        <v>9.8000000000000007</v>
      </c>
      <c r="I50" s="5">
        <v>20</v>
      </c>
      <c r="J50" s="5">
        <v>29</v>
      </c>
    </row>
    <row r="51" spans="1:10" x14ac:dyDescent="0.25">
      <c r="A51" t="s">
        <v>153</v>
      </c>
      <c r="B51" t="s">
        <v>154</v>
      </c>
      <c r="C51" s="7" t="s">
        <v>155</v>
      </c>
      <c r="D51" s="5" t="s">
        <v>137</v>
      </c>
      <c r="E51" s="5">
        <v>6</v>
      </c>
      <c r="F51" t="s">
        <v>54</v>
      </c>
      <c r="G51" s="1">
        <v>3.25</v>
      </c>
      <c r="H51" s="1">
        <v>6.1</v>
      </c>
      <c r="I51" s="5">
        <v>43</v>
      </c>
      <c r="J51" s="5">
        <v>204</v>
      </c>
    </row>
    <row r="52" spans="1:10" ht="30" x14ac:dyDescent="0.25">
      <c r="A52" t="s">
        <v>128</v>
      </c>
      <c r="B52" t="s">
        <v>129</v>
      </c>
      <c r="C52" s="7" t="s">
        <v>130</v>
      </c>
      <c r="D52" s="5" t="s">
        <v>124</v>
      </c>
      <c r="E52" s="5">
        <v>3</v>
      </c>
      <c r="F52" t="s">
        <v>65</v>
      </c>
      <c r="G52" s="1">
        <v>5.6</v>
      </c>
      <c r="H52" s="1">
        <v>7</v>
      </c>
      <c r="I52" s="5">
        <v>59</v>
      </c>
      <c r="J52" s="5">
        <v>91</v>
      </c>
    </row>
    <row r="53" spans="1:10" x14ac:dyDescent="0.25">
      <c r="A53" t="s">
        <v>198</v>
      </c>
      <c r="B53" t="s">
        <v>199</v>
      </c>
      <c r="C53" s="7" t="s">
        <v>200</v>
      </c>
      <c r="D53" s="5" t="s">
        <v>201</v>
      </c>
      <c r="E53" s="5">
        <v>4</v>
      </c>
      <c r="F53" t="s">
        <v>65</v>
      </c>
      <c r="G53" s="1">
        <v>3.25</v>
      </c>
      <c r="H53" s="1">
        <v>6.7</v>
      </c>
      <c r="I53" s="5">
        <v>61</v>
      </c>
      <c r="J53" s="5">
        <v>47</v>
      </c>
    </row>
    <row r="54" spans="1:10" x14ac:dyDescent="0.25">
      <c r="A54" t="s">
        <v>202</v>
      </c>
      <c r="B54" t="s">
        <v>203</v>
      </c>
      <c r="C54" s="7" t="s">
        <v>204</v>
      </c>
      <c r="D54" s="5" t="s">
        <v>201</v>
      </c>
      <c r="E54" s="5">
        <v>4</v>
      </c>
      <c r="F54" t="s">
        <v>65</v>
      </c>
      <c r="G54" s="1">
        <v>5</v>
      </c>
      <c r="H54" s="1">
        <v>10</v>
      </c>
      <c r="I54" s="5">
        <v>55</v>
      </c>
      <c r="J54" s="5">
        <v>36</v>
      </c>
    </row>
    <row r="55" spans="1:10" x14ac:dyDescent="0.25">
      <c r="A55" t="s">
        <v>62</v>
      </c>
      <c r="B55" t="s">
        <v>63</v>
      </c>
      <c r="C55" s="7" t="s">
        <v>64</v>
      </c>
      <c r="D55" s="5" t="s">
        <v>61</v>
      </c>
      <c r="E55" s="5">
        <v>5</v>
      </c>
      <c r="F55" t="s">
        <v>65</v>
      </c>
      <c r="G55" s="1">
        <v>3.25</v>
      </c>
      <c r="H55" s="1">
        <v>5.4</v>
      </c>
      <c r="I55" s="5">
        <v>10</v>
      </c>
      <c r="J55" s="5">
        <v>46</v>
      </c>
    </row>
    <row r="56" spans="1:10" x14ac:dyDescent="0.25">
      <c r="A56" t="s">
        <v>176</v>
      </c>
      <c r="B56" t="s">
        <v>177</v>
      </c>
      <c r="C56" s="7" t="s">
        <v>178</v>
      </c>
      <c r="D56" s="5" t="s">
        <v>159</v>
      </c>
      <c r="E56" s="5">
        <v>5</v>
      </c>
      <c r="F56" t="s">
        <v>65</v>
      </c>
      <c r="G56" s="1">
        <v>5.0999999999999996</v>
      </c>
      <c r="H56" s="1">
        <v>5.2</v>
      </c>
      <c r="I56" s="5">
        <v>3</v>
      </c>
      <c r="J56" s="5">
        <v>168</v>
      </c>
    </row>
    <row r="57" spans="1:10" x14ac:dyDescent="0.25">
      <c r="A57" t="s">
        <v>179</v>
      </c>
      <c r="B57" t="s">
        <v>180</v>
      </c>
      <c r="C57" s="7" t="s">
        <v>181</v>
      </c>
      <c r="D57" s="5" t="s">
        <v>159</v>
      </c>
      <c r="E57" s="5">
        <v>5</v>
      </c>
      <c r="F57" t="s">
        <v>65</v>
      </c>
      <c r="G57" s="1">
        <v>5.2</v>
      </c>
      <c r="H57" s="1">
        <v>9.5</v>
      </c>
      <c r="I57" s="5">
        <v>58</v>
      </c>
      <c r="J57" s="5">
        <v>23</v>
      </c>
    </row>
    <row r="58" spans="1:10" x14ac:dyDescent="0.25">
      <c r="A58" t="s">
        <v>205</v>
      </c>
      <c r="B58" t="s">
        <v>206</v>
      </c>
      <c r="C58" s="7" t="s">
        <v>207</v>
      </c>
      <c r="D58" s="5" t="s">
        <v>208</v>
      </c>
      <c r="E58" s="5">
        <v>5</v>
      </c>
      <c r="F58" t="s">
        <v>65</v>
      </c>
      <c r="G58" s="1">
        <v>5.2</v>
      </c>
      <c r="H58" s="1">
        <v>9.5</v>
      </c>
      <c r="I58" s="5">
        <v>25</v>
      </c>
      <c r="J58" s="5">
        <v>220</v>
      </c>
    </row>
    <row r="59" spans="1:10" x14ac:dyDescent="0.25">
      <c r="A59" t="s">
        <v>66</v>
      </c>
      <c r="B59" t="s">
        <v>67</v>
      </c>
      <c r="C59" s="7" t="s">
        <v>68</v>
      </c>
      <c r="D59" s="5" t="s">
        <v>61</v>
      </c>
      <c r="E59" s="5">
        <v>5</v>
      </c>
      <c r="F59" t="s">
        <v>65</v>
      </c>
      <c r="G59" s="1">
        <v>3.25</v>
      </c>
      <c r="H59" s="1">
        <v>7.7</v>
      </c>
      <c r="I59" s="5">
        <v>67</v>
      </c>
      <c r="J59" s="5">
        <v>203</v>
      </c>
    </row>
    <row r="60" spans="1:10" x14ac:dyDescent="0.25">
      <c r="A60" t="s">
        <v>241</v>
      </c>
      <c r="B60" t="s">
        <v>59</v>
      </c>
      <c r="C60" s="7" t="s">
        <v>242</v>
      </c>
      <c r="D60" s="5" t="s">
        <v>243</v>
      </c>
      <c r="E60" s="5">
        <v>5</v>
      </c>
      <c r="F60" t="s">
        <v>65</v>
      </c>
      <c r="G60" s="1">
        <v>3.25</v>
      </c>
      <c r="H60" s="1">
        <v>6.4</v>
      </c>
      <c r="I60" s="5">
        <v>9</v>
      </c>
      <c r="J60" s="5">
        <v>17</v>
      </c>
    </row>
    <row r="61" spans="1:10" x14ac:dyDescent="0.25">
      <c r="A61" t="s">
        <v>244</v>
      </c>
      <c r="B61" t="s">
        <v>59</v>
      </c>
      <c r="C61" s="7" t="s">
        <v>245</v>
      </c>
      <c r="D61" s="5" t="s">
        <v>243</v>
      </c>
      <c r="E61" s="5">
        <v>5</v>
      </c>
      <c r="F61" t="s">
        <v>65</v>
      </c>
      <c r="G61" s="1">
        <v>5.6</v>
      </c>
      <c r="H61" s="1">
        <v>7.3</v>
      </c>
      <c r="I61" s="5">
        <v>83</v>
      </c>
      <c r="J61" s="5">
        <v>111</v>
      </c>
    </row>
    <row r="62" spans="1:10" x14ac:dyDescent="0.25">
      <c r="A62" t="s">
        <v>131</v>
      </c>
      <c r="B62" t="s">
        <v>132</v>
      </c>
      <c r="C62" s="7" t="s">
        <v>133</v>
      </c>
      <c r="D62" s="5" t="s">
        <v>124</v>
      </c>
      <c r="E62" s="5">
        <v>5</v>
      </c>
      <c r="F62" t="s">
        <v>65</v>
      </c>
      <c r="G62" s="1">
        <v>5.5</v>
      </c>
      <c r="H62" s="1">
        <v>6.2</v>
      </c>
      <c r="I62" s="5">
        <v>0</v>
      </c>
      <c r="J62" s="5">
        <v>145</v>
      </c>
    </row>
    <row r="63" spans="1:10" x14ac:dyDescent="0.25">
      <c r="A63" t="s">
        <v>209</v>
      </c>
      <c r="B63" t="s">
        <v>210</v>
      </c>
      <c r="C63" s="7" t="s">
        <v>211</v>
      </c>
      <c r="D63" s="5" t="s">
        <v>208</v>
      </c>
      <c r="E63" s="5">
        <v>6</v>
      </c>
      <c r="F63" t="s">
        <v>65</v>
      </c>
      <c r="G63" s="1">
        <v>5.2</v>
      </c>
      <c r="H63" s="1">
        <v>5.5</v>
      </c>
      <c r="I63" s="5">
        <v>33</v>
      </c>
      <c r="J63" s="5">
        <v>184</v>
      </c>
    </row>
    <row r="64" spans="1:10" ht="30" x14ac:dyDescent="0.25">
      <c r="A64" t="s">
        <v>99</v>
      </c>
      <c r="B64" t="s">
        <v>100</v>
      </c>
      <c r="C64" s="7" t="s">
        <v>101</v>
      </c>
      <c r="D64" s="5" t="s">
        <v>90</v>
      </c>
      <c r="E64" s="5">
        <v>6</v>
      </c>
      <c r="F64" t="s">
        <v>65</v>
      </c>
      <c r="G64" s="1">
        <v>5.6</v>
      </c>
      <c r="H64" s="1">
        <v>7.4</v>
      </c>
      <c r="I64" s="5">
        <v>40</v>
      </c>
      <c r="J64" s="5">
        <v>137</v>
      </c>
    </row>
    <row r="65" spans="1:10" x14ac:dyDescent="0.25">
      <c r="A65" t="s">
        <v>102</v>
      </c>
      <c r="B65" t="s">
        <v>103</v>
      </c>
      <c r="C65" s="7" t="s">
        <v>104</v>
      </c>
      <c r="D65" s="5" t="s">
        <v>90</v>
      </c>
      <c r="E65" s="5">
        <v>7</v>
      </c>
      <c r="F65" t="s">
        <v>65</v>
      </c>
      <c r="G65" s="1">
        <v>5.4</v>
      </c>
      <c r="H65" s="1">
        <v>6</v>
      </c>
      <c r="I65" s="5">
        <v>13</v>
      </c>
      <c r="J65" s="5">
        <v>123</v>
      </c>
    </row>
    <row r="66" spans="1:10" x14ac:dyDescent="0.25">
      <c r="A66" t="s">
        <v>182</v>
      </c>
      <c r="B66" t="s">
        <v>183</v>
      </c>
      <c r="C66" s="7" t="s">
        <v>184</v>
      </c>
      <c r="D66" s="5" t="s">
        <v>159</v>
      </c>
      <c r="E66" s="5">
        <v>3</v>
      </c>
      <c r="F66" t="s">
        <v>39</v>
      </c>
      <c r="G66" s="1">
        <v>3.25</v>
      </c>
      <c r="H66" s="1">
        <v>8</v>
      </c>
      <c r="I66" s="5">
        <v>11</v>
      </c>
      <c r="J66" s="5">
        <v>220</v>
      </c>
    </row>
    <row r="67" spans="1:10" x14ac:dyDescent="0.25">
      <c r="A67" t="s">
        <v>35</v>
      </c>
      <c r="B67" t="s">
        <v>36</v>
      </c>
      <c r="C67" s="7" t="s">
        <v>37</v>
      </c>
      <c r="D67" s="5" t="s">
        <v>38</v>
      </c>
      <c r="E67" s="5">
        <v>3</v>
      </c>
      <c r="F67" t="s">
        <v>39</v>
      </c>
      <c r="G67" s="1">
        <v>5.6</v>
      </c>
      <c r="H67" s="1">
        <v>8.1</v>
      </c>
      <c r="I67" s="5">
        <v>5</v>
      </c>
      <c r="J67" s="5">
        <v>204</v>
      </c>
    </row>
    <row r="68" spans="1:10" x14ac:dyDescent="0.25">
      <c r="A68" t="s">
        <v>185</v>
      </c>
      <c r="B68" t="s">
        <v>186</v>
      </c>
      <c r="C68" s="7" t="s">
        <v>187</v>
      </c>
      <c r="D68" s="5" t="s">
        <v>159</v>
      </c>
      <c r="E68" s="5">
        <v>3</v>
      </c>
      <c r="F68" t="s">
        <v>39</v>
      </c>
      <c r="G68" s="1">
        <v>5.0999999999999996</v>
      </c>
      <c r="H68" s="1">
        <v>9.8000000000000007</v>
      </c>
      <c r="I68" s="5">
        <v>22</v>
      </c>
      <c r="J68" s="5">
        <v>84</v>
      </c>
    </row>
    <row r="69" spans="1:10" x14ac:dyDescent="0.25">
      <c r="A69" t="s">
        <v>40</v>
      </c>
      <c r="B69" t="s">
        <v>41</v>
      </c>
      <c r="C69" s="7" t="s">
        <v>42</v>
      </c>
      <c r="D69" s="5" t="s">
        <v>38</v>
      </c>
      <c r="E69" s="5">
        <v>4</v>
      </c>
      <c r="F69" t="s">
        <v>39</v>
      </c>
      <c r="G69" s="1">
        <v>5.2</v>
      </c>
      <c r="H69" s="1">
        <v>9.5</v>
      </c>
      <c r="I69" s="5">
        <v>58</v>
      </c>
      <c r="J69" s="5">
        <v>217</v>
      </c>
    </row>
    <row r="70" spans="1:10" x14ac:dyDescent="0.25">
      <c r="A70" t="s">
        <v>246</v>
      </c>
      <c r="B70" t="s">
        <v>247</v>
      </c>
      <c r="C70" s="7" t="s">
        <v>248</v>
      </c>
      <c r="D70" s="5" t="s">
        <v>243</v>
      </c>
      <c r="E70" s="5">
        <v>4</v>
      </c>
      <c r="F70" t="s">
        <v>39</v>
      </c>
      <c r="G70" s="1">
        <v>3.25</v>
      </c>
      <c r="H70" s="1">
        <v>5.6</v>
      </c>
      <c r="I70" s="5">
        <v>82</v>
      </c>
      <c r="J70" s="5">
        <v>162</v>
      </c>
    </row>
    <row r="71" spans="1:10" x14ac:dyDescent="0.25">
      <c r="A71" t="s">
        <v>249</v>
      </c>
      <c r="B71" t="s">
        <v>250</v>
      </c>
      <c r="C71" s="7" t="s">
        <v>251</v>
      </c>
      <c r="D71" s="5" t="s">
        <v>243</v>
      </c>
      <c r="E71" s="5">
        <v>5</v>
      </c>
      <c r="F71" t="s">
        <v>39</v>
      </c>
      <c r="G71" s="1">
        <v>5.4</v>
      </c>
      <c r="H71" s="1">
        <v>6.2</v>
      </c>
      <c r="I71" s="5">
        <v>8</v>
      </c>
      <c r="J71" s="5">
        <v>53</v>
      </c>
    </row>
    <row r="72" spans="1:10" x14ac:dyDescent="0.25">
      <c r="A72" t="s">
        <v>81</v>
      </c>
      <c r="B72" t="s">
        <v>82</v>
      </c>
      <c r="C72" s="7" t="s">
        <v>83</v>
      </c>
      <c r="D72" s="5" t="s">
        <v>76</v>
      </c>
      <c r="E72" s="5">
        <v>5</v>
      </c>
      <c r="F72" t="s">
        <v>39</v>
      </c>
      <c r="G72" s="1">
        <v>3.25</v>
      </c>
      <c r="H72" s="1">
        <v>9</v>
      </c>
      <c r="I72" s="5">
        <v>1</v>
      </c>
      <c r="J72" s="5">
        <v>102</v>
      </c>
    </row>
    <row r="73" spans="1:10" x14ac:dyDescent="0.25">
      <c r="A73" t="s">
        <v>252</v>
      </c>
      <c r="B73" t="s">
        <v>253</v>
      </c>
      <c r="C73" s="7" t="s">
        <v>254</v>
      </c>
      <c r="D73" s="5" t="s">
        <v>243</v>
      </c>
      <c r="E73" s="5">
        <v>5</v>
      </c>
      <c r="F73" t="s">
        <v>39</v>
      </c>
      <c r="G73" s="1">
        <v>3.25</v>
      </c>
      <c r="H73" s="1">
        <v>7.1</v>
      </c>
      <c r="I73" s="5">
        <v>50</v>
      </c>
      <c r="J73" s="5">
        <v>111</v>
      </c>
    </row>
    <row r="74" spans="1:10" x14ac:dyDescent="0.25">
      <c r="A74" t="s">
        <v>84</v>
      </c>
      <c r="B74" t="s">
        <v>85</v>
      </c>
      <c r="C74" s="7" t="s">
        <v>86</v>
      </c>
      <c r="D74" s="5" t="s">
        <v>76</v>
      </c>
      <c r="E74" s="5">
        <v>6</v>
      </c>
      <c r="F74" t="s">
        <v>39</v>
      </c>
      <c r="G74" s="1">
        <v>5.3</v>
      </c>
      <c r="H74" s="1">
        <v>5.7</v>
      </c>
      <c r="I74" s="5">
        <v>32</v>
      </c>
      <c r="J74" s="5">
        <v>44</v>
      </c>
    </row>
    <row r="75" spans="1:10" x14ac:dyDescent="0.25">
      <c r="A75" t="s">
        <v>212</v>
      </c>
      <c r="B75" t="s">
        <v>213</v>
      </c>
      <c r="C75" s="7" t="s">
        <v>104</v>
      </c>
      <c r="D75" s="5" t="s">
        <v>208</v>
      </c>
      <c r="E75" s="5">
        <v>6</v>
      </c>
      <c r="F75" t="s">
        <v>39</v>
      </c>
      <c r="G75" s="1">
        <v>3.25</v>
      </c>
      <c r="H75" s="1">
        <v>9.6</v>
      </c>
      <c r="I75" s="5">
        <v>16</v>
      </c>
      <c r="J75" s="5">
        <v>95</v>
      </c>
    </row>
    <row r="76" spans="1:10" ht="30" x14ac:dyDescent="0.25">
      <c r="A76" t="s">
        <v>214</v>
      </c>
      <c r="B76" t="s">
        <v>215</v>
      </c>
      <c r="C76" s="7" t="s">
        <v>216</v>
      </c>
      <c r="D76" s="5" t="s">
        <v>208</v>
      </c>
      <c r="E76" s="5">
        <v>6</v>
      </c>
      <c r="F76" t="s">
        <v>39</v>
      </c>
      <c r="G76" s="1">
        <v>3.25</v>
      </c>
      <c r="H76" s="1">
        <v>6.6</v>
      </c>
      <c r="I76" s="5">
        <v>98</v>
      </c>
      <c r="J76" s="5">
        <v>140</v>
      </c>
    </row>
  </sheetData>
  <sortState ref="A2:J76">
    <sortCondition ref="A2:A76"/>
  </sortState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MUSIC</vt:lpstr>
    </vt:vector>
  </TitlesOfParts>
  <Company>University of South Florida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Ramonier</dc:creator>
  <cp:lastModifiedBy>Ramos, Ramonier</cp:lastModifiedBy>
  <dcterms:created xsi:type="dcterms:W3CDTF">2014-10-29T00:40:16Z</dcterms:created>
  <dcterms:modified xsi:type="dcterms:W3CDTF">2014-10-29T06:23:00Z</dcterms:modified>
</cp:coreProperties>
</file>