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lee\Desktop\DataScience\"/>
    </mc:Choice>
  </mc:AlternateContent>
  <xr:revisionPtr revIDLastSave="0" documentId="13_ncr:1_{EFCF286B-B385-4197-967B-4BF5A7D86DC8}" xr6:coauthVersionLast="46" xr6:coauthVersionMax="46" xr10:uidLastSave="{00000000-0000-0000-0000-000000000000}"/>
  <bookViews>
    <workbookView xWindow="-120" yWindow="-120" windowWidth="29040" windowHeight="15840" activeTab="1" xr2:uid="{DB113343-9D78-4EBB-BD81-E7E5D78BB64E}"/>
  </bookViews>
  <sheets>
    <sheet name="Simple Exponetial Smoothing" sheetId="1" r:id="rId1"/>
    <sheet name="Example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T6" i="3"/>
  <c r="U6" i="3"/>
  <c r="R6" i="3"/>
  <c r="S11" i="3" l="1"/>
  <c r="T11" i="3"/>
  <c r="U11" i="3"/>
  <c r="S10" i="3"/>
  <c r="S9" i="3"/>
  <c r="U7" i="3"/>
  <c r="S8" i="3"/>
  <c r="S7" i="3"/>
  <c r="E11" i="3"/>
  <c r="E9" i="3" s="1"/>
  <c r="D11" i="3"/>
  <c r="C11" i="3"/>
  <c r="B11" i="3"/>
  <c r="B7" i="3"/>
  <c r="C7" i="3" s="1"/>
  <c r="C8" i="3" s="1"/>
  <c r="D5" i="3" s="1"/>
  <c r="C5" i="3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F5" i="1"/>
  <c r="F10" i="1"/>
  <c r="F9" i="1"/>
  <c r="G8" i="1" s="1"/>
  <c r="E8" i="1"/>
  <c r="F8" i="1" s="1"/>
  <c r="E10" i="1"/>
  <c r="C10" i="1"/>
  <c r="D10" i="1"/>
  <c r="B10" i="1"/>
  <c r="C4" i="1"/>
  <c r="C6" i="1"/>
  <c r="B6" i="1"/>
  <c r="E3" i="1"/>
  <c r="F3" i="1" s="1"/>
  <c r="G3" i="1" s="1"/>
  <c r="H3" i="1" s="1"/>
  <c r="I3" i="1" s="1"/>
  <c r="J3" i="1" s="1"/>
  <c r="K3" i="1" s="1"/>
  <c r="L3" i="1" s="1"/>
  <c r="M3" i="1" s="1"/>
  <c r="N3" i="1" s="1"/>
  <c r="D3" i="1"/>
  <c r="C3" i="1"/>
  <c r="T9" i="3" l="1"/>
  <c r="T7" i="3"/>
  <c r="F6" i="3"/>
  <c r="F9" i="3"/>
  <c r="F10" i="3" s="1"/>
  <c r="G6" i="3" s="1"/>
  <c r="D7" i="3"/>
  <c r="G5" i="1"/>
  <c r="G10" i="1"/>
  <c r="G9" i="1"/>
  <c r="H5" i="1" s="1"/>
  <c r="C7" i="1"/>
  <c r="U9" i="3" l="1"/>
  <c r="U10" i="3" s="1"/>
  <c r="T10" i="3"/>
  <c r="T8" i="3"/>
  <c r="U8" i="3"/>
  <c r="F11" i="3"/>
  <c r="D8" i="3"/>
  <c r="E7" i="3" s="1"/>
  <c r="G9" i="3"/>
  <c r="H8" i="1"/>
  <c r="D4" i="1"/>
  <c r="D6" i="1"/>
  <c r="E5" i="3" l="1"/>
  <c r="E8" i="3"/>
  <c r="F5" i="3" s="1"/>
  <c r="G10" i="3"/>
  <c r="H6" i="3" s="1"/>
  <c r="G11" i="3"/>
  <c r="H9" i="1"/>
  <c r="I8" i="1" s="1"/>
  <c r="I10" i="1" s="1"/>
  <c r="H10" i="1"/>
  <c r="D7" i="1"/>
  <c r="E4" i="1" s="1"/>
  <c r="H9" i="3" l="1"/>
  <c r="H10" i="3" s="1"/>
  <c r="I9" i="3" s="1"/>
  <c r="F7" i="3"/>
  <c r="E6" i="1"/>
  <c r="E7" i="1" s="1"/>
  <c r="F6" i="1" s="1"/>
  <c r="I9" i="1"/>
  <c r="J8" i="1" s="1"/>
  <c r="J10" i="1" s="1"/>
  <c r="I5" i="1"/>
  <c r="J5" i="1" l="1"/>
  <c r="H11" i="3"/>
  <c r="I10" i="3"/>
  <c r="J6" i="3" s="1"/>
  <c r="I11" i="3"/>
  <c r="F8" i="3"/>
  <c r="G5" i="3" s="1"/>
  <c r="I6" i="3"/>
  <c r="J9" i="1"/>
  <c r="K8" i="1" s="1"/>
  <c r="K9" i="1" s="1"/>
  <c r="L8" i="1" s="1"/>
  <c r="F4" i="1"/>
  <c r="F7" i="1"/>
  <c r="G6" i="1" s="1"/>
  <c r="G7" i="3" l="1"/>
  <c r="J9" i="3"/>
  <c r="K10" i="1"/>
  <c r="K5" i="1"/>
  <c r="G4" i="1"/>
  <c r="L10" i="1"/>
  <c r="L5" i="1"/>
  <c r="L9" i="1"/>
  <c r="M8" i="1" s="1"/>
  <c r="G7" i="1"/>
  <c r="H4" i="1" s="1"/>
  <c r="J10" i="3" l="1"/>
  <c r="K9" i="3" s="1"/>
  <c r="J11" i="3"/>
  <c r="G8" i="3"/>
  <c r="H5" i="3" s="1"/>
  <c r="M10" i="1"/>
  <c r="M5" i="1"/>
  <c r="M9" i="1"/>
  <c r="N8" i="1" s="1"/>
  <c r="H6" i="1"/>
  <c r="K6" i="3" l="1"/>
  <c r="K10" i="3"/>
  <c r="L9" i="3" s="1"/>
  <c r="K11" i="3"/>
  <c r="H7" i="3"/>
  <c r="N5" i="1"/>
  <c r="N9" i="1"/>
  <c r="N10" i="1"/>
  <c r="H7" i="1"/>
  <c r="I4" i="1" s="1"/>
  <c r="L11" i="3" l="1"/>
  <c r="L10" i="3"/>
  <c r="M6" i="3" s="1"/>
  <c r="H8" i="3"/>
  <c r="I7" i="3" s="1"/>
  <c r="L6" i="3"/>
  <c r="I6" i="1"/>
  <c r="M9" i="3" l="1"/>
  <c r="M11" i="3" s="1"/>
  <c r="I8" i="3"/>
  <c r="J7" i="3" s="1"/>
  <c r="I5" i="3"/>
  <c r="I7" i="1"/>
  <c r="J4" i="1" s="1"/>
  <c r="M10" i="3" l="1"/>
  <c r="N6" i="3" s="1"/>
  <c r="J5" i="3"/>
  <c r="J8" i="3"/>
  <c r="K7" i="3" s="1"/>
  <c r="J6" i="1"/>
  <c r="N9" i="3" l="1"/>
  <c r="N10" i="3" s="1"/>
  <c r="O9" i="3" s="1"/>
  <c r="K5" i="3"/>
  <c r="K8" i="3"/>
  <c r="L5" i="3" s="1"/>
  <c r="J7" i="1"/>
  <c r="K4" i="1" s="1"/>
  <c r="N11" i="3" l="1"/>
  <c r="O10" i="3"/>
  <c r="P6" i="3" s="1"/>
  <c r="O11" i="3"/>
  <c r="O6" i="3"/>
  <c r="L7" i="3"/>
  <c r="K6" i="1"/>
  <c r="K7" i="1" s="1"/>
  <c r="L6" i="1" s="1"/>
  <c r="P9" i="3" l="1"/>
  <c r="P11" i="3" s="1"/>
  <c r="L8" i="3"/>
  <c r="M5" i="3" s="1"/>
  <c r="L4" i="1"/>
  <c r="L7" i="1"/>
  <c r="M4" i="1" s="1"/>
  <c r="P10" i="3" l="1"/>
  <c r="Q9" i="3" s="1"/>
  <c r="Q10" i="3" s="1"/>
  <c r="R9" i="3" s="1"/>
  <c r="M7" i="3"/>
  <c r="M6" i="1"/>
  <c r="M7" i="1" s="1"/>
  <c r="N4" i="1" s="1"/>
  <c r="Q6" i="3" l="1"/>
  <c r="Q11" i="3"/>
  <c r="R10" i="3"/>
  <c r="R11" i="3"/>
  <c r="M8" i="3"/>
  <c r="N5" i="3" s="1"/>
  <c r="N6" i="1"/>
  <c r="N7" i="1" s="1"/>
  <c r="N7" i="3" l="1"/>
  <c r="N8" i="3" l="1"/>
  <c r="O5" i="3" s="1"/>
  <c r="O7" i="3" l="1"/>
  <c r="O8" i="3" s="1"/>
  <c r="P7" i="3" s="1"/>
  <c r="P5" i="3" l="1"/>
  <c r="P8" i="3"/>
  <c r="Q5" i="3" s="1"/>
  <c r="Q7" i="3" l="1"/>
  <c r="Q8" i="3" s="1"/>
  <c r="R5" i="3" s="1"/>
  <c r="R7" i="3" l="1"/>
  <c r="R8" i="3" l="1"/>
</calcChain>
</file>

<file path=xl/sharedStrings.xml><?xml version="1.0" encoding="utf-8"?>
<sst xmlns="http://schemas.openxmlformats.org/spreadsheetml/2006/main" count="47" uniqueCount="34">
  <si>
    <t>Time</t>
  </si>
  <si>
    <t>Value</t>
  </si>
  <si>
    <t>Alpha</t>
  </si>
  <si>
    <t>Beta</t>
  </si>
  <si>
    <t>SES</t>
  </si>
  <si>
    <t>Holts'Linear Trend</t>
  </si>
  <si>
    <t>Holts Winter</t>
  </si>
  <si>
    <t>Gamma</t>
  </si>
  <si>
    <t>Holt'Linear Trend Level</t>
  </si>
  <si>
    <t>Holt'Linear Trend Growth</t>
  </si>
  <si>
    <t xml:space="preserve">HW Growth </t>
  </si>
  <si>
    <t>HW  Level</t>
  </si>
  <si>
    <t xml:space="preserve">HW Seasonality </t>
  </si>
  <si>
    <t>Holts Winter(Multiplicative)</t>
  </si>
  <si>
    <t>11 Q1</t>
  </si>
  <si>
    <t>12 Q1</t>
  </si>
  <si>
    <t>13 Q1</t>
  </si>
  <si>
    <t>14 Q1</t>
  </si>
  <si>
    <t>10 Q2</t>
  </si>
  <si>
    <t>10 Q3</t>
  </si>
  <si>
    <t>10 Q4</t>
  </si>
  <si>
    <t>11 Q2</t>
  </si>
  <si>
    <t>11 Q3</t>
  </si>
  <si>
    <t>11 Q4</t>
  </si>
  <si>
    <t>12 Q2</t>
  </si>
  <si>
    <t>12 Q3</t>
  </si>
  <si>
    <t>12 Q4</t>
  </si>
  <si>
    <t>13 Q2</t>
  </si>
  <si>
    <t>13 Q3</t>
  </si>
  <si>
    <t>13 Q4</t>
  </si>
  <si>
    <t>h</t>
  </si>
  <si>
    <t>14 Q2</t>
  </si>
  <si>
    <t>14 Q3</t>
  </si>
  <si>
    <t>14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</si>
</sst>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1" xfId="0" applyFill="1" applyBorder="1"/>
    <xf numFmtId="0" fontId="0" fillId="4" borderId="3" xfId="0" applyFill="1" applyBorder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Exponetial Smoothing'!$A$2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Exponetial Smoothing'!$B$1:$N$1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'Simple Exponetial Smoothing'!$B$2:$N$2</c:f>
              <c:numCache>
                <c:formatCode>General</c:formatCode>
                <c:ptCount val="13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9-465B-8FAF-E49651D1E80F}"/>
            </c:ext>
          </c:extLst>
        </c:ser>
        <c:ser>
          <c:idx val="1"/>
          <c:order val="1"/>
          <c:tx>
            <c:strRef>
              <c:f>'Simple Exponetial Smoothing'!$A$3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Exponetial Smoothing'!$B$1:$N$1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'Simple Exponetial Smoothing'!$B$3:$N$3</c:f>
              <c:numCache>
                <c:formatCode>General</c:formatCode>
                <c:ptCount val="13"/>
                <c:pt idx="0">
                  <c:v>#N/A</c:v>
                </c:pt>
                <c:pt idx="1">
                  <c:v>120</c:v>
                </c:pt>
                <c:pt idx="2">
                  <c:v>144</c:v>
                </c:pt>
                <c:pt idx="3">
                  <c:v>220.79999999999998</c:v>
                </c:pt>
                <c:pt idx="4">
                  <c:v>476.15999999999997</c:v>
                </c:pt>
                <c:pt idx="5">
                  <c:v>263.23199999999997</c:v>
                </c:pt>
                <c:pt idx="6">
                  <c:v>356.64639999999997</c:v>
                </c:pt>
                <c:pt idx="7">
                  <c:v>167.32927999999998</c:v>
                </c:pt>
                <c:pt idx="8">
                  <c:v>729.46585600000003</c:v>
                </c:pt>
                <c:pt idx="9">
                  <c:v>345.89317119999998</c:v>
                </c:pt>
                <c:pt idx="10">
                  <c:v>949.17863423999995</c:v>
                </c:pt>
                <c:pt idx="11">
                  <c:v>589.83572684799992</c:v>
                </c:pt>
                <c:pt idx="12">
                  <c:v>877.96714536959996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9-465B-8FAF-E49651D1E80F}"/>
            </c:ext>
          </c:extLst>
        </c:ser>
        <c:ser>
          <c:idx val="2"/>
          <c:order val="2"/>
          <c:tx>
            <c:strRef>
              <c:f>'Simple Exponetial Smoothing'!$A$4</c:f>
              <c:strCache>
                <c:ptCount val="1"/>
                <c:pt idx="0">
                  <c:v>Holts'Linear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'Simple Exponetial Smoothing'!$B$1:$N$1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'Simple Exponetial Smoothing'!$B$4:$N$4</c:f>
              <c:numCache>
                <c:formatCode>General</c:formatCode>
                <c:ptCount val="13"/>
                <c:pt idx="0">
                  <c:v>#N/A</c:v>
                </c:pt>
                <c:pt idx="1">
                  <c:v>120</c:v>
                </c:pt>
                <c:pt idx="2">
                  <c:v>156</c:v>
                </c:pt>
                <c:pt idx="3">
                  <c:v>268.79999999999995</c:v>
                </c:pt>
                <c:pt idx="4">
                  <c:v>639.83999999999992</c:v>
                </c:pt>
                <c:pt idx="5">
                  <c:v>278.11199999999997</c:v>
                </c:pt>
                <c:pt idx="6">
                  <c:v>382.52159999999998</c:v>
                </c:pt>
                <c:pt idx="7">
                  <c:v>90.394879999999972</c:v>
                </c:pt>
                <c:pt idx="8">
                  <c:v>943.81158400000004</c:v>
                </c:pt>
                <c:pt idx="9">
                  <c:v>340.97029120000002</c:v>
                </c:pt>
                <c:pt idx="10">
                  <c:v>1204.01391616</c:v>
                </c:pt>
                <c:pt idx="11">
                  <c:v>615.01707468799987</c:v>
                </c:pt>
                <c:pt idx="12">
                  <c:v>991.21087651839991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9-465B-8FAF-E49651D1E80F}"/>
            </c:ext>
          </c:extLst>
        </c:ser>
        <c:ser>
          <c:idx val="3"/>
          <c:order val="3"/>
          <c:tx>
            <c:strRef>
              <c:f>'Simple Exponetial Smoothing'!$A$5</c:f>
              <c:strCache>
                <c:ptCount val="1"/>
                <c:pt idx="0">
                  <c:v>Holts 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'Simple Exponetial Smoothing'!$B$1:$N$1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'Simple Exponetial Smoothing'!$B$5:$N$5</c:f>
              <c:numCache>
                <c:formatCode>General</c:formatCode>
                <c:ptCount val="13"/>
                <c:pt idx="4">
                  <c:v>142.85714285714286</c:v>
                </c:pt>
                <c:pt idx="5">
                  <c:v>257.23684210526312</c:v>
                </c:pt>
                <c:pt idx="6">
                  <c:v>579.78394160583946</c:v>
                </c:pt>
                <c:pt idx="7">
                  <c:v>331.89696000000004</c:v>
                </c:pt>
                <c:pt idx="8">
                  <c:v>215.26664939091913</c:v>
                </c:pt>
                <c:pt idx="9">
                  <c:v>303.64071839601598</c:v>
                </c:pt>
                <c:pt idx="10">
                  <c:v>1292.9494676007182</c:v>
                </c:pt>
                <c:pt idx="11">
                  <c:v>2313.8523529845797</c:v>
                </c:pt>
                <c:pt idx="12">
                  <c:v>199.7714245041085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9-465B-8FAF-E49651D1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03192"/>
        <c:axId val="580000896"/>
      </c:lineChart>
      <c:catAx>
        <c:axId val="58000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0896"/>
        <c:crosses val="autoZero"/>
        <c:auto val="1"/>
        <c:lblAlgn val="ctr"/>
        <c:lblOffset val="100"/>
        <c:noMultiLvlLbl val="0"/>
      </c:catAx>
      <c:valAx>
        <c:axId val="5800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Example1!$A$3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Example1!$B$1:$U$1</c:f>
              <c:strCache>
                <c:ptCount val="20"/>
                <c:pt idx="0">
                  <c:v>11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Example1!$B$3:$U$3</c:f>
              <c:numCache>
                <c:formatCode>General</c:formatCode>
                <c:ptCount val="20"/>
                <c:pt idx="0">
                  <c:v>10</c:v>
                </c:pt>
                <c:pt idx="1">
                  <c:v>14</c:v>
                </c:pt>
                <c:pt idx="2">
                  <c:v>8</c:v>
                </c:pt>
                <c:pt idx="3">
                  <c:v>25</c:v>
                </c:pt>
                <c:pt idx="4">
                  <c:v>16</c:v>
                </c:pt>
                <c:pt idx="5">
                  <c:v>22</c:v>
                </c:pt>
                <c:pt idx="6">
                  <c:v>14</c:v>
                </c:pt>
                <c:pt idx="7">
                  <c:v>35</c:v>
                </c:pt>
                <c:pt idx="8">
                  <c:v>15</c:v>
                </c:pt>
                <c:pt idx="9">
                  <c:v>27</c:v>
                </c:pt>
                <c:pt idx="10">
                  <c:v>18</c:v>
                </c:pt>
                <c:pt idx="11">
                  <c:v>40</c:v>
                </c:pt>
                <c:pt idx="12">
                  <c:v>28</c:v>
                </c:pt>
                <c:pt idx="13">
                  <c:v>40</c:v>
                </c:pt>
                <c:pt idx="14">
                  <c:v>25</c:v>
                </c:pt>
                <c:pt idx="1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A-4D6A-8F17-97AB4B667E0E}"/>
            </c:ext>
          </c:extLst>
        </c:ser>
        <c:ser>
          <c:idx val="1"/>
          <c:order val="1"/>
          <c:tx>
            <c:strRef>
              <c:f>Example1!$A$4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Example1!$B$1:$U$1</c:f>
              <c:strCache>
                <c:ptCount val="20"/>
                <c:pt idx="0">
                  <c:v>11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Example1!$B$4:$U$4</c:f>
              <c:numCache>
                <c:formatCode>General</c:formatCode>
                <c:ptCount val="20"/>
                <c:pt idx="0">
                  <c:v>#N/A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17.5</c:v>
                </c:pt>
                <c:pt idx="5">
                  <c:v>16.75</c:v>
                </c:pt>
                <c:pt idx="6">
                  <c:v>19.375</c:v>
                </c:pt>
                <c:pt idx="7">
                  <c:v>16.6875</c:v>
                </c:pt>
                <c:pt idx="8">
                  <c:v>25.84375</c:v>
                </c:pt>
                <c:pt idx="9">
                  <c:v>20.421875</c:v>
                </c:pt>
                <c:pt idx="10">
                  <c:v>23.7109375</c:v>
                </c:pt>
                <c:pt idx="11">
                  <c:v>20.85546875</c:v>
                </c:pt>
                <c:pt idx="12">
                  <c:v>30.427734375</c:v>
                </c:pt>
                <c:pt idx="13">
                  <c:v>29.2138671875</c:v>
                </c:pt>
                <c:pt idx="14">
                  <c:v>34.60693359375</c:v>
                </c:pt>
                <c:pt idx="15">
                  <c:v>29.803466796875</c:v>
                </c:pt>
                <c:pt idx="16">
                  <c:v>47.4017333984375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A-4D6A-8F17-97AB4B667E0E}"/>
            </c:ext>
          </c:extLst>
        </c:ser>
        <c:ser>
          <c:idx val="2"/>
          <c:order val="2"/>
          <c:tx>
            <c:strRef>
              <c:f>Example1!$A$5</c:f>
              <c:strCache>
                <c:ptCount val="1"/>
                <c:pt idx="0">
                  <c:v>Holts'Linear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Example1!$B$1:$U$1</c:f>
              <c:strCache>
                <c:ptCount val="20"/>
                <c:pt idx="0">
                  <c:v>11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Example1!$B$5:$U$5</c:f>
              <c:numCache>
                <c:formatCode>General</c:formatCode>
                <c:ptCount val="20"/>
                <c:pt idx="0">
                  <c:v>#N/A</c:v>
                </c:pt>
                <c:pt idx="1">
                  <c:v>10</c:v>
                </c:pt>
                <c:pt idx="2">
                  <c:v>13</c:v>
                </c:pt>
                <c:pt idx="3">
                  <c:v>10.25</c:v>
                </c:pt>
                <c:pt idx="4">
                  <c:v>21.0625</c:v>
                </c:pt>
                <c:pt idx="5">
                  <c:v>20.703125</c:v>
                </c:pt>
                <c:pt idx="6">
                  <c:v>23.84765625</c:v>
                </c:pt>
                <c:pt idx="7">
                  <c:v>18.9580078125</c:v>
                </c:pt>
                <c:pt idx="8">
                  <c:v>31.023681640625</c:v>
                </c:pt>
                <c:pt idx="9">
                  <c:v>23.05059814453125</c:v>
                </c:pt>
                <c:pt idx="10">
                  <c:v>26.051406860351563</c:v>
                </c:pt>
                <c:pt idx="11">
                  <c:v>21.038959503173828</c:v>
                </c:pt>
                <c:pt idx="12">
                  <c:v>34.272995948791504</c:v>
                </c:pt>
                <c:pt idx="13">
                  <c:v>33.321765184402466</c:v>
                </c:pt>
                <c:pt idx="14">
                  <c:v>40.51570850610733</c:v>
                </c:pt>
                <c:pt idx="15">
                  <c:v>32.73375304043293</c:v>
                </c:pt>
                <c:pt idx="16">
                  <c:v>56.909337047487497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A-4D6A-8F17-97AB4B667E0E}"/>
            </c:ext>
          </c:extLst>
        </c:ser>
        <c:ser>
          <c:idx val="3"/>
          <c:order val="3"/>
          <c:tx>
            <c:strRef>
              <c:f>Example1!$A$6</c:f>
              <c:strCache>
                <c:ptCount val="1"/>
                <c:pt idx="0">
                  <c:v>Holts Winter(Multiplicative)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Example1!$B$1:$U$1</c:f>
              <c:strCache>
                <c:ptCount val="20"/>
                <c:pt idx="0">
                  <c:v>11 Q1</c:v>
                </c:pt>
                <c:pt idx="1">
                  <c:v>10 Q2</c:v>
                </c:pt>
                <c:pt idx="2">
                  <c:v>10 Q3</c:v>
                </c:pt>
                <c:pt idx="3">
                  <c:v>10 Q4</c:v>
                </c:pt>
                <c:pt idx="4">
                  <c:v>11 Q1</c:v>
                </c:pt>
                <c:pt idx="5">
                  <c:v>11 Q2</c:v>
                </c:pt>
                <c:pt idx="6">
                  <c:v>11 Q3</c:v>
                </c:pt>
                <c:pt idx="7">
                  <c:v>11 Q4</c:v>
                </c:pt>
                <c:pt idx="8">
                  <c:v>12 Q1</c:v>
                </c:pt>
                <c:pt idx="9">
                  <c:v>12 Q2</c:v>
                </c:pt>
                <c:pt idx="10">
                  <c:v>12 Q3</c:v>
                </c:pt>
                <c:pt idx="11">
                  <c:v>12 Q4</c:v>
                </c:pt>
                <c:pt idx="12">
                  <c:v>13 Q1</c:v>
                </c:pt>
                <c:pt idx="13">
                  <c:v>13 Q2</c:v>
                </c:pt>
                <c:pt idx="14">
                  <c:v>13 Q3</c:v>
                </c:pt>
                <c:pt idx="15">
                  <c:v>13 Q4</c:v>
                </c:pt>
                <c:pt idx="16">
                  <c:v>14 Q1</c:v>
                </c:pt>
                <c:pt idx="17">
                  <c:v>14 Q2</c:v>
                </c:pt>
                <c:pt idx="18">
                  <c:v>14 Q3</c:v>
                </c:pt>
                <c:pt idx="19">
                  <c:v>14 Q4</c:v>
                </c:pt>
              </c:strCache>
            </c:strRef>
          </c:cat>
          <c:val>
            <c:numRef>
              <c:f>Example1!$B$6:$U$6</c:f>
              <c:numCache>
                <c:formatCode>General</c:formatCode>
                <c:ptCount val="20"/>
                <c:pt idx="4">
                  <c:v>10</c:v>
                </c:pt>
                <c:pt idx="5">
                  <c:v>20.299999999999997</c:v>
                </c:pt>
                <c:pt idx="6">
                  <c:v>13.528571428571427</c:v>
                </c:pt>
                <c:pt idx="7">
                  <c:v>47.890624999999993</c:v>
                </c:pt>
                <c:pt idx="8">
                  <c:v>19.229180975274733</c:v>
                </c:pt>
                <c:pt idx="9">
                  <c:v>21.504854758320089</c:v>
                </c:pt>
                <c:pt idx="10">
                  <c:v>14.247175998140808</c:v>
                </c:pt>
                <c:pt idx="11">
                  <c:v>50.313054821313465</c:v>
                </c:pt>
                <c:pt idx="12">
                  <c:v>21.249718185729147</c:v>
                </c:pt>
                <c:pt idx="13">
                  <c:v>39.02979463097477</c:v>
                </c:pt>
                <c:pt idx="14">
                  <c:v>24.486443394074048</c:v>
                </c:pt>
                <c:pt idx="15">
                  <c:v>68.750087281601125</c:v>
                </c:pt>
                <c:pt idx="16">
                  <c:v>36.872090293673118</c:v>
                </c:pt>
                <c:pt idx="17">
                  <c:v>53.424924748326106</c:v>
                </c:pt>
                <c:pt idx="18">
                  <c:v>32.098119975044504</c:v>
                </c:pt>
                <c:pt idx="19">
                  <c:v>84.910623378413391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A-4D6A-8F17-97AB4B66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7712"/>
        <c:axId val="583653616"/>
      </c:lineChart>
      <c:catAx>
        <c:axId val="5836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3616"/>
        <c:crosses val="autoZero"/>
        <c:auto val="1"/>
        <c:lblAlgn val="ctr"/>
        <c:lblOffset val="100"/>
        <c:noMultiLvlLbl val="0"/>
      </c:catAx>
      <c:valAx>
        <c:axId val="5836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13</xdr:row>
      <xdr:rowOff>109537</xdr:rowOff>
    </xdr:from>
    <xdr:to>
      <xdr:col>18</xdr:col>
      <xdr:colOff>361949</xdr:colOff>
      <xdr:row>32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71A59-14DB-453A-8609-8F83969B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14</xdr:row>
      <xdr:rowOff>23811</xdr:rowOff>
    </xdr:from>
    <xdr:to>
      <xdr:col>18</xdr:col>
      <xdr:colOff>19050</xdr:colOff>
      <xdr:row>38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FBE52-593D-4DE5-B47A-239C7BE3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91C2-1490-4915-85C9-F3A4EC9CC3D8}">
  <dimension ref="A1:S13"/>
  <sheetViews>
    <sheetView workbookViewId="0">
      <selection activeCell="B14" sqref="B14"/>
    </sheetView>
  </sheetViews>
  <sheetFormatPr defaultRowHeight="15" x14ac:dyDescent="0.25"/>
  <cols>
    <col min="1" max="1" width="30.7109375" customWidth="1"/>
  </cols>
  <sheetData>
    <row r="1" spans="1:19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s="15">
        <v>12</v>
      </c>
      <c r="S1" s="1"/>
    </row>
    <row r="2" spans="1:19" x14ac:dyDescent="0.25">
      <c r="A2" t="s">
        <v>1</v>
      </c>
      <c r="B2">
        <v>120</v>
      </c>
      <c r="C2">
        <v>150</v>
      </c>
      <c r="D2">
        <v>240</v>
      </c>
      <c r="E2">
        <v>540</v>
      </c>
      <c r="F2">
        <v>210</v>
      </c>
      <c r="G2">
        <v>380</v>
      </c>
      <c r="H2">
        <v>120</v>
      </c>
      <c r="I2">
        <v>870</v>
      </c>
      <c r="J2">
        <v>250</v>
      </c>
      <c r="K2">
        <v>1100</v>
      </c>
      <c r="L2">
        <v>500</v>
      </c>
      <c r="M2">
        <v>950</v>
      </c>
      <c r="N2" s="15"/>
    </row>
    <row r="3" spans="1:19" x14ac:dyDescent="0.25">
      <c r="A3" t="s">
        <v>4</v>
      </c>
      <c r="B3" t="e">
        <v>#N/A</v>
      </c>
      <c r="C3">
        <f>B2</f>
        <v>120</v>
      </c>
      <c r="D3">
        <f t="shared" ref="D3:N3" si="0">$B$11*C2+(1-$B$11)*C3</f>
        <v>144</v>
      </c>
      <c r="E3">
        <f t="shared" si="0"/>
        <v>220.79999999999998</v>
      </c>
      <c r="F3">
        <f t="shared" si="0"/>
        <v>476.15999999999997</v>
      </c>
      <c r="G3">
        <f t="shared" si="0"/>
        <v>263.23199999999997</v>
      </c>
      <c r="H3">
        <f t="shared" si="0"/>
        <v>356.64639999999997</v>
      </c>
      <c r="I3">
        <f t="shared" si="0"/>
        <v>167.32927999999998</v>
      </c>
      <c r="J3">
        <f t="shared" si="0"/>
        <v>729.46585600000003</v>
      </c>
      <c r="K3">
        <f t="shared" si="0"/>
        <v>345.89317119999998</v>
      </c>
      <c r="L3">
        <f t="shared" si="0"/>
        <v>949.17863423999995</v>
      </c>
      <c r="M3">
        <f t="shared" si="0"/>
        <v>589.83572684799992</v>
      </c>
      <c r="N3" s="15">
        <f t="shared" si="0"/>
        <v>877.96714536959996</v>
      </c>
    </row>
    <row r="4" spans="1:19" x14ac:dyDescent="0.25">
      <c r="A4" t="s">
        <v>5</v>
      </c>
      <c r="B4" t="e">
        <v>#N/A</v>
      </c>
      <c r="C4">
        <f>B6+B7</f>
        <v>120</v>
      </c>
      <c r="D4">
        <f t="shared" ref="D4:N4" si="1">C6+C7</f>
        <v>156</v>
      </c>
      <c r="E4">
        <f t="shared" si="1"/>
        <v>268.79999999999995</v>
      </c>
      <c r="F4">
        <f t="shared" si="1"/>
        <v>639.83999999999992</v>
      </c>
      <c r="G4">
        <f t="shared" si="1"/>
        <v>278.11199999999997</v>
      </c>
      <c r="H4">
        <f t="shared" si="1"/>
        <v>382.52159999999998</v>
      </c>
      <c r="I4">
        <f t="shared" si="1"/>
        <v>90.394879999999972</v>
      </c>
      <c r="J4">
        <f t="shared" si="1"/>
        <v>943.81158400000004</v>
      </c>
      <c r="K4">
        <f t="shared" si="1"/>
        <v>340.97029120000002</v>
      </c>
      <c r="L4">
        <f t="shared" si="1"/>
        <v>1204.01391616</v>
      </c>
      <c r="M4">
        <f t="shared" si="1"/>
        <v>615.01707468799987</v>
      </c>
      <c r="N4" s="15">
        <f t="shared" si="1"/>
        <v>991.21087651839991</v>
      </c>
    </row>
    <row r="5" spans="1:19" ht="15.75" thickBot="1" x14ac:dyDescent="0.3">
      <c r="A5" t="s">
        <v>6</v>
      </c>
      <c r="F5">
        <f>(E8+E9)*B10</f>
        <v>142.85714285714286</v>
      </c>
      <c r="G5">
        <f t="shared" ref="G5:N5" si="2">(F8+F9)*C10</f>
        <v>257.23684210526312</v>
      </c>
      <c r="H5">
        <f t="shared" si="2"/>
        <v>579.78394160583946</v>
      </c>
      <c r="I5">
        <f t="shared" si="2"/>
        <v>331.89696000000004</v>
      </c>
      <c r="J5">
        <f t="shared" si="2"/>
        <v>215.26664939091913</v>
      </c>
      <c r="K5">
        <f t="shared" si="2"/>
        <v>303.64071839601598</v>
      </c>
      <c r="L5">
        <f t="shared" si="2"/>
        <v>1292.9494676007182</v>
      </c>
      <c r="M5">
        <f t="shared" si="2"/>
        <v>2313.8523529845797</v>
      </c>
      <c r="N5" s="15">
        <f t="shared" si="2"/>
        <v>199.7714245041085</v>
      </c>
    </row>
    <row r="6" spans="1:19" s="2" customFormat="1" x14ac:dyDescent="0.25">
      <c r="A6" s="13" t="s">
        <v>8</v>
      </c>
      <c r="B6" s="2">
        <f>B2</f>
        <v>120</v>
      </c>
      <c r="C6" s="2">
        <f t="shared" ref="C6:N6" si="3">$B$11*C2+(1-$B$11)*(B6+B7)</f>
        <v>144</v>
      </c>
      <c r="D6" s="2">
        <f t="shared" si="3"/>
        <v>223.2</v>
      </c>
      <c r="E6" s="2">
        <f t="shared" si="3"/>
        <v>485.76</v>
      </c>
      <c r="F6" s="2">
        <f t="shared" si="3"/>
        <v>295.96799999999996</v>
      </c>
      <c r="G6" s="2">
        <f t="shared" si="3"/>
        <v>359.62239999999997</v>
      </c>
      <c r="H6" s="2">
        <f t="shared" si="3"/>
        <v>172.50431999999998</v>
      </c>
      <c r="I6" s="2">
        <f t="shared" si="3"/>
        <v>714.07897600000001</v>
      </c>
      <c r="J6" s="2">
        <f t="shared" si="3"/>
        <v>388.76231680000001</v>
      </c>
      <c r="K6" s="2">
        <f t="shared" si="3"/>
        <v>948.19405824</v>
      </c>
      <c r="L6" s="2">
        <f t="shared" si="3"/>
        <v>640.80278323199991</v>
      </c>
      <c r="M6" s="2">
        <f t="shared" si="3"/>
        <v>883.00341493759993</v>
      </c>
      <c r="N6" s="2">
        <f t="shared" si="3"/>
        <v>198.24217530367994</v>
      </c>
    </row>
    <row r="7" spans="1:19" s="3" customFormat="1" x14ac:dyDescent="0.25">
      <c r="A7" s="14" t="s">
        <v>9</v>
      </c>
      <c r="B7" s="3">
        <v>0</v>
      </c>
      <c r="C7" s="3">
        <f>$B$12*(C6-B6) +(1-$B$12)*B7</f>
        <v>12</v>
      </c>
      <c r="D7" s="3">
        <f t="shared" ref="D7:N7" si="4">$B$12*(D6-C6) +(1-$B$12)*C7</f>
        <v>45.599999999999994</v>
      </c>
      <c r="E7" s="3">
        <f t="shared" si="4"/>
        <v>154.07999999999998</v>
      </c>
      <c r="F7" s="3">
        <f t="shared" si="4"/>
        <v>-17.856000000000023</v>
      </c>
      <c r="G7" s="3">
        <f t="shared" si="4"/>
        <v>22.899199999999993</v>
      </c>
      <c r="H7" s="3">
        <f t="shared" si="4"/>
        <v>-82.109440000000006</v>
      </c>
      <c r="I7" s="3">
        <f t="shared" si="4"/>
        <v>229.732608</v>
      </c>
      <c r="J7" s="3">
        <f t="shared" si="4"/>
        <v>-47.792025600000002</v>
      </c>
      <c r="K7" s="3">
        <f t="shared" si="4"/>
        <v>255.81985792</v>
      </c>
      <c r="L7" s="3">
        <f t="shared" si="4"/>
        <v>-25.785708544000045</v>
      </c>
      <c r="M7" s="3">
        <f t="shared" si="4"/>
        <v>108.20746158079999</v>
      </c>
      <c r="N7" s="3">
        <f t="shared" si="4"/>
        <v>-288.27688902656001</v>
      </c>
    </row>
    <row r="8" spans="1:19" s="3" customFormat="1" x14ac:dyDescent="0.25">
      <c r="A8" s="11" t="s">
        <v>11</v>
      </c>
      <c r="E8" s="3">
        <f>E2/E10</f>
        <v>312.5</v>
      </c>
      <c r="F8" s="3">
        <f>$B$11*F2/B10 +(1-$B$11)*(E8+E9)</f>
        <v>430</v>
      </c>
      <c r="G8" s="3">
        <f t="shared" ref="G8:N8" si="5">$B$11*G2/C10 +(1-$B$11)*(F8+F9)</f>
        <v>675.35</v>
      </c>
      <c r="H8" s="3">
        <f t="shared" si="5"/>
        <v>302.48</v>
      </c>
      <c r="I8" s="3">
        <f t="shared" si="5"/>
        <v>441.19177777777776</v>
      </c>
      <c r="J8" s="3">
        <f t="shared" si="5"/>
        <v>514.11842792223001</v>
      </c>
      <c r="K8" s="3">
        <f t="shared" si="5"/>
        <v>1727.7123533604677</v>
      </c>
      <c r="L8" s="3">
        <f t="shared" si="5"/>
        <v>1200.2180886220485</v>
      </c>
      <c r="M8" s="3">
        <f t="shared" si="5"/>
        <v>660.96923347684992</v>
      </c>
      <c r="N8" s="3">
        <f t="shared" si="5"/>
        <v>83.32256531780186</v>
      </c>
    </row>
    <row r="9" spans="1:19" s="3" customFormat="1" x14ac:dyDescent="0.25">
      <c r="A9" s="11" t="s">
        <v>10</v>
      </c>
      <c r="E9" s="3">
        <v>0</v>
      </c>
      <c r="F9" s="3">
        <f>$B$12*(F8-E8)+(1-$B$12)*E9</f>
        <v>58.75</v>
      </c>
      <c r="G9" s="3">
        <f t="shared" ref="G9:N9" si="6">$B$12*(G8-F8)+(1-$B$12)*F9</f>
        <v>152.05000000000001</v>
      </c>
      <c r="H9" s="3">
        <f t="shared" si="6"/>
        <v>-110.41</v>
      </c>
      <c r="I9" s="3">
        <f t="shared" si="6"/>
        <v>14.150888888888872</v>
      </c>
      <c r="J9" s="3">
        <f t="shared" si="6"/>
        <v>43.538769516670563</v>
      </c>
      <c r="K9" s="3">
        <f t="shared" si="6"/>
        <v>628.56634747745409</v>
      </c>
      <c r="L9" s="3">
        <f t="shared" si="6"/>
        <v>50.536041369517477</v>
      </c>
      <c r="M9" s="3">
        <f t="shared" si="6"/>
        <v>-244.35640688784056</v>
      </c>
      <c r="N9" s="3">
        <f t="shared" si="6"/>
        <v>-411.00153752344431</v>
      </c>
    </row>
    <row r="10" spans="1:19" s="4" customFormat="1" ht="15.75" thickBot="1" x14ac:dyDescent="0.3">
      <c r="A10" s="12" t="s">
        <v>12</v>
      </c>
      <c r="B10">
        <f>B2/AVERAGE(B$2:E$2)</f>
        <v>0.45714285714285713</v>
      </c>
      <c r="C10">
        <f>C2/AVERAGE(C$2:F$2)</f>
        <v>0.52631578947368418</v>
      </c>
      <c r="D10">
        <f>D2/AVERAGE(D$2:G$2)</f>
        <v>0.7007299270072993</v>
      </c>
      <c r="E10">
        <f>E2/AVERAGE(E$2:H$2)</f>
        <v>1.728</v>
      </c>
      <c r="F10" s="4">
        <f>$B$13*(F2/F8)+(1-$B$13)*B10</f>
        <v>0.47275747508305643</v>
      </c>
      <c r="G10" s="4">
        <f t="shared" ref="G10:N10" si="7">$B$13*(G2/G8)+(1-$B$13)*C10</f>
        <v>0.54449349849785489</v>
      </c>
      <c r="H10" s="4">
        <f t="shared" si="7"/>
        <v>0.54872518566709849</v>
      </c>
      <c r="I10" s="4">
        <f t="shared" si="7"/>
        <v>1.8499657906387901</v>
      </c>
      <c r="J10" s="4">
        <f t="shared" si="7"/>
        <v>0.47951337970010222</v>
      </c>
      <c r="K10" s="4">
        <f t="shared" si="7"/>
        <v>0.59058677785972513</v>
      </c>
      <c r="L10" s="4">
        <f t="shared" si="7"/>
        <v>0.48265807043880771</v>
      </c>
      <c r="M10" s="4">
        <f t="shared" si="7"/>
        <v>1.6436245142361954</v>
      </c>
      <c r="N10" s="4">
        <f t="shared" si="7"/>
        <v>0.23975668985005111</v>
      </c>
    </row>
    <row r="11" spans="1:19" x14ac:dyDescent="0.25">
      <c r="A11" s="8" t="s">
        <v>2</v>
      </c>
      <c r="B11" s="5">
        <v>0.8</v>
      </c>
    </row>
    <row r="12" spans="1:19" x14ac:dyDescent="0.25">
      <c r="A12" s="9" t="s">
        <v>3</v>
      </c>
      <c r="B12" s="6">
        <v>0.5</v>
      </c>
    </row>
    <row r="13" spans="1:19" ht="15.75" thickBot="1" x14ac:dyDescent="0.3">
      <c r="A13" s="10" t="s">
        <v>7</v>
      </c>
      <c r="B13" s="7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3892-080B-471A-99AF-86A523C82EED}">
  <dimension ref="A1:U14"/>
  <sheetViews>
    <sheetView tabSelected="1" workbookViewId="0">
      <selection activeCell="U6" sqref="U6"/>
    </sheetView>
  </sheetViews>
  <sheetFormatPr defaultRowHeight="15" x14ac:dyDescent="0.25"/>
  <cols>
    <col min="1" max="1" width="29.42578125" customWidth="1"/>
  </cols>
  <sheetData>
    <row r="1" spans="1:21" x14ac:dyDescent="0.25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14</v>
      </c>
      <c r="G1" t="s">
        <v>21</v>
      </c>
      <c r="H1" t="s">
        <v>22</v>
      </c>
      <c r="I1" t="s">
        <v>23</v>
      </c>
      <c r="J1" t="s">
        <v>15</v>
      </c>
      <c r="K1" t="s">
        <v>24</v>
      </c>
      <c r="L1" t="s">
        <v>25</v>
      </c>
      <c r="M1" t="s">
        <v>26</v>
      </c>
      <c r="N1" t="s">
        <v>16</v>
      </c>
      <c r="O1" t="s">
        <v>27</v>
      </c>
      <c r="P1" t="s">
        <v>28</v>
      </c>
      <c r="Q1" t="s">
        <v>29</v>
      </c>
      <c r="R1" s="17" t="s">
        <v>17</v>
      </c>
      <c r="S1" s="17" t="s">
        <v>31</v>
      </c>
      <c r="T1" s="17" t="s">
        <v>32</v>
      </c>
      <c r="U1" s="17" t="s">
        <v>33</v>
      </c>
    </row>
    <row r="2" spans="1:21" x14ac:dyDescent="0.25">
      <c r="A2" t="s">
        <v>30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1" x14ac:dyDescent="0.25">
      <c r="A3" t="s">
        <v>1</v>
      </c>
      <c r="B3">
        <v>10</v>
      </c>
      <c r="C3">
        <v>14</v>
      </c>
      <c r="D3">
        <v>8</v>
      </c>
      <c r="E3">
        <v>25</v>
      </c>
      <c r="F3">
        <v>16</v>
      </c>
      <c r="G3">
        <v>22</v>
      </c>
      <c r="H3">
        <v>14</v>
      </c>
      <c r="I3">
        <v>35</v>
      </c>
      <c r="J3">
        <v>15</v>
      </c>
      <c r="K3">
        <v>27</v>
      </c>
      <c r="L3">
        <v>18</v>
      </c>
      <c r="M3">
        <v>40</v>
      </c>
      <c r="N3">
        <v>28</v>
      </c>
      <c r="O3">
        <v>40</v>
      </c>
      <c r="P3">
        <v>25</v>
      </c>
      <c r="Q3">
        <v>65</v>
      </c>
      <c r="R3" s="16"/>
    </row>
    <row r="4" spans="1:21" x14ac:dyDescent="0.25">
      <c r="A4" t="s">
        <v>4</v>
      </c>
      <c r="B4" t="e">
        <v>#N/A</v>
      </c>
      <c r="C4">
        <f>B3</f>
        <v>10</v>
      </c>
      <c r="D4">
        <f t="shared" ref="D4:N4" si="0">$B$12*C3+(1-$B$12)*C4</f>
        <v>12</v>
      </c>
      <c r="E4">
        <f t="shared" si="0"/>
        <v>10</v>
      </c>
      <c r="F4">
        <f t="shared" si="0"/>
        <v>17.5</v>
      </c>
      <c r="G4">
        <f t="shared" si="0"/>
        <v>16.75</v>
      </c>
      <c r="H4">
        <f t="shared" si="0"/>
        <v>19.375</v>
      </c>
      <c r="I4">
        <f t="shared" si="0"/>
        <v>16.6875</v>
      </c>
      <c r="J4">
        <f t="shared" si="0"/>
        <v>25.84375</v>
      </c>
      <c r="K4">
        <f t="shared" si="0"/>
        <v>20.421875</v>
      </c>
      <c r="L4">
        <f t="shared" si="0"/>
        <v>23.7109375</v>
      </c>
      <c r="M4">
        <f t="shared" si="0"/>
        <v>20.85546875</v>
      </c>
      <c r="N4">
        <f t="shared" si="0"/>
        <v>30.427734375</v>
      </c>
      <c r="O4">
        <f t="shared" ref="O4:R4" si="1">$B$12*N3+(1-$B$12)*N4</f>
        <v>29.2138671875</v>
      </c>
      <c r="P4">
        <f t="shared" si="1"/>
        <v>34.60693359375</v>
      </c>
      <c r="Q4">
        <f t="shared" si="1"/>
        <v>29.803466796875</v>
      </c>
      <c r="R4" s="15">
        <f t="shared" si="1"/>
        <v>47.4017333984375</v>
      </c>
      <c r="S4" s="15"/>
      <c r="T4" s="15"/>
      <c r="U4" s="15"/>
    </row>
    <row r="5" spans="1:21" x14ac:dyDescent="0.25">
      <c r="A5" t="s">
        <v>5</v>
      </c>
      <c r="B5" t="e">
        <v>#N/A</v>
      </c>
      <c r="C5">
        <f>B7+B8</f>
        <v>10</v>
      </c>
      <c r="D5">
        <f t="shared" ref="D5:R5" si="2">C7+C8</f>
        <v>13</v>
      </c>
      <c r="E5">
        <f t="shared" si="2"/>
        <v>10.25</v>
      </c>
      <c r="F5">
        <f t="shared" si="2"/>
        <v>21.0625</v>
      </c>
      <c r="G5">
        <f t="shared" si="2"/>
        <v>20.703125</v>
      </c>
      <c r="H5">
        <f t="shared" si="2"/>
        <v>23.84765625</v>
      </c>
      <c r="I5">
        <f t="shared" si="2"/>
        <v>18.9580078125</v>
      </c>
      <c r="J5">
        <f t="shared" si="2"/>
        <v>31.023681640625</v>
      </c>
      <c r="K5">
        <f t="shared" si="2"/>
        <v>23.05059814453125</v>
      </c>
      <c r="L5">
        <f t="shared" si="2"/>
        <v>26.051406860351563</v>
      </c>
      <c r="M5">
        <f t="shared" si="2"/>
        <v>21.038959503173828</v>
      </c>
      <c r="N5">
        <f t="shared" si="2"/>
        <v>34.272995948791504</v>
      </c>
      <c r="O5">
        <f t="shared" si="2"/>
        <v>33.321765184402466</v>
      </c>
      <c r="P5">
        <f t="shared" si="2"/>
        <v>40.51570850610733</v>
      </c>
      <c r="Q5">
        <f t="shared" si="2"/>
        <v>32.73375304043293</v>
      </c>
      <c r="R5" s="15">
        <f t="shared" si="2"/>
        <v>56.909337047487497</v>
      </c>
      <c r="S5" s="15"/>
      <c r="T5" s="15"/>
      <c r="U5" s="15"/>
    </row>
    <row r="6" spans="1:21" ht="15.75" thickBot="1" x14ac:dyDescent="0.3">
      <c r="A6" t="s">
        <v>13</v>
      </c>
      <c r="F6">
        <f>(E9+E10)*B11</f>
        <v>10</v>
      </c>
      <c r="G6">
        <f t="shared" ref="G6:N6" si="3">(F9+F10)*C11</f>
        <v>20.299999999999997</v>
      </c>
      <c r="H6">
        <f t="shared" si="3"/>
        <v>13.528571428571427</v>
      </c>
      <c r="I6">
        <f t="shared" si="3"/>
        <v>47.890624999999993</v>
      </c>
      <c r="J6">
        <f t="shared" si="3"/>
        <v>19.229180975274733</v>
      </c>
      <c r="K6">
        <f t="shared" si="3"/>
        <v>21.504854758320089</v>
      </c>
      <c r="L6">
        <f t="shared" si="3"/>
        <v>14.247175998140808</v>
      </c>
      <c r="M6">
        <f t="shared" si="3"/>
        <v>50.313054821313465</v>
      </c>
      <c r="N6">
        <f t="shared" si="3"/>
        <v>21.249718185729147</v>
      </c>
      <c r="O6">
        <f t="shared" ref="O6" si="4">(N9+N10)*K11</f>
        <v>39.02979463097477</v>
      </c>
      <c r="P6">
        <f t="shared" ref="P6" si="5">(O9+O10)*L11</f>
        <v>24.486443394074048</v>
      </c>
      <c r="Q6">
        <f t="shared" ref="Q6" si="6">(P9+P10)*M11</f>
        <v>68.750087281601125</v>
      </c>
      <c r="R6" s="15">
        <f>($Q$9+(R2-$Q$2)*$Q$10)*N11</f>
        <v>36.872090293673118</v>
      </c>
      <c r="S6" s="15">
        <f t="shared" ref="S6:U6" si="7">($Q$9+(S2-$Q$2)*$Q$10)*O11</f>
        <v>53.424924748326106</v>
      </c>
      <c r="T6" s="15">
        <f t="shared" si="7"/>
        <v>32.098119975044504</v>
      </c>
      <c r="U6" s="15">
        <f t="shared" si="7"/>
        <v>84.910623378413391</v>
      </c>
    </row>
    <row r="7" spans="1:21" s="2" customFormat="1" x14ac:dyDescent="0.25">
      <c r="A7" s="13" t="s">
        <v>8</v>
      </c>
      <c r="B7" s="2">
        <f>B3</f>
        <v>10</v>
      </c>
      <c r="C7" s="2">
        <f t="shared" ref="C7:N7" si="8">$B$12*C3+(1-$B$12)*(B7+B8)</f>
        <v>12</v>
      </c>
      <c r="D7" s="2">
        <f t="shared" si="8"/>
        <v>10.5</v>
      </c>
      <c r="E7" s="2">
        <f t="shared" si="8"/>
        <v>17.625</v>
      </c>
      <c r="F7" s="2">
        <f t="shared" si="8"/>
        <v>18.53125</v>
      </c>
      <c r="G7" s="2">
        <f t="shared" si="8"/>
        <v>21.3515625</v>
      </c>
      <c r="H7" s="2">
        <f t="shared" si="8"/>
        <v>18.923828125</v>
      </c>
      <c r="I7" s="2">
        <f t="shared" si="8"/>
        <v>26.97900390625</v>
      </c>
      <c r="J7" s="2">
        <f t="shared" si="8"/>
        <v>23.0118408203125</v>
      </c>
      <c r="K7" s="2">
        <f t="shared" si="8"/>
        <v>25.025299072265625</v>
      </c>
      <c r="L7" s="2">
        <f t="shared" si="8"/>
        <v>22.025703430175781</v>
      </c>
      <c r="M7" s="2">
        <f t="shared" si="8"/>
        <v>30.519479751586914</v>
      </c>
      <c r="N7" s="2">
        <f t="shared" si="8"/>
        <v>31.136497974395752</v>
      </c>
      <c r="O7" s="2">
        <f t="shared" ref="O7:R7" si="9">$B$12*O3+(1-$B$12)*(N7+N8)</f>
        <v>36.660882592201233</v>
      </c>
      <c r="P7" s="2">
        <f t="shared" si="9"/>
        <v>32.757854253053665</v>
      </c>
      <c r="Q7" s="2">
        <f t="shared" si="9"/>
        <v>48.866876520216465</v>
      </c>
      <c r="R7" s="2">
        <f t="shared" si="9"/>
        <v>28.454668523743749</v>
      </c>
      <c r="S7" s="2">
        <f t="shared" ref="S7" si="10">$B$12*S3+(1-$B$12)*(R7+R8)</f>
        <v>11.134897394571453</v>
      </c>
      <c r="T7" s="2">
        <f t="shared" ref="T7:U7" si="11">$B$12*T3+(1-$B$12)*(S7+S8)</f>
        <v>-0.30871251865755767</v>
      </c>
      <c r="U7" s="2">
        <f t="shared" si="11"/>
        <v>-5.9533393456076737</v>
      </c>
    </row>
    <row r="8" spans="1:21" s="3" customFormat="1" x14ac:dyDescent="0.25">
      <c r="A8" s="14" t="s">
        <v>9</v>
      </c>
      <c r="B8" s="3">
        <v>0</v>
      </c>
      <c r="C8" s="3">
        <f>$B$13*(C7-B7) +(1-$B$13)*B8</f>
        <v>1</v>
      </c>
      <c r="D8" s="3">
        <f t="shared" ref="D8:N8" si="12">$B$13*(D7-C7) +(1-$B$13)*C8</f>
        <v>-0.25</v>
      </c>
      <c r="E8" s="3">
        <f t="shared" si="12"/>
        <v>3.4375</v>
      </c>
      <c r="F8" s="3">
        <f t="shared" si="12"/>
        <v>2.171875</v>
      </c>
      <c r="G8" s="3">
        <f t="shared" si="12"/>
        <v>2.49609375</v>
      </c>
      <c r="H8" s="3">
        <f t="shared" si="12"/>
        <v>3.41796875E-2</v>
      </c>
      <c r="I8" s="3">
        <f t="shared" si="12"/>
        <v>4.044677734375</v>
      </c>
      <c r="J8" s="3">
        <f t="shared" si="12"/>
        <v>3.875732421875E-2</v>
      </c>
      <c r="K8" s="3">
        <f t="shared" si="12"/>
        <v>1.0261077880859375</v>
      </c>
      <c r="L8" s="3">
        <f t="shared" si="12"/>
        <v>-0.98674392700195313</v>
      </c>
      <c r="M8" s="3">
        <f t="shared" si="12"/>
        <v>3.7535161972045898</v>
      </c>
      <c r="N8" s="3">
        <f t="shared" si="12"/>
        <v>2.1852672100067139</v>
      </c>
      <c r="O8" s="3">
        <f t="shared" ref="O8" si="13">$B$13*(O7-N7) +(1-$B$13)*N8</f>
        <v>3.8548259139060974</v>
      </c>
      <c r="P8" s="3">
        <f t="shared" ref="P8" si="14">$B$13*(P7-O7) +(1-$B$13)*O8</f>
        <v>-2.4101212620735168E-2</v>
      </c>
      <c r="Q8" s="3">
        <f t="shared" ref="Q8" si="15">$B$13*(Q7-P7) +(1-$B$13)*P8</f>
        <v>8.0424605272710323</v>
      </c>
      <c r="R8" s="3">
        <f t="shared" ref="R8" si="16">$B$13*(R7-Q7) +(1-$B$13)*Q8</f>
        <v>-6.184873734600842</v>
      </c>
      <c r="S8" s="3">
        <f t="shared" ref="S8" si="17">$B$13*(S7-R7) +(1-$B$13)*R8</f>
        <v>-11.752322431886569</v>
      </c>
      <c r="T8" s="3">
        <f t="shared" ref="T8" si="18">$B$13*(T7-S7) +(1-$B$13)*S8</f>
        <v>-11.59796617255779</v>
      </c>
      <c r="U8" s="3">
        <f t="shared" ref="U8" si="19">$B$13*(U7-T7) +(1-$B$13)*T8</f>
        <v>-8.621296499753953</v>
      </c>
    </row>
    <row r="9" spans="1:21" s="3" customFormat="1" x14ac:dyDescent="0.25">
      <c r="A9" s="11" t="s">
        <v>11</v>
      </c>
      <c r="E9" s="3">
        <f>E3/E11</f>
        <v>14.25</v>
      </c>
      <c r="F9" s="3">
        <f>$B$12*F3/B11 +(1-$B$12)*(E9+E10)</f>
        <v>18.524999999999999</v>
      </c>
      <c r="G9" s="3">
        <f t="shared" ref="G9:N9" si="20">$B$12*G3/C11 +(1-$B$12)*(F9+F10)</f>
        <v>21.52767857142857</v>
      </c>
      <c r="H9" s="3">
        <f t="shared" si="20"/>
        <v>24.517633928571428</v>
      </c>
      <c r="I9" s="3">
        <f t="shared" si="20"/>
        <v>23.623828125000003</v>
      </c>
      <c r="J9" s="3">
        <f t="shared" si="20"/>
        <v>21.865364743688424</v>
      </c>
      <c r="K9" s="3">
        <f t="shared" si="20"/>
        <v>24.199233427368306</v>
      </c>
      <c r="L9" s="3">
        <f t="shared" si="20"/>
        <v>28.476311780130793</v>
      </c>
      <c r="M9" s="3">
        <f t="shared" si="20"/>
        <v>27.909364417110755</v>
      </c>
      <c r="N9" s="3">
        <f t="shared" si="20"/>
        <v>33.531894235717417</v>
      </c>
      <c r="O9" s="3">
        <f t="shared" ref="O9" si="21">$B$12*O3/K11 +(1-$B$12)*(N9+N10)</f>
        <v>37.314534077454638</v>
      </c>
      <c r="P9" s="3">
        <f t="shared" ref="P9" si="22">$B$12*P3/L11 +(1-$B$12)*(O9+O10)</f>
        <v>41.296694562653713</v>
      </c>
      <c r="Q9" s="3">
        <f t="shared" ref="Q9" si="23">$B$12*Q3/M11 +(1-$B$12)*(P9+P10)</f>
        <v>43.835511384361979</v>
      </c>
      <c r="R9" s="3">
        <f t="shared" ref="R9" si="24">$B$12*R3/N11 +(1-$B$12)*(Q9+Q10)</f>
        <v>23.494429311353965</v>
      </c>
      <c r="S9" s="3">
        <f t="shared" ref="S9" si="25">$B$12*S3/O11 +(1-$B$12)*(R9+R10)</f>
        <v>7.4502809470114659</v>
      </c>
      <c r="T9" s="3">
        <f t="shared" ref="T9" si="26">$B$12*T3/P11 +(1-$B$12)*(S9+S10)</f>
        <v>-2.4343634719126497</v>
      </c>
      <c r="U9" s="3">
        <f t="shared" ref="U9" si="27">$B$12*U3/Q11 +(1-$B$12)*(T9+T10)</f>
        <v>-6.7680948133965444</v>
      </c>
    </row>
    <row r="10" spans="1:21" s="3" customFormat="1" x14ac:dyDescent="0.25">
      <c r="A10" s="11" t="s">
        <v>10</v>
      </c>
      <c r="E10" s="3">
        <v>0</v>
      </c>
      <c r="F10" s="3">
        <f>$B$13*(F9-E9)+(1-$B$13)*E10</f>
        <v>2.1374999999999993</v>
      </c>
      <c r="G10" s="3">
        <f t="shared" ref="G10:N10" si="28">$B$13*(G9-F9)+(1-$B$13)*F10</f>
        <v>2.5700892857142854</v>
      </c>
      <c r="H10" s="3">
        <f t="shared" si="28"/>
        <v>2.7800223214285715</v>
      </c>
      <c r="I10" s="3">
        <f t="shared" si="28"/>
        <v>0.94310825892857331</v>
      </c>
      <c r="J10" s="3">
        <f t="shared" si="28"/>
        <v>-0.40767756119150267</v>
      </c>
      <c r="K10" s="3">
        <f t="shared" si="28"/>
        <v>0.96309556124418938</v>
      </c>
      <c r="L10" s="3">
        <f t="shared" si="28"/>
        <v>2.6200869570033385</v>
      </c>
      <c r="M10" s="3">
        <f t="shared" si="28"/>
        <v>1.0265697969916503</v>
      </c>
      <c r="N10" s="3">
        <f t="shared" si="28"/>
        <v>3.3245498077991558</v>
      </c>
      <c r="O10" s="3">
        <f t="shared" ref="O10" si="29">$B$13*(O9-N9)+(1-$B$13)*N10</f>
        <v>3.5535948247681888</v>
      </c>
      <c r="P10" s="3">
        <f t="shared" ref="P10" si="30">$B$13*(P9-O9)+(1-$B$13)*O10</f>
        <v>3.7678776549836313</v>
      </c>
      <c r="Q10" s="3">
        <f t="shared" ref="Q10" si="31">$B$13*(Q9-P9)+(1-$B$13)*P10</f>
        <v>3.1533472383459489</v>
      </c>
      <c r="R10" s="3">
        <f t="shared" ref="R10" si="32">$B$13*(R9-Q9)+(1-$B$13)*Q10</f>
        <v>-8.5938674173310332</v>
      </c>
      <c r="S10" s="3">
        <f t="shared" ref="S10" si="33">$B$13*(S9-R9)+(1-$B$13)*R10</f>
        <v>-12.319007890836765</v>
      </c>
      <c r="T10" s="3">
        <f t="shared" ref="T10" si="34">$B$13*(T9-S9)+(1-$B$13)*S10</f>
        <v>-11.10182615488044</v>
      </c>
      <c r="U10" s="3">
        <f t="shared" ref="U10" si="35">$B$13*(U9-T9)+(1-$B$13)*T10</f>
        <v>-7.7177787481821678</v>
      </c>
    </row>
    <row r="11" spans="1:21" s="4" customFormat="1" ht="15.75" thickBot="1" x14ac:dyDescent="0.3">
      <c r="A11" s="12" t="s">
        <v>12</v>
      </c>
      <c r="B11">
        <f>B3/AVERAGE($B$3:$E$3)</f>
        <v>0.70175438596491224</v>
      </c>
      <c r="C11">
        <f>C3/AVERAGE($B$3:$E$3)</f>
        <v>0.98245614035087714</v>
      </c>
      <c r="D11">
        <f>D3/AVERAGE($B$3:$E$3)</f>
        <v>0.56140350877192979</v>
      </c>
      <c r="E11">
        <f>E3/AVERAGE($B$3:$E$3)</f>
        <v>1.7543859649122806</v>
      </c>
      <c r="F11" s="4">
        <f>$B$14*(F3/F9)+(1-$B$14)*B11</f>
        <v>0.78272604588394068</v>
      </c>
      <c r="G11" s="4">
        <f t="shared" ref="G11:N11" si="36">$B$14*(G3/G9)+(1-$B$14)*C11</f>
        <v>1.0021981668118287</v>
      </c>
      <c r="H11" s="4">
        <f t="shared" si="36"/>
        <v>0.56621054452425823</v>
      </c>
      <c r="I11" s="4">
        <f t="shared" si="36"/>
        <v>1.6179704681118441</v>
      </c>
      <c r="J11" s="4">
        <f t="shared" si="36"/>
        <v>0.73437125024194816</v>
      </c>
      <c r="K11" s="4">
        <f t="shared" si="36"/>
        <v>1.0589679944405952</v>
      </c>
      <c r="L11" s="4">
        <f t="shared" si="36"/>
        <v>0.59915743763699014</v>
      </c>
      <c r="M11" s="4">
        <f t="shared" si="36"/>
        <v>1.5255905892011055</v>
      </c>
      <c r="N11" s="4">
        <f t="shared" si="36"/>
        <v>0.7846985726921708</v>
      </c>
      <c r="O11" s="4">
        <f t="shared" ref="O11" si="37">$B$14*(O3/O9)+(1-$B$14)*K11</f>
        <v>1.0654681785713374</v>
      </c>
      <c r="P11" s="4">
        <f t="shared" ref="P11" si="38">$B$14*(P3/P9)+(1-$B$14)*L11</f>
        <v>0.6022663826225676</v>
      </c>
      <c r="Q11" s="4">
        <f t="shared" ref="Q11" si="39">$B$14*(Q3/Q9)+(1-$B$14)*M11</f>
        <v>1.5042033214176906</v>
      </c>
      <c r="R11" s="4">
        <f t="shared" ref="R11" si="40">$B$14*(R3/R9)+(1-$B$14)*N11</f>
        <v>0.3923492863460854</v>
      </c>
      <c r="S11" s="4">
        <f t="shared" ref="S11" si="41">$B$14*(S3/S9)+(1-$B$14)*O11</f>
        <v>0.53273408928566868</v>
      </c>
      <c r="T11" s="4">
        <f t="shared" ref="T11" si="42">$B$14*(T3/T9)+(1-$B$14)*P11</f>
        <v>0.3011331913112838</v>
      </c>
      <c r="U11" s="4">
        <f t="shared" ref="U11" si="43">$B$14*(U3/U9)+(1-$B$14)*Q11</f>
        <v>0.75210166070884532</v>
      </c>
    </row>
    <row r="12" spans="1:21" x14ac:dyDescent="0.25">
      <c r="A12" s="8" t="s">
        <v>2</v>
      </c>
      <c r="B12" s="5">
        <v>0.5</v>
      </c>
    </row>
    <row r="13" spans="1:21" x14ac:dyDescent="0.25">
      <c r="A13" s="9" t="s">
        <v>3</v>
      </c>
      <c r="B13" s="6">
        <v>0.5</v>
      </c>
    </row>
    <row r="14" spans="1:21" ht="15.75" thickBot="1" x14ac:dyDescent="0.3">
      <c r="A14" s="10" t="s">
        <v>7</v>
      </c>
      <c r="B14" s="7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Exponetial Smoothing</vt:lpstr>
      <vt:lpstr>Example1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ByungSam (Bruce)</dc:creator>
  <cp:lastModifiedBy>LEE ByungSam (Bruce)</cp:lastModifiedBy>
  <dcterms:created xsi:type="dcterms:W3CDTF">2021-04-01T02:37:15Z</dcterms:created>
  <dcterms:modified xsi:type="dcterms:W3CDTF">2021-04-11T01:11:35Z</dcterms:modified>
</cp:coreProperties>
</file>