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opr.statefarm.org\DFS\PCACT\00\WORKGROUP\P-C ACTUARIAL\AUTO\STATE FILES\California\REVISIONS\2023\4-1-2023 Rate Filing\Filing\1-5 Objection\"/>
    </mc:Choice>
  </mc:AlternateContent>
  <xr:revisionPtr revIDLastSave="0" documentId="8_{881C8456-9458-477A-9A0B-28B5994CD432}" xr6:coauthVersionLast="47" xr6:coauthVersionMax="47" xr10:uidLastSave="{00000000-0000-0000-0000-000000000000}"/>
  <bookViews>
    <workbookView xWindow="-108" yWindow="-108" windowWidth="23256" windowHeight="12576" activeTab="23" xr2:uid="{C97835B3-2C55-4D10-8A26-1A174D6FB85C}"/>
  </bookViews>
  <sheets>
    <sheet name="Pd BI" sheetId="1" r:id="rId1"/>
    <sheet name="Pd PD" sheetId="2" r:id="rId2"/>
    <sheet name="Pd MPC" sheetId="3" r:id="rId3"/>
    <sheet name="Pd UM" sheetId="4" r:id="rId4"/>
    <sheet name="Pd COMP" sheetId="5" r:id="rId5"/>
    <sheet name="Pd COLL" sheetId="6" r:id="rId6"/>
    <sheet name="Pd Misc. Damage" sheetId="7" r:id="rId7"/>
    <sheet name="Pd Misc. Liab" sheetId="8" r:id="rId8"/>
    <sheet name="Rept Ct BI" sheetId="9" r:id="rId9"/>
    <sheet name="Rept Ct PD" sheetId="10" r:id="rId10"/>
    <sheet name="Rept Ct MPC" sheetId="11" r:id="rId11"/>
    <sheet name="Rept Ct UM" sheetId="12" r:id="rId12"/>
    <sheet name="Rept Ct COMP" sheetId="13" r:id="rId13"/>
    <sheet name="Rept Ct COLL" sheetId="14" r:id="rId14"/>
    <sheet name="Rept Ct Misc. Damage" sheetId="15" r:id="rId15"/>
    <sheet name="Rept Ct Misc. Liab" sheetId="16" r:id="rId16"/>
    <sheet name="Closed Ct BI" sheetId="17" r:id="rId17"/>
    <sheet name="Closed Ct PD" sheetId="18" r:id="rId18"/>
    <sheet name="Closed Ct MPC" sheetId="19" r:id="rId19"/>
    <sheet name="Closed Ct UM" sheetId="20" r:id="rId20"/>
    <sheet name="Closed Ct COMP" sheetId="21" r:id="rId21"/>
    <sheet name="Closed Ct COLL" sheetId="22" r:id="rId22"/>
    <sheet name="Closed Ct Misc. Damage" sheetId="23" r:id="rId23"/>
    <sheet name="Closed Ct Misc. Liab" sheetId="24" r:id="rId24"/>
  </sheets>
  <externalReferences>
    <externalReference r:id="rId25"/>
  </externalReferences>
  <definedNames>
    <definedName name="AggMethod">[1]Settings!$B$26</definedName>
    <definedName name="Co_Name">[1]Settings!$B$21</definedName>
    <definedName name="DCCE_LTrndCo">'[1]1.General'!$C$43</definedName>
    <definedName name="FYQtr">'[1]1.General'!$C$37</definedName>
    <definedName name="FYQtr_LDF">'[1]1.General'!$C$38</definedName>
    <definedName name="Mos_Devt">'[1]1.General'!$C$34</definedName>
    <definedName name="_xlnm.Print_Area" localSheetId="0">'Pd BI'!$A$1:$L$52</definedName>
    <definedName name="_xlnm.Print_Area" localSheetId="1">'Pd PD'!$A$1:$L$49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24" l="1"/>
  <c r="A48" i="24" s="1"/>
  <c r="A47" i="24" s="1"/>
  <c r="A46" i="24" s="1"/>
  <c r="A45" i="24" s="1"/>
  <c r="A44" i="24" s="1"/>
  <c r="A43" i="24" s="1"/>
  <c r="A42" i="24" s="1"/>
  <c r="A41" i="24" s="1"/>
  <c r="A40" i="24" s="1"/>
  <c r="A39" i="24" s="1"/>
  <c r="A38" i="24" s="1"/>
  <c r="A37" i="24" s="1"/>
  <c r="A36" i="24" s="1"/>
  <c r="A35" i="24" s="1"/>
  <c r="A34" i="24" s="1"/>
  <c r="A33" i="24" s="1"/>
  <c r="A32" i="24" s="1"/>
  <c r="A31" i="24" s="1"/>
  <c r="A30" i="24" s="1"/>
  <c r="A29" i="24" s="1"/>
  <c r="A28" i="24" s="1"/>
  <c r="A27" i="24" s="1"/>
  <c r="A26" i="24" s="1"/>
  <c r="A25" i="24" s="1"/>
  <c r="A24" i="24" s="1"/>
  <c r="A23" i="24" s="1"/>
  <c r="F28" i="24"/>
  <c r="E28" i="24"/>
  <c r="F27" i="24"/>
  <c r="E27" i="24"/>
  <c r="F26" i="24"/>
  <c r="E26" i="24"/>
  <c r="F25" i="24"/>
  <c r="E25" i="24"/>
  <c r="F24" i="24"/>
  <c r="E24" i="24"/>
  <c r="F23" i="24"/>
  <c r="E23" i="24"/>
  <c r="A49" i="23"/>
  <c r="A48" i="23" s="1"/>
  <c r="A47" i="23" s="1"/>
  <c r="A46" i="23" s="1"/>
  <c r="A45" i="23" s="1"/>
  <c r="A44" i="23" s="1"/>
  <c r="A43" i="23" s="1"/>
  <c r="A42" i="23" s="1"/>
  <c r="A41" i="23" s="1"/>
  <c r="A40" i="23" s="1"/>
  <c r="A39" i="23" s="1"/>
  <c r="A38" i="23" s="1"/>
  <c r="A37" i="23" s="1"/>
  <c r="A36" i="23" s="1"/>
  <c r="A35" i="23" s="1"/>
  <c r="A34" i="23" s="1"/>
  <c r="A33" i="23" s="1"/>
  <c r="A32" i="23" s="1"/>
  <c r="A31" i="23" s="1"/>
  <c r="A30" i="23" s="1"/>
  <c r="A29" i="23" s="1"/>
  <c r="A28" i="23" s="1"/>
  <c r="A27" i="23" s="1"/>
  <c r="A26" i="23" s="1"/>
  <c r="A25" i="23" s="1"/>
  <c r="A24" i="23" s="1"/>
  <c r="A23" i="23" s="1"/>
  <c r="F28" i="23"/>
  <c r="E28" i="23"/>
  <c r="F27" i="23"/>
  <c r="E27" i="23"/>
  <c r="F26" i="23"/>
  <c r="E26" i="23"/>
  <c r="F25" i="23"/>
  <c r="E25" i="23"/>
  <c r="F24" i="23"/>
  <c r="E24" i="23"/>
  <c r="F23" i="23"/>
  <c r="E23" i="23"/>
  <c r="A49" i="22"/>
  <c r="A48" i="22" s="1"/>
  <c r="A47" i="22" s="1"/>
  <c r="A46" i="22" s="1"/>
  <c r="A45" i="22" s="1"/>
  <c r="A44" i="22" s="1"/>
  <c r="A43" i="22" s="1"/>
  <c r="A42" i="22" s="1"/>
  <c r="A41" i="22" s="1"/>
  <c r="A40" i="22" s="1"/>
  <c r="A39" i="22" s="1"/>
  <c r="A38" i="22" s="1"/>
  <c r="A37" i="22" s="1"/>
  <c r="A36" i="22" s="1"/>
  <c r="A35" i="22" s="1"/>
  <c r="A34" i="22" s="1"/>
  <c r="A33" i="22" s="1"/>
  <c r="A32" i="22" s="1"/>
  <c r="A31" i="22" s="1"/>
  <c r="A30" i="22" s="1"/>
  <c r="A29" i="22" s="1"/>
  <c r="A28" i="22" s="1"/>
  <c r="A27" i="22" s="1"/>
  <c r="A26" i="22" s="1"/>
  <c r="A25" i="22" s="1"/>
  <c r="A24" i="22" s="1"/>
  <c r="A23" i="22" s="1"/>
  <c r="F28" i="22"/>
  <c r="E28" i="22"/>
  <c r="F27" i="22"/>
  <c r="E27" i="22"/>
  <c r="F26" i="22"/>
  <c r="E26" i="22"/>
  <c r="F25" i="22"/>
  <c r="E25" i="22"/>
  <c r="F24" i="22"/>
  <c r="E24" i="22"/>
  <c r="F23" i="22"/>
  <c r="E23" i="22"/>
  <c r="A49" i="21"/>
  <c r="A48" i="21" s="1"/>
  <c r="A47" i="21" s="1"/>
  <c r="A46" i="21" s="1"/>
  <c r="A45" i="21" s="1"/>
  <c r="A44" i="21" s="1"/>
  <c r="A43" i="21" s="1"/>
  <c r="A42" i="21" s="1"/>
  <c r="A41" i="21" s="1"/>
  <c r="A40" i="21" s="1"/>
  <c r="A39" i="21" s="1"/>
  <c r="A38" i="21" s="1"/>
  <c r="A37" i="21" s="1"/>
  <c r="A36" i="21" s="1"/>
  <c r="A35" i="21" s="1"/>
  <c r="A34" i="21" s="1"/>
  <c r="A33" i="21" s="1"/>
  <c r="A32" i="21" s="1"/>
  <c r="A31" i="21" s="1"/>
  <c r="A30" i="21" s="1"/>
  <c r="A29" i="21" s="1"/>
  <c r="A28" i="21" s="1"/>
  <c r="A27" i="21" s="1"/>
  <c r="A26" i="21" s="1"/>
  <c r="A25" i="21" s="1"/>
  <c r="A24" i="21" s="1"/>
  <c r="A23" i="21" s="1"/>
  <c r="F28" i="21"/>
  <c r="E28" i="21"/>
  <c r="F27" i="21"/>
  <c r="E27" i="21"/>
  <c r="F26" i="21"/>
  <c r="E26" i="21"/>
  <c r="F25" i="21"/>
  <c r="E25" i="21"/>
  <c r="F24" i="21"/>
  <c r="E24" i="21"/>
  <c r="F23" i="21"/>
  <c r="E23" i="21"/>
  <c r="A49" i="20"/>
  <c r="A48" i="20" s="1"/>
  <c r="A47" i="20" s="1"/>
  <c r="A46" i="20" s="1"/>
  <c r="A45" i="20" s="1"/>
  <c r="A44" i="20" s="1"/>
  <c r="A43" i="20" s="1"/>
  <c r="A42" i="20" s="1"/>
  <c r="A41" i="20" s="1"/>
  <c r="A40" i="20" s="1"/>
  <c r="A39" i="20" s="1"/>
  <c r="A38" i="20" s="1"/>
  <c r="A37" i="20" s="1"/>
  <c r="A36" i="20" s="1"/>
  <c r="A35" i="20" s="1"/>
  <c r="A34" i="20" s="1"/>
  <c r="A33" i="20" s="1"/>
  <c r="A32" i="20" s="1"/>
  <c r="A31" i="20" s="1"/>
  <c r="A30" i="20" s="1"/>
  <c r="A29" i="20" s="1"/>
  <c r="A28" i="20" s="1"/>
  <c r="A27" i="20" s="1"/>
  <c r="A26" i="20" s="1"/>
  <c r="A25" i="20" s="1"/>
  <c r="A24" i="20" s="1"/>
  <c r="A23" i="20" s="1"/>
  <c r="F28" i="20"/>
  <c r="E28" i="20"/>
  <c r="F27" i="20"/>
  <c r="E27" i="20"/>
  <c r="F26" i="20"/>
  <c r="E26" i="20"/>
  <c r="F25" i="20"/>
  <c r="E25" i="20"/>
  <c r="F24" i="20"/>
  <c r="E24" i="20"/>
  <c r="F23" i="20"/>
  <c r="E23" i="20"/>
  <c r="A49" i="19"/>
  <c r="A48" i="19" s="1"/>
  <c r="A47" i="19" s="1"/>
  <c r="A46" i="19" s="1"/>
  <c r="A45" i="19" s="1"/>
  <c r="A44" i="19" s="1"/>
  <c r="A43" i="19" s="1"/>
  <c r="A42" i="19" s="1"/>
  <c r="A41" i="19" s="1"/>
  <c r="A40" i="19" s="1"/>
  <c r="A39" i="19" s="1"/>
  <c r="A38" i="19" s="1"/>
  <c r="A37" i="19" s="1"/>
  <c r="A36" i="19" s="1"/>
  <c r="A35" i="19" s="1"/>
  <c r="A34" i="19" s="1"/>
  <c r="A33" i="19" s="1"/>
  <c r="A32" i="19" s="1"/>
  <c r="A31" i="19" s="1"/>
  <c r="A30" i="19" s="1"/>
  <c r="A29" i="19" s="1"/>
  <c r="A28" i="19" s="1"/>
  <c r="A27" i="19" s="1"/>
  <c r="A26" i="19" s="1"/>
  <c r="A25" i="19" s="1"/>
  <c r="A24" i="19" s="1"/>
  <c r="A23" i="19" s="1"/>
  <c r="F28" i="19"/>
  <c r="E28" i="19"/>
  <c r="F27" i="19"/>
  <c r="E27" i="19"/>
  <c r="F26" i="19"/>
  <c r="E26" i="19"/>
  <c r="F25" i="19"/>
  <c r="E25" i="19"/>
  <c r="F24" i="19"/>
  <c r="E24" i="19"/>
  <c r="F23" i="19"/>
  <c r="E23" i="19"/>
  <c r="A49" i="18"/>
  <c r="A48" i="18" s="1"/>
  <c r="A47" i="18" s="1"/>
  <c r="A46" i="18" s="1"/>
  <c r="A45" i="18" s="1"/>
  <c r="A44" i="18" s="1"/>
  <c r="A43" i="18" s="1"/>
  <c r="A42" i="18" s="1"/>
  <c r="A41" i="18" s="1"/>
  <c r="A40" i="18" s="1"/>
  <c r="A39" i="18" s="1"/>
  <c r="A38" i="18" s="1"/>
  <c r="A37" i="18" s="1"/>
  <c r="A36" i="18" s="1"/>
  <c r="A35" i="18" s="1"/>
  <c r="A34" i="18" s="1"/>
  <c r="A33" i="18" s="1"/>
  <c r="A32" i="18" s="1"/>
  <c r="A31" i="18" s="1"/>
  <c r="A30" i="18" s="1"/>
  <c r="A29" i="18" s="1"/>
  <c r="A28" i="18" s="1"/>
  <c r="A27" i="18" s="1"/>
  <c r="A26" i="18" s="1"/>
  <c r="A25" i="18" s="1"/>
  <c r="A24" i="18" s="1"/>
  <c r="A23" i="18" s="1"/>
  <c r="F28" i="18"/>
  <c r="E28" i="18"/>
  <c r="F27" i="18"/>
  <c r="E27" i="18"/>
  <c r="F26" i="18"/>
  <c r="E26" i="18"/>
  <c r="F25" i="18"/>
  <c r="E25" i="18"/>
  <c r="F24" i="18"/>
  <c r="E24" i="18"/>
  <c r="F23" i="18"/>
  <c r="E23" i="18"/>
  <c r="A49" i="17"/>
  <c r="A48" i="17" s="1"/>
  <c r="A47" i="17" s="1"/>
  <c r="A46" i="17" s="1"/>
  <c r="A45" i="17" s="1"/>
  <c r="A44" i="17" s="1"/>
  <c r="A43" i="17" s="1"/>
  <c r="A42" i="17" s="1"/>
  <c r="A41" i="17" s="1"/>
  <c r="A40" i="17" s="1"/>
  <c r="A39" i="17" s="1"/>
  <c r="A38" i="17" s="1"/>
  <c r="A37" i="17" s="1"/>
  <c r="A36" i="17" s="1"/>
  <c r="A35" i="17" s="1"/>
  <c r="A34" i="17" s="1"/>
  <c r="A33" i="17" s="1"/>
  <c r="A32" i="17" s="1"/>
  <c r="A31" i="17" s="1"/>
  <c r="A30" i="17" s="1"/>
  <c r="A29" i="17" s="1"/>
  <c r="A28" i="17" s="1"/>
  <c r="A27" i="17" s="1"/>
  <c r="A26" i="17" s="1"/>
  <c r="A25" i="17" s="1"/>
  <c r="A24" i="17" s="1"/>
  <c r="A23" i="17" s="1"/>
  <c r="F28" i="17"/>
  <c r="E28" i="17"/>
  <c r="F27" i="17"/>
  <c r="E27" i="17"/>
  <c r="F26" i="17"/>
  <c r="E26" i="17"/>
  <c r="F25" i="17"/>
  <c r="E25" i="17"/>
  <c r="F24" i="17"/>
  <c r="E24" i="17"/>
  <c r="F23" i="17"/>
  <c r="E23" i="17"/>
  <c r="A49" i="16"/>
  <c r="A48" i="16" s="1"/>
  <c r="A47" i="16" s="1"/>
  <c r="A46" i="16" s="1"/>
  <c r="A45" i="16" s="1"/>
  <c r="A44" i="16" s="1"/>
  <c r="A43" i="16" s="1"/>
  <c r="A42" i="16" s="1"/>
  <c r="A41" i="16" s="1"/>
  <c r="A40" i="16" s="1"/>
  <c r="A39" i="16" s="1"/>
  <c r="A38" i="16" s="1"/>
  <c r="A37" i="16" s="1"/>
  <c r="A36" i="16" s="1"/>
  <c r="A35" i="16" s="1"/>
  <c r="A34" i="16" s="1"/>
  <c r="A33" i="16" s="1"/>
  <c r="A32" i="16" s="1"/>
  <c r="A31" i="16" s="1"/>
  <c r="A30" i="16" s="1"/>
  <c r="A29" i="16" s="1"/>
  <c r="A28" i="16" s="1"/>
  <c r="A27" i="16" s="1"/>
  <c r="A26" i="16" s="1"/>
  <c r="A25" i="16" s="1"/>
  <c r="A24" i="16" s="1"/>
  <c r="A23" i="16" s="1"/>
  <c r="F28" i="16"/>
  <c r="E28" i="16"/>
  <c r="F27" i="16"/>
  <c r="E27" i="16"/>
  <c r="F26" i="16"/>
  <c r="E26" i="16"/>
  <c r="F25" i="16"/>
  <c r="E25" i="16"/>
  <c r="F24" i="16"/>
  <c r="E24" i="16"/>
  <c r="F23" i="16"/>
  <c r="E23" i="16"/>
  <c r="A49" i="15"/>
  <c r="A48" i="15" s="1"/>
  <c r="A47" i="15" s="1"/>
  <c r="A46" i="15" s="1"/>
  <c r="A45" i="15" s="1"/>
  <c r="A44" i="15" s="1"/>
  <c r="A43" i="15" s="1"/>
  <c r="A42" i="15" s="1"/>
  <c r="A41" i="15" s="1"/>
  <c r="A40" i="15" s="1"/>
  <c r="A39" i="15" s="1"/>
  <c r="A38" i="15" s="1"/>
  <c r="A37" i="15" s="1"/>
  <c r="A36" i="15" s="1"/>
  <c r="A35" i="15" s="1"/>
  <c r="A34" i="15" s="1"/>
  <c r="A33" i="15" s="1"/>
  <c r="A32" i="15" s="1"/>
  <c r="A31" i="15" s="1"/>
  <c r="A30" i="15" s="1"/>
  <c r="A29" i="15" s="1"/>
  <c r="A28" i="15" s="1"/>
  <c r="A27" i="15" s="1"/>
  <c r="A26" i="15" s="1"/>
  <c r="A25" i="15" s="1"/>
  <c r="A24" i="15" s="1"/>
  <c r="A23" i="15" s="1"/>
  <c r="F28" i="15"/>
  <c r="E28" i="15"/>
  <c r="F27" i="15"/>
  <c r="E27" i="15"/>
  <c r="F26" i="15"/>
  <c r="E26" i="15"/>
  <c r="F25" i="15"/>
  <c r="E25" i="15"/>
  <c r="F24" i="15"/>
  <c r="E24" i="15"/>
  <c r="F23" i="15"/>
  <c r="E23" i="15"/>
  <c r="A49" i="14"/>
  <c r="A48" i="14" s="1"/>
  <c r="A47" i="14" s="1"/>
  <c r="A46" i="14" s="1"/>
  <c r="A45" i="14" s="1"/>
  <c r="A44" i="14" s="1"/>
  <c r="A43" i="14" s="1"/>
  <c r="A42" i="14" s="1"/>
  <c r="A41" i="14" s="1"/>
  <c r="A40" i="14" s="1"/>
  <c r="A39" i="14" s="1"/>
  <c r="A38" i="14" s="1"/>
  <c r="A37" i="14" s="1"/>
  <c r="A36" i="14" s="1"/>
  <c r="A35" i="14" s="1"/>
  <c r="A34" i="14" s="1"/>
  <c r="A33" i="14" s="1"/>
  <c r="A32" i="14" s="1"/>
  <c r="A31" i="14" s="1"/>
  <c r="A30" i="14" s="1"/>
  <c r="A29" i="14" s="1"/>
  <c r="A28" i="14" s="1"/>
  <c r="A27" i="14" s="1"/>
  <c r="A26" i="14" s="1"/>
  <c r="A25" i="14" s="1"/>
  <c r="A24" i="14" s="1"/>
  <c r="A23" i="14" s="1"/>
  <c r="F28" i="14"/>
  <c r="E28" i="14"/>
  <c r="F27" i="14"/>
  <c r="E27" i="14"/>
  <c r="F26" i="14"/>
  <c r="E26" i="14"/>
  <c r="F25" i="14"/>
  <c r="E25" i="14"/>
  <c r="F24" i="14"/>
  <c r="E24" i="14"/>
  <c r="F23" i="14"/>
  <c r="E23" i="14"/>
  <c r="A49" i="13"/>
  <c r="A48" i="13" s="1"/>
  <c r="A47" i="13" s="1"/>
  <c r="A46" i="13" s="1"/>
  <c r="A45" i="13" s="1"/>
  <c r="A44" i="13" s="1"/>
  <c r="A43" i="13" s="1"/>
  <c r="A42" i="13" s="1"/>
  <c r="A41" i="13" s="1"/>
  <c r="A40" i="13" s="1"/>
  <c r="A39" i="13" s="1"/>
  <c r="A38" i="13" s="1"/>
  <c r="A37" i="13" s="1"/>
  <c r="A36" i="13" s="1"/>
  <c r="A35" i="13" s="1"/>
  <c r="A34" i="13" s="1"/>
  <c r="A33" i="13" s="1"/>
  <c r="A32" i="13" s="1"/>
  <c r="A31" i="13" s="1"/>
  <c r="A30" i="13" s="1"/>
  <c r="A29" i="13" s="1"/>
  <c r="A28" i="13" s="1"/>
  <c r="A27" i="13" s="1"/>
  <c r="A26" i="13" s="1"/>
  <c r="A25" i="13" s="1"/>
  <c r="A24" i="13" s="1"/>
  <c r="A23" i="13" s="1"/>
  <c r="F28" i="13"/>
  <c r="E28" i="13"/>
  <c r="F27" i="13"/>
  <c r="E27" i="13"/>
  <c r="F26" i="13"/>
  <c r="E26" i="13"/>
  <c r="F25" i="13"/>
  <c r="E25" i="13"/>
  <c r="F24" i="13"/>
  <c r="E24" i="13"/>
  <c r="F23" i="13"/>
  <c r="E23" i="13"/>
  <c r="A49" i="12"/>
  <c r="A48" i="12" s="1"/>
  <c r="A47" i="12" s="1"/>
  <c r="A46" i="12" s="1"/>
  <c r="A45" i="12" s="1"/>
  <c r="A44" i="12" s="1"/>
  <c r="A43" i="12" s="1"/>
  <c r="A42" i="12" s="1"/>
  <c r="A41" i="12" s="1"/>
  <c r="A40" i="12" s="1"/>
  <c r="A39" i="12" s="1"/>
  <c r="A38" i="12" s="1"/>
  <c r="A37" i="12" s="1"/>
  <c r="A36" i="12" s="1"/>
  <c r="A35" i="12" s="1"/>
  <c r="A34" i="12" s="1"/>
  <c r="A33" i="12" s="1"/>
  <c r="A32" i="12" s="1"/>
  <c r="A31" i="12" s="1"/>
  <c r="A30" i="12" s="1"/>
  <c r="A29" i="12" s="1"/>
  <c r="A28" i="12" s="1"/>
  <c r="A27" i="12" s="1"/>
  <c r="A26" i="12" s="1"/>
  <c r="A25" i="12" s="1"/>
  <c r="A24" i="12" s="1"/>
  <c r="A23" i="12" s="1"/>
  <c r="F28" i="12"/>
  <c r="E28" i="12"/>
  <c r="F27" i="12"/>
  <c r="E27" i="12"/>
  <c r="F26" i="12"/>
  <c r="E26" i="12"/>
  <c r="F25" i="12"/>
  <c r="E25" i="12"/>
  <c r="F24" i="12"/>
  <c r="E24" i="12"/>
  <c r="F23" i="12"/>
  <c r="E23" i="12"/>
  <c r="A49" i="11"/>
  <c r="A48" i="11" s="1"/>
  <c r="A47" i="11" s="1"/>
  <c r="A46" i="11" s="1"/>
  <c r="A45" i="11" s="1"/>
  <c r="A44" i="11" s="1"/>
  <c r="A43" i="11" s="1"/>
  <c r="A42" i="11" s="1"/>
  <c r="A41" i="11" s="1"/>
  <c r="A40" i="11" s="1"/>
  <c r="A39" i="11" s="1"/>
  <c r="A38" i="11" s="1"/>
  <c r="A37" i="11" s="1"/>
  <c r="A36" i="11" s="1"/>
  <c r="A35" i="11" s="1"/>
  <c r="A34" i="11" s="1"/>
  <c r="A33" i="11" s="1"/>
  <c r="A32" i="11" s="1"/>
  <c r="A31" i="11" s="1"/>
  <c r="A30" i="11" s="1"/>
  <c r="A29" i="11" s="1"/>
  <c r="A28" i="11" s="1"/>
  <c r="A27" i="11" s="1"/>
  <c r="A26" i="11" s="1"/>
  <c r="A25" i="11" s="1"/>
  <c r="A24" i="11" s="1"/>
  <c r="A23" i="11" s="1"/>
  <c r="F28" i="11"/>
  <c r="E28" i="11"/>
  <c r="F27" i="11"/>
  <c r="E27" i="11"/>
  <c r="F26" i="11"/>
  <c r="E26" i="11"/>
  <c r="F25" i="11"/>
  <c r="E25" i="11"/>
  <c r="F24" i="11"/>
  <c r="E24" i="11"/>
  <c r="F23" i="11"/>
  <c r="E23" i="11"/>
  <c r="A49" i="10"/>
  <c r="A48" i="10" s="1"/>
  <c r="A47" i="10" s="1"/>
  <c r="A46" i="10" s="1"/>
  <c r="A45" i="10" s="1"/>
  <c r="A44" i="10" s="1"/>
  <c r="A43" i="10" s="1"/>
  <c r="A42" i="10" s="1"/>
  <c r="A41" i="10" s="1"/>
  <c r="A40" i="10" s="1"/>
  <c r="A39" i="10" s="1"/>
  <c r="A38" i="10" s="1"/>
  <c r="A37" i="10" s="1"/>
  <c r="A36" i="10" s="1"/>
  <c r="A35" i="10" s="1"/>
  <c r="A34" i="10" s="1"/>
  <c r="A33" i="10" s="1"/>
  <c r="A32" i="10" s="1"/>
  <c r="A31" i="10" s="1"/>
  <c r="A30" i="10" s="1"/>
  <c r="A29" i="10" s="1"/>
  <c r="A28" i="10" s="1"/>
  <c r="A27" i="10" s="1"/>
  <c r="A26" i="10" s="1"/>
  <c r="A25" i="10" s="1"/>
  <c r="A24" i="10" s="1"/>
  <c r="A23" i="10" s="1"/>
  <c r="F28" i="10"/>
  <c r="E28" i="10"/>
  <c r="F27" i="10"/>
  <c r="E27" i="10"/>
  <c r="F26" i="10"/>
  <c r="E26" i="10"/>
  <c r="F25" i="10"/>
  <c r="E25" i="10"/>
  <c r="F24" i="10"/>
  <c r="E24" i="10"/>
  <c r="F23" i="10"/>
  <c r="E23" i="10"/>
  <c r="A49" i="9"/>
  <c r="A48" i="9" s="1"/>
  <c r="A47" i="9" s="1"/>
  <c r="A46" i="9" s="1"/>
  <c r="A45" i="9" s="1"/>
  <c r="A44" i="9" s="1"/>
  <c r="A43" i="9" s="1"/>
  <c r="A42" i="9" s="1"/>
  <c r="A41" i="9" s="1"/>
  <c r="A40" i="9" s="1"/>
  <c r="A39" i="9" s="1"/>
  <c r="A38" i="9" s="1"/>
  <c r="A37" i="9" s="1"/>
  <c r="A36" i="9" s="1"/>
  <c r="A35" i="9" s="1"/>
  <c r="A34" i="9" s="1"/>
  <c r="A33" i="9" s="1"/>
  <c r="A32" i="9" s="1"/>
  <c r="A31" i="9" s="1"/>
  <c r="A30" i="9" s="1"/>
  <c r="A29" i="9" s="1"/>
  <c r="A28" i="9" s="1"/>
  <c r="A27" i="9" s="1"/>
  <c r="A26" i="9" s="1"/>
  <c r="A25" i="9" s="1"/>
  <c r="A24" i="9" s="1"/>
  <c r="A23" i="9" s="1"/>
  <c r="F28" i="9"/>
  <c r="E28" i="9"/>
  <c r="F27" i="9"/>
  <c r="E27" i="9"/>
  <c r="F26" i="9"/>
  <c r="E26" i="9"/>
  <c r="F25" i="9"/>
  <c r="E25" i="9"/>
  <c r="F24" i="9"/>
  <c r="E24" i="9"/>
  <c r="F23" i="9"/>
  <c r="E23" i="9"/>
  <c r="A49" i="8"/>
  <c r="A48" i="8" s="1"/>
  <c r="A47" i="8" s="1"/>
  <c r="A46" i="8" s="1"/>
  <c r="A45" i="8" s="1"/>
  <c r="A44" i="8" s="1"/>
  <c r="A43" i="8" s="1"/>
  <c r="A42" i="8" s="1"/>
  <c r="A41" i="8" s="1"/>
  <c r="A40" i="8" s="1"/>
  <c r="A39" i="8" s="1"/>
  <c r="A38" i="8" s="1"/>
  <c r="A37" i="8" s="1"/>
  <c r="A36" i="8" s="1"/>
  <c r="A35" i="8" s="1"/>
  <c r="A34" i="8" s="1"/>
  <c r="A33" i="8" s="1"/>
  <c r="A32" i="8" s="1"/>
  <c r="A31" i="8" s="1"/>
  <c r="A30" i="8" s="1"/>
  <c r="A29" i="8" s="1"/>
  <c r="A28" i="8" s="1"/>
  <c r="A27" i="8" s="1"/>
  <c r="A26" i="8" s="1"/>
  <c r="A25" i="8" s="1"/>
  <c r="A24" i="8" s="1"/>
  <c r="A23" i="8" s="1"/>
  <c r="F28" i="8"/>
  <c r="E28" i="8"/>
  <c r="F27" i="8"/>
  <c r="E27" i="8"/>
  <c r="F26" i="8"/>
  <c r="E26" i="8"/>
  <c r="F25" i="8"/>
  <c r="E25" i="8"/>
  <c r="F24" i="8"/>
  <c r="E24" i="8"/>
  <c r="F23" i="8"/>
  <c r="E23" i="8"/>
  <c r="A49" i="7"/>
  <c r="A48" i="7" s="1"/>
  <c r="A47" i="7" s="1"/>
  <c r="A46" i="7" s="1"/>
  <c r="A45" i="7" s="1"/>
  <c r="A44" i="7" s="1"/>
  <c r="A43" i="7" s="1"/>
  <c r="A42" i="7" s="1"/>
  <c r="A41" i="7" s="1"/>
  <c r="A40" i="7" s="1"/>
  <c r="A39" i="7" s="1"/>
  <c r="A38" i="7" s="1"/>
  <c r="A37" i="7" s="1"/>
  <c r="A36" i="7" s="1"/>
  <c r="A35" i="7" s="1"/>
  <c r="A34" i="7" s="1"/>
  <c r="A33" i="7" s="1"/>
  <c r="A32" i="7" s="1"/>
  <c r="A31" i="7" s="1"/>
  <c r="A30" i="7" s="1"/>
  <c r="A29" i="7" s="1"/>
  <c r="A28" i="7" s="1"/>
  <c r="A27" i="7" s="1"/>
  <c r="A26" i="7" s="1"/>
  <c r="A25" i="7" s="1"/>
  <c r="A24" i="7" s="1"/>
  <c r="A23" i="7" s="1"/>
  <c r="F28" i="7"/>
  <c r="E28" i="7"/>
  <c r="F27" i="7"/>
  <c r="E27" i="7"/>
  <c r="F26" i="7"/>
  <c r="E26" i="7"/>
  <c r="F25" i="7"/>
  <c r="E25" i="7"/>
  <c r="F24" i="7"/>
  <c r="E24" i="7"/>
  <c r="F23" i="7"/>
  <c r="E23" i="7"/>
  <c r="A49" i="6"/>
  <c r="A48" i="6" s="1"/>
  <c r="A47" i="6" s="1"/>
  <c r="A46" i="6" s="1"/>
  <c r="A45" i="6" s="1"/>
  <c r="A44" i="6" s="1"/>
  <c r="A43" i="6" s="1"/>
  <c r="A42" i="6" s="1"/>
  <c r="A41" i="6" s="1"/>
  <c r="A40" i="6" s="1"/>
  <c r="A39" i="6" s="1"/>
  <c r="A38" i="6" s="1"/>
  <c r="A37" i="6" s="1"/>
  <c r="A36" i="6" s="1"/>
  <c r="A35" i="6" s="1"/>
  <c r="A34" i="6" s="1"/>
  <c r="A33" i="6" s="1"/>
  <c r="A32" i="6" s="1"/>
  <c r="A31" i="6" s="1"/>
  <c r="A30" i="6" s="1"/>
  <c r="A29" i="6" s="1"/>
  <c r="A28" i="6" s="1"/>
  <c r="A27" i="6" s="1"/>
  <c r="A26" i="6" s="1"/>
  <c r="A25" i="6" s="1"/>
  <c r="A24" i="6" s="1"/>
  <c r="A23" i="6" s="1"/>
  <c r="F28" i="6"/>
  <c r="E28" i="6"/>
  <c r="F27" i="6"/>
  <c r="E27" i="6"/>
  <c r="F26" i="6"/>
  <c r="E26" i="6"/>
  <c r="F25" i="6"/>
  <c r="E25" i="6"/>
  <c r="F24" i="6"/>
  <c r="E24" i="6"/>
  <c r="F23" i="6"/>
  <c r="E23" i="6"/>
  <c r="A49" i="5"/>
  <c r="A48" i="5" s="1"/>
  <c r="A47" i="5" s="1"/>
  <c r="A46" i="5" s="1"/>
  <c r="A45" i="5" s="1"/>
  <c r="A44" i="5" s="1"/>
  <c r="A43" i="5" s="1"/>
  <c r="A42" i="5" s="1"/>
  <c r="A41" i="5" s="1"/>
  <c r="A40" i="5" s="1"/>
  <c r="A39" i="5" s="1"/>
  <c r="A38" i="5" s="1"/>
  <c r="A37" i="5" s="1"/>
  <c r="A36" i="5" s="1"/>
  <c r="A35" i="5" s="1"/>
  <c r="A34" i="5" s="1"/>
  <c r="A33" i="5" s="1"/>
  <c r="A32" i="5" s="1"/>
  <c r="A31" i="5" s="1"/>
  <c r="A30" i="5" s="1"/>
  <c r="A29" i="5" s="1"/>
  <c r="A28" i="5" s="1"/>
  <c r="A27" i="5" s="1"/>
  <c r="A26" i="5" s="1"/>
  <c r="A25" i="5" s="1"/>
  <c r="A24" i="5" s="1"/>
  <c r="A23" i="5" s="1"/>
  <c r="F28" i="5"/>
  <c r="E28" i="5"/>
  <c r="F27" i="5"/>
  <c r="E27" i="5"/>
  <c r="F26" i="5"/>
  <c r="E26" i="5"/>
  <c r="F25" i="5"/>
  <c r="E25" i="5"/>
  <c r="F24" i="5"/>
  <c r="E24" i="5"/>
  <c r="F23" i="5"/>
  <c r="E23" i="5"/>
  <c r="A49" i="4"/>
  <c r="A48" i="4" s="1"/>
  <c r="A47" i="4" s="1"/>
  <c r="A46" i="4" s="1"/>
  <c r="A45" i="4" s="1"/>
  <c r="A44" i="4" s="1"/>
  <c r="A43" i="4" s="1"/>
  <c r="A42" i="4" s="1"/>
  <c r="A41" i="4" s="1"/>
  <c r="A40" i="4" s="1"/>
  <c r="A39" i="4" s="1"/>
  <c r="A38" i="4" s="1"/>
  <c r="A37" i="4" s="1"/>
  <c r="A36" i="4" s="1"/>
  <c r="A35" i="4" s="1"/>
  <c r="A34" i="4" s="1"/>
  <c r="A33" i="4" s="1"/>
  <c r="A32" i="4" s="1"/>
  <c r="A31" i="4" s="1"/>
  <c r="A30" i="4" s="1"/>
  <c r="A29" i="4" s="1"/>
  <c r="A28" i="4" s="1"/>
  <c r="A27" i="4" s="1"/>
  <c r="A26" i="4" s="1"/>
  <c r="A25" i="4" s="1"/>
  <c r="A24" i="4" s="1"/>
  <c r="A23" i="4" s="1"/>
  <c r="F28" i="4"/>
  <c r="E28" i="4"/>
  <c r="F27" i="4"/>
  <c r="E27" i="4"/>
  <c r="F26" i="4"/>
  <c r="E26" i="4"/>
  <c r="F25" i="4"/>
  <c r="E25" i="4"/>
  <c r="F24" i="4"/>
  <c r="E24" i="4"/>
  <c r="F23" i="4"/>
  <c r="E23" i="4"/>
  <c r="A49" i="3"/>
  <c r="A48" i="3" s="1"/>
  <c r="A47" i="3" s="1"/>
  <c r="A46" i="3" s="1"/>
  <c r="A45" i="3" s="1"/>
  <c r="A44" i="3" s="1"/>
  <c r="A43" i="3" s="1"/>
  <c r="A42" i="3" s="1"/>
  <c r="A41" i="3" s="1"/>
  <c r="A40" i="3" s="1"/>
  <c r="A39" i="3" s="1"/>
  <c r="A38" i="3" s="1"/>
  <c r="A37" i="3" s="1"/>
  <c r="A36" i="3" s="1"/>
  <c r="A35" i="3" s="1"/>
  <c r="A34" i="3" s="1"/>
  <c r="A33" i="3" s="1"/>
  <c r="A32" i="3" s="1"/>
  <c r="A31" i="3" s="1"/>
  <c r="A30" i="3" s="1"/>
  <c r="A29" i="3" s="1"/>
  <c r="A28" i="3" s="1"/>
  <c r="A27" i="3" s="1"/>
  <c r="A26" i="3" s="1"/>
  <c r="A25" i="3" s="1"/>
  <c r="A24" i="3" s="1"/>
  <c r="A23" i="3" s="1"/>
  <c r="F28" i="3"/>
  <c r="E28" i="3"/>
  <c r="F27" i="3"/>
  <c r="E27" i="3"/>
  <c r="F26" i="3"/>
  <c r="E26" i="3"/>
  <c r="F25" i="3"/>
  <c r="E25" i="3"/>
  <c r="F24" i="3"/>
  <c r="E24" i="3"/>
  <c r="F23" i="3"/>
  <c r="E23" i="3"/>
  <c r="A49" i="2"/>
  <c r="A48" i="2" s="1"/>
  <c r="A47" i="2" s="1"/>
  <c r="A46" i="2" s="1"/>
  <c r="A45" i="2" s="1"/>
  <c r="A44" i="2" s="1"/>
  <c r="A43" i="2" s="1"/>
  <c r="A42" i="2" s="1"/>
  <c r="A41" i="2" s="1"/>
  <c r="A40" i="2" s="1"/>
  <c r="A39" i="2" s="1"/>
  <c r="A38" i="2" s="1"/>
  <c r="A37" i="2" s="1"/>
  <c r="A36" i="2" s="1"/>
  <c r="A35" i="2" s="1"/>
  <c r="A34" i="2" s="1"/>
  <c r="A33" i="2" s="1"/>
  <c r="A32" i="2" s="1"/>
  <c r="A31" i="2" s="1"/>
  <c r="A30" i="2" s="1"/>
  <c r="A29" i="2" s="1"/>
  <c r="A28" i="2" s="1"/>
  <c r="A27" i="2" s="1"/>
  <c r="A26" i="2" s="1"/>
  <c r="A25" i="2" s="1"/>
  <c r="A24" i="2" s="1"/>
  <c r="A23" i="2" s="1"/>
  <c r="F28" i="2"/>
  <c r="E28" i="2"/>
  <c r="F27" i="2"/>
  <c r="E27" i="2"/>
  <c r="F26" i="2"/>
  <c r="E26" i="2"/>
  <c r="F25" i="2"/>
  <c r="E25" i="2"/>
  <c r="F24" i="2"/>
  <c r="E24" i="2"/>
  <c r="F23" i="2"/>
  <c r="E23" i="2"/>
  <c r="E23" i="1"/>
  <c r="E24" i="1"/>
  <c r="E25" i="1"/>
  <c r="E26" i="1"/>
  <c r="E27" i="1" l="1"/>
  <c r="E28" i="1"/>
  <c r="F28" i="1"/>
  <c r="F27" i="1"/>
  <c r="F26" i="1"/>
  <c r="F25" i="1"/>
  <c r="F24" i="1"/>
  <c r="F23" i="1"/>
  <c r="A49" i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</calcChain>
</file>

<file path=xl/sharedStrings.xml><?xml version="1.0" encoding="utf-8"?>
<sst xmlns="http://schemas.openxmlformats.org/spreadsheetml/2006/main" count="1627" uniqueCount="39">
  <si>
    <t>Months of Development</t>
  </si>
  <si>
    <t/>
  </si>
  <si>
    <t>State Farm Mutual Automobile Insurance Company</t>
  </si>
  <si>
    <t>BI</t>
  </si>
  <si>
    <t>Fiscal Accident Year Data Ending</t>
  </si>
  <si>
    <t>15</t>
  </si>
  <si>
    <t>Calendar YYYYQ</t>
  </si>
  <si>
    <t>Calendar 
YYYYQ-YYYYQ</t>
  </si>
  <si>
    <t>20163-20172</t>
  </si>
  <si>
    <t>20173-20182</t>
  </si>
  <si>
    <t>20183-20192</t>
  </si>
  <si>
    <t>20193-20202</t>
  </si>
  <si>
    <t>20203-20212</t>
  </si>
  <si>
    <t>20213-20222</t>
  </si>
  <si>
    <t>Aggregated Exhibit 7</t>
  </si>
  <si>
    <t>Aggregated Exhibit 8</t>
  </si>
  <si>
    <t>Exhibits 7 &amp; 8 Reconciliation</t>
  </si>
  <si>
    <t>Exhibit 7 Paid Losses</t>
  </si>
  <si>
    <t>Exhibit 8 Paid Losses</t>
  </si>
  <si>
    <t>PD</t>
  </si>
  <si>
    <t>BI Paid Losses</t>
  </si>
  <si>
    <t>PD Paid Losses</t>
  </si>
  <si>
    <t>MPC Paid Losses</t>
  </si>
  <si>
    <t xml:space="preserve"> Paid Losses</t>
  </si>
  <si>
    <t>UM</t>
  </si>
  <si>
    <t>COMP</t>
  </si>
  <si>
    <t>COLL</t>
  </si>
  <si>
    <t>Misc. Damage</t>
  </si>
  <si>
    <t>Misc. Liability</t>
  </si>
  <si>
    <t>Reported Counts</t>
  </si>
  <si>
    <t>MPC</t>
  </si>
  <si>
    <t>Exhibit 7 Reported Counts</t>
  </si>
  <si>
    <t>Exhibit 8 Reported Counts</t>
  </si>
  <si>
    <t>Closed Counts</t>
  </si>
  <si>
    <t>Exhibit 7 Closed Counts</t>
  </si>
  <si>
    <t>Exhibit 8 Closed Counts</t>
  </si>
  <si>
    <t>Supplemental Exhibit 1</t>
  </si>
  <si>
    <t>©, Copyright, State Farm Mutual Automobile Insurance Company 2023</t>
  </si>
  <si>
    <t>No reproduction of this copyrighted material without express written consent from State Farm®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</si>
</sst>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 applyProtection="1">
      <alignment horizontal="centerContinuous"/>
      <protection locked="0"/>
    </xf>
    <xf numFmtId="0" fontId="2" fillId="0" borderId="0" xfId="0" applyFont="1" applyAlignment="1" applyProtection="1">
      <alignment horizontal="centerContinuous" vertical="center"/>
      <protection locked="0"/>
    </xf>
    <xf numFmtId="0" fontId="3" fillId="0" borderId="1" xfId="0" applyFont="1" applyBorder="1" applyAlignment="1">
      <alignment horizontal="center" vertical="center" wrapText="1"/>
    </xf>
    <xf numFmtId="38" fontId="3" fillId="0" borderId="1" xfId="0" applyNumberFormat="1" applyFont="1" applyBorder="1" applyAlignment="1">
      <alignment horizontal="center" vertical="center" wrapText="1"/>
    </xf>
    <xf numFmtId="38" fontId="3" fillId="0" borderId="1" xfId="0" applyNumberFormat="1" applyFont="1" applyBorder="1" applyAlignment="1">
      <alignment horizontal="center" vertical="center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/>
    <xf numFmtId="0" fontId="1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5" fillId="0" borderId="0" xfId="0" applyFont="1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37" fontId="4" fillId="0" borderId="2" xfId="0" applyNumberFormat="1" applyFont="1" applyBorder="1" applyAlignment="1" applyProtection="1">
      <alignment vertical="center"/>
      <protection locked="0"/>
    </xf>
    <xf numFmtId="37" fontId="4" fillId="2" borderId="0" xfId="0" applyNumberFormat="1" applyFont="1" applyFill="1" applyAlignment="1" applyProtection="1">
      <alignment vertical="center"/>
      <protection locked="0"/>
    </xf>
    <xf numFmtId="37" fontId="4" fillId="0" borderId="0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7" fontId="4" fillId="0" borderId="3" xfId="0" applyNumberFormat="1" applyFont="1" applyBorder="1" applyProtection="1">
      <protection locked="0"/>
    </xf>
    <xf numFmtId="0" fontId="3" fillId="0" borderId="4" xfId="0" applyFont="1" applyBorder="1" applyAlignment="1">
      <alignment horizontal="center"/>
    </xf>
    <xf numFmtId="37" fontId="4" fillId="0" borderId="4" xfId="0" applyNumberFormat="1" applyFont="1" applyBorder="1" applyAlignment="1">
      <alignment horizontal="center"/>
    </xf>
    <xf numFmtId="37" fontId="4" fillId="0" borderId="2" xfId="0" applyNumberFormat="1" applyFont="1" applyBorder="1" applyProtection="1">
      <protection locked="0"/>
    </xf>
    <xf numFmtId="0" fontId="3" fillId="0" borderId="0" xfId="0" applyFont="1"/>
    <xf numFmtId="0" fontId="6" fillId="0" borderId="0" xfId="0" applyFont="1" applyAlignment="1">
      <alignment horizontal="centerContinuous" vertical="center"/>
    </xf>
    <xf numFmtId="0" fontId="5" fillId="0" borderId="0" xfId="0" applyFont="1" applyBorder="1"/>
    <xf numFmtId="37" fontId="4" fillId="0" borderId="0" xfId="0" applyNumberFormat="1" applyFont="1" applyFill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-C%20ACTUARIAL/AUTO/STATE%20FILES/California/REVISIONS/2023/4-1-2023%20Rate%20Filing/Filing/StdExhTl06-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References"/>
      <sheetName val="Instructions"/>
      <sheetName val="1.General"/>
      <sheetName val="2.Exhibit 5"/>
      <sheetName val="3.Exhibit 7 - Annual"/>
      <sheetName val="4.Exhibit 8"/>
    </sheetNames>
    <sheetDataSet>
      <sheetData sheetId="0">
        <row r="21">
          <cell r="B21" t="str">
            <v>State Farm Mutual Automobile Insurance Company</v>
          </cell>
        </row>
        <row r="26">
          <cell r="B26" t="str">
            <v>Accident Year Data</v>
          </cell>
        </row>
      </sheetData>
      <sheetData sheetId="1"/>
      <sheetData sheetId="2"/>
      <sheetData sheetId="3">
        <row r="34">
          <cell r="C34">
            <v>3</v>
          </cell>
        </row>
        <row r="37">
          <cell r="C37">
            <v>20222</v>
          </cell>
        </row>
        <row r="38">
          <cell r="C38">
            <v>20221</v>
          </cell>
        </row>
        <row r="43">
          <cell r="C43" t="str">
            <v>Excludes DCCE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4134-2258-4717-A0F6-7BA794B0A8D5}">
  <dimension ref="A1:L52"/>
  <sheetViews>
    <sheetView topLeftCell="A40" zoomScaleNormal="100" workbookViewId="0">
      <selection activeCell="A51" sqref="A51:A52"/>
    </sheetView>
  </sheetViews>
  <sheetFormatPr defaultRowHeight="14.4" x14ac:dyDescent="0.3"/>
  <cols>
    <col min="1" max="1" width="8.88671875" style="10"/>
    <col min="2" max="12" width="12.77734375" style="10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1" t="s">
        <v>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21" x14ac:dyDescent="0.3">
      <c r="A5" s="11"/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13"/>
      <c r="B7" s="14" t="s">
        <v>17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373675.25</v>
      </c>
      <c r="C10" s="17">
        <v>83266478.049999997</v>
      </c>
      <c r="D10" s="17">
        <v>233055497.14999998</v>
      </c>
      <c r="E10" s="17">
        <v>326320375.78999996</v>
      </c>
      <c r="F10" s="17">
        <v>391947098.87999994</v>
      </c>
      <c r="G10" s="17">
        <v>431380860.25</v>
      </c>
      <c r="H10" s="17">
        <v>439821908.07999998</v>
      </c>
      <c r="I10" s="17">
        <v>440903020.70999998</v>
      </c>
      <c r="J10" s="17">
        <v>441275065.64999998</v>
      </c>
      <c r="K10" s="17">
        <v>441365757.77999997</v>
      </c>
      <c r="L10" s="17">
        <v>441425006.86000007</v>
      </c>
    </row>
    <row r="11" spans="1:12" x14ac:dyDescent="0.3">
      <c r="A11" s="16">
        <v>20141</v>
      </c>
      <c r="B11" s="17">
        <v>287084.04000000004</v>
      </c>
      <c r="C11" s="17">
        <v>90165098.709999993</v>
      </c>
      <c r="D11" s="17">
        <v>249825900.65000001</v>
      </c>
      <c r="E11" s="17">
        <v>413221434.17999995</v>
      </c>
      <c r="F11" s="17">
        <v>481320616.83999997</v>
      </c>
      <c r="G11" s="17">
        <v>505186282.00000006</v>
      </c>
      <c r="H11" s="17">
        <v>510216240.39999998</v>
      </c>
      <c r="I11" s="17">
        <v>511803204.46000004</v>
      </c>
      <c r="J11" s="17">
        <v>512622451.98000008</v>
      </c>
      <c r="K11" s="17">
        <v>513435160.07000005</v>
      </c>
      <c r="L11" s="18" t="s">
        <v>1</v>
      </c>
    </row>
    <row r="12" spans="1:12" x14ac:dyDescent="0.3">
      <c r="A12" s="16">
        <v>20151</v>
      </c>
      <c r="B12" s="17">
        <v>397978.49</v>
      </c>
      <c r="C12" s="17">
        <v>123203951.39000002</v>
      </c>
      <c r="D12" s="17">
        <v>342339650.52000004</v>
      </c>
      <c r="E12" s="17">
        <v>467669298.15000004</v>
      </c>
      <c r="F12" s="17">
        <v>536759661.07999998</v>
      </c>
      <c r="G12" s="17">
        <v>577305442.00000012</v>
      </c>
      <c r="H12" s="17">
        <v>586750012.19000006</v>
      </c>
      <c r="I12" s="17">
        <v>588270806.1400001</v>
      </c>
      <c r="J12" s="17">
        <v>589185906.11000013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1084799.26</v>
      </c>
      <c r="C13" s="17">
        <v>150636232.81</v>
      </c>
      <c r="D13" s="17">
        <v>389957638.89999998</v>
      </c>
      <c r="E13" s="17">
        <v>498747675.48000002</v>
      </c>
      <c r="F13" s="17">
        <v>563786556.77999997</v>
      </c>
      <c r="G13" s="17">
        <v>595331706.94000006</v>
      </c>
      <c r="H13" s="17">
        <v>600579409.19000018</v>
      </c>
      <c r="I13" s="17">
        <v>607900801.77000022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2322538.4300000002</v>
      </c>
      <c r="C14" s="17">
        <v>163071339.50999999</v>
      </c>
      <c r="D14" s="17">
        <v>430082192.35000002</v>
      </c>
      <c r="E14" s="17">
        <v>578174989.55000007</v>
      </c>
      <c r="F14" s="17">
        <v>658277809.23000014</v>
      </c>
      <c r="G14" s="17">
        <v>682988908.45999992</v>
      </c>
      <c r="H14" s="17">
        <v>704134473.92999995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2311599.36</v>
      </c>
      <c r="C15" s="17">
        <v>153629328.92000002</v>
      </c>
      <c r="D15" s="17">
        <v>366632646.30000007</v>
      </c>
      <c r="E15" s="17">
        <v>484365648.47000003</v>
      </c>
      <c r="F15" s="17">
        <v>541904785.11000001</v>
      </c>
      <c r="G15" s="17">
        <v>610983568.07000017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1996368.5299999998</v>
      </c>
      <c r="C16" s="17">
        <v>129854315.70999999</v>
      </c>
      <c r="D16" s="17">
        <v>326560127.38999993</v>
      </c>
      <c r="E16" s="17">
        <v>430887999.81999987</v>
      </c>
      <c r="F16" s="17">
        <v>509932017.61999989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1924847.4</v>
      </c>
      <c r="C17" s="17">
        <v>119115658.8</v>
      </c>
      <c r="D17" s="17">
        <v>278428341.65000004</v>
      </c>
      <c r="E17" s="17">
        <v>398988767.07000017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1864614.27</v>
      </c>
      <c r="C18" s="17">
        <v>73293237.870000005</v>
      </c>
      <c r="D18" s="17">
        <v>200434147.45000005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3847149.4</v>
      </c>
      <c r="C19" s="17">
        <v>122099462.74999999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/>
    </row>
    <row r="20" spans="1:12" x14ac:dyDescent="0.3">
      <c r="A20" s="16"/>
      <c r="B20" s="19"/>
      <c r="C20" s="19"/>
      <c r="D20" s="18"/>
      <c r="E20" s="18"/>
      <c r="F20" s="18"/>
      <c r="G20" s="18"/>
      <c r="H20" s="18"/>
      <c r="I20" s="18"/>
      <c r="J20" s="18"/>
      <c r="K20" s="18"/>
      <c r="L20" s="18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28.8" x14ac:dyDescent="0.3">
      <c r="A22" s="22" t="s">
        <v>6</v>
      </c>
      <c r="B22" s="22" t="s">
        <v>18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154107779.90000001</v>
      </c>
      <c r="D23" s="25" t="s">
        <v>8</v>
      </c>
      <c r="E23" s="26">
        <f>SUM(C14,D13,E12,F11,G10)-SUM(B14,C13,D12,E11,F10)+B15</f>
        <v>635244398.18999994</v>
      </c>
      <c r="F23" s="26">
        <f>SUM(B26:B29)</f>
        <v>643241406.78999996</v>
      </c>
    </row>
    <row r="24" spans="1:12" x14ac:dyDescent="0.3">
      <c r="A24" s="16">
        <f t="shared" si="0"/>
        <v>20161</v>
      </c>
      <c r="B24" s="27">
        <v>165696922.03999999</v>
      </c>
      <c r="D24" s="25" t="s">
        <v>9</v>
      </c>
      <c r="E24" s="26">
        <f>SUM(C15,D14,E13,F12,G11,H10)-SUM(B15,C14,D13,E12,F11,G10)+B16</f>
        <v>630512063.42999983</v>
      </c>
      <c r="F24" s="26">
        <f>SUM(B30:B33)</f>
        <v>632845507.88</v>
      </c>
    </row>
    <row r="25" spans="1:12" x14ac:dyDescent="0.3">
      <c r="A25" s="16">
        <f t="shared" si="0"/>
        <v>20162</v>
      </c>
      <c r="B25" s="27">
        <v>170372970.94999999</v>
      </c>
      <c r="D25" s="25" t="s">
        <v>10</v>
      </c>
      <c r="E25" s="26">
        <f>SUM(C16,D15,E14,F13,G12,H11,I10)-SUM(B16,C15,D14,E13,F12,G11,H10)+B17</f>
        <v>602574642.41000021</v>
      </c>
      <c r="F25" s="26">
        <f>SUM(B34:B37)</f>
        <v>604427372.4799999</v>
      </c>
    </row>
    <row r="26" spans="1:12" x14ac:dyDescent="0.3">
      <c r="A26" s="16">
        <f t="shared" si="0"/>
        <v>20163</v>
      </c>
      <c r="B26" s="27">
        <v>175791209.66999999</v>
      </c>
      <c r="D26" s="25" t="s">
        <v>11</v>
      </c>
      <c r="E26" s="26">
        <f>SUM(C17,D16,E15,F14,G13,H12,I11,J10)-SUM(B17,C16,D15,E14,F13,G12,H11,I10)+B18</f>
        <v>556545788.54999971</v>
      </c>
      <c r="F26" s="26">
        <f>SUM(B38:B41)</f>
        <v>556983553.22000003</v>
      </c>
    </row>
    <row r="27" spans="1:12" x14ac:dyDescent="0.3">
      <c r="A27" s="16">
        <f t="shared" si="0"/>
        <v>20164</v>
      </c>
      <c r="B27" s="27">
        <v>154861385.88999999</v>
      </c>
      <c r="D27" s="25" t="s">
        <v>12</v>
      </c>
      <c r="E27" s="26">
        <f>SUM(C18,D17,E16,F15,G14,H13,I12,J11,K10)-SUM(B18,C17,D16,E15,F14,G13,H12,I11,J10)+B19</f>
        <v>428844999.9999994</v>
      </c>
      <c r="F27" s="26">
        <f>SUM(B42:B45)</f>
        <v>429324137.40999997</v>
      </c>
    </row>
    <row r="28" spans="1:12" x14ac:dyDescent="0.3">
      <c r="A28" s="16">
        <f t="shared" si="0"/>
        <v>20171</v>
      </c>
      <c r="B28" s="27">
        <v>160210033.56</v>
      </c>
      <c r="D28" s="25" t="s">
        <v>13</v>
      </c>
      <c r="E28" s="26">
        <f>SUM(C19,D18,E17,F16,G15,H14,I13,J12,K11,L10)-SUM(B19,C18,D17,E16,F15,G14,H13,I12,J11,K10)</f>
        <v>544330464.30000019</v>
      </c>
      <c r="F28" s="26">
        <f>SUM(B46:B49)</f>
        <v>550152528.38</v>
      </c>
    </row>
    <row r="29" spans="1:12" x14ac:dyDescent="0.3">
      <c r="A29" s="16">
        <f t="shared" si="0"/>
        <v>20172</v>
      </c>
      <c r="B29" s="27">
        <v>152378777.66999999</v>
      </c>
    </row>
    <row r="30" spans="1:12" x14ac:dyDescent="0.3">
      <c r="A30" s="16">
        <f t="shared" si="0"/>
        <v>20173</v>
      </c>
      <c r="B30" s="27">
        <v>137961973.58000001</v>
      </c>
    </row>
    <row r="31" spans="1:12" x14ac:dyDescent="0.3">
      <c r="A31" s="16">
        <f t="shared" si="0"/>
        <v>20174</v>
      </c>
      <c r="B31" s="27">
        <v>200562936.30000001</v>
      </c>
    </row>
    <row r="32" spans="1:12" x14ac:dyDescent="0.3">
      <c r="A32" s="16">
        <f t="shared" si="0"/>
        <v>20181</v>
      </c>
      <c r="B32" s="27">
        <v>145095648.93000001</v>
      </c>
    </row>
    <row r="33" spans="1:2" x14ac:dyDescent="0.3">
      <c r="A33" s="16">
        <f t="shared" si="0"/>
        <v>20182</v>
      </c>
      <c r="B33" s="27">
        <v>149224949.06999999</v>
      </c>
    </row>
    <row r="34" spans="1:2" x14ac:dyDescent="0.3">
      <c r="A34" s="16">
        <f t="shared" si="0"/>
        <v>20183</v>
      </c>
      <c r="B34" s="27">
        <v>147798367.06999999</v>
      </c>
    </row>
    <row r="35" spans="1:2" x14ac:dyDescent="0.3">
      <c r="A35" s="16">
        <f t="shared" si="0"/>
        <v>20184</v>
      </c>
      <c r="B35" s="27">
        <v>137183713.72999999</v>
      </c>
    </row>
    <row r="36" spans="1:2" x14ac:dyDescent="0.3">
      <c r="A36" s="16">
        <f t="shared" si="0"/>
        <v>20191</v>
      </c>
      <c r="B36" s="27">
        <v>158273873.66999999</v>
      </c>
    </row>
    <row r="37" spans="1:2" x14ac:dyDescent="0.3">
      <c r="A37" s="16">
        <f t="shared" si="0"/>
        <v>20192</v>
      </c>
      <c r="B37" s="27">
        <v>161171418.00999999</v>
      </c>
    </row>
    <row r="38" spans="1:2" x14ac:dyDescent="0.3">
      <c r="A38" s="16">
        <f t="shared" si="0"/>
        <v>20193</v>
      </c>
      <c r="B38" s="27">
        <v>143003804.37</v>
      </c>
    </row>
    <row r="39" spans="1:2" x14ac:dyDescent="0.3">
      <c r="A39" s="16">
        <f t="shared" si="0"/>
        <v>20194</v>
      </c>
      <c r="B39" s="27">
        <v>139028816.97999999</v>
      </c>
    </row>
    <row r="40" spans="1:2" x14ac:dyDescent="0.3">
      <c r="A40" s="16">
        <f t="shared" si="0"/>
        <v>20201</v>
      </c>
      <c r="B40" s="27">
        <v>154378228.56</v>
      </c>
    </row>
    <row r="41" spans="1:2" x14ac:dyDescent="0.3">
      <c r="A41" s="16">
        <f t="shared" si="0"/>
        <v>20202</v>
      </c>
      <c r="B41" s="27">
        <v>120572703.31</v>
      </c>
    </row>
    <row r="42" spans="1:2" x14ac:dyDescent="0.3">
      <c r="A42" s="16">
        <f t="shared" si="0"/>
        <v>20203</v>
      </c>
      <c r="B42" s="27">
        <v>106440560.64</v>
      </c>
    </row>
    <row r="43" spans="1:2" x14ac:dyDescent="0.3">
      <c r="A43" s="16">
        <f t="shared" si="0"/>
        <v>20204</v>
      </c>
      <c r="B43" s="27">
        <v>108773363.81</v>
      </c>
    </row>
    <row r="44" spans="1:2" x14ac:dyDescent="0.3">
      <c r="A44" s="16">
        <f t="shared" si="0"/>
        <v>20211</v>
      </c>
      <c r="B44" s="27">
        <v>102650658.84</v>
      </c>
    </row>
    <row r="45" spans="1:2" x14ac:dyDescent="0.3">
      <c r="A45" s="16">
        <f t="shared" si="0"/>
        <v>20212</v>
      </c>
      <c r="B45" s="27">
        <v>111459554.12</v>
      </c>
    </row>
    <row r="46" spans="1:2" x14ac:dyDescent="0.3">
      <c r="A46" s="16">
        <f t="shared" si="0"/>
        <v>20213</v>
      </c>
      <c r="B46" s="27">
        <v>127932601.92</v>
      </c>
    </row>
    <row r="47" spans="1:2" x14ac:dyDescent="0.3">
      <c r="A47" s="16">
        <f t="shared" si="0"/>
        <v>20214</v>
      </c>
      <c r="B47" s="27">
        <v>127628319.98999999</v>
      </c>
    </row>
    <row r="48" spans="1:2" x14ac:dyDescent="0.3">
      <c r="A48" s="16">
        <f>IF(RIGHT(A49,1)="1",A49-7,A49-1)</f>
        <v>20221</v>
      </c>
      <c r="B48" s="27">
        <v>135915514.63999999</v>
      </c>
    </row>
    <row r="49" spans="1:2" x14ac:dyDescent="0.3">
      <c r="A49" s="16">
        <f>FYQtr</f>
        <v>20222</v>
      </c>
      <c r="B49" s="27">
        <v>158676091.83000001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3">
    <mergeCell ref="B8:L8"/>
    <mergeCell ref="B7:L7"/>
    <mergeCell ref="A2:L2"/>
  </mergeCells>
  <printOptions horizontalCentered="1"/>
  <pageMargins left="0.5" right="0.5" top="0.5" bottom="0.5" header="0.3" footer="0.3"/>
  <pageSetup scale="6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5A76-E50C-4499-B9E7-9419A0C1FFDA}">
  <dimension ref="A1:L52"/>
  <sheetViews>
    <sheetView topLeftCell="A37" workbookViewId="0">
      <selection activeCell="A51" sqref="A51:A52"/>
    </sheetView>
  </sheetViews>
  <sheetFormatPr defaultRowHeight="14.4" x14ac:dyDescent="0.3"/>
  <cols>
    <col min="1" max="1" width="8.88671875" style="10"/>
    <col min="2" max="12" width="12.77734375" style="10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29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 t="s">
        <v>19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31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39212</v>
      </c>
      <c r="C10" s="17">
        <v>202877</v>
      </c>
      <c r="D10" s="17">
        <v>208167</v>
      </c>
      <c r="E10" s="17">
        <v>208890</v>
      </c>
      <c r="F10" s="17">
        <v>209029</v>
      </c>
      <c r="G10" s="17">
        <v>209042</v>
      </c>
      <c r="H10" s="17">
        <v>209047</v>
      </c>
      <c r="I10" s="17">
        <v>209049</v>
      </c>
      <c r="J10" s="17">
        <v>209050</v>
      </c>
      <c r="K10" s="17">
        <v>209050</v>
      </c>
      <c r="L10" s="17">
        <v>209051</v>
      </c>
    </row>
    <row r="11" spans="1:12" x14ac:dyDescent="0.3">
      <c r="A11" s="16">
        <v>20141</v>
      </c>
      <c r="B11" s="17">
        <v>41166</v>
      </c>
      <c r="C11" s="17">
        <v>212255</v>
      </c>
      <c r="D11" s="17">
        <v>217804</v>
      </c>
      <c r="E11" s="17">
        <v>218512</v>
      </c>
      <c r="F11" s="17">
        <v>218651</v>
      </c>
      <c r="G11" s="17">
        <v>218675</v>
      </c>
      <c r="H11" s="17">
        <v>218682</v>
      </c>
      <c r="I11" s="17">
        <v>218687</v>
      </c>
      <c r="J11" s="17">
        <v>218687</v>
      </c>
      <c r="K11" s="17">
        <v>218687</v>
      </c>
      <c r="L11" s="18" t="s">
        <v>1</v>
      </c>
    </row>
    <row r="12" spans="1:12" x14ac:dyDescent="0.3">
      <c r="A12" s="16">
        <v>20151</v>
      </c>
      <c r="B12" s="17">
        <v>41585</v>
      </c>
      <c r="C12" s="17">
        <v>222204</v>
      </c>
      <c r="D12" s="17">
        <v>227661</v>
      </c>
      <c r="E12" s="17">
        <v>228350</v>
      </c>
      <c r="F12" s="17">
        <v>228533</v>
      </c>
      <c r="G12" s="17">
        <v>228561</v>
      </c>
      <c r="H12" s="17">
        <v>228563</v>
      </c>
      <c r="I12" s="17">
        <v>228563</v>
      </c>
      <c r="J12" s="17">
        <v>228564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45728</v>
      </c>
      <c r="C13" s="17">
        <v>236650</v>
      </c>
      <c r="D13" s="17">
        <v>242835</v>
      </c>
      <c r="E13" s="17">
        <v>243620</v>
      </c>
      <c r="F13" s="17">
        <v>243798</v>
      </c>
      <c r="G13" s="17">
        <v>243825</v>
      </c>
      <c r="H13" s="17">
        <v>243830</v>
      </c>
      <c r="I13" s="17">
        <v>243832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46928</v>
      </c>
      <c r="C14" s="17">
        <v>240311</v>
      </c>
      <c r="D14" s="17">
        <v>246109</v>
      </c>
      <c r="E14" s="17">
        <v>246904</v>
      </c>
      <c r="F14" s="17">
        <v>247119</v>
      </c>
      <c r="G14" s="17">
        <v>247146</v>
      </c>
      <c r="H14" s="17">
        <v>247154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47857</v>
      </c>
      <c r="C15" s="17">
        <v>244988</v>
      </c>
      <c r="D15" s="17">
        <v>251521</v>
      </c>
      <c r="E15" s="17">
        <v>252362</v>
      </c>
      <c r="F15" s="17">
        <v>252557</v>
      </c>
      <c r="G15" s="17">
        <v>252592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49263</v>
      </c>
      <c r="C16" s="17">
        <v>256833</v>
      </c>
      <c r="D16" s="17">
        <v>264844</v>
      </c>
      <c r="E16" s="17">
        <v>265676</v>
      </c>
      <c r="F16" s="17">
        <v>265861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48775</v>
      </c>
      <c r="C17" s="17">
        <v>255129</v>
      </c>
      <c r="D17" s="17">
        <v>260325</v>
      </c>
      <c r="E17" s="17">
        <v>261110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24261</v>
      </c>
      <c r="C18" s="17">
        <v>154371</v>
      </c>
      <c r="D18" s="17">
        <v>157794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41328</v>
      </c>
      <c r="C19" s="17">
        <v>219290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43.2" x14ac:dyDescent="0.3">
      <c r="A22" s="22" t="s">
        <v>6</v>
      </c>
      <c r="B22" s="22" t="s">
        <v>32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61918</v>
      </c>
      <c r="D23" s="25" t="s">
        <v>8</v>
      </c>
      <c r="E23" s="26">
        <f>SUM(C14,D13,E12,F11,G10)-SUM(B14,C13,D12,E11,F10)+B15</f>
        <v>248266</v>
      </c>
      <c r="F23" s="26">
        <f>SUM(B26:B29)</f>
        <v>248278</v>
      </c>
    </row>
    <row r="24" spans="1:12" x14ac:dyDescent="0.3">
      <c r="A24" s="16">
        <f t="shared" si="0"/>
        <v>20161</v>
      </c>
      <c r="B24" s="27">
        <v>62784</v>
      </c>
      <c r="D24" s="25" t="s">
        <v>9</v>
      </c>
      <c r="E24" s="26">
        <f>SUM(C15,D14,E13,F12,G11,H10)-SUM(B15,C14,D13,E12,F11,G10)+B16</f>
        <v>253189</v>
      </c>
      <c r="F24" s="26">
        <f>SUM(B30:B33)</f>
        <v>253201</v>
      </c>
    </row>
    <row r="25" spans="1:12" x14ac:dyDescent="0.3">
      <c r="A25" s="16">
        <f t="shared" si="0"/>
        <v>20162</v>
      </c>
      <c r="B25" s="27">
        <v>60978</v>
      </c>
      <c r="D25" s="25" t="s">
        <v>10</v>
      </c>
      <c r="E25" s="26">
        <f>SUM(C16,D15,E14,F13,G12,H11,I10)-SUM(B16,C15,D14,E13,F12,G11,H10)+B17</f>
        <v>263888</v>
      </c>
      <c r="F25" s="26">
        <f>SUM(B34:B37)</f>
        <v>263896</v>
      </c>
    </row>
    <row r="26" spans="1:12" x14ac:dyDescent="0.3">
      <c r="A26" s="16">
        <f t="shared" si="0"/>
        <v>20163</v>
      </c>
      <c r="B26" s="27">
        <v>62932</v>
      </c>
      <c r="D26" s="25" t="s">
        <v>11</v>
      </c>
      <c r="E26" s="26">
        <f>SUM(C17,D16,E15,F14,G13,H12,I11,J10)-SUM(B17,C16,D15,E14,F13,G12,H11,I10)+B18</f>
        <v>239717</v>
      </c>
      <c r="F26" s="26">
        <f>SUM(B38:B41)</f>
        <v>239723</v>
      </c>
    </row>
    <row r="27" spans="1:12" x14ac:dyDescent="0.3">
      <c r="A27" s="16">
        <f t="shared" si="0"/>
        <v>20164</v>
      </c>
      <c r="B27" s="27">
        <v>61854</v>
      </c>
      <c r="D27" s="25" t="s">
        <v>12</v>
      </c>
      <c r="E27" s="26">
        <f>SUM(C18,D17,E16,F15,G14,H13,I12,J11,K10)-SUM(B18,C17,D16,E15,F14,G13,H12,I11,J10)+B19</f>
        <v>177693</v>
      </c>
      <c r="F27" s="26">
        <f>SUM(B42:B45)</f>
        <v>177697</v>
      </c>
    </row>
    <row r="28" spans="1:12" x14ac:dyDescent="0.3">
      <c r="A28" s="16">
        <f t="shared" si="0"/>
        <v>20171</v>
      </c>
      <c r="B28" s="27">
        <v>61662</v>
      </c>
      <c r="D28" s="25" t="s">
        <v>13</v>
      </c>
      <c r="E28" s="26">
        <f>SUM(C19,D18,E17,F16,G15,H14,I13,J12,K11,L10)-SUM(B19,C18,D17,E16,F15,G14,H13,I12,J11,K10)</f>
        <v>182402</v>
      </c>
      <c r="F28" s="26">
        <f>SUM(B46:B49)</f>
        <v>222477</v>
      </c>
    </row>
    <row r="29" spans="1:12" x14ac:dyDescent="0.3">
      <c r="A29" s="16">
        <f t="shared" si="0"/>
        <v>20172</v>
      </c>
      <c r="B29" s="27">
        <v>61830</v>
      </c>
    </row>
    <row r="30" spans="1:12" x14ac:dyDescent="0.3">
      <c r="A30" s="16">
        <f t="shared" si="0"/>
        <v>20173</v>
      </c>
      <c r="B30" s="27">
        <v>62348</v>
      </c>
    </row>
    <row r="31" spans="1:12" x14ac:dyDescent="0.3">
      <c r="A31" s="16">
        <f t="shared" si="0"/>
        <v>20174</v>
      </c>
      <c r="B31" s="27">
        <v>62847</v>
      </c>
    </row>
    <row r="32" spans="1:12" x14ac:dyDescent="0.3">
      <c r="A32" s="16">
        <f t="shared" si="0"/>
        <v>20181</v>
      </c>
      <c r="B32" s="27">
        <v>62895</v>
      </c>
    </row>
    <row r="33" spans="1:2" x14ac:dyDescent="0.3">
      <c r="A33" s="16">
        <f t="shared" si="0"/>
        <v>20182</v>
      </c>
      <c r="B33" s="27">
        <v>65111</v>
      </c>
    </row>
    <row r="34" spans="1:2" x14ac:dyDescent="0.3">
      <c r="A34" s="16">
        <f t="shared" si="0"/>
        <v>20183</v>
      </c>
      <c r="B34" s="27">
        <v>64328</v>
      </c>
    </row>
    <row r="35" spans="1:2" x14ac:dyDescent="0.3">
      <c r="A35" s="16">
        <f t="shared" si="0"/>
        <v>20184</v>
      </c>
      <c r="B35" s="27">
        <v>67953</v>
      </c>
    </row>
    <row r="36" spans="1:2" x14ac:dyDescent="0.3">
      <c r="A36" s="16">
        <f t="shared" si="0"/>
        <v>20191</v>
      </c>
      <c r="B36" s="27">
        <v>65708</v>
      </c>
    </row>
    <row r="37" spans="1:2" x14ac:dyDescent="0.3">
      <c r="A37" s="16">
        <f t="shared" si="0"/>
        <v>20192</v>
      </c>
      <c r="B37" s="27">
        <v>65907</v>
      </c>
    </row>
    <row r="38" spans="1:2" x14ac:dyDescent="0.3">
      <c r="A38" s="16">
        <f t="shared" si="0"/>
        <v>20193</v>
      </c>
      <c r="B38" s="27">
        <v>71542</v>
      </c>
    </row>
    <row r="39" spans="1:2" x14ac:dyDescent="0.3">
      <c r="A39" s="16">
        <f t="shared" si="0"/>
        <v>20194</v>
      </c>
      <c r="B39" s="27">
        <v>70308</v>
      </c>
    </row>
    <row r="40" spans="1:2" x14ac:dyDescent="0.3">
      <c r="A40" s="16">
        <f t="shared" si="0"/>
        <v>20201</v>
      </c>
      <c r="B40" s="27">
        <v>61034</v>
      </c>
    </row>
    <row r="41" spans="1:2" x14ac:dyDescent="0.3">
      <c r="A41" s="16">
        <f t="shared" si="0"/>
        <v>20202</v>
      </c>
      <c r="B41" s="27">
        <v>36839</v>
      </c>
    </row>
    <row r="42" spans="1:2" x14ac:dyDescent="0.3">
      <c r="A42" s="16">
        <f t="shared" si="0"/>
        <v>20203</v>
      </c>
      <c r="B42" s="27">
        <v>41985</v>
      </c>
    </row>
    <row r="43" spans="1:2" x14ac:dyDescent="0.3">
      <c r="A43" s="16">
        <f t="shared" si="0"/>
        <v>20204</v>
      </c>
      <c r="B43" s="27">
        <v>42762</v>
      </c>
    </row>
    <row r="44" spans="1:2" x14ac:dyDescent="0.3">
      <c r="A44" s="16">
        <f t="shared" si="0"/>
        <v>20211</v>
      </c>
      <c r="B44" s="27">
        <v>42483</v>
      </c>
    </row>
    <row r="45" spans="1:2" x14ac:dyDescent="0.3">
      <c r="A45" s="16">
        <f t="shared" si="0"/>
        <v>20212</v>
      </c>
      <c r="B45" s="27">
        <v>50467</v>
      </c>
    </row>
    <row r="46" spans="1:2" x14ac:dyDescent="0.3">
      <c r="A46" s="16">
        <f t="shared" si="0"/>
        <v>20213</v>
      </c>
      <c r="B46" s="27">
        <v>53735</v>
      </c>
    </row>
    <row r="47" spans="1:2" x14ac:dyDescent="0.3">
      <c r="A47" s="16">
        <f t="shared" si="0"/>
        <v>20214</v>
      </c>
      <c r="B47" s="27">
        <v>55871</v>
      </c>
    </row>
    <row r="48" spans="1:2" x14ac:dyDescent="0.3">
      <c r="A48" s="16">
        <f>IF(RIGHT(A49,1)="1",A49-7,A49-1)</f>
        <v>20221</v>
      </c>
      <c r="B48" s="27">
        <v>56403</v>
      </c>
    </row>
    <row r="49" spans="1:2" x14ac:dyDescent="0.3">
      <c r="A49" s="16">
        <f>FYQtr</f>
        <v>20222</v>
      </c>
      <c r="B49" s="27">
        <v>56468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9F20-0214-48FF-A4E6-E43AEFF3C08B}">
  <dimension ref="A1:L52"/>
  <sheetViews>
    <sheetView topLeftCell="A37" workbookViewId="0">
      <selection activeCell="A51" sqref="A51:A52"/>
    </sheetView>
  </sheetViews>
  <sheetFormatPr defaultRowHeight="14.4" x14ac:dyDescent="0.3"/>
  <cols>
    <col min="1" max="1" width="8.88671875" style="10"/>
    <col min="2" max="2" width="11.88671875" style="10" bestFit="1" customWidth="1"/>
    <col min="3" max="3" width="13.5546875" style="10" bestFit="1" customWidth="1"/>
    <col min="4" max="4" width="12.5546875" style="10" customWidth="1"/>
    <col min="5" max="5" width="11.88671875" style="10" bestFit="1" customWidth="1"/>
    <col min="6" max="6" width="13.5546875" style="10" bestFit="1" customWidth="1"/>
    <col min="7" max="12" width="11.88671875" style="10" bestFit="1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29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 t="s">
        <v>30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31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7291</v>
      </c>
      <c r="C10" s="17">
        <v>40005</v>
      </c>
      <c r="D10" s="17">
        <v>42263</v>
      </c>
      <c r="E10" s="17">
        <v>42611</v>
      </c>
      <c r="F10" s="17">
        <v>42695</v>
      </c>
      <c r="G10" s="17">
        <v>42720</v>
      </c>
      <c r="H10" s="17">
        <v>42733</v>
      </c>
      <c r="I10" s="17">
        <v>42736</v>
      </c>
      <c r="J10" s="17">
        <v>42739</v>
      </c>
      <c r="K10" s="17">
        <v>42740</v>
      </c>
      <c r="L10" s="17">
        <v>42740</v>
      </c>
    </row>
    <row r="11" spans="1:12" x14ac:dyDescent="0.3">
      <c r="A11" s="16">
        <v>20141</v>
      </c>
      <c r="B11" s="17">
        <v>7533</v>
      </c>
      <c r="C11" s="17">
        <v>39912</v>
      </c>
      <c r="D11" s="17">
        <v>42196</v>
      </c>
      <c r="E11" s="17">
        <v>42581</v>
      </c>
      <c r="F11" s="17">
        <v>42650</v>
      </c>
      <c r="G11" s="17">
        <v>42667</v>
      </c>
      <c r="H11" s="17">
        <v>42677</v>
      </c>
      <c r="I11" s="17">
        <v>42683</v>
      </c>
      <c r="J11" s="17">
        <v>42688</v>
      </c>
      <c r="K11" s="17">
        <v>42688</v>
      </c>
      <c r="L11" s="18" t="s">
        <v>1</v>
      </c>
    </row>
    <row r="12" spans="1:12" x14ac:dyDescent="0.3">
      <c r="A12" s="16">
        <v>20151</v>
      </c>
      <c r="B12" s="17">
        <v>7943</v>
      </c>
      <c r="C12" s="17">
        <v>41437</v>
      </c>
      <c r="D12" s="17">
        <v>44012</v>
      </c>
      <c r="E12" s="17">
        <v>44403</v>
      </c>
      <c r="F12" s="17">
        <v>44485</v>
      </c>
      <c r="G12" s="17">
        <v>44514</v>
      </c>
      <c r="H12" s="17">
        <v>44518</v>
      </c>
      <c r="I12" s="17">
        <v>44523</v>
      </c>
      <c r="J12" s="17">
        <v>44526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8282</v>
      </c>
      <c r="C13" s="17">
        <v>41568</v>
      </c>
      <c r="D13" s="17">
        <v>44273</v>
      </c>
      <c r="E13" s="17">
        <v>44740</v>
      </c>
      <c r="F13" s="17">
        <v>44851</v>
      </c>
      <c r="G13" s="17">
        <v>44886</v>
      </c>
      <c r="H13" s="17">
        <v>44897</v>
      </c>
      <c r="I13" s="17">
        <v>44900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8350</v>
      </c>
      <c r="C14" s="17">
        <v>40654</v>
      </c>
      <c r="D14" s="17">
        <v>43532</v>
      </c>
      <c r="E14" s="17">
        <v>44027</v>
      </c>
      <c r="F14" s="17">
        <v>44120</v>
      </c>
      <c r="G14" s="17">
        <v>44166</v>
      </c>
      <c r="H14" s="17">
        <v>44175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7546</v>
      </c>
      <c r="C15" s="17">
        <v>37407</v>
      </c>
      <c r="D15" s="17">
        <v>40475</v>
      </c>
      <c r="E15" s="17">
        <v>40979</v>
      </c>
      <c r="F15" s="17">
        <v>41079</v>
      </c>
      <c r="G15" s="17">
        <v>41116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6854</v>
      </c>
      <c r="C16" s="17">
        <v>34181</v>
      </c>
      <c r="D16" s="17">
        <v>36931</v>
      </c>
      <c r="E16" s="17">
        <v>37419</v>
      </c>
      <c r="F16" s="17">
        <v>37518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6184</v>
      </c>
      <c r="C17" s="17">
        <v>31255</v>
      </c>
      <c r="D17" s="17">
        <v>33900</v>
      </c>
      <c r="E17" s="17">
        <v>34381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2862</v>
      </c>
      <c r="C18" s="17">
        <v>20348</v>
      </c>
      <c r="D18" s="17">
        <v>22211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5727</v>
      </c>
      <c r="C19" s="17">
        <v>29938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43.2" x14ac:dyDescent="0.3">
      <c r="A22" s="22" t="s">
        <v>6</v>
      </c>
      <c r="B22" s="22" t="s">
        <v>32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11324</v>
      </c>
      <c r="D23" s="25" t="s">
        <v>8</v>
      </c>
      <c r="E23" s="26">
        <f>SUM(C14,D13,E12,F11,G10)-SUM(B14,C13,D12,E11,F10)+B15</f>
        <v>43040</v>
      </c>
      <c r="F23" s="26">
        <f>SUM(B26:B29)</f>
        <v>43061</v>
      </c>
    </row>
    <row r="24" spans="1:12" x14ac:dyDescent="0.3">
      <c r="A24" s="16">
        <f t="shared" si="0"/>
        <v>20161</v>
      </c>
      <c r="B24" s="27">
        <v>11163</v>
      </c>
      <c r="D24" s="25" t="s">
        <v>9</v>
      </c>
      <c r="E24" s="26">
        <f>SUM(C15,D14,E13,F12,G11,H10)-SUM(B15,C14,D13,E12,F11,G10)+B16</f>
        <v>40172</v>
      </c>
      <c r="F24" s="26">
        <f>SUM(B30:B33)</f>
        <v>40187</v>
      </c>
    </row>
    <row r="25" spans="1:12" x14ac:dyDescent="0.3">
      <c r="A25" s="16">
        <f t="shared" si="0"/>
        <v>20162</v>
      </c>
      <c r="B25" s="27">
        <v>11103</v>
      </c>
      <c r="D25" s="25" t="s">
        <v>10</v>
      </c>
      <c r="E25" s="26">
        <f>SUM(C16,D15,E14,F13,G12,H11,I10)-SUM(B16,C15,D14,E13,F12,G11,H10)+B17</f>
        <v>37227</v>
      </c>
      <c r="F25" s="26">
        <f>SUM(B34:B37)</f>
        <v>37235</v>
      </c>
    </row>
    <row r="26" spans="1:12" x14ac:dyDescent="0.3">
      <c r="A26" s="16">
        <f t="shared" si="0"/>
        <v>20163</v>
      </c>
      <c r="B26" s="27">
        <v>10886</v>
      </c>
      <c r="D26" s="25" t="s">
        <v>11</v>
      </c>
      <c r="E26" s="26">
        <f>SUM(C17,D16,E15,F14,G13,H12,I11,J10)-SUM(B17,C16,D15,E14,F13,G12,H11,I10)+B18</f>
        <v>31328</v>
      </c>
      <c r="F26" s="26">
        <f>SUM(B38:B41)</f>
        <v>31333</v>
      </c>
    </row>
    <row r="27" spans="1:12" x14ac:dyDescent="0.3">
      <c r="A27" s="16">
        <f t="shared" si="0"/>
        <v>20164</v>
      </c>
      <c r="B27" s="27">
        <v>11098</v>
      </c>
      <c r="D27" s="25" t="s">
        <v>12</v>
      </c>
      <c r="E27" s="26">
        <f>SUM(C18,D17,E16,F15,G14,H13,I12,J11,K10)-SUM(B18,C17,D16,E15,F14,G13,H12,I11,J10)+B19</f>
        <v>26514</v>
      </c>
      <c r="F27" s="26">
        <f>SUM(B42:B45)</f>
        <v>26522</v>
      </c>
    </row>
    <row r="28" spans="1:12" x14ac:dyDescent="0.3">
      <c r="A28" s="16">
        <f t="shared" si="0"/>
        <v>20171</v>
      </c>
      <c r="B28" s="27">
        <v>10712</v>
      </c>
      <c r="D28" s="25" t="s">
        <v>13</v>
      </c>
      <c r="E28" s="26">
        <f>SUM(C19,D18,E17,F16,G15,H14,I13,J12,K11,L10)-SUM(B19,C18,D17,E16,F15,G14,H13,I12,J11,K10)</f>
        <v>26706</v>
      </c>
      <c r="F28" s="26">
        <f>SUM(B46:B49)</f>
        <v>32426</v>
      </c>
    </row>
    <row r="29" spans="1:12" x14ac:dyDescent="0.3">
      <c r="A29" s="16">
        <f t="shared" si="0"/>
        <v>20172</v>
      </c>
      <c r="B29" s="27">
        <v>10365</v>
      </c>
    </row>
    <row r="30" spans="1:12" x14ac:dyDescent="0.3">
      <c r="A30" s="16">
        <f t="shared" si="0"/>
        <v>20173</v>
      </c>
      <c r="B30" s="27">
        <v>10075</v>
      </c>
    </row>
    <row r="31" spans="1:12" x14ac:dyDescent="0.3">
      <c r="A31" s="16">
        <f t="shared" si="0"/>
        <v>20174</v>
      </c>
      <c r="B31" s="27">
        <v>10453</v>
      </c>
    </row>
    <row r="32" spans="1:12" x14ac:dyDescent="0.3">
      <c r="A32" s="16">
        <f t="shared" si="0"/>
        <v>20181</v>
      </c>
      <c r="B32" s="27">
        <v>9838</v>
      </c>
    </row>
    <row r="33" spans="1:2" x14ac:dyDescent="0.3">
      <c r="A33" s="16">
        <f t="shared" si="0"/>
        <v>20182</v>
      </c>
      <c r="B33" s="27">
        <v>9821</v>
      </c>
    </row>
    <row r="34" spans="1:2" x14ac:dyDescent="0.3">
      <c r="A34" s="16">
        <f t="shared" si="0"/>
        <v>20183</v>
      </c>
      <c r="B34" s="27">
        <v>9507</v>
      </c>
    </row>
    <row r="35" spans="1:2" x14ac:dyDescent="0.3">
      <c r="A35" s="16">
        <f t="shared" si="0"/>
        <v>20184</v>
      </c>
      <c r="B35" s="27">
        <v>9677</v>
      </c>
    </row>
    <row r="36" spans="1:2" x14ac:dyDescent="0.3">
      <c r="A36" s="16">
        <f t="shared" si="0"/>
        <v>20191</v>
      </c>
      <c r="B36" s="27">
        <v>9051</v>
      </c>
    </row>
    <row r="37" spans="1:2" x14ac:dyDescent="0.3">
      <c r="A37" s="16">
        <f t="shared" si="0"/>
        <v>20192</v>
      </c>
      <c r="B37" s="27">
        <v>9000</v>
      </c>
    </row>
    <row r="38" spans="1:2" x14ac:dyDescent="0.3">
      <c r="A38" s="16">
        <f t="shared" si="0"/>
        <v>20193</v>
      </c>
      <c r="B38" s="27">
        <v>9015</v>
      </c>
    </row>
    <row r="39" spans="1:2" x14ac:dyDescent="0.3">
      <c r="A39" s="16">
        <f t="shared" si="0"/>
        <v>20194</v>
      </c>
      <c r="B39" s="27">
        <v>9167</v>
      </c>
    </row>
    <row r="40" spans="1:2" x14ac:dyDescent="0.3">
      <c r="A40" s="16">
        <f t="shared" si="0"/>
        <v>20201</v>
      </c>
      <c r="B40" s="27">
        <v>7996</v>
      </c>
    </row>
    <row r="41" spans="1:2" x14ac:dyDescent="0.3">
      <c r="A41" s="16">
        <f t="shared" si="0"/>
        <v>20202</v>
      </c>
      <c r="B41" s="27">
        <v>5155</v>
      </c>
    </row>
    <row r="42" spans="1:2" x14ac:dyDescent="0.3">
      <c r="A42" s="16">
        <f t="shared" si="0"/>
        <v>20203</v>
      </c>
      <c r="B42" s="27">
        <v>5936</v>
      </c>
    </row>
    <row r="43" spans="1:2" x14ac:dyDescent="0.3">
      <c r="A43" s="16">
        <f t="shared" si="0"/>
        <v>20204</v>
      </c>
      <c r="B43" s="27">
        <v>6501</v>
      </c>
    </row>
    <row r="44" spans="1:2" x14ac:dyDescent="0.3">
      <c r="A44" s="16">
        <f t="shared" si="0"/>
        <v>20211</v>
      </c>
      <c r="B44" s="27">
        <v>6352</v>
      </c>
    </row>
    <row r="45" spans="1:2" x14ac:dyDescent="0.3">
      <c r="A45" s="16">
        <f t="shared" si="0"/>
        <v>20212</v>
      </c>
      <c r="B45" s="27">
        <v>7733</v>
      </c>
    </row>
    <row r="46" spans="1:2" x14ac:dyDescent="0.3">
      <c r="A46" s="16">
        <f t="shared" si="0"/>
        <v>20213</v>
      </c>
      <c r="B46" s="27">
        <v>8031</v>
      </c>
    </row>
    <row r="47" spans="1:2" x14ac:dyDescent="0.3">
      <c r="A47" s="16">
        <f t="shared" si="0"/>
        <v>20214</v>
      </c>
      <c r="B47" s="27">
        <v>8462</v>
      </c>
    </row>
    <row r="48" spans="1:2" x14ac:dyDescent="0.3">
      <c r="A48" s="16">
        <f>IF(RIGHT(A49,1)="1",A49-7,A49-1)</f>
        <v>20221</v>
      </c>
      <c r="B48" s="27">
        <v>7805</v>
      </c>
    </row>
    <row r="49" spans="1:2" x14ac:dyDescent="0.3">
      <c r="A49" s="16">
        <f>FYQtr</f>
        <v>20222</v>
      </c>
      <c r="B49" s="27">
        <v>8128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A8E0-DA5F-4D0F-B9D7-EB5E978E11FC}">
  <dimension ref="A1:L52"/>
  <sheetViews>
    <sheetView topLeftCell="A49" workbookViewId="0">
      <selection activeCell="A51" sqref="A51:A52"/>
    </sheetView>
  </sheetViews>
  <sheetFormatPr defaultRowHeight="14.4" x14ac:dyDescent="0.3"/>
  <cols>
    <col min="1" max="1" width="8.88671875" style="10"/>
    <col min="2" max="2" width="11.88671875" style="10" bestFit="1" customWidth="1"/>
    <col min="3" max="3" width="13.5546875" style="10" bestFit="1" customWidth="1"/>
    <col min="4" max="4" width="12.5546875" style="10" customWidth="1"/>
    <col min="5" max="5" width="11.88671875" style="10" bestFit="1" customWidth="1"/>
    <col min="6" max="6" width="13.5546875" style="10" bestFit="1" customWidth="1"/>
    <col min="7" max="12" width="11.88671875" style="10" bestFit="1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29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 t="s">
        <v>24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31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2237</v>
      </c>
      <c r="C10" s="17">
        <v>20744</v>
      </c>
      <c r="D10" s="17">
        <v>22989</v>
      </c>
      <c r="E10" s="17">
        <v>23550</v>
      </c>
      <c r="F10" s="17">
        <v>23743</v>
      </c>
      <c r="G10" s="17">
        <v>23788</v>
      </c>
      <c r="H10" s="17">
        <v>23816</v>
      </c>
      <c r="I10" s="17">
        <v>23826</v>
      </c>
      <c r="J10" s="17">
        <v>23832</v>
      </c>
      <c r="K10" s="17">
        <v>23834</v>
      </c>
      <c r="L10" s="17">
        <v>23834</v>
      </c>
    </row>
    <row r="11" spans="1:12" x14ac:dyDescent="0.3">
      <c r="A11" s="16">
        <v>20141</v>
      </c>
      <c r="B11" s="17">
        <v>2315</v>
      </c>
      <c r="C11" s="17">
        <v>21885</v>
      </c>
      <c r="D11" s="17">
        <v>24238</v>
      </c>
      <c r="E11" s="17">
        <v>25077</v>
      </c>
      <c r="F11" s="17">
        <v>25242</v>
      </c>
      <c r="G11" s="17">
        <v>25307</v>
      </c>
      <c r="H11" s="17">
        <v>25327</v>
      </c>
      <c r="I11" s="17">
        <v>25337</v>
      </c>
      <c r="J11" s="17">
        <v>25343</v>
      </c>
      <c r="K11" s="17">
        <v>25348</v>
      </c>
      <c r="L11" s="18" t="s">
        <v>1</v>
      </c>
    </row>
    <row r="12" spans="1:12" x14ac:dyDescent="0.3">
      <c r="A12" s="16">
        <v>20151</v>
      </c>
      <c r="B12" s="17">
        <v>2751</v>
      </c>
      <c r="C12" s="17">
        <v>23876</v>
      </c>
      <c r="D12" s="17">
        <v>27404</v>
      </c>
      <c r="E12" s="17">
        <v>28382</v>
      </c>
      <c r="F12" s="17">
        <v>28577</v>
      </c>
      <c r="G12" s="17">
        <v>28644</v>
      </c>
      <c r="H12" s="17">
        <v>28668</v>
      </c>
      <c r="I12" s="17">
        <v>28678</v>
      </c>
      <c r="J12" s="17">
        <v>28684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3410</v>
      </c>
      <c r="C13" s="17">
        <v>28420</v>
      </c>
      <c r="D13" s="17">
        <v>32904</v>
      </c>
      <c r="E13" s="17">
        <v>33862</v>
      </c>
      <c r="F13" s="17">
        <v>34133</v>
      </c>
      <c r="G13" s="17">
        <v>34203</v>
      </c>
      <c r="H13" s="17">
        <v>34223</v>
      </c>
      <c r="I13" s="17">
        <v>34230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3686</v>
      </c>
      <c r="C14" s="17">
        <v>30877</v>
      </c>
      <c r="D14" s="17">
        <v>35582</v>
      </c>
      <c r="E14" s="17">
        <v>36717</v>
      </c>
      <c r="F14" s="17">
        <v>36973</v>
      </c>
      <c r="G14" s="17">
        <v>37060</v>
      </c>
      <c r="H14" s="17">
        <v>37088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3753</v>
      </c>
      <c r="C15" s="17">
        <v>33389</v>
      </c>
      <c r="D15" s="17">
        <v>38078</v>
      </c>
      <c r="E15" s="17">
        <v>39089</v>
      </c>
      <c r="F15" s="17">
        <v>39335</v>
      </c>
      <c r="G15" s="17">
        <v>39415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3712</v>
      </c>
      <c r="C16" s="17">
        <v>29067</v>
      </c>
      <c r="D16" s="17">
        <v>33691</v>
      </c>
      <c r="E16" s="17">
        <v>34731</v>
      </c>
      <c r="F16" s="17">
        <v>34969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3225</v>
      </c>
      <c r="C17" s="17">
        <v>26099</v>
      </c>
      <c r="D17" s="17">
        <v>30537</v>
      </c>
      <c r="E17" s="17">
        <v>31764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2160</v>
      </c>
      <c r="C18" s="17">
        <v>20769</v>
      </c>
      <c r="D18" s="17">
        <v>24779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3074</v>
      </c>
      <c r="C19" s="17">
        <v>25073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43.2" x14ac:dyDescent="0.3">
      <c r="A22" s="22" t="s">
        <v>6</v>
      </c>
      <c r="B22" s="22" t="s">
        <v>32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7653</v>
      </c>
      <c r="D23" s="25" t="s">
        <v>8</v>
      </c>
      <c r="E23" s="26">
        <f>SUM(C14,D13,E12,F11,G10)-SUM(B14,C13,D12,E11,F10)+B15</f>
        <v>36616</v>
      </c>
      <c r="F23" s="26">
        <f>SUM(B26:B29)</f>
        <v>36659</v>
      </c>
    </row>
    <row r="24" spans="1:12" x14ac:dyDescent="0.3">
      <c r="A24" s="16">
        <f t="shared" si="0"/>
        <v>20161</v>
      </c>
      <c r="B24" s="27">
        <v>8887</v>
      </c>
      <c r="D24" s="25" t="s">
        <v>9</v>
      </c>
      <c r="E24" s="26">
        <f>SUM(C15,D14,E13,F12,G11,H10)-SUM(B15,C14,D13,E12,F11,G10)+B16</f>
        <v>39299</v>
      </c>
      <c r="F24" s="26">
        <f>SUM(B30:B33)</f>
        <v>39320</v>
      </c>
    </row>
    <row r="25" spans="1:12" x14ac:dyDescent="0.3">
      <c r="A25" s="16">
        <f t="shared" si="0"/>
        <v>20162</v>
      </c>
      <c r="B25" s="27">
        <v>8801</v>
      </c>
      <c r="D25" s="25" t="s">
        <v>10</v>
      </c>
      <c r="E25" s="26">
        <f>SUM(C16,D15,E14,F13,G12,H11,I10)-SUM(B16,C15,D14,E13,F12,G11,H10)+B17</f>
        <v>34772</v>
      </c>
      <c r="F25" s="26">
        <f>SUM(B34:B37)</f>
        <v>34787</v>
      </c>
    </row>
    <row r="26" spans="1:12" x14ac:dyDescent="0.3">
      <c r="A26" s="16">
        <f t="shared" si="0"/>
        <v>20163</v>
      </c>
      <c r="B26" s="27">
        <v>9037</v>
      </c>
      <c r="D26" s="25" t="s">
        <v>11</v>
      </c>
      <c r="E26" s="26">
        <f>SUM(C17,D16,E15,F14,G13,H12,I11,J10)-SUM(B17,C16,D15,E14,F13,G12,H11,I10)+B18</f>
        <v>31035</v>
      </c>
      <c r="F26" s="26">
        <f>SUM(B38:B41)</f>
        <v>31042</v>
      </c>
    </row>
    <row r="27" spans="1:12" x14ac:dyDescent="0.3">
      <c r="A27" s="16">
        <f t="shared" si="0"/>
        <v>20164</v>
      </c>
      <c r="B27" s="27">
        <v>9106</v>
      </c>
      <c r="D27" s="25" t="s">
        <v>12</v>
      </c>
      <c r="E27" s="26">
        <f>SUM(C18,D17,E16,F15,G14,H13,I12,J11,K10)-SUM(B18,C17,D16,E15,F14,G13,H12,I11,J10)+B19</f>
        <v>27532</v>
      </c>
      <c r="F27" s="26">
        <f>SUM(B42:B45)</f>
        <v>27536</v>
      </c>
    </row>
    <row r="28" spans="1:12" x14ac:dyDescent="0.3">
      <c r="A28" s="16">
        <f t="shared" si="0"/>
        <v>20171</v>
      </c>
      <c r="B28" s="27">
        <v>9474</v>
      </c>
      <c r="D28" s="25" t="s">
        <v>13</v>
      </c>
      <c r="E28" s="26">
        <f>SUM(C19,D18,E17,F16,G15,H14,I13,J12,K11,L10)-SUM(B19,C18,D17,E16,F15,G14,H13,I12,J11,K10)</f>
        <v>27600</v>
      </c>
      <c r="F28" s="26">
        <f>SUM(B46:B49)</f>
        <v>30192</v>
      </c>
    </row>
    <row r="29" spans="1:12" x14ac:dyDescent="0.3">
      <c r="A29" s="16">
        <f t="shared" si="0"/>
        <v>20172</v>
      </c>
      <c r="B29" s="27">
        <v>9042</v>
      </c>
    </row>
    <row r="30" spans="1:12" x14ac:dyDescent="0.3">
      <c r="A30" s="16">
        <f t="shared" si="0"/>
        <v>20173</v>
      </c>
      <c r="B30" s="27">
        <v>9427</v>
      </c>
    </row>
    <row r="31" spans="1:12" x14ac:dyDescent="0.3">
      <c r="A31" s="16">
        <f t="shared" si="0"/>
        <v>20174</v>
      </c>
      <c r="B31" s="27">
        <v>9518</v>
      </c>
    </row>
    <row r="32" spans="1:12" x14ac:dyDescent="0.3">
      <c r="A32" s="16">
        <f t="shared" si="0"/>
        <v>20181</v>
      </c>
      <c r="B32" s="27">
        <v>9603</v>
      </c>
    </row>
    <row r="33" spans="1:2" x14ac:dyDescent="0.3">
      <c r="A33" s="16">
        <f t="shared" si="0"/>
        <v>20182</v>
      </c>
      <c r="B33" s="27">
        <v>10772</v>
      </c>
    </row>
    <row r="34" spans="1:2" x14ac:dyDescent="0.3">
      <c r="A34" s="16">
        <f t="shared" si="0"/>
        <v>20183</v>
      </c>
      <c r="B34" s="27">
        <v>8916</v>
      </c>
    </row>
    <row r="35" spans="1:2" x14ac:dyDescent="0.3">
      <c r="A35" s="16">
        <f t="shared" si="0"/>
        <v>20184</v>
      </c>
      <c r="B35" s="27">
        <v>9296</v>
      </c>
    </row>
    <row r="36" spans="1:2" x14ac:dyDescent="0.3">
      <c r="A36" s="16">
        <f t="shared" si="0"/>
        <v>20191</v>
      </c>
      <c r="B36" s="27">
        <v>8536</v>
      </c>
    </row>
    <row r="37" spans="1:2" x14ac:dyDescent="0.3">
      <c r="A37" s="16">
        <f t="shared" si="0"/>
        <v>20192</v>
      </c>
      <c r="B37" s="27">
        <v>8039</v>
      </c>
    </row>
    <row r="38" spans="1:2" x14ac:dyDescent="0.3">
      <c r="A38" s="16">
        <f t="shared" si="0"/>
        <v>20193</v>
      </c>
      <c r="B38" s="27">
        <v>8321</v>
      </c>
    </row>
    <row r="39" spans="1:2" x14ac:dyDescent="0.3">
      <c r="A39" s="16">
        <f t="shared" si="0"/>
        <v>20194</v>
      </c>
      <c r="B39" s="27">
        <v>8093</v>
      </c>
    </row>
    <row r="40" spans="1:2" x14ac:dyDescent="0.3">
      <c r="A40" s="16">
        <f t="shared" si="0"/>
        <v>20201</v>
      </c>
      <c r="B40" s="27">
        <v>8257</v>
      </c>
    </row>
    <row r="41" spans="1:2" x14ac:dyDescent="0.3">
      <c r="A41" s="16">
        <f t="shared" si="0"/>
        <v>20202</v>
      </c>
      <c r="B41" s="27">
        <v>6371</v>
      </c>
    </row>
    <row r="42" spans="1:2" x14ac:dyDescent="0.3">
      <c r="A42" s="16">
        <f t="shared" si="0"/>
        <v>20203</v>
      </c>
      <c r="B42" s="27">
        <v>6805</v>
      </c>
    </row>
    <row r="43" spans="1:2" x14ac:dyDescent="0.3">
      <c r="A43" s="16">
        <f t="shared" si="0"/>
        <v>20204</v>
      </c>
      <c r="B43" s="27">
        <v>6975</v>
      </c>
    </row>
    <row r="44" spans="1:2" x14ac:dyDescent="0.3">
      <c r="A44" s="16">
        <f t="shared" si="0"/>
        <v>20211</v>
      </c>
      <c r="B44" s="27">
        <v>6928</v>
      </c>
    </row>
    <row r="45" spans="1:2" x14ac:dyDescent="0.3">
      <c r="A45" s="16">
        <f t="shared" si="0"/>
        <v>20212</v>
      </c>
      <c r="B45" s="27">
        <v>6828</v>
      </c>
    </row>
    <row r="46" spans="1:2" x14ac:dyDescent="0.3">
      <c r="A46" s="16">
        <f t="shared" si="0"/>
        <v>20213</v>
      </c>
      <c r="B46" s="27">
        <v>7482</v>
      </c>
    </row>
    <row r="47" spans="1:2" x14ac:dyDescent="0.3">
      <c r="A47" s="16">
        <f t="shared" si="0"/>
        <v>20214</v>
      </c>
      <c r="B47" s="27">
        <v>7366</v>
      </c>
    </row>
    <row r="48" spans="1:2" x14ac:dyDescent="0.3">
      <c r="A48" s="16">
        <f>IF(RIGHT(A49,1)="1",A49-7,A49-1)</f>
        <v>20221</v>
      </c>
      <c r="B48" s="27">
        <v>7798</v>
      </c>
    </row>
    <row r="49" spans="1:2" x14ac:dyDescent="0.3">
      <c r="A49" s="16">
        <f>FYQtr</f>
        <v>20222</v>
      </c>
      <c r="B49" s="27">
        <v>7546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256A-0D72-49ED-A877-3633FB6ADCFF}">
  <dimension ref="A1:L52"/>
  <sheetViews>
    <sheetView topLeftCell="A31" workbookViewId="0">
      <selection activeCell="A51" sqref="A51:A52"/>
    </sheetView>
  </sheetViews>
  <sheetFormatPr defaultRowHeight="14.4" x14ac:dyDescent="0.3"/>
  <cols>
    <col min="1" max="1" width="8.88671875" style="10"/>
    <col min="2" max="2" width="11.88671875" style="10" bestFit="1" customWidth="1"/>
    <col min="3" max="3" width="13.5546875" style="10" bestFit="1" customWidth="1"/>
    <col min="4" max="4" width="12.5546875" style="10" customWidth="1"/>
    <col min="5" max="5" width="11.88671875" style="10" bestFit="1" customWidth="1"/>
    <col min="6" max="6" width="13.5546875" style="10" bestFit="1" customWidth="1"/>
    <col min="7" max="12" width="11.88671875" style="10" bestFit="1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29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 t="s">
        <v>25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31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21592</v>
      </c>
      <c r="C10" s="17">
        <v>105369</v>
      </c>
      <c r="D10" s="17">
        <v>107798</v>
      </c>
      <c r="E10" s="17">
        <v>108106</v>
      </c>
      <c r="F10" s="17">
        <v>108215</v>
      </c>
      <c r="G10" s="17">
        <v>108257</v>
      </c>
      <c r="H10" s="17">
        <v>108274</v>
      </c>
      <c r="I10" s="17">
        <v>108285</v>
      </c>
      <c r="J10" s="17">
        <v>108289</v>
      </c>
      <c r="K10" s="17">
        <v>108289</v>
      </c>
      <c r="L10" s="17">
        <v>108291</v>
      </c>
    </row>
    <row r="11" spans="1:12" x14ac:dyDescent="0.3">
      <c r="A11" s="16">
        <v>20141</v>
      </c>
      <c r="B11" s="17">
        <v>21678</v>
      </c>
      <c r="C11" s="17">
        <v>103757</v>
      </c>
      <c r="D11" s="17">
        <v>106012</v>
      </c>
      <c r="E11" s="17">
        <v>106299</v>
      </c>
      <c r="F11" s="17">
        <v>106385</v>
      </c>
      <c r="G11" s="17">
        <v>106415</v>
      </c>
      <c r="H11" s="17">
        <v>106426</v>
      </c>
      <c r="I11" s="17">
        <v>106430</v>
      </c>
      <c r="J11" s="17">
        <v>106432</v>
      </c>
      <c r="K11" s="17">
        <v>106435</v>
      </c>
      <c r="L11" s="18" t="s">
        <v>1</v>
      </c>
    </row>
    <row r="12" spans="1:12" x14ac:dyDescent="0.3">
      <c r="A12" s="16">
        <v>20151</v>
      </c>
      <c r="B12" s="17">
        <v>20953</v>
      </c>
      <c r="C12" s="17">
        <v>104236</v>
      </c>
      <c r="D12" s="17">
        <v>106174</v>
      </c>
      <c r="E12" s="17">
        <v>106443</v>
      </c>
      <c r="F12" s="17">
        <v>106531</v>
      </c>
      <c r="G12" s="17">
        <v>106572</v>
      </c>
      <c r="H12" s="17">
        <v>106598</v>
      </c>
      <c r="I12" s="17">
        <v>106610</v>
      </c>
      <c r="J12" s="17">
        <v>106613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21406</v>
      </c>
      <c r="C13" s="17">
        <v>110074</v>
      </c>
      <c r="D13" s="17">
        <v>112533</v>
      </c>
      <c r="E13" s="17">
        <v>112856</v>
      </c>
      <c r="F13" s="17">
        <v>112972</v>
      </c>
      <c r="G13" s="17">
        <v>113024</v>
      </c>
      <c r="H13" s="17">
        <v>113045</v>
      </c>
      <c r="I13" s="17">
        <v>113050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22334</v>
      </c>
      <c r="C14" s="17">
        <v>118357</v>
      </c>
      <c r="D14" s="17">
        <v>121351</v>
      </c>
      <c r="E14" s="17">
        <v>121676</v>
      </c>
      <c r="F14" s="17">
        <v>121819</v>
      </c>
      <c r="G14" s="17">
        <v>121882</v>
      </c>
      <c r="H14" s="17">
        <v>121917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25589</v>
      </c>
      <c r="C15" s="17">
        <v>120129</v>
      </c>
      <c r="D15" s="17">
        <v>122765</v>
      </c>
      <c r="E15" s="17">
        <v>123214</v>
      </c>
      <c r="F15" s="17">
        <v>123368</v>
      </c>
      <c r="G15" s="17">
        <v>123423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22684</v>
      </c>
      <c r="C16" s="17">
        <v>131837</v>
      </c>
      <c r="D16" s="17">
        <v>135963</v>
      </c>
      <c r="E16" s="17">
        <v>136526</v>
      </c>
      <c r="F16" s="17">
        <v>136659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31517</v>
      </c>
      <c r="C17" s="17">
        <v>177361</v>
      </c>
      <c r="D17" s="17">
        <v>182257</v>
      </c>
      <c r="E17" s="17">
        <v>182829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29724</v>
      </c>
      <c r="C18" s="17">
        <v>174155</v>
      </c>
      <c r="D18" s="17">
        <v>177972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42299</v>
      </c>
      <c r="C19" s="17">
        <v>222712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43.2" x14ac:dyDescent="0.3">
      <c r="A22" s="22" t="s">
        <v>6</v>
      </c>
      <c r="B22" s="22" t="s">
        <v>32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26338</v>
      </c>
      <c r="D23" s="25" t="s">
        <v>8</v>
      </c>
      <c r="E23" s="26">
        <f>SUM(C14,D13,E12,F11,G10)-SUM(B14,C13,D12,E11,F10)+B15</f>
        <v>124468</v>
      </c>
      <c r="F23" s="26">
        <f>SUM(B26:B29)</f>
        <v>124528</v>
      </c>
    </row>
    <row r="24" spans="1:12" x14ac:dyDescent="0.3">
      <c r="A24" s="16">
        <f t="shared" si="0"/>
        <v>20161</v>
      </c>
      <c r="B24" s="27">
        <v>28250</v>
      </c>
      <c r="D24" s="25" t="s">
        <v>9</v>
      </c>
      <c r="E24" s="26">
        <f>SUM(C15,D14,E13,F12,G11,H10)-SUM(B15,C14,D13,E12,F11,G10)+B16</f>
        <v>120676</v>
      </c>
      <c r="F24" s="26">
        <f>SUM(B30:B33)</f>
        <v>120715</v>
      </c>
    </row>
    <row r="25" spans="1:12" x14ac:dyDescent="0.3">
      <c r="A25" s="16">
        <f t="shared" si="0"/>
        <v>20162</v>
      </c>
      <c r="B25" s="27">
        <v>29210</v>
      </c>
      <c r="D25" s="25" t="s">
        <v>10</v>
      </c>
      <c r="E25" s="26">
        <f>SUM(C16,D15,E14,F13,G12,H11,I10)-SUM(B16,C15,D14,E13,F12,G11,H10)+B17</f>
        <v>143810</v>
      </c>
      <c r="F25" s="26">
        <f>SUM(B34:B37)</f>
        <v>143821</v>
      </c>
    </row>
    <row r="26" spans="1:12" x14ac:dyDescent="0.3">
      <c r="A26" s="16">
        <f t="shared" si="0"/>
        <v>20163</v>
      </c>
      <c r="B26" s="27">
        <v>30573</v>
      </c>
      <c r="D26" s="25" t="s">
        <v>11</v>
      </c>
      <c r="E26" s="26">
        <f>SUM(C17,D16,E15,F14,G13,H12,I11,J10)-SUM(B17,C16,D15,E14,F13,G12,H11,I10)+B18</f>
        <v>180372</v>
      </c>
      <c r="F26" s="26">
        <f>SUM(B38:B41)</f>
        <v>180388</v>
      </c>
    </row>
    <row r="27" spans="1:12" x14ac:dyDescent="0.3">
      <c r="A27" s="16">
        <f t="shared" si="0"/>
        <v>20164</v>
      </c>
      <c r="B27" s="27">
        <v>27301</v>
      </c>
      <c r="D27" s="25" t="s">
        <v>12</v>
      </c>
      <c r="E27" s="26">
        <f>SUM(C18,D17,E16,F15,G14,H13,I12,J11,K10)-SUM(B18,C17,D16,E15,F14,G13,H12,I11,J10)+B19</f>
        <v>192441</v>
      </c>
      <c r="F27" s="26">
        <f>SUM(B42:B45)</f>
        <v>192448</v>
      </c>
    </row>
    <row r="28" spans="1:12" x14ac:dyDescent="0.3">
      <c r="A28" s="16">
        <f t="shared" si="0"/>
        <v>20171</v>
      </c>
      <c r="B28" s="27">
        <v>32906</v>
      </c>
      <c r="D28" s="25" t="s">
        <v>13</v>
      </c>
      <c r="E28" s="26">
        <f>SUM(C19,D18,E17,F16,G15,H14,I13,J12,K11,L10)-SUM(B19,C18,D17,E16,F15,G14,H13,I12,J11,K10)</f>
        <v>185038</v>
      </c>
      <c r="F28" s="26">
        <f>SUM(B46:B49)</f>
        <v>232407</v>
      </c>
    </row>
    <row r="29" spans="1:12" x14ac:dyDescent="0.3">
      <c r="A29" s="16">
        <f t="shared" si="0"/>
        <v>20172</v>
      </c>
      <c r="B29" s="27">
        <v>33748</v>
      </c>
    </row>
    <row r="30" spans="1:12" x14ac:dyDescent="0.3">
      <c r="A30" s="16">
        <f t="shared" si="0"/>
        <v>20173</v>
      </c>
      <c r="B30" s="27">
        <v>33949</v>
      </c>
    </row>
    <row r="31" spans="1:12" x14ac:dyDescent="0.3">
      <c r="A31" s="16">
        <f t="shared" si="0"/>
        <v>20174</v>
      </c>
      <c r="B31" s="27">
        <v>29269</v>
      </c>
    </row>
    <row r="32" spans="1:12" x14ac:dyDescent="0.3">
      <c r="A32" s="16">
        <f t="shared" si="0"/>
        <v>20181</v>
      </c>
      <c r="B32" s="27">
        <v>27866</v>
      </c>
    </row>
    <row r="33" spans="1:2" x14ac:dyDescent="0.3">
      <c r="A33" s="16">
        <f t="shared" si="0"/>
        <v>20182</v>
      </c>
      <c r="B33" s="27">
        <v>29631</v>
      </c>
    </row>
    <row r="34" spans="1:2" x14ac:dyDescent="0.3">
      <c r="A34" s="16">
        <f t="shared" si="0"/>
        <v>20183</v>
      </c>
      <c r="B34" s="27">
        <v>30967</v>
      </c>
    </row>
    <row r="35" spans="1:2" x14ac:dyDescent="0.3">
      <c r="A35" s="16">
        <f t="shared" si="0"/>
        <v>20184</v>
      </c>
      <c r="B35" s="27">
        <v>28547</v>
      </c>
    </row>
    <row r="36" spans="1:2" x14ac:dyDescent="0.3">
      <c r="A36" s="16">
        <f t="shared" si="0"/>
        <v>20191</v>
      </c>
      <c r="B36" s="27">
        <v>40392</v>
      </c>
    </row>
    <row r="37" spans="1:2" x14ac:dyDescent="0.3">
      <c r="A37" s="16">
        <f t="shared" si="0"/>
        <v>20192</v>
      </c>
      <c r="B37" s="27">
        <v>43915</v>
      </c>
    </row>
    <row r="38" spans="1:2" x14ac:dyDescent="0.3">
      <c r="A38" s="16">
        <f t="shared" si="0"/>
        <v>20193</v>
      </c>
      <c r="B38" s="27">
        <v>51740</v>
      </c>
    </row>
    <row r="39" spans="1:2" x14ac:dyDescent="0.3">
      <c r="A39" s="16">
        <f t="shared" si="0"/>
        <v>20194</v>
      </c>
      <c r="B39" s="27">
        <v>44770</v>
      </c>
    </row>
    <row r="40" spans="1:2" x14ac:dyDescent="0.3">
      <c r="A40" s="16">
        <f t="shared" si="0"/>
        <v>20201</v>
      </c>
      <c r="B40" s="27">
        <v>44096</v>
      </c>
    </row>
    <row r="41" spans="1:2" x14ac:dyDescent="0.3">
      <c r="A41" s="16">
        <f t="shared" si="0"/>
        <v>20202</v>
      </c>
      <c r="B41" s="27">
        <v>39782</v>
      </c>
    </row>
    <row r="42" spans="1:2" x14ac:dyDescent="0.3">
      <c r="A42" s="16">
        <f t="shared" si="0"/>
        <v>20203</v>
      </c>
      <c r="B42" s="27">
        <v>48955</v>
      </c>
    </row>
    <row r="43" spans="1:2" x14ac:dyDescent="0.3">
      <c r="A43" s="16">
        <f t="shared" si="0"/>
        <v>20204</v>
      </c>
      <c r="B43" s="27">
        <v>43353</v>
      </c>
    </row>
    <row r="44" spans="1:2" x14ac:dyDescent="0.3">
      <c r="A44" s="16">
        <f t="shared" si="0"/>
        <v>20211</v>
      </c>
      <c r="B44" s="27">
        <v>45243</v>
      </c>
    </row>
    <row r="45" spans="1:2" x14ac:dyDescent="0.3">
      <c r="A45" s="16">
        <f t="shared" si="0"/>
        <v>20212</v>
      </c>
      <c r="B45" s="27">
        <v>54897</v>
      </c>
    </row>
    <row r="46" spans="1:2" x14ac:dyDescent="0.3">
      <c r="A46" s="16">
        <f t="shared" si="0"/>
        <v>20213</v>
      </c>
      <c r="B46" s="27">
        <v>57542</v>
      </c>
    </row>
    <row r="47" spans="1:2" x14ac:dyDescent="0.3">
      <c r="A47" s="16">
        <f t="shared" si="0"/>
        <v>20214</v>
      </c>
      <c r="B47" s="27">
        <v>53880</v>
      </c>
    </row>
    <row r="48" spans="1:2" x14ac:dyDescent="0.3">
      <c r="A48" s="16">
        <f>IF(RIGHT(A49,1)="1",A49-7,A49-1)</f>
        <v>20221</v>
      </c>
      <c r="B48" s="27">
        <v>58814</v>
      </c>
    </row>
    <row r="49" spans="1:2" x14ac:dyDescent="0.3">
      <c r="A49" s="16">
        <f>FYQtr</f>
        <v>20222</v>
      </c>
      <c r="B49" s="27">
        <v>62171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8FB7-1E56-4FC0-8920-85D8C45F68F5}">
  <dimension ref="A1:L52"/>
  <sheetViews>
    <sheetView topLeftCell="A37" workbookViewId="0">
      <selection activeCell="A51" sqref="A51:A52"/>
    </sheetView>
  </sheetViews>
  <sheetFormatPr defaultRowHeight="14.4" x14ac:dyDescent="0.3"/>
  <cols>
    <col min="1" max="1" width="8.88671875" style="10"/>
    <col min="2" max="2" width="11.88671875" style="10" bestFit="1" customWidth="1"/>
    <col min="3" max="3" width="13.5546875" style="10" bestFit="1" customWidth="1"/>
    <col min="4" max="4" width="12.5546875" style="10" customWidth="1"/>
    <col min="5" max="5" width="11.88671875" style="10" bestFit="1" customWidth="1"/>
    <col min="6" max="6" width="13.5546875" style="10" bestFit="1" customWidth="1"/>
    <col min="7" max="12" width="11.88671875" style="10" bestFit="1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29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 t="s">
        <v>26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31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69498</v>
      </c>
      <c r="C10" s="17">
        <v>325280</v>
      </c>
      <c r="D10" s="17">
        <v>329850</v>
      </c>
      <c r="E10" s="17">
        <v>330600</v>
      </c>
      <c r="F10" s="17">
        <v>330873</v>
      </c>
      <c r="G10" s="17">
        <v>330951</v>
      </c>
      <c r="H10" s="17">
        <v>330980</v>
      </c>
      <c r="I10" s="17">
        <v>331006</v>
      </c>
      <c r="J10" s="17">
        <v>331016</v>
      </c>
      <c r="K10" s="17">
        <v>331018</v>
      </c>
      <c r="L10" s="17">
        <v>331019</v>
      </c>
    </row>
    <row r="11" spans="1:12" x14ac:dyDescent="0.3">
      <c r="A11" s="16">
        <v>20141</v>
      </c>
      <c r="B11" s="17">
        <v>74164</v>
      </c>
      <c r="C11" s="17">
        <v>346416</v>
      </c>
      <c r="D11" s="17">
        <v>350980</v>
      </c>
      <c r="E11" s="17">
        <v>351777</v>
      </c>
      <c r="F11" s="17">
        <v>352012</v>
      </c>
      <c r="G11" s="17">
        <v>352085</v>
      </c>
      <c r="H11" s="17">
        <v>352109</v>
      </c>
      <c r="I11" s="17">
        <v>352122</v>
      </c>
      <c r="J11" s="17">
        <v>352125</v>
      </c>
      <c r="K11" s="17">
        <v>352131</v>
      </c>
      <c r="L11" s="18" t="s">
        <v>1</v>
      </c>
    </row>
    <row r="12" spans="1:12" x14ac:dyDescent="0.3">
      <c r="A12" s="16">
        <v>20151</v>
      </c>
      <c r="B12" s="17">
        <v>77497</v>
      </c>
      <c r="C12" s="17">
        <v>360740</v>
      </c>
      <c r="D12" s="17">
        <v>365520</v>
      </c>
      <c r="E12" s="17">
        <v>366322</v>
      </c>
      <c r="F12" s="17">
        <v>366554</v>
      </c>
      <c r="G12" s="17">
        <v>366631</v>
      </c>
      <c r="H12" s="17">
        <v>366664</v>
      </c>
      <c r="I12" s="17">
        <v>366677</v>
      </c>
      <c r="J12" s="17">
        <v>366682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81202</v>
      </c>
      <c r="C13" s="17">
        <v>388948</v>
      </c>
      <c r="D13" s="17">
        <v>394403</v>
      </c>
      <c r="E13" s="17">
        <v>395257</v>
      </c>
      <c r="F13" s="17">
        <v>395526</v>
      </c>
      <c r="G13" s="17">
        <v>395633</v>
      </c>
      <c r="H13" s="17">
        <v>395680</v>
      </c>
      <c r="I13" s="17">
        <v>395694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88739</v>
      </c>
      <c r="C14" s="17">
        <v>409345</v>
      </c>
      <c r="D14" s="17">
        <v>415150</v>
      </c>
      <c r="E14" s="17">
        <v>416116</v>
      </c>
      <c r="F14" s="17">
        <v>416434</v>
      </c>
      <c r="G14" s="17">
        <v>416602</v>
      </c>
      <c r="H14" s="17">
        <v>416649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90060</v>
      </c>
      <c r="C15" s="17">
        <v>392825</v>
      </c>
      <c r="D15" s="17">
        <v>398314</v>
      </c>
      <c r="E15" s="17">
        <v>399354</v>
      </c>
      <c r="F15" s="17">
        <v>399833</v>
      </c>
      <c r="G15" s="17">
        <v>399951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79303</v>
      </c>
      <c r="C16" s="17">
        <v>359449</v>
      </c>
      <c r="D16" s="17">
        <v>365137</v>
      </c>
      <c r="E16" s="17">
        <v>366429</v>
      </c>
      <c r="F16" s="17">
        <v>366759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74085</v>
      </c>
      <c r="C17" s="17">
        <v>337636</v>
      </c>
      <c r="D17" s="17">
        <v>343710</v>
      </c>
      <c r="E17" s="17">
        <v>344872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37862</v>
      </c>
      <c r="C18" s="17">
        <v>217977</v>
      </c>
      <c r="D18" s="17">
        <v>221464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63716</v>
      </c>
      <c r="C19" s="17">
        <v>323212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43.2" x14ac:dyDescent="0.3">
      <c r="A22" s="22" t="s">
        <v>6</v>
      </c>
      <c r="B22" s="22" t="s">
        <v>32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101475</v>
      </c>
      <c r="D23" s="25" t="s">
        <v>8</v>
      </c>
      <c r="E23" s="26">
        <f>SUM(C14,D13,E12,F11,G10)-SUM(B14,C13,D12,E11,F10)+B15</f>
        <v>417236</v>
      </c>
      <c r="F23" s="26">
        <f>SUM(B26:B29)</f>
        <v>417317</v>
      </c>
    </row>
    <row r="24" spans="1:12" x14ac:dyDescent="0.3">
      <c r="A24" s="16">
        <f t="shared" si="0"/>
        <v>20161</v>
      </c>
      <c r="B24" s="27">
        <v>101327</v>
      </c>
      <c r="D24" s="25" t="s">
        <v>9</v>
      </c>
      <c r="E24" s="26">
        <f>SUM(C15,D14,E13,F12,G11,H10)-SUM(B15,C14,D13,E12,F11,G10)+B16</f>
        <v>389061</v>
      </c>
      <c r="F24" s="26">
        <f>SUM(B30:B33)</f>
        <v>389095</v>
      </c>
    </row>
    <row r="25" spans="1:12" x14ac:dyDescent="0.3">
      <c r="A25" s="16">
        <f t="shared" si="0"/>
        <v>20162</v>
      </c>
      <c r="B25" s="27">
        <v>101910</v>
      </c>
      <c r="D25" s="25" t="s">
        <v>10</v>
      </c>
      <c r="E25" s="26">
        <f>SUM(C16,D15,E14,F13,G12,H11,I10)-SUM(B16,C15,D14,E13,F12,G11,H10)+B17</f>
        <v>361082</v>
      </c>
      <c r="F25" s="26">
        <f>SUM(B34:B37)</f>
        <v>361097</v>
      </c>
    </row>
    <row r="26" spans="1:12" x14ac:dyDescent="0.3">
      <c r="A26" s="16">
        <f t="shared" si="0"/>
        <v>20163</v>
      </c>
      <c r="B26" s="27">
        <v>106078</v>
      </c>
      <c r="D26" s="25" t="s">
        <v>11</v>
      </c>
      <c r="E26" s="26">
        <f>SUM(C17,D16,E15,F14,G13,H12,I11,J10)-SUM(B17,C16,D15,E14,F13,G12,H11,I10)+B18</f>
        <v>308622</v>
      </c>
      <c r="F26" s="26">
        <f>SUM(B38:B41)</f>
        <v>308635</v>
      </c>
    </row>
    <row r="27" spans="1:12" x14ac:dyDescent="0.3">
      <c r="A27" s="16">
        <f t="shared" si="0"/>
        <v>20164</v>
      </c>
      <c r="B27" s="27">
        <v>103594</v>
      </c>
      <c r="D27" s="25" t="s">
        <v>12</v>
      </c>
      <c r="E27" s="26">
        <f>SUM(C18,D17,E16,F15,G14,H13,I12,J11,K10)-SUM(B18,C17,D16,E15,F14,G13,H12,I11,J10)+B19</f>
        <v>251909</v>
      </c>
      <c r="F27" s="26">
        <f>SUM(B42:B45)</f>
        <v>251917</v>
      </c>
    </row>
    <row r="28" spans="1:12" x14ac:dyDescent="0.3">
      <c r="A28" s="16">
        <f t="shared" si="0"/>
        <v>20171</v>
      </c>
      <c r="B28" s="27">
        <v>103982</v>
      </c>
      <c r="D28" s="25" t="s">
        <v>13</v>
      </c>
      <c r="E28" s="26">
        <f>SUM(C19,D18,E17,F16,G15,H14,I13,J12,K11,L10)-SUM(B19,C18,D17,E16,F15,G14,H13,I12,J11,K10)</f>
        <v>264666</v>
      </c>
      <c r="F28" s="26">
        <f>SUM(B46:B49)</f>
        <v>334554</v>
      </c>
    </row>
    <row r="29" spans="1:12" x14ac:dyDescent="0.3">
      <c r="A29" s="16">
        <f t="shared" si="0"/>
        <v>20172</v>
      </c>
      <c r="B29" s="27">
        <v>103663</v>
      </c>
    </row>
    <row r="30" spans="1:12" x14ac:dyDescent="0.3">
      <c r="A30" s="16">
        <f t="shared" si="0"/>
        <v>20173</v>
      </c>
      <c r="B30" s="27">
        <v>102545</v>
      </c>
    </row>
    <row r="31" spans="1:12" x14ac:dyDescent="0.3">
      <c r="A31" s="16">
        <f t="shared" si="0"/>
        <v>20174</v>
      </c>
      <c r="B31" s="27">
        <v>100114</v>
      </c>
    </row>
    <row r="32" spans="1:12" x14ac:dyDescent="0.3">
      <c r="A32" s="16">
        <f t="shared" si="0"/>
        <v>20181</v>
      </c>
      <c r="B32" s="27">
        <v>93556</v>
      </c>
    </row>
    <row r="33" spans="1:2" x14ac:dyDescent="0.3">
      <c r="A33" s="16">
        <f t="shared" si="0"/>
        <v>20182</v>
      </c>
      <c r="B33" s="27">
        <v>92880</v>
      </c>
    </row>
    <row r="34" spans="1:2" x14ac:dyDescent="0.3">
      <c r="A34" s="16">
        <f t="shared" si="0"/>
        <v>20183</v>
      </c>
      <c r="B34" s="27">
        <v>92312</v>
      </c>
    </row>
    <row r="35" spans="1:2" x14ac:dyDescent="0.3">
      <c r="A35" s="16">
        <f t="shared" si="0"/>
        <v>20184</v>
      </c>
      <c r="B35" s="27">
        <v>93646</v>
      </c>
    </row>
    <row r="36" spans="1:2" x14ac:dyDescent="0.3">
      <c r="A36" s="16">
        <f t="shared" si="0"/>
        <v>20191</v>
      </c>
      <c r="B36" s="27">
        <v>87594</v>
      </c>
    </row>
    <row r="37" spans="1:2" x14ac:dyDescent="0.3">
      <c r="A37" s="16">
        <f t="shared" si="0"/>
        <v>20192</v>
      </c>
      <c r="B37" s="27">
        <v>87545</v>
      </c>
    </row>
    <row r="38" spans="1:2" x14ac:dyDescent="0.3">
      <c r="A38" s="16">
        <f t="shared" si="0"/>
        <v>20193</v>
      </c>
      <c r="B38" s="27">
        <v>92335</v>
      </c>
    </row>
    <row r="39" spans="1:2" x14ac:dyDescent="0.3">
      <c r="A39" s="16">
        <f t="shared" si="0"/>
        <v>20194</v>
      </c>
      <c r="B39" s="27">
        <v>90641</v>
      </c>
    </row>
    <row r="40" spans="1:2" x14ac:dyDescent="0.3">
      <c r="A40" s="16">
        <f t="shared" si="0"/>
        <v>20201</v>
      </c>
      <c r="B40" s="27">
        <v>78082</v>
      </c>
    </row>
    <row r="41" spans="1:2" x14ac:dyDescent="0.3">
      <c r="A41" s="16">
        <f t="shared" si="0"/>
        <v>20202</v>
      </c>
      <c r="B41" s="27">
        <v>47577</v>
      </c>
    </row>
    <row r="42" spans="1:2" x14ac:dyDescent="0.3">
      <c r="A42" s="16">
        <f t="shared" si="0"/>
        <v>20203</v>
      </c>
      <c r="B42" s="27">
        <v>59554</v>
      </c>
    </row>
    <row r="43" spans="1:2" x14ac:dyDescent="0.3">
      <c r="A43" s="16">
        <f t="shared" si="0"/>
        <v>20204</v>
      </c>
      <c r="B43" s="27">
        <v>60400</v>
      </c>
    </row>
    <row r="44" spans="1:2" x14ac:dyDescent="0.3">
      <c r="A44" s="16">
        <f t="shared" si="0"/>
        <v>20211</v>
      </c>
      <c r="B44" s="27">
        <v>59353</v>
      </c>
    </row>
    <row r="45" spans="1:2" x14ac:dyDescent="0.3">
      <c r="A45" s="16">
        <f t="shared" si="0"/>
        <v>20212</v>
      </c>
      <c r="B45" s="27">
        <v>72610</v>
      </c>
    </row>
    <row r="46" spans="1:2" x14ac:dyDescent="0.3">
      <c r="A46" s="16">
        <f t="shared" si="0"/>
        <v>20213</v>
      </c>
      <c r="B46" s="27">
        <v>80749</v>
      </c>
    </row>
    <row r="47" spans="1:2" x14ac:dyDescent="0.3">
      <c r="A47" s="16">
        <f t="shared" si="0"/>
        <v>20214</v>
      </c>
      <c r="B47" s="27">
        <v>84136</v>
      </c>
    </row>
    <row r="48" spans="1:2" x14ac:dyDescent="0.3">
      <c r="A48" s="16">
        <f>IF(RIGHT(A49,1)="1",A49-7,A49-1)</f>
        <v>20221</v>
      </c>
      <c r="B48" s="27">
        <v>84037</v>
      </c>
    </row>
    <row r="49" spans="1:2" x14ac:dyDescent="0.3">
      <c r="A49" s="16">
        <f>FYQtr</f>
        <v>20222</v>
      </c>
      <c r="B49" s="27">
        <v>85632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5E86-4945-4CA0-A4A6-DE053CE8A156}">
  <dimension ref="A1:L52"/>
  <sheetViews>
    <sheetView topLeftCell="A28" workbookViewId="0">
      <selection activeCell="A51" sqref="A51:A52"/>
    </sheetView>
  </sheetViews>
  <sheetFormatPr defaultRowHeight="14.4" x14ac:dyDescent="0.3"/>
  <cols>
    <col min="1" max="1" width="8.88671875" style="10"/>
    <col min="2" max="2" width="11.88671875" style="10" bestFit="1" customWidth="1"/>
    <col min="3" max="3" width="13.5546875" style="10" bestFit="1" customWidth="1"/>
    <col min="4" max="4" width="12.5546875" style="10" customWidth="1"/>
    <col min="5" max="5" width="11.88671875" style="10" bestFit="1" customWidth="1"/>
    <col min="6" max="6" width="13.5546875" style="10" bestFit="1" customWidth="1"/>
    <col min="7" max="12" width="11.88671875" style="10" bestFit="1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29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 t="s">
        <v>27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31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67433</v>
      </c>
      <c r="C10" s="17">
        <v>370880</v>
      </c>
      <c r="D10" s="17">
        <v>374635</v>
      </c>
      <c r="E10" s="17">
        <v>375072</v>
      </c>
      <c r="F10" s="17">
        <v>375195</v>
      </c>
      <c r="G10" s="17">
        <v>375224</v>
      </c>
      <c r="H10" s="17">
        <v>375254</v>
      </c>
      <c r="I10" s="17">
        <v>375258</v>
      </c>
      <c r="J10" s="17">
        <v>375263</v>
      </c>
      <c r="K10" s="17">
        <v>375264</v>
      </c>
      <c r="L10" s="17">
        <v>375266</v>
      </c>
    </row>
    <row r="11" spans="1:12" x14ac:dyDescent="0.3">
      <c r="A11" s="16">
        <v>20141</v>
      </c>
      <c r="B11" s="17">
        <v>78818</v>
      </c>
      <c r="C11" s="17">
        <v>412143</v>
      </c>
      <c r="D11" s="17">
        <v>415564</v>
      </c>
      <c r="E11" s="17">
        <v>415993</v>
      </c>
      <c r="F11" s="17">
        <v>416113</v>
      </c>
      <c r="G11" s="17">
        <v>416155</v>
      </c>
      <c r="H11" s="17">
        <v>416164</v>
      </c>
      <c r="I11" s="17">
        <v>416164</v>
      </c>
      <c r="J11" s="17">
        <v>416165</v>
      </c>
      <c r="K11" s="17">
        <v>416167</v>
      </c>
      <c r="L11" s="18" t="s">
        <v>1</v>
      </c>
    </row>
    <row r="12" spans="1:12" x14ac:dyDescent="0.3">
      <c r="A12" s="16">
        <v>20151</v>
      </c>
      <c r="B12" s="17">
        <v>86143</v>
      </c>
      <c r="C12" s="17">
        <v>431041</v>
      </c>
      <c r="D12" s="17">
        <v>434445</v>
      </c>
      <c r="E12" s="17">
        <v>434838</v>
      </c>
      <c r="F12" s="17">
        <v>434947</v>
      </c>
      <c r="G12" s="17">
        <v>434977</v>
      </c>
      <c r="H12" s="17">
        <v>434984</v>
      </c>
      <c r="I12" s="17">
        <v>434986</v>
      </c>
      <c r="J12" s="17">
        <v>434990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93757</v>
      </c>
      <c r="C13" s="17">
        <v>468874</v>
      </c>
      <c r="D13" s="17">
        <v>472449</v>
      </c>
      <c r="E13" s="17">
        <v>472882</v>
      </c>
      <c r="F13" s="17">
        <v>472997</v>
      </c>
      <c r="G13" s="17">
        <v>473046</v>
      </c>
      <c r="H13" s="17">
        <v>473059</v>
      </c>
      <c r="I13" s="17">
        <v>473066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101318</v>
      </c>
      <c r="C14" s="17">
        <v>490626</v>
      </c>
      <c r="D14" s="17">
        <v>495021</v>
      </c>
      <c r="E14" s="17">
        <v>495496</v>
      </c>
      <c r="F14" s="17">
        <v>495658</v>
      </c>
      <c r="G14" s="17">
        <v>495706</v>
      </c>
      <c r="H14" s="17">
        <v>495713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107320</v>
      </c>
      <c r="C15" s="17">
        <v>476834</v>
      </c>
      <c r="D15" s="17">
        <v>480272</v>
      </c>
      <c r="E15" s="17">
        <v>480751</v>
      </c>
      <c r="F15" s="17">
        <v>480877</v>
      </c>
      <c r="G15" s="17">
        <v>480923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93775</v>
      </c>
      <c r="C16" s="17">
        <v>436669</v>
      </c>
      <c r="D16" s="17">
        <v>440153</v>
      </c>
      <c r="E16" s="17">
        <v>440658</v>
      </c>
      <c r="F16" s="17">
        <v>440794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89131</v>
      </c>
      <c r="C17" s="17">
        <v>404090</v>
      </c>
      <c r="D17" s="17">
        <v>407595</v>
      </c>
      <c r="E17" s="17">
        <v>408175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61711</v>
      </c>
      <c r="C18" s="17">
        <v>321558</v>
      </c>
      <c r="D18" s="17">
        <v>324143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78295</v>
      </c>
      <c r="C19" s="17">
        <v>387391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43.2" x14ac:dyDescent="0.3">
      <c r="A22" s="22" t="s">
        <v>6</v>
      </c>
      <c r="B22" s="22" t="s">
        <v>32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122939</v>
      </c>
      <c r="D23" s="25" t="s">
        <v>8</v>
      </c>
      <c r="E23" s="26">
        <f>SUM(C14,D13,E12,F11,G10)-SUM(B14,C13,D12,E11,F10)+B15</f>
        <v>500745</v>
      </c>
      <c r="F23" s="26">
        <f>SUM(B26:B29)</f>
        <v>500785</v>
      </c>
    </row>
    <row r="24" spans="1:12" x14ac:dyDescent="0.3">
      <c r="A24" s="16">
        <f t="shared" si="0"/>
        <v>20161</v>
      </c>
      <c r="B24" s="27">
        <v>118131</v>
      </c>
      <c r="D24" s="25" t="s">
        <v>9</v>
      </c>
      <c r="E24" s="26">
        <f>SUM(C15,D14,E13,F12,G11,H10)-SUM(B15,C14,D13,E12,F11,G10)+B16</f>
        <v>468298</v>
      </c>
      <c r="F24" s="26">
        <f>SUM(B30:B33)</f>
        <v>468320</v>
      </c>
    </row>
    <row r="25" spans="1:12" x14ac:dyDescent="0.3">
      <c r="A25" s="16">
        <f t="shared" si="0"/>
        <v>20162</v>
      </c>
      <c r="B25" s="27">
        <v>124794</v>
      </c>
      <c r="D25" s="25" t="s">
        <v>10</v>
      </c>
      <c r="E25" s="26">
        <f>SUM(C16,D15,E14,F13,G12,H11,I10)-SUM(B16,C15,D14,E13,F12,G11,H10)+B17</f>
        <v>436096</v>
      </c>
      <c r="F25" s="26">
        <f>SUM(B34:B37)</f>
        <v>436107</v>
      </c>
    </row>
    <row r="26" spans="1:12" x14ac:dyDescent="0.3">
      <c r="A26" s="16">
        <f t="shared" si="0"/>
        <v>20163</v>
      </c>
      <c r="B26" s="27">
        <v>125578</v>
      </c>
      <c r="D26" s="25" t="s">
        <v>11</v>
      </c>
      <c r="E26" s="26">
        <f>SUM(C17,D16,E15,F14,G13,H12,I11,J10)-SUM(B17,C16,D15,E14,F13,G12,H11,I10)+B18</f>
        <v>380856</v>
      </c>
      <c r="F26" s="26">
        <f>SUM(B38:B41)</f>
        <v>380867</v>
      </c>
    </row>
    <row r="27" spans="1:12" x14ac:dyDescent="0.3">
      <c r="A27" s="16">
        <f t="shared" si="0"/>
        <v>20164</v>
      </c>
      <c r="B27" s="27">
        <v>121518</v>
      </c>
      <c r="D27" s="25" t="s">
        <v>12</v>
      </c>
      <c r="E27" s="26">
        <f>SUM(C18,D17,E16,F15,G14,H13,I12,J11,K10)-SUM(B18,C17,D16,E15,F14,G13,H12,I11,J10)+B19</f>
        <v>342343</v>
      </c>
      <c r="F27" s="26">
        <f>SUM(B42:B45)</f>
        <v>342346</v>
      </c>
    </row>
    <row r="28" spans="1:12" x14ac:dyDescent="0.3">
      <c r="A28" s="16">
        <f t="shared" si="0"/>
        <v>20171</v>
      </c>
      <c r="B28" s="27">
        <v>128609</v>
      </c>
      <c r="D28" s="25" t="s">
        <v>13</v>
      </c>
      <c r="E28" s="26">
        <f>SUM(C19,D18,E17,F16,G15,H14,I13,J12,K11,L10)-SUM(B19,C18,D17,E16,F15,G14,H13,I12,J11,K10)</f>
        <v>312465</v>
      </c>
      <c r="F28" s="26">
        <f>SUM(B46:B49)</f>
        <v>391844</v>
      </c>
    </row>
    <row r="29" spans="1:12" x14ac:dyDescent="0.3">
      <c r="A29" s="16">
        <f t="shared" si="0"/>
        <v>20172</v>
      </c>
      <c r="B29" s="27">
        <v>125080</v>
      </c>
    </row>
    <row r="30" spans="1:12" x14ac:dyDescent="0.3">
      <c r="A30" s="16">
        <f t="shared" si="0"/>
        <v>20173</v>
      </c>
      <c r="B30" s="27">
        <v>126307</v>
      </c>
    </row>
    <row r="31" spans="1:12" x14ac:dyDescent="0.3">
      <c r="A31" s="16">
        <f t="shared" si="0"/>
        <v>20174</v>
      </c>
      <c r="B31" s="27">
        <v>118870</v>
      </c>
    </row>
    <row r="32" spans="1:12" x14ac:dyDescent="0.3">
      <c r="A32" s="16">
        <f t="shared" si="0"/>
        <v>20181</v>
      </c>
      <c r="B32" s="27">
        <v>112708</v>
      </c>
    </row>
    <row r="33" spans="1:2" x14ac:dyDescent="0.3">
      <c r="A33" s="16">
        <f t="shared" si="0"/>
        <v>20182</v>
      </c>
      <c r="B33" s="27">
        <v>110435</v>
      </c>
    </row>
    <row r="34" spans="1:2" x14ac:dyDescent="0.3">
      <c r="A34" s="16">
        <f t="shared" si="0"/>
        <v>20183</v>
      </c>
      <c r="B34" s="27">
        <v>111408</v>
      </c>
    </row>
    <row r="35" spans="1:2" x14ac:dyDescent="0.3">
      <c r="A35" s="16">
        <f t="shared" si="0"/>
        <v>20184</v>
      </c>
      <c r="B35" s="27">
        <v>111967</v>
      </c>
    </row>
    <row r="36" spans="1:2" x14ac:dyDescent="0.3">
      <c r="A36" s="16">
        <f t="shared" si="0"/>
        <v>20191</v>
      </c>
      <c r="B36" s="27">
        <v>108274</v>
      </c>
    </row>
    <row r="37" spans="1:2" x14ac:dyDescent="0.3">
      <c r="A37" s="16">
        <f t="shared" si="0"/>
        <v>20192</v>
      </c>
      <c r="B37" s="27">
        <v>104458</v>
      </c>
    </row>
    <row r="38" spans="1:2" x14ac:dyDescent="0.3">
      <c r="A38" s="16">
        <f t="shared" si="0"/>
        <v>20193</v>
      </c>
      <c r="B38" s="27">
        <v>107610</v>
      </c>
    </row>
    <row r="39" spans="1:2" x14ac:dyDescent="0.3">
      <c r="A39" s="16">
        <f t="shared" si="0"/>
        <v>20194</v>
      </c>
      <c r="B39" s="27">
        <v>106439</v>
      </c>
    </row>
    <row r="40" spans="1:2" x14ac:dyDescent="0.3">
      <c r="A40" s="16">
        <f t="shared" si="0"/>
        <v>20201</v>
      </c>
      <c r="B40" s="27">
        <v>95634</v>
      </c>
    </row>
    <row r="41" spans="1:2" x14ac:dyDescent="0.3">
      <c r="A41" s="16">
        <f t="shared" si="0"/>
        <v>20202</v>
      </c>
      <c r="B41" s="27">
        <v>71184</v>
      </c>
    </row>
    <row r="42" spans="1:2" x14ac:dyDescent="0.3">
      <c r="A42" s="16">
        <f t="shared" si="0"/>
        <v>20203</v>
      </c>
      <c r="B42" s="27">
        <v>84292</v>
      </c>
    </row>
    <row r="43" spans="1:2" x14ac:dyDescent="0.3">
      <c r="A43" s="16">
        <f t="shared" si="0"/>
        <v>20204</v>
      </c>
      <c r="B43" s="27">
        <v>85931</v>
      </c>
    </row>
    <row r="44" spans="1:2" x14ac:dyDescent="0.3">
      <c r="A44" s="16">
        <f t="shared" si="0"/>
        <v>20211</v>
      </c>
      <c r="B44" s="27">
        <v>82101</v>
      </c>
    </row>
    <row r="45" spans="1:2" x14ac:dyDescent="0.3">
      <c r="A45" s="16">
        <f t="shared" si="0"/>
        <v>20212</v>
      </c>
      <c r="B45" s="27">
        <v>90022</v>
      </c>
    </row>
    <row r="46" spans="1:2" x14ac:dyDescent="0.3">
      <c r="A46" s="16">
        <f t="shared" si="0"/>
        <v>20213</v>
      </c>
      <c r="B46" s="27">
        <v>97770</v>
      </c>
    </row>
    <row r="47" spans="1:2" x14ac:dyDescent="0.3">
      <c r="A47" s="16">
        <f t="shared" si="0"/>
        <v>20214</v>
      </c>
      <c r="B47" s="27">
        <v>101952</v>
      </c>
    </row>
    <row r="48" spans="1:2" x14ac:dyDescent="0.3">
      <c r="A48" s="16">
        <f>IF(RIGHT(A49,1)="1",A49-7,A49-1)</f>
        <v>20221</v>
      </c>
      <c r="B48" s="27">
        <v>97228</v>
      </c>
    </row>
    <row r="49" spans="1:2" x14ac:dyDescent="0.3">
      <c r="A49" s="16">
        <f>FYQtr</f>
        <v>20222</v>
      </c>
      <c r="B49" s="27">
        <v>94894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87D78-55AE-450B-988E-134E1065103C}">
  <dimension ref="A1:L52"/>
  <sheetViews>
    <sheetView topLeftCell="A46" workbookViewId="0">
      <selection activeCell="A51" sqref="A51:A52"/>
    </sheetView>
  </sheetViews>
  <sheetFormatPr defaultRowHeight="14.4" x14ac:dyDescent="0.3"/>
  <cols>
    <col min="1" max="1" width="8.88671875" style="10"/>
    <col min="2" max="2" width="11.88671875" style="10" bestFit="1" customWidth="1"/>
    <col min="3" max="3" width="13.5546875" style="10" bestFit="1" customWidth="1"/>
    <col min="4" max="4" width="12.5546875" style="10" customWidth="1"/>
    <col min="5" max="5" width="11.88671875" style="10" bestFit="1" customWidth="1"/>
    <col min="6" max="6" width="13.5546875" style="10" bestFit="1" customWidth="1"/>
    <col min="7" max="12" width="11.88671875" style="10" bestFit="1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29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 t="s">
        <v>28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31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9</v>
      </c>
      <c r="C10" s="17">
        <v>39</v>
      </c>
      <c r="D10" s="17">
        <v>38</v>
      </c>
      <c r="E10" s="17">
        <v>38</v>
      </c>
      <c r="F10" s="17">
        <v>38</v>
      </c>
      <c r="G10" s="17">
        <v>38</v>
      </c>
      <c r="H10" s="17">
        <v>38</v>
      </c>
      <c r="I10" s="17">
        <v>38</v>
      </c>
      <c r="J10" s="17">
        <v>38</v>
      </c>
      <c r="K10" s="17">
        <v>38</v>
      </c>
      <c r="L10" s="17">
        <v>38</v>
      </c>
    </row>
    <row r="11" spans="1:12" x14ac:dyDescent="0.3">
      <c r="A11" s="16">
        <v>20141</v>
      </c>
      <c r="B11" s="17">
        <v>5</v>
      </c>
      <c r="C11" s="17">
        <v>38</v>
      </c>
      <c r="D11" s="17">
        <v>41</v>
      </c>
      <c r="E11" s="17">
        <v>41</v>
      </c>
      <c r="F11" s="17">
        <v>40</v>
      </c>
      <c r="G11" s="17">
        <v>40</v>
      </c>
      <c r="H11" s="17">
        <v>40</v>
      </c>
      <c r="I11" s="17">
        <v>40</v>
      </c>
      <c r="J11" s="17">
        <v>40</v>
      </c>
      <c r="K11" s="17">
        <v>40</v>
      </c>
      <c r="L11" s="18" t="s">
        <v>1</v>
      </c>
    </row>
    <row r="12" spans="1:12" x14ac:dyDescent="0.3">
      <c r="A12" s="16">
        <v>20151</v>
      </c>
      <c r="B12" s="17">
        <v>10</v>
      </c>
      <c r="C12" s="17">
        <v>59</v>
      </c>
      <c r="D12" s="17">
        <v>66</v>
      </c>
      <c r="E12" s="17">
        <v>68</v>
      </c>
      <c r="F12" s="17">
        <v>68</v>
      </c>
      <c r="G12" s="17">
        <v>68</v>
      </c>
      <c r="H12" s="17">
        <v>68</v>
      </c>
      <c r="I12" s="17">
        <v>68</v>
      </c>
      <c r="J12" s="17">
        <v>68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13</v>
      </c>
      <c r="C13" s="17">
        <v>38</v>
      </c>
      <c r="D13" s="17">
        <v>40</v>
      </c>
      <c r="E13" s="17">
        <v>40</v>
      </c>
      <c r="F13" s="17">
        <v>40</v>
      </c>
      <c r="G13" s="17">
        <v>40</v>
      </c>
      <c r="H13" s="17">
        <v>40</v>
      </c>
      <c r="I13" s="17">
        <v>40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7</v>
      </c>
      <c r="C14" s="17">
        <v>47</v>
      </c>
      <c r="D14" s="17">
        <v>50</v>
      </c>
      <c r="E14" s="17">
        <v>50</v>
      </c>
      <c r="F14" s="17">
        <v>50</v>
      </c>
      <c r="G14" s="17">
        <v>50</v>
      </c>
      <c r="H14" s="17">
        <v>50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5</v>
      </c>
      <c r="C15" s="17">
        <v>42</v>
      </c>
      <c r="D15" s="17">
        <v>43</v>
      </c>
      <c r="E15" s="17">
        <v>45</v>
      </c>
      <c r="F15" s="17">
        <v>45</v>
      </c>
      <c r="G15" s="17">
        <v>45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6</v>
      </c>
      <c r="C16" s="17">
        <v>46</v>
      </c>
      <c r="D16" s="17">
        <v>47</v>
      </c>
      <c r="E16" s="17">
        <v>50</v>
      </c>
      <c r="F16" s="17">
        <v>50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9</v>
      </c>
      <c r="C17" s="17">
        <v>43</v>
      </c>
      <c r="D17" s="17">
        <v>44</v>
      </c>
      <c r="E17" s="17">
        <v>45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4</v>
      </c>
      <c r="C18" s="17">
        <v>25</v>
      </c>
      <c r="D18" s="17">
        <v>27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3</v>
      </c>
      <c r="C19" s="17">
        <v>24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43.2" x14ac:dyDescent="0.3">
      <c r="A22" s="22" t="s">
        <v>6</v>
      </c>
      <c r="B22" s="22" t="s">
        <v>32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14</v>
      </c>
      <c r="D23" s="25" t="s">
        <v>8</v>
      </c>
      <c r="E23" s="26">
        <f>SUM(C14,D13,E12,F11,G10)-SUM(B14,C13,D12,E11,F10)+B15</f>
        <v>48</v>
      </c>
      <c r="F23" s="26">
        <f>SUM(B26:B29)</f>
        <v>48</v>
      </c>
    </row>
    <row r="24" spans="1:12" x14ac:dyDescent="0.3">
      <c r="A24" s="16">
        <f t="shared" si="0"/>
        <v>20161</v>
      </c>
      <c r="B24" s="27">
        <v>7</v>
      </c>
      <c r="D24" s="25" t="s">
        <v>9</v>
      </c>
      <c r="E24" s="26">
        <f>SUM(C15,D14,E13,F12,G11,H10)-SUM(B15,C14,D13,E12,F11,G10)+B16</f>
        <v>46</v>
      </c>
      <c r="F24" s="26">
        <f>SUM(B30:B33)</f>
        <v>47</v>
      </c>
    </row>
    <row r="25" spans="1:12" x14ac:dyDescent="0.3">
      <c r="A25" s="16">
        <f t="shared" si="0"/>
        <v>20162</v>
      </c>
      <c r="B25" s="27">
        <v>10</v>
      </c>
      <c r="D25" s="25" t="s">
        <v>10</v>
      </c>
      <c r="E25" s="26">
        <f>SUM(C16,D15,E14,F13,G12,H11,I10)-SUM(B16,C15,D14,E13,F12,G11,H10)+B17</f>
        <v>50</v>
      </c>
      <c r="F25" s="26">
        <f>SUM(B34:B37)</f>
        <v>50</v>
      </c>
    </row>
    <row r="26" spans="1:12" x14ac:dyDescent="0.3">
      <c r="A26" s="16">
        <f t="shared" si="0"/>
        <v>20163</v>
      </c>
      <c r="B26" s="27">
        <v>11</v>
      </c>
      <c r="D26" s="25" t="s">
        <v>11</v>
      </c>
      <c r="E26" s="26">
        <f>SUM(C17,D16,E15,F14,G13,H12,I11,J10)-SUM(B17,C16,D15,E14,F13,G12,H11,I10)+B18</f>
        <v>41</v>
      </c>
      <c r="F26" s="26">
        <f>SUM(B38:B41)</f>
        <v>41</v>
      </c>
    </row>
    <row r="27" spans="1:12" x14ac:dyDescent="0.3">
      <c r="A27" s="16">
        <f t="shared" si="0"/>
        <v>20164</v>
      </c>
      <c r="B27" s="27">
        <v>10</v>
      </c>
      <c r="D27" s="25" t="s">
        <v>12</v>
      </c>
      <c r="E27" s="26">
        <f>SUM(C18,D17,E16,F15,G14,H13,I12,J11,K10)-SUM(B18,C17,D16,E15,F14,G13,H12,I11,J10)+B19</f>
        <v>28</v>
      </c>
      <c r="F27" s="26">
        <f>SUM(B42:B45)</f>
        <v>28</v>
      </c>
    </row>
    <row r="28" spans="1:12" x14ac:dyDescent="0.3">
      <c r="A28" s="16">
        <f t="shared" si="0"/>
        <v>20171</v>
      </c>
      <c r="B28" s="27">
        <v>17</v>
      </c>
      <c r="D28" s="25" t="s">
        <v>13</v>
      </c>
      <c r="E28" s="26">
        <f>SUM(C19,D18,E17,F16,G15,H14,I13,J12,K11,L10)-SUM(B19,C18,D17,E16,F15,G14,H13,I12,J11,K10)</f>
        <v>24</v>
      </c>
      <c r="F28" s="26">
        <f>SUM(B46:B49)</f>
        <v>30</v>
      </c>
    </row>
    <row r="29" spans="1:12" x14ac:dyDescent="0.3">
      <c r="A29" s="16">
        <f t="shared" si="0"/>
        <v>20172</v>
      </c>
      <c r="B29" s="27">
        <v>10</v>
      </c>
    </row>
    <row r="30" spans="1:12" x14ac:dyDescent="0.3">
      <c r="A30" s="16">
        <f t="shared" si="0"/>
        <v>20173</v>
      </c>
      <c r="B30" s="27">
        <v>15</v>
      </c>
    </row>
    <row r="31" spans="1:12" x14ac:dyDescent="0.3">
      <c r="A31" s="16">
        <f t="shared" si="0"/>
        <v>20174</v>
      </c>
      <c r="B31" s="27">
        <v>13</v>
      </c>
    </row>
    <row r="32" spans="1:12" x14ac:dyDescent="0.3">
      <c r="A32" s="16">
        <f t="shared" si="0"/>
        <v>20181</v>
      </c>
      <c r="B32" s="27">
        <v>9</v>
      </c>
    </row>
    <row r="33" spans="1:2" x14ac:dyDescent="0.3">
      <c r="A33" s="16">
        <f t="shared" si="0"/>
        <v>20182</v>
      </c>
      <c r="B33" s="27">
        <v>10</v>
      </c>
    </row>
    <row r="34" spans="1:2" x14ac:dyDescent="0.3">
      <c r="A34" s="16">
        <f t="shared" si="0"/>
        <v>20183</v>
      </c>
      <c r="B34" s="27">
        <v>13</v>
      </c>
    </row>
    <row r="35" spans="1:2" x14ac:dyDescent="0.3">
      <c r="A35" s="16">
        <f t="shared" si="0"/>
        <v>20184</v>
      </c>
      <c r="B35" s="27">
        <v>15</v>
      </c>
    </row>
    <row r="36" spans="1:2" x14ac:dyDescent="0.3">
      <c r="A36" s="16">
        <f t="shared" si="0"/>
        <v>20191</v>
      </c>
      <c r="B36" s="27">
        <v>9</v>
      </c>
    </row>
    <row r="37" spans="1:2" x14ac:dyDescent="0.3">
      <c r="A37" s="16">
        <f t="shared" si="0"/>
        <v>20192</v>
      </c>
      <c r="B37" s="27">
        <v>13</v>
      </c>
    </row>
    <row r="38" spans="1:2" x14ac:dyDescent="0.3">
      <c r="A38" s="16">
        <f t="shared" si="0"/>
        <v>20193</v>
      </c>
      <c r="B38" s="27">
        <v>20</v>
      </c>
    </row>
    <row r="39" spans="1:2" x14ac:dyDescent="0.3">
      <c r="A39" s="16">
        <f t="shared" si="0"/>
        <v>20194</v>
      </c>
      <c r="B39" s="27">
        <v>5</v>
      </c>
    </row>
    <row r="40" spans="1:2" x14ac:dyDescent="0.3">
      <c r="A40" s="16">
        <f t="shared" si="0"/>
        <v>20201</v>
      </c>
      <c r="B40" s="27">
        <v>10</v>
      </c>
    </row>
    <row r="41" spans="1:2" x14ac:dyDescent="0.3">
      <c r="A41" s="16">
        <f t="shared" si="0"/>
        <v>20202</v>
      </c>
      <c r="B41" s="27">
        <v>6</v>
      </c>
    </row>
    <row r="42" spans="1:2" x14ac:dyDescent="0.3">
      <c r="A42" s="16">
        <f t="shared" si="0"/>
        <v>20203</v>
      </c>
      <c r="B42" s="27">
        <v>8</v>
      </c>
    </row>
    <row r="43" spans="1:2" x14ac:dyDescent="0.3">
      <c r="A43" s="16">
        <f t="shared" si="0"/>
        <v>20204</v>
      </c>
      <c r="B43" s="27">
        <v>8</v>
      </c>
    </row>
    <row r="44" spans="1:2" x14ac:dyDescent="0.3">
      <c r="A44" s="16">
        <f t="shared" si="0"/>
        <v>20211</v>
      </c>
      <c r="B44" s="27">
        <v>8</v>
      </c>
    </row>
    <row r="45" spans="1:2" x14ac:dyDescent="0.3">
      <c r="A45" s="16">
        <f t="shared" si="0"/>
        <v>20212</v>
      </c>
      <c r="B45" s="27">
        <v>4</v>
      </c>
    </row>
    <row r="46" spans="1:2" x14ac:dyDescent="0.3">
      <c r="A46" s="16">
        <f t="shared" si="0"/>
        <v>20213</v>
      </c>
      <c r="B46" s="27">
        <v>6</v>
      </c>
    </row>
    <row r="47" spans="1:2" x14ac:dyDescent="0.3">
      <c r="A47" s="16">
        <f t="shared" si="0"/>
        <v>20214</v>
      </c>
      <c r="B47" s="27">
        <v>8</v>
      </c>
    </row>
    <row r="48" spans="1:2" x14ac:dyDescent="0.3">
      <c r="A48" s="16">
        <f>IF(RIGHT(A49,1)="1",A49-7,A49-1)</f>
        <v>20221</v>
      </c>
      <c r="B48" s="27">
        <v>8</v>
      </c>
    </row>
    <row r="49" spans="1:2" x14ac:dyDescent="0.3">
      <c r="A49" s="16">
        <f>FYQtr</f>
        <v>20222</v>
      </c>
      <c r="B49" s="27">
        <v>8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C8E9-BBD6-4FA9-8823-370066D4B450}">
  <dimension ref="A1:L52"/>
  <sheetViews>
    <sheetView topLeftCell="A34" zoomScaleNormal="100" workbookViewId="0">
      <selection activeCell="A51" sqref="A51:A52"/>
    </sheetView>
  </sheetViews>
  <sheetFormatPr defaultRowHeight="14.4" x14ac:dyDescent="0.3"/>
  <cols>
    <col min="1" max="1" width="8.88671875" style="10"/>
    <col min="2" max="2" width="11.88671875" style="10" bestFit="1" customWidth="1"/>
    <col min="3" max="3" width="13.5546875" style="10" bestFit="1" customWidth="1"/>
    <col min="4" max="4" width="12.5546875" style="10" customWidth="1"/>
    <col min="5" max="5" width="11.88671875" style="10" bestFit="1" customWidth="1"/>
    <col min="6" max="6" width="13.5546875" style="10" bestFit="1" customWidth="1"/>
    <col min="7" max="12" width="11.88671875" style="10" bestFit="1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33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 t="s">
        <v>3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34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110</v>
      </c>
      <c r="C10" s="17">
        <v>8695</v>
      </c>
      <c r="D10" s="17">
        <v>17451</v>
      </c>
      <c r="E10" s="17">
        <v>20857</v>
      </c>
      <c r="F10" s="17">
        <v>22087</v>
      </c>
      <c r="G10" s="17">
        <v>22391</v>
      </c>
      <c r="H10" s="17">
        <v>22457</v>
      </c>
      <c r="I10" s="17">
        <v>22473</v>
      </c>
      <c r="J10" s="17">
        <v>22479</v>
      </c>
      <c r="K10" s="17">
        <v>22480</v>
      </c>
      <c r="L10" s="17">
        <v>22481</v>
      </c>
    </row>
    <row r="11" spans="1:12" x14ac:dyDescent="0.3">
      <c r="A11" s="16">
        <v>20141</v>
      </c>
      <c r="B11" s="17">
        <v>133</v>
      </c>
      <c r="C11" s="17">
        <v>9221</v>
      </c>
      <c r="D11" s="17">
        <v>18511</v>
      </c>
      <c r="E11" s="17">
        <v>22785</v>
      </c>
      <c r="F11" s="17">
        <v>23925</v>
      </c>
      <c r="G11" s="17">
        <v>24249</v>
      </c>
      <c r="H11" s="17">
        <v>24302</v>
      </c>
      <c r="I11" s="17">
        <v>24324</v>
      </c>
      <c r="J11" s="17">
        <v>24327</v>
      </c>
      <c r="K11" s="17">
        <v>24334</v>
      </c>
      <c r="L11" s="18" t="s">
        <v>1</v>
      </c>
    </row>
    <row r="12" spans="1:12" x14ac:dyDescent="0.3">
      <c r="A12" s="16">
        <v>20151</v>
      </c>
      <c r="B12" s="17">
        <v>198</v>
      </c>
      <c r="C12" s="17">
        <v>12997</v>
      </c>
      <c r="D12" s="17">
        <v>23869</v>
      </c>
      <c r="E12" s="17">
        <v>27232</v>
      </c>
      <c r="F12" s="17">
        <v>28188</v>
      </c>
      <c r="G12" s="17">
        <v>28504</v>
      </c>
      <c r="H12" s="17">
        <v>28583</v>
      </c>
      <c r="I12" s="17">
        <v>28601</v>
      </c>
      <c r="J12" s="17">
        <v>28612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555</v>
      </c>
      <c r="C13" s="17">
        <v>15695</v>
      </c>
      <c r="D13" s="17">
        <v>26140</v>
      </c>
      <c r="E13" s="17">
        <v>29345</v>
      </c>
      <c r="F13" s="17">
        <v>30467</v>
      </c>
      <c r="G13" s="17">
        <v>30873</v>
      </c>
      <c r="H13" s="17">
        <v>30936</v>
      </c>
      <c r="I13" s="17">
        <v>31008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870</v>
      </c>
      <c r="C14" s="17">
        <v>16426</v>
      </c>
      <c r="D14" s="17">
        <v>26411</v>
      </c>
      <c r="E14" s="17">
        <v>30029</v>
      </c>
      <c r="F14" s="17">
        <v>31232</v>
      </c>
      <c r="G14" s="17">
        <v>31597</v>
      </c>
      <c r="H14" s="17">
        <v>31820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844</v>
      </c>
      <c r="C15" s="17">
        <v>14950</v>
      </c>
      <c r="D15" s="17">
        <v>24906</v>
      </c>
      <c r="E15" s="17">
        <v>28597</v>
      </c>
      <c r="F15" s="17">
        <v>29654</v>
      </c>
      <c r="G15" s="17">
        <v>30384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872</v>
      </c>
      <c r="C16" s="17">
        <v>13470</v>
      </c>
      <c r="D16" s="17">
        <v>22250</v>
      </c>
      <c r="E16" s="17">
        <v>25517</v>
      </c>
      <c r="F16" s="17">
        <v>26958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898</v>
      </c>
      <c r="C17" s="17">
        <v>12625</v>
      </c>
      <c r="D17" s="17">
        <v>20038</v>
      </c>
      <c r="E17" s="17">
        <v>23686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625</v>
      </c>
      <c r="C18" s="17">
        <v>7907</v>
      </c>
      <c r="D18" s="17">
        <v>12707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1192</v>
      </c>
      <c r="C19" s="17">
        <v>11601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43.2" x14ac:dyDescent="0.3">
      <c r="A22" s="22" t="s">
        <v>6</v>
      </c>
      <c r="B22" s="22" t="s">
        <v>35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8190</v>
      </c>
      <c r="D23" s="25" t="s">
        <v>8</v>
      </c>
      <c r="E23" s="26">
        <f>SUM(C14,D13,E12,F11,G10)-SUM(B14,C13,D12,E11,F10)+B15</f>
        <v>31652</v>
      </c>
      <c r="F23" s="26">
        <f>SUM(B26:B29)</f>
        <v>31630</v>
      </c>
    </row>
    <row r="24" spans="1:12" x14ac:dyDescent="0.3">
      <c r="A24" s="16">
        <f t="shared" si="0"/>
        <v>20161</v>
      </c>
      <c r="B24" s="27">
        <v>7977</v>
      </c>
      <c r="D24" s="25" t="s">
        <v>9</v>
      </c>
      <c r="E24" s="26">
        <f>SUM(C15,D14,E13,F12,G11,H10)-SUM(B15,C14,D13,E12,F11,G10)+B16</f>
        <v>29514</v>
      </c>
      <c r="F24" s="26">
        <f>SUM(B30:B33)</f>
        <v>29615</v>
      </c>
    </row>
    <row r="25" spans="1:12" x14ac:dyDescent="0.3">
      <c r="A25" s="16">
        <f t="shared" si="0"/>
        <v>20162</v>
      </c>
      <c r="B25" s="27">
        <v>8140</v>
      </c>
      <c r="D25" s="25" t="s">
        <v>10</v>
      </c>
      <c r="E25" s="26">
        <f>SUM(C16,D15,E14,F13,G12,H11,I10)-SUM(B16,C15,D14,E13,F12,G11,H10)+B17</f>
        <v>28577</v>
      </c>
      <c r="F25" s="26">
        <f>SUM(B34:B37)</f>
        <v>28634</v>
      </c>
    </row>
    <row r="26" spans="1:12" x14ac:dyDescent="0.3">
      <c r="A26" s="16">
        <f t="shared" si="0"/>
        <v>20163</v>
      </c>
      <c r="B26" s="27">
        <v>7736</v>
      </c>
      <c r="D26" s="25" t="s">
        <v>11</v>
      </c>
      <c r="E26" s="26">
        <f>SUM(C17,D16,E15,F14,G13,H12,I11,J10)-SUM(B17,C16,D15,E14,F13,G12,H11,I10)+B18</f>
        <v>26539</v>
      </c>
      <c r="F26" s="26">
        <f>SUM(B38:B41)</f>
        <v>26638</v>
      </c>
    </row>
    <row r="27" spans="1:12" x14ac:dyDescent="0.3">
      <c r="A27" s="16">
        <f t="shared" si="0"/>
        <v>20164</v>
      </c>
      <c r="B27" s="27">
        <v>7991</v>
      </c>
      <c r="D27" s="25" t="s">
        <v>12</v>
      </c>
      <c r="E27" s="26">
        <f>SUM(C18,D17,E16,F15,G14,H13,I12,J11,K10)-SUM(B18,C17,D16,E15,F14,G13,H12,I11,J10)+B19</f>
        <v>20661</v>
      </c>
      <c r="F27" s="26">
        <f>SUM(B42:B45)</f>
        <v>20733</v>
      </c>
    </row>
    <row r="28" spans="1:12" x14ac:dyDescent="0.3">
      <c r="A28" s="16">
        <f t="shared" si="0"/>
        <v>20171</v>
      </c>
      <c r="B28" s="27">
        <v>8177</v>
      </c>
      <c r="D28" s="25" t="s">
        <v>13</v>
      </c>
      <c r="E28" s="26">
        <f>SUM(C19,D18,E17,F16,G15,H14,I13,J12,K11,L10)-SUM(B19,C18,D17,E16,F15,G14,H13,I12,J11,K10)</f>
        <v>21342</v>
      </c>
      <c r="F28" s="26">
        <f>SUM(B46:B49)</f>
        <v>22894</v>
      </c>
    </row>
    <row r="29" spans="1:12" x14ac:dyDescent="0.3">
      <c r="A29" s="16">
        <f t="shared" si="0"/>
        <v>20172</v>
      </c>
      <c r="B29" s="27">
        <v>7726</v>
      </c>
    </row>
    <row r="30" spans="1:12" x14ac:dyDescent="0.3">
      <c r="A30" s="16">
        <f t="shared" si="0"/>
        <v>20173</v>
      </c>
      <c r="B30" s="27">
        <v>7109</v>
      </c>
    </row>
    <row r="31" spans="1:12" x14ac:dyDescent="0.3">
      <c r="A31" s="16">
        <f t="shared" si="0"/>
        <v>20174</v>
      </c>
      <c r="B31" s="27">
        <v>7623</v>
      </c>
    </row>
    <row r="32" spans="1:12" x14ac:dyDescent="0.3">
      <c r="A32" s="16">
        <f t="shared" si="0"/>
        <v>20181</v>
      </c>
      <c r="B32" s="27">
        <v>7584</v>
      </c>
    </row>
    <row r="33" spans="1:2" x14ac:dyDescent="0.3">
      <c r="A33" s="16">
        <f t="shared" si="0"/>
        <v>20182</v>
      </c>
      <c r="B33" s="27">
        <v>7299</v>
      </c>
    </row>
    <row r="34" spans="1:2" x14ac:dyDescent="0.3">
      <c r="A34" s="16">
        <f t="shared" si="0"/>
        <v>20183</v>
      </c>
      <c r="B34" s="27">
        <v>7161</v>
      </c>
    </row>
    <row r="35" spans="1:2" x14ac:dyDescent="0.3">
      <c r="A35" s="16">
        <f t="shared" si="0"/>
        <v>20184</v>
      </c>
      <c r="B35" s="27">
        <v>7403</v>
      </c>
    </row>
    <row r="36" spans="1:2" x14ac:dyDescent="0.3">
      <c r="A36" s="16">
        <f t="shared" si="0"/>
        <v>20191</v>
      </c>
      <c r="B36" s="27">
        <v>7019</v>
      </c>
    </row>
    <row r="37" spans="1:2" x14ac:dyDescent="0.3">
      <c r="A37" s="16">
        <f t="shared" si="0"/>
        <v>20192</v>
      </c>
      <c r="B37" s="27">
        <v>7051</v>
      </c>
    </row>
    <row r="38" spans="1:2" x14ac:dyDescent="0.3">
      <c r="A38" s="16">
        <f t="shared" si="0"/>
        <v>20193</v>
      </c>
      <c r="B38" s="27">
        <v>6536</v>
      </c>
    </row>
    <row r="39" spans="1:2" x14ac:dyDescent="0.3">
      <c r="A39" s="16">
        <f t="shared" si="0"/>
        <v>20194</v>
      </c>
      <c r="B39" s="27">
        <v>6885</v>
      </c>
    </row>
    <row r="40" spans="1:2" x14ac:dyDescent="0.3">
      <c r="A40" s="16">
        <f t="shared" si="0"/>
        <v>20201</v>
      </c>
      <c r="B40" s="27">
        <v>7320</v>
      </c>
    </row>
    <row r="41" spans="1:2" x14ac:dyDescent="0.3">
      <c r="A41" s="16">
        <f t="shared" si="0"/>
        <v>20202</v>
      </c>
      <c r="B41" s="27">
        <v>5897</v>
      </c>
    </row>
    <row r="42" spans="1:2" x14ac:dyDescent="0.3">
      <c r="A42" s="16">
        <f t="shared" si="0"/>
        <v>20203</v>
      </c>
      <c r="B42" s="27">
        <v>5274</v>
      </c>
    </row>
    <row r="43" spans="1:2" x14ac:dyDescent="0.3">
      <c r="A43" s="16">
        <f t="shared" si="0"/>
        <v>20204</v>
      </c>
      <c r="B43" s="27">
        <v>5110</v>
      </c>
    </row>
    <row r="44" spans="1:2" x14ac:dyDescent="0.3">
      <c r="A44" s="16">
        <f t="shared" si="0"/>
        <v>20211</v>
      </c>
      <c r="B44" s="27">
        <v>4941</v>
      </c>
    </row>
    <row r="45" spans="1:2" x14ac:dyDescent="0.3">
      <c r="A45" s="16">
        <f t="shared" si="0"/>
        <v>20212</v>
      </c>
      <c r="B45" s="27">
        <v>5408</v>
      </c>
    </row>
    <row r="46" spans="1:2" x14ac:dyDescent="0.3">
      <c r="A46" s="16">
        <f t="shared" si="0"/>
        <v>20213</v>
      </c>
      <c r="B46" s="27">
        <v>5386</v>
      </c>
    </row>
    <row r="47" spans="1:2" x14ac:dyDescent="0.3">
      <c r="A47" s="16">
        <f t="shared" si="0"/>
        <v>20214</v>
      </c>
      <c r="B47" s="27">
        <v>5604</v>
      </c>
    </row>
    <row r="48" spans="1:2" x14ac:dyDescent="0.3">
      <c r="A48" s="16">
        <f>IF(RIGHT(A49,1)="1",A49-7,A49-1)</f>
        <v>20221</v>
      </c>
      <c r="B48" s="27">
        <v>5856</v>
      </c>
    </row>
    <row r="49" spans="1:2" x14ac:dyDescent="0.3">
      <c r="A49" s="16">
        <f>FYQtr</f>
        <v>20222</v>
      </c>
      <c r="B49" s="27">
        <v>6048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DE8C-9F77-452C-844C-3155565A2184}">
  <dimension ref="A1:L52"/>
  <sheetViews>
    <sheetView topLeftCell="A37" workbookViewId="0">
      <selection activeCell="A51" sqref="A51:A52"/>
    </sheetView>
  </sheetViews>
  <sheetFormatPr defaultRowHeight="14.4" x14ac:dyDescent="0.3"/>
  <cols>
    <col min="1" max="1" width="8.88671875" style="10"/>
    <col min="2" max="2" width="11.88671875" style="10" bestFit="1" customWidth="1"/>
    <col min="3" max="3" width="13.5546875" style="10" bestFit="1" customWidth="1"/>
    <col min="4" max="4" width="12.5546875" style="10" customWidth="1"/>
    <col min="5" max="5" width="11.88671875" style="10" bestFit="1" customWidth="1"/>
    <col min="6" max="6" width="13.5546875" style="10" bestFit="1" customWidth="1"/>
    <col min="7" max="12" width="11.88671875" style="10" bestFit="1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33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 t="s">
        <v>19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34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16636</v>
      </c>
      <c r="C10" s="17">
        <v>119886</v>
      </c>
      <c r="D10" s="17">
        <v>124752</v>
      </c>
      <c r="E10" s="17">
        <v>125336</v>
      </c>
      <c r="F10" s="17">
        <v>125474</v>
      </c>
      <c r="G10" s="17">
        <v>125489</v>
      </c>
      <c r="H10" s="17">
        <v>125491</v>
      </c>
      <c r="I10" s="17">
        <v>125493</v>
      </c>
      <c r="J10" s="17">
        <v>125493</v>
      </c>
      <c r="K10" s="17">
        <v>125493</v>
      </c>
      <c r="L10" s="17">
        <v>125493</v>
      </c>
    </row>
    <row r="11" spans="1:12" x14ac:dyDescent="0.3">
      <c r="A11" s="16">
        <v>20141</v>
      </c>
      <c r="B11" s="17">
        <v>17916</v>
      </c>
      <c r="C11" s="17">
        <v>126576</v>
      </c>
      <c r="D11" s="17">
        <v>131840</v>
      </c>
      <c r="E11" s="17">
        <v>132398</v>
      </c>
      <c r="F11" s="17">
        <v>132536</v>
      </c>
      <c r="G11" s="17">
        <v>132553</v>
      </c>
      <c r="H11" s="17">
        <v>132558</v>
      </c>
      <c r="I11" s="17">
        <v>132558</v>
      </c>
      <c r="J11" s="17">
        <v>132558</v>
      </c>
      <c r="K11" s="17">
        <v>132558</v>
      </c>
      <c r="L11" s="18" t="s">
        <v>1</v>
      </c>
    </row>
    <row r="12" spans="1:12" x14ac:dyDescent="0.3">
      <c r="A12" s="16">
        <v>20151</v>
      </c>
      <c r="B12" s="17">
        <v>18552</v>
      </c>
      <c r="C12" s="17">
        <v>133530</v>
      </c>
      <c r="D12" s="17">
        <v>138583</v>
      </c>
      <c r="E12" s="17">
        <v>139106</v>
      </c>
      <c r="F12" s="17">
        <v>139232</v>
      </c>
      <c r="G12" s="17">
        <v>139255</v>
      </c>
      <c r="H12" s="17">
        <v>139256</v>
      </c>
      <c r="I12" s="17">
        <v>139258</v>
      </c>
      <c r="J12" s="17">
        <v>139259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20874</v>
      </c>
      <c r="C13" s="17">
        <v>139455</v>
      </c>
      <c r="D13" s="17">
        <v>144928</v>
      </c>
      <c r="E13" s="17">
        <v>145483</v>
      </c>
      <c r="F13" s="17">
        <v>145601</v>
      </c>
      <c r="G13" s="17">
        <v>145619</v>
      </c>
      <c r="H13" s="17">
        <v>145624</v>
      </c>
      <c r="I13" s="17">
        <v>145625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20889</v>
      </c>
      <c r="C14" s="17">
        <v>143174</v>
      </c>
      <c r="D14" s="17">
        <v>148027</v>
      </c>
      <c r="E14" s="17">
        <v>148569</v>
      </c>
      <c r="F14" s="17">
        <v>148721</v>
      </c>
      <c r="G14" s="17">
        <v>148737</v>
      </c>
      <c r="H14" s="17">
        <v>148745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21586</v>
      </c>
      <c r="C15" s="17">
        <v>138469</v>
      </c>
      <c r="D15" s="17">
        <v>144147</v>
      </c>
      <c r="E15" s="17">
        <v>144746</v>
      </c>
      <c r="F15" s="17">
        <v>144876</v>
      </c>
      <c r="G15" s="17">
        <v>144896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18306</v>
      </c>
      <c r="C16" s="17">
        <v>123712</v>
      </c>
      <c r="D16" s="17">
        <v>131990</v>
      </c>
      <c r="E16" s="17">
        <v>132547</v>
      </c>
      <c r="F16" s="17">
        <v>132694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15481</v>
      </c>
      <c r="C17" s="17">
        <v>116484</v>
      </c>
      <c r="D17" s="17">
        <v>120447</v>
      </c>
      <c r="E17" s="17">
        <v>121003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7582</v>
      </c>
      <c r="C18" s="17">
        <v>65000</v>
      </c>
      <c r="D18" s="17">
        <v>67837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10856</v>
      </c>
      <c r="C19" s="17">
        <v>88608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43.2" x14ac:dyDescent="0.3">
      <c r="A22" s="22" t="s">
        <v>6</v>
      </c>
      <c r="B22" s="22" t="s">
        <v>35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35039</v>
      </c>
      <c r="D23" s="25" t="s">
        <v>8</v>
      </c>
      <c r="E23" s="26">
        <f>SUM(C14,D13,E12,F11,G10)-SUM(B14,C13,D12,E11,F10)+B15</f>
        <v>150020</v>
      </c>
      <c r="F23" s="26">
        <f>SUM(B26:B29)</f>
        <v>150902</v>
      </c>
    </row>
    <row r="24" spans="1:12" x14ac:dyDescent="0.3">
      <c r="A24" s="16">
        <f t="shared" si="0"/>
        <v>20161</v>
      </c>
      <c r="B24" s="27">
        <v>38165</v>
      </c>
      <c r="D24" s="25" t="s">
        <v>9</v>
      </c>
      <c r="E24" s="26">
        <f>SUM(C15,D14,E13,F12,G11,H10)-SUM(B15,C14,D13,E12,F11,G10)+B16</f>
        <v>140742</v>
      </c>
      <c r="F24" s="26">
        <f>SUM(B30:B33)</f>
        <v>141725</v>
      </c>
    </row>
    <row r="25" spans="1:12" x14ac:dyDescent="0.3">
      <c r="A25" s="16">
        <f t="shared" si="0"/>
        <v>20162</v>
      </c>
      <c r="B25" s="27">
        <v>36470</v>
      </c>
      <c r="D25" s="25" t="s">
        <v>10</v>
      </c>
      <c r="E25" s="26">
        <f>SUM(C16,D15,E14,F13,G12,H11,I10)-SUM(B16,C15,D14,E13,F12,G11,H10)+B17</f>
        <v>127255</v>
      </c>
      <c r="F25" s="26">
        <f>SUM(B34:B37)</f>
        <v>126966</v>
      </c>
    </row>
    <row r="26" spans="1:12" x14ac:dyDescent="0.3">
      <c r="A26" s="16">
        <f t="shared" si="0"/>
        <v>20163</v>
      </c>
      <c r="B26" s="27">
        <v>37298</v>
      </c>
      <c r="D26" s="25" t="s">
        <v>11</v>
      </c>
      <c r="E26" s="26">
        <f>SUM(C17,D16,E15,F14,G13,H12,I11,J10)-SUM(B17,C16,D15,E14,F13,G12,H11,I10)+B18</f>
        <v>117633</v>
      </c>
      <c r="F26" s="26">
        <f>SUM(B38:B41)</f>
        <v>119086</v>
      </c>
    </row>
    <row r="27" spans="1:12" x14ac:dyDescent="0.3">
      <c r="A27" s="16">
        <f t="shared" si="0"/>
        <v>20164</v>
      </c>
      <c r="B27" s="27">
        <v>37160</v>
      </c>
      <c r="D27" s="25" t="s">
        <v>12</v>
      </c>
      <c r="E27" s="26">
        <f>SUM(C18,D17,E16,F15,G14,H13,I12,J11,K10)-SUM(B18,C17,D16,E15,F14,G13,H12,I11,J10)+B19</f>
        <v>72947</v>
      </c>
      <c r="F27" s="26">
        <f>SUM(B42:B45)</f>
        <v>72668</v>
      </c>
    </row>
    <row r="28" spans="1:12" x14ac:dyDescent="0.3">
      <c r="A28" s="16">
        <f t="shared" si="0"/>
        <v>20171</v>
      </c>
      <c r="B28" s="27">
        <v>39287</v>
      </c>
      <c r="D28" s="25" t="s">
        <v>13</v>
      </c>
      <c r="E28" s="26">
        <f>SUM(C19,D18,E17,F16,G15,H14,I13,J12,K11,L10)-SUM(B19,C18,D17,E16,F15,G14,H13,I12,J11,K10)</f>
        <v>81322</v>
      </c>
      <c r="F28" s="26">
        <f>SUM(B46:B49)</f>
        <v>90010</v>
      </c>
    </row>
    <row r="29" spans="1:12" x14ac:dyDescent="0.3">
      <c r="A29" s="16">
        <f t="shared" si="0"/>
        <v>20172</v>
      </c>
      <c r="B29" s="27">
        <v>37157</v>
      </c>
    </row>
    <row r="30" spans="1:12" x14ac:dyDescent="0.3">
      <c r="A30" s="16">
        <f t="shared" si="0"/>
        <v>20173</v>
      </c>
      <c r="B30" s="27">
        <v>36719</v>
      </c>
    </row>
    <row r="31" spans="1:12" x14ac:dyDescent="0.3">
      <c r="A31" s="16">
        <f t="shared" si="0"/>
        <v>20174</v>
      </c>
      <c r="B31" s="27">
        <v>35617</v>
      </c>
    </row>
    <row r="32" spans="1:12" x14ac:dyDescent="0.3">
      <c r="A32" s="16">
        <f t="shared" si="0"/>
        <v>20181</v>
      </c>
      <c r="B32" s="27">
        <v>36030</v>
      </c>
    </row>
    <row r="33" spans="1:2" x14ac:dyDescent="0.3">
      <c r="A33" s="16">
        <f t="shared" si="0"/>
        <v>20182</v>
      </c>
      <c r="B33" s="27">
        <v>33359</v>
      </c>
    </row>
    <row r="34" spans="1:2" x14ac:dyDescent="0.3">
      <c r="A34" s="16">
        <f t="shared" si="0"/>
        <v>20183</v>
      </c>
      <c r="B34" s="27">
        <v>32232</v>
      </c>
    </row>
    <row r="35" spans="1:2" x14ac:dyDescent="0.3">
      <c r="A35" s="16">
        <f t="shared" si="0"/>
        <v>20184</v>
      </c>
      <c r="B35" s="27">
        <v>32918</v>
      </c>
    </row>
    <row r="36" spans="1:2" x14ac:dyDescent="0.3">
      <c r="A36" s="16">
        <f t="shared" si="0"/>
        <v>20191</v>
      </c>
      <c r="B36" s="27">
        <v>31505</v>
      </c>
    </row>
    <row r="37" spans="1:2" x14ac:dyDescent="0.3">
      <c r="A37" s="16">
        <f t="shared" si="0"/>
        <v>20192</v>
      </c>
      <c r="B37" s="27">
        <v>30311</v>
      </c>
    </row>
    <row r="38" spans="1:2" x14ac:dyDescent="0.3">
      <c r="A38" s="16">
        <f t="shared" si="0"/>
        <v>20193</v>
      </c>
      <c r="B38" s="27">
        <v>33701</v>
      </c>
    </row>
    <row r="39" spans="1:2" x14ac:dyDescent="0.3">
      <c r="A39" s="16">
        <f t="shared" si="0"/>
        <v>20194</v>
      </c>
      <c r="B39" s="27">
        <v>31871</v>
      </c>
    </row>
    <row r="40" spans="1:2" x14ac:dyDescent="0.3">
      <c r="A40" s="16">
        <f t="shared" si="0"/>
        <v>20201</v>
      </c>
      <c r="B40" s="27">
        <v>30230</v>
      </c>
    </row>
    <row r="41" spans="1:2" x14ac:dyDescent="0.3">
      <c r="A41" s="16">
        <f t="shared" si="0"/>
        <v>20202</v>
      </c>
      <c r="B41" s="27">
        <v>23284</v>
      </c>
    </row>
    <row r="42" spans="1:2" x14ac:dyDescent="0.3">
      <c r="A42" s="16">
        <f t="shared" si="0"/>
        <v>20203</v>
      </c>
      <c r="B42" s="27">
        <v>18516</v>
      </c>
    </row>
    <row r="43" spans="1:2" x14ac:dyDescent="0.3">
      <c r="A43" s="16">
        <f t="shared" si="0"/>
        <v>20204</v>
      </c>
      <c r="B43" s="27">
        <v>17931</v>
      </c>
    </row>
    <row r="44" spans="1:2" x14ac:dyDescent="0.3">
      <c r="A44" s="16">
        <f t="shared" si="0"/>
        <v>20211</v>
      </c>
      <c r="B44" s="27">
        <v>17520</v>
      </c>
    </row>
    <row r="45" spans="1:2" x14ac:dyDescent="0.3">
      <c r="A45" s="16">
        <f t="shared" si="0"/>
        <v>20212</v>
      </c>
      <c r="B45" s="27">
        <v>18701</v>
      </c>
    </row>
    <row r="46" spans="1:2" x14ac:dyDescent="0.3">
      <c r="A46" s="16">
        <f t="shared" si="0"/>
        <v>20213</v>
      </c>
      <c r="B46" s="27">
        <v>21450</v>
      </c>
    </row>
    <row r="47" spans="1:2" x14ac:dyDescent="0.3">
      <c r="A47" s="16">
        <f t="shared" si="0"/>
        <v>20214</v>
      </c>
      <c r="B47" s="27">
        <v>20250</v>
      </c>
    </row>
    <row r="48" spans="1:2" x14ac:dyDescent="0.3">
      <c r="A48" s="16">
        <f>IF(RIGHT(A49,1)="1",A49-7,A49-1)</f>
        <v>20221</v>
      </c>
      <c r="B48" s="27">
        <v>23645</v>
      </c>
    </row>
    <row r="49" spans="1:2" x14ac:dyDescent="0.3">
      <c r="A49" s="16">
        <f>FYQtr</f>
        <v>20222</v>
      </c>
      <c r="B49" s="27">
        <v>24665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1A5F-5D4C-4F2F-A5CF-2567B392D13F}">
  <dimension ref="A1:L52"/>
  <sheetViews>
    <sheetView topLeftCell="A37" workbookViewId="0">
      <selection activeCell="A51" sqref="A51:A52"/>
    </sheetView>
  </sheetViews>
  <sheetFormatPr defaultRowHeight="14.4" x14ac:dyDescent="0.3"/>
  <cols>
    <col min="1" max="1" width="8.88671875" style="10"/>
    <col min="2" max="2" width="11.88671875" style="10" bestFit="1" customWidth="1"/>
    <col min="3" max="3" width="13.5546875" style="10" bestFit="1" customWidth="1"/>
    <col min="4" max="4" width="12.5546875" style="10" customWidth="1"/>
    <col min="5" max="5" width="11.88671875" style="10" bestFit="1" customWidth="1"/>
    <col min="6" max="6" width="13.5546875" style="10" bestFit="1" customWidth="1"/>
    <col min="7" max="12" width="11.88671875" style="10" bestFit="1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33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 t="s">
        <v>30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34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940</v>
      </c>
      <c r="C10" s="17">
        <v>13498</v>
      </c>
      <c r="D10" s="17">
        <v>15515</v>
      </c>
      <c r="E10" s="17">
        <v>15776</v>
      </c>
      <c r="F10" s="17">
        <v>15826</v>
      </c>
      <c r="G10" s="17">
        <v>15841</v>
      </c>
      <c r="H10" s="17">
        <v>15842</v>
      </c>
      <c r="I10" s="17">
        <v>15844</v>
      </c>
      <c r="J10" s="17">
        <v>15845</v>
      </c>
      <c r="K10" s="17">
        <v>15845</v>
      </c>
      <c r="L10" s="17">
        <v>15845</v>
      </c>
    </row>
    <row r="11" spans="1:12" x14ac:dyDescent="0.3">
      <c r="A11" s="16">
        <v>20141</v>
      </c>
      <c r="B11" s="17">
        <v>1210</v>
      </c>
      <c r="C11" s="17">
        <v>14079</v>
      </c>
      <c r="D11" s="17">
        <v>16262</v>
      </c>
      <c r="E11" s="17">
        <v>16549</v>
      </c>
      <c r="F11" s="17">
        <v>16593</v>
      </c>
      <c r="G11" s="17">
        <v>16601</v>
      </c>
      <c r="H11" s="17">
        <v>16606</v>
      </c>
      <c r="I11" s="17">
        <v>16610</v>
      </c>
      <c r="J11" s="17">
        <v>16613</v>
      </c>
      <c r="K11" s="17">
        <v>16614</v>
      </c>
      <c r="L11" s="18" t="s">
        <v>1</v>
      </c>
    </row>
    <row r="12" spans="1:12" x14ac:dyDescent="0.3">
      <c r="A12" s="16">
        <v>20151</v>
      </c>
      <c r="B12" s="17">
        <v>1118</v>
      </c>
      <c r="C12" s="17">
        <v>13502</v>
      </c>
      <c r="D12" s="17">
        <v>15767</v>
      </c>
      <c r="E12" s="17">
        <v>16071</v>
      </c>
      <c r="F12" s="17">
        <v>16126</v>
      </c>
      <c r="G12" s="17">
        <v>16146</v>
      </c>
      <c r="H12" s="17">
        <v>16152</v>
      </c>
      <c r="I12" s="17">
        <v>16154</v>
      </c>
      <c r="J12" s="17">
        <v>16155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1199</v>
      </c>
      <c r="C13" s="17">
        <v>13603</v>
      </c>
      <c r="D13" s="17">
        <v>16036</v>
      </c>
      <c r="E13" s="17">
        <v>16404</v>
      </c>
      <c r="F13" s="17">
        <v>16477</v>
      </c>
      <c r="G13" s="17">
        <v>16492</v>
      </c>
      <c r="H13" s="17">
        <v>16499</v>
      </c>
      <c r="I13" s="17">
        <v>16501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1220</v>
      </c>
      <c r="C14" s="17">
        <v>13805</v>
      </c>
      <c r="D14" s="17">
        <v>16305</v>
      </c>
      <c r="E14" s="17">
        <v>16704</v>
      </c>
      <c r="F14" s="17">
        <v>16769</v>
      </c>
      <c r="G14" s="17">
        <v>16800</v>
      </c>
      <c r="H14" s="17">
        <v>16805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1206</v>
      </c>
      <c r="C15" s="17">
        <v>13224</v>
      </c>
      <c r="D15" s="17">
        <v>15986</v>
      </c>
      <c r="E15" s="17">
        <v>16376</v>
      </c>
      <c r="F15" s="17">
        <v>16440</v>
      </c>
      <c r="G15" s="17">
        <v>16465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1027</v>
      </c>
      <c r="C16" s="17">
        <v>12364</v>
      </c>
      <c r="D16" s="17">
        <v>14745</v>
      </c>
      <c r="E16" s="17">
        <v>15076</v>
      </c>
      <c r="F16" s="17">
        <v>15144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1061</v>
      </c>
      <c r="C17" s="17">
        <v>11103</v>
      </c>
      <c r="D17" s="17">
        <v>13320</v>
      </c>
      <c r="E17" s="17">
        <v>13692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418</v>
      </c>
      <c r="C18" s="17">
        <v>6609</v>
      </c>
      <c r="D18" s="17">
        <v>8234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739</v>
      </c>
      <c r="C19" s="17">
        <v>8897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43.2" x14ac:dyDescent="0.3">
      <c r="A22" s="22" t="s">
        <v>6</v>
      </c>
      <c r="B22" s="22" t="s">
        <v>35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4123</v>
      </c>
      <c r="D23" s="25" t="s">
        <v>8</v>
      </c>
      <c r="E23" s="26">
        <f>SUM(C14,D13,E12,F11,G10)-SUM(B14,C13,D12,E11,F10)+B15</f>
        <v>16587</v>
      </c>
      <c r="F23" s="26">
        <f>SUM(B26:B29)</f>
        <v>17016</v>
      </c>
    </row>
    <row r="24" spans="1:12" x14ac:dyDescent="0.3">
      <c r="A24" s="16">
        <f t="shared" si="0"/>
        <v>20161</v>
      </c>
      <c r="B24" s="27">
        <v>4379</v>
      </c>
      <c r="D24" s="25" t="s">
        <v>9</v>
      </c>
      <c r="E24" s="26">
        <f>SUM(C15,D14,E13,F12,G11,H10)-SUM(B15,C14,D13,E12,F11,G10)+B16</f>
        <v>15977</v>
      </c>
      <c r="F24" s="26">
        <f>SUM(B30:B33)</f>
        <v>16499</v>
      </c>
    </row>
    <row r="25" spans="1:12" x14ac:dyDescent="0.3">
      <c r="A25" s="16">
        <f t="shared" si="0"/>
        <v>20162</v>
      </c>
      <c r="B25" s="27">
        <v>4858</v>
      </c>
      <c r="D25" s="25" t="s">
        <v>10</v>
      </c>
      <c r="E25" s="26">
        <f>SUM(C16,D15,E14,F13,G12,H11,I10)-SUM(B16,C15,D14,E13,F12,G11,H10)+B17</f>
        <v>15659</v>
      </c>
      <c r="F25" s="26">
        <f>SUM(B34:B37)</f>
        <v>15882</v>
      </c>
    </row>
    <row r="26" spans="1:12" x14ac:dyDescent="0.3">
      <c r="A26" s="16">
        <f t="shared" si="0"/>
        <v>20163</v>
      </c>
      <c r="B26" s="27">
        <v>4274</v>
      </c>
      <c r="D26" s="25" t="s">
        <v>11</v>
      </c>
      <c r="E26" s="26">
        <f>SUM(C17,D16,E15,F14,G13,H12,I11,J10)-SUM(B17,C16,D15,E14,F13,G12,H11,I10)+B18</f>
        <v>13322</v>
      </c>
      <c r="F26" s="26">
        <f>SUM(B38:B41)</f>
        <v>14535</v>
      </c>
    </row>
    <row r="27" spans="1:12" x14ac:dyDescent="0.3">
      <c r="A27" s="16">
        <f t="shared" si="0"/>
        <v>20164</v>
      </c>
      <c r="B27" s="27">
        <v>4155</v>
      </c>
      <c r="D27" s="25" t="s">
        <v>12</v>
      </c>
      <c r="E27" s="26">
        <f>SUM(C18,D17,E16,F15,G14,H13,I12,J11,K10)-SUM(B18,C17,D16,E15,F14,G13,H12,I11,J10)+B19</f>
        <v>9585</v>
      </c>
      <c r="F27" s="26">
        <f>SUM(B42:B45)</f>
        <v>9626</v>
      </c>
    </row>
    <row r="28" spans="1:12" x14ac:dyDescent="0.3">
      <c r="A28" s="16">
        <f t="shared" si="0"/>
        <v>20171</v>
      </c>
      <c r="B28" s="27">
        <v>4458</v>
      </c>
      <c r="D28" s="25" t="s">
        <v>13</v>
      </c>
      <c r="E28" s="26">
        <f>SUM(C19,D18,E17,F16,G15,H14,I13,J12,K11,L10)-SUM(B19,C18,D17,E16,F15,G14,H13,I12,J11,K10)</f>
        <v>10257</v>
      </c>
      <c r="F28" s="26">
        <f>SUM(B46:B49)</f>
        <v>10968</v>
      </c>
    </row>
    <row r="29" spans="1:12" x14ac:dyDescent="0.3">
      <c r="A29" s="16">
        <f t="shared" si="0"/>
        <v>20172</v>
      </c>
      <c r="B29" s="27">
        <v>4129</v>
      </c>
    </row>
    <row r="30" spans="1:12" x14ac:dyDescent="0.3">
      <c r="A30" s="16">
        <f t="shared" si="0"/>
        <v>20173</v>
      </c>
      <c r="B30" s="27">
        <v>4070</v>
      </c>
    </row>
    <row r="31" spans="1:12" x14ac:dyDescent="0.3">
      <c r="A31" s="16">
        <f t="shared" si="0"/>
        <v>20174</v>
      </c>
      <c r="B31" s="27">
        <v>3952</v>
      </c>
    </row>
    <row r="32" spans="1:12" x14ac:dyDescent="0.3">
      <c r="A32" s="16">
        <f t="shared" si="0"/>
        <v>20181</v>
      </c>
      <c r="B32" s="27">
        <v>4175</v>
      </c>
    </row>
    <row r="33" spans="1:2" x14ac:dyDescent="0.3">
      <c r="A33" s="16">
        <f t="shared" si="0"/>
        <v>20182</v>
      </c>
      <c r="B33" s="27">
        <v>4302</v>
      </c>
    </row>
    <row r="34" spans="1:2" x14ac:dyDescent="0.3">
      <c r="A34" s="16">
        <f t="shared" si="0"/>
        <v>20183</v>
      </c>
      <c r="B34" s="27">
        <v>3843</v>
      </c>
    </row>
    <row r="35" spans="1:2" x14ac:dyDescent="0.3">
      <c r="A35" s="16">
        <f t="shared" si="0"/>
        <v>20184</v>
      </c>
      <c r="B35" s="27">
        <v>3797</v>
      </c>
    </row>
    <row r="36" spans="1:2" x14ac:dyDescent="0.3">
      <c r="A36" s="16">
        <f t="shared" si="0"/>
        <v>20191</v>
      </c>
      <c r="B36" s="27">
        <v>4020</v>
      </c>
    </row>
    <row r="37" spans="1:2" x14ac:dyDescent="0.3">
      <c r="A37" s="16">
        <f t="shared" si="0"/>
        <v>20192</v>
      </c>
      <c r="B37" s="27">
        <v>4222</v>
      </c>
    </row>
    <row r="38" spans="1:2" x14ac:dyDescent="0.3">
      <c r="A38" s="16">
        <f t="shared" si="0"/>
        <v>20193</v>
      </c>
      <c r="B38" s="27">
        <v>3739</v>
      </c>
    </row>
    <row r="39" spans="1:2" x14ac:dyDescent="0.3">
      <c r="A39" s="16">
        <f t="shared" si="0"/>
        <v>20194</v>
      </c>
      <c r="B39" s="27">
        <v>3921</v>
      </c>
    </row>
    <row r="40" spans="1:2" x14ac:dyDescent="0.3">
      <c r="A40" s="16">
        <f t="shared" si="0"/>
        <v>20201</v>
      </c>
      <c r="B40" s="27">
        <v>3222</v>
      </c>
    </row>
    <row r="41" spans="1:2" x14ac:dyDescent="0.3">
      <c r="A41" s="16">
        <f t="shared" si="0"/>
        <v>20202</v>
      </c>
      <c r="B41" s="27">
        <v>3653</v>
      </c>
    </row>
    <row r="42" spans="1:2" x14ac:dyDescent="0.3">
      <c r="A42" s="16">
        <f t="shared" si="0"/>
        <v>20203</v>
      </c>
      <c r="B42" s="27">
        <v>2402</v>
      </c>
    </row>
    <row r="43" spans="1:2" x14ac:dyDescent="0.3">
      <c r="A43" s="16">
        <f t="shared" si="0"/>
        <v>20204</v>
      </c>
      <c r="B43" s="27">
        <v>2477</v>
      </c>
    </row>
    <row r="44" spans="1:2" x14ac:dyDescent="0.3">
      <c r="A44" s="16">
        <f t="shared" si="0"/>
        <v>20211</v>
      </c>
      <c r="B44" s="27">
        <v>2274</v>
      </c>
    </row>
    <row r="45" spans="1:2" x14ac:dyDescent="0.3">
      <c r="A45" s="16">
        <f t="shared" si="0"/>
        <v>20212</v>
      </c>
      <c r="B45" s="27">
        <v>2473</v>
      </c>
    </row>
    <row r="46" spans="1:2" x14ac:dyDescent="0.3">
      <c r="A46" s="16">
        <f t="shared" si="0"/>
        <v>20213</v>
      </c>
      <c r="B46" s="27">
        <v>2504</v>
      </c>
    </row>
    <row r="47" spans="1:2" x14ac:dyDescent="0.3">
      <c r="A47" s="16">
        <f t="shared" si="0"/>
        <v>20214</v>
      </c>
      <c r="B47" s="27">
        <v>2759</v>
      </c>
    </row>
    <row r="48" spans="1:2" x14ac:dyDescent="0.3">
      <c r="A48" s="16">
        <f>IF(RIGHT(A49,1)="1",A49-7,A49-1)</f>
        <v>20221</v>
      </c>
      <c r="B48" s="27">
        <v>2746</v>
      </c>
    </row>
    <row r="49" spans="1:2" x14ac:dyDescent="0.3">
      <c r="A49" s="16">
        <f>FYQtr</f>
        <v>20222</v>
      </c>
      <c r="B49" s="27">
        <v>2959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8DD8-3AF2-44AE-AB63-035687981286}">
  <dimension ref="A1:L52"/>
  <sheetViews>
    <sheetView topLeftCell="A30" zoomScaleNormal="100" workbookViewId="0">
      <selection activeCell="A51" sqref="A51:A52"/>
    </sheetView>
  </sheetViews>
  <sheetFormatPr defaultRowHeight="14.4" x14ac:dyDescent="0.3"/>
  <cols>
    <col min="1" max="1" width="8.88671875" style="10"/>
    <col min="2" max="12" width="12.77734375" style="10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21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/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17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44959852.299999997</v>
      </c>
      <c r="C10" s="17">
        <v>395624149.60000002</v>
      </c>
      <c r="D10" s="17">
        <v>423162625.13000011</v>
      </c>
      <c r="E10" s="17">
        <v>426906268.22000015</v>
      </c>
      <c r="F10" s="17">
        <v>428025853.44</v>
      </c>
      <c r="G10" s="17">
        <v>428250185.54000008</v>
      </c>
      <c r="H10" s="17">
        <v>428254073.75</v>
      </c>
      <c r="I10" s="17">
        <v>428263399.64999998</v>
      </c>
      <c r="J10" s="17">
        <v>428262392.72000003</v>
      </c>
      <c r="K10" s="17">
        <v>428258830.07000005</v>
      </c>
      <c r="L10" s="17">
        <v>428258580.07000005</v>
      </c>
    </row>
    <row r="11" spans="1:12" x14ac:dyDescent="0.3">
      <c r="A11" s="16">
        <v>20141</v>
      </c>
      <c r="B11" s="17">
        <v>49486160.509999998</v>
      </c>
      <c r="C11" s="17">
        <v>430870303.87</v>
      </c>
      <c r="D11" s="17">
        <v>463929762.67999995</v>
      </c>
      <c r="E11" s="17">
        <v>468130498.12999988</v>
      </c>
      <c r="F11" s="17">
        <v>468938302.24999994</v>
      </c>
      <c r="G11" s="17">
        <v>469011934.97000003</v>
      </c>
      <c r="H11" s="17">
        <v>469010395.71000004</v>
      </c>
      <c r="I11" s="17">
        <v>469028586.09000003</v>
      </c>
      <c r="J11" s="17">
        <v>469028693.65000004</v>
      </c>
      <c r="K11" s="17">
        <v>469021312.01000005</v>
      </c>
      <c r="L11" s="18" t="s">
        <v>1</v>
      </c>
    </row>
    <row r="12" spans="1:12" x14ac:dyDescent="0.3">
      <c r="A12" s="16">
        <v>20151</v>
      </c>
      <c r="B12" s="17">
        <v>52210336.159999996</v>
      </c>
      <c r="C12" s="17">
        <v>482297263.38999999</v>
      </c>
      <c r="D12" s="17">
        <v>513805511.61000007</v>
      </c>
      <c r="E12" s="17">
        <v>517486872.36000001</v>
      </c>
      <c r="F12" s="17">
        <v>518341007.33999991</v>
      </c>
      <c r="G12" s="17">
        <v>518541106.77999985</v>
      </c>
      <c r="H12" s="17">
        <v>518547750.14999986</v>
      </c>
      <c r="I12" s="17">
        <v>518556527.96999985</v>
      </c>
      <c r="J12" s="17">
        <v>518556260.62999982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63071207.600000001</v>
      </c>
      <c r="C13" s="17">
        <v>534022823.2299999</v>
      </c>
      <c r="D13" s="17">
        <v>571705168.9599998</v>
      </c>
      <c r="E13" s="17">
        <v>576036389.00999987</v>
      </c>
      <c r="F13" s="17">
        <v>576952431.64999986</v>
      </c>
      <c r="G13" s="17">
        <v>577124034.13</v>
      </c>
      <c r="H13" s="17">
        <v>577146366.4000001</v>
      </c>
      <c r="I13" s="17">
        <v>577155852.66000009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65149424.120000005</v>
      </c>
      <c r="C14" s="17">
        <v>563637399.97000003</v>
      </c>
      <c r="D14" s="17">
        <v>600892129.1099999</v>
      </c>
      <c r="E14" s="17">
        <v>605675283.43999982</v>
      </c>
      <c r="F14" s="17">
        <v>607118207.08999968</v>
      </c>
      <c r="G14" s="17">
        <v>607442636.90999973</v>
      </c>
      <c r="H14" s="17">
        <v>607533822.26999974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68583471.039999992</v>
      </c>
      <c r="C15" s="17">
        <v>558225417.31000006</v>
      </c>
      <c r="D15" s="17">
        <v>601181952.18999994</v>
      </c>
      <c r="E15" s="17">
        <v>606488426.51000011</v>
      </c>
      <c r="F15" s="17">
        <v>608190957.24000013</v>
      </c>
      <c r="G15" s="17">
        <v>608685724.08000016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60126373.489999995</v>
      </c>
      <c r="C16" s="17">
        <v>505359472.38999999</v>
      </c>
      <c r="D16" s="17">
        <v>569151988.49000013</v>
      </c>
      <c r="E16" s="17">
        <v>574633354.57000029</v>
      </c>
      <c r="F16" s="17">
        <v>576412863.88000023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52266525.490000002</v>
      </c>
      <c r="C17" s="17">
        <v>516690489.72000003</v>
      </c>
      <c r="D17" s="17">
        <v>553235404.82000005</v>
      </c>
      <c r="E17" s="17">
        <v>559068018.10000026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26152682.600000001</v>
      </c>
      <c r="C18" s="17">
        <v>306543582.07999998</v>
      </c>
      <c r="D18" s="17">
        <v>337793795.56999993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40358950.280000001</v>
      </c>
      <c r="C19" s="17">
        <v>481328472.25000006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/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28.8" x14ac:dyDescent="0.3">
      <c r="A22" s="22" t="s">
        <v>6</v>
      </c>
      <c r="B22" s="22" t="s">
        <v>18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135974942.81999999</v>
      </c>
      <c r="D23" s="25" t="s">
        <v>8</v>
      </c>
      <c r="E23" s="26">
        <f>SUM(C14,D13,E12,F11,G10)-SUM(B14,C13,D12,E11,F10)+B15</f>
        <v>609467289.58999991</v>
      </c>
      <c r="F23" s="26">
        <f>SUM(B26:B29)</f>
        <v>609495899.30000007</v>
      </c>
    </row>
    <row r="24" spans="1:12" x14ac:dyDescent="0.3">
      <c r="A24" s="16">
        <f t="shared" si="0"/>
        <v>20161</v>
      </c>
      <c r="B24" s="27">
        <v>153683885.63</v>
      </c>
      <c r="D24" s="25" t="s">
        <v>9</v>
      </c>
      <c r="E24" s="26">
        <f>SUM(C15,D14,E13,F12,G11,H10)-SUM(B15,C14,D13,E12,F11,G10)+B16</f>
        <v>592285924.8599999</v>
      </c>
      <c r="F24" s="26">
        <f>SUM(B30:B33)</f>
        <v>592486026.20000005</v>
      </c>
    </row>
    <row r="25" spans="1:12" x14ac:dyDescent="0.3">
      <c r="A25" s="16">
        <f t="shared" si="0"/>
        <v>20162</v>
      </c>
      <c r="B25" s="27">
        <v>147165916.77000001</v>
      </c>
      <c r="D25" s="25" t="s">
        <v>10</v>
      </c>
      <c r="E25" s="26">
        <f>SUM(C16,D15,E14,F13,G12,H11,I10)-SUM(B16,C15,D14,E13,F12,G11,H10)+B17</f>
        <v>546363242.31999993</v>
      </c>
      <c r="F25" s="26">
        <f>SUM(B34:B37)</f>
        <v>546352697.38999999</v>
      </c>
    </row>
    <row r="26" spans="1:12" x14ac:dyDescent="0.3">
      <c r="A26" s="16">
        <f t="shared" si="0"/>
        <v>20163</v>
      </c>
      <c r="B26" s="27">
        <v>146961698.68000001</v>
      </c>
      <c r="D26" s="25" t="s">
        <v>11</v>
      </c>
      <c r="E26" s="26">
        <f>SUM(C17,D16,E15,F14,G13,H12,I11,J10)-SUM(B17,C16,D15,E14,F13,G12,H11,I10)+B18</f>
        <v>561313990.20000088</v>
      </c>
      <c r="F26" s="26">
        <f>SUM(B38:B41)</f>
        <v>561303535.02999997</v>
      </c>
    </row>
    <row r="27" spans="1:12" x14ac:dyDescent="0.3">
      <c r="A27" s="16">
        <f t="shared" si="0"/>
        <v>20164</v>
      </c>
      <c r="B27" s="27">
        <v>149847841.53</v>
      </c>
      <c r="D27" s="25" t="s">
        <v>12</v>
      </c>
      <c r="E27" s="26">
        <f>SUM(C18,D17,E16,F15,G14,H13,I12,J11,K10)-SUM(B18,C17,D16,E15,F14,G13,H12,I11,J10)+B19</f>
        <v>364830746.49000001</v>
      </c>
      <c r="F27" s="26">
        <f>SUM(B42:B45)</f>
        <v>364829470.15999997</v>
      </c>
    </row>
    <row r="28" spans="1:12" x14ac:dyDescent="0.3">
      <c r="A28" s="16">
        <f t="shared" si="0"/>
        <v>20171</v>
      </c>
      <c r="B28" s="27">
        <v>160983983.87</v>
      </c>
      <c r="D28" s="25" t="s">
        <v>13</v>
      </c>
      <c r="E28" s="26">
        <f>SUM(C19,D18,E17,F16,G15,H14,I13,J12,K11,L10)-SUM(B19,C18,D17,E16,F15,G14,H13,I12,J11,K10)</f>
        <v>480419397.52999783</v>
      </c>
      <c r="F28" s="26">
        <f>SUM(B46:B49)</f>
        <v>526882003.61000001</v>
      </c>
    </row>
    <row r="29" spans="1:12" x14ac:dyDescent="0.3">
      <c r="A29" s="16">
        <f t="shared" si="0"/>
        <v>20172</v>
      </c>
      <c r="B29" s="27">
        <v>151702375.22</v>
      </c>
    </row>
    <row r="30" spans="1:12" x14ac:dyDescent="0.3">
      <c r="A30" s="16">
        <f t="shared" si="0"/>
        <v>20173</v>
      </c>
      <c r="B30" s="27">
        <v>149790883.91999999</v>
      </c>
    </row>
    <row r="31" spans="1:12" x14ac:dyDescent="0.3">
      <c r="A31" s="16">
        <f t="shared" si="0"/>
        <v>20174</v>
      </c>
      <c r="B31" s="27">
        <v>146292590.16</v>
      </c>
    </row>
    <row r="32" spans="1:12" x14ac:dyDescent="0.3">
      <c r="A32" s="16">
        <f t="shared" si="0"/>
        <v>20181</v>
      </c>
      <c r="B32" s="27">
        <v>152884884.44</v>
      </c>
    </row>
    <row r="33" spans="1:2" x14ac:dyDescent="0.3">
      <c r="A33" s="16">
        <f t="shared" si="0"/>
        <v>20182</v>
      </c>
      <c r="B33" s="27">
        <v>143517667.68000001</v>
      </c>
    </row>
    <row r="34" spans="1:2" x14ac:dyDescent="0.3">
      <c r="A34" s="16">
        <f t="shared" si="0"/>
        <v>20183</v>
      </c>
      <c r="B34" s="27">
        <v>136733903.34</v>
      </c>
    </row>
    <row r="35" spans="1:2" x14ac:dyDescent="0.3">
      <c r="A35" s="16">
        <f t="shared" si="0"/>
        <v>20184</v>
      </c>
      <c r="B35" s="27">
        <v>142303743.34999999</v>
      </c>
    </row>
    <row r="36" spans="1:2" x14ac:dyDescent="0.3">
      <c r="A36" s="16">
        <f t="shared" si="0"/>
        <v>20191</v>
      </c>
      <c r="B36" s="27">
        <v>140663753.91</v>
      </c>
    </row>
    <row r="37" spans="1:2" x14ac:dyDescent="0.3">
      <c r="A37" s="16">
        <f t="shared" si="0"/>
        <v>20192</v>
      </c>
      <c r="B37" s="27">
        <v>126651296.79000001</v>
      </c>
    </row>
    <row r="38" spans="1:2" x14ac:dyDescent="0.3">
      <c r="A38" s="16">
        <f t="shared" si="0"/>
        <v>20193</v>
      </c>
      <c r="B38" s="27">
        <v>153157379.91999999</v>
      </c>
    </row>
    <row r="39" spans="1:2" x14ac:dyDescent="0.3">
      <c r="A39" s="16">
        <f t="shared" si="0"/>
        <v>20194</v>
      </c>
      <c r="B39" s="27">
        <v>149452302.02000001</v>
      </c>
    </row>
    <row r="40" spans="1:2" x14ac:dyDescent="0.3">
      <c r="A40" s="16">
        <f t="shared" si="0"/>
        <v>20201</v>
      </c>
      <c r="B40" s="27">
        <v>143583369.22999999</v>
      </c>
    </row>
    <row r="41" spans="1:2" x14ac:dyDescent="0.3">
      <c r="A41" s="16">
        <f t="shared" si="0"/>
        <v>20202</v>
      </c>
      <c r="B41" s="27">
        <v>115110483.86</v>
      </c>
    </row>
    <row r="42" spans="1:2" x14ac:dyDescent="0.3">
      <c r="A42" s="16">
        <f t="shared" si="0"/>
        <v>20203</v>
      </c>
      <c r="B42" s="27">
        <v>88394645.409999996</v>
      </c>
    </row>
    <row r="43" spans="1:2" x14ac:dyDescent="0.3">
      <c r="A43" s="16">
        <f t="shared" si="0"/>
        <v>20204</v>
      </c>
      <c r="B43" s="27">
        <v>89073837.299999997</v>
      </c>
    </row>
    <row r="44" spans="1:2" x14ac:dyDescent="0.3">
      <c r="A44" s="16">
        <f t="shared" si="0"/>
        <v>20211</v>
      </c>
      <c r="B44" s="27">
        <v>92048935.489999995</v>
      </c>
    </row>
    <row r="45" spans="1:2" x14ac:dyDescent="0.3">
      <c r="A45" s="16">
        <f t="shared" si="0"/>
        <v>20212</v>
      </c>
      <c r="B45" s="27">
        <v>95312051.959999993</v>
      </c>
    </row>
    <row r="46" spans="1:2" x14ac:dyDescent="0.3">
      <c r="A46" s="16">
        <f t="shared" si="0"/>
        <v>20213</v>
      </c>
      <c r="B46" s="27">
        <v>114607982.13</v>
      </c>
    </row>
    <row r="47" spans="1:2" x14ac:dyDescent="0.3">
      <c r="A47" s="16">
        <f t="shared" si="0"/>
        <v>20214</v>
      </c>
      <c r="B47" s="27">
        <v>115961836.13</v>
      </c>
    </row>
    <row r="48" spans="1:2" x14ac:dyDescent="0.3">
      <c r="A48" s="16">
        <f>IF(RIGHT(A49,1)="1",A49-7,A49-1)</f>
        <v>20221</v>
      </c>
      <c r="B48" s="27">
        <v>142719617.72999999</v>
      </c>
    </row>
    <row r="49" spans="1:2" x14ac:dyDescent="0.3">
      <c r="A49" s="16">
        <f>FYQtr</f>
        <v>20222</v>
      </c>
      <c r="B49" s="27">
        <v>153592567.62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B8:L8"/>
    <mergeCell ref="A4:L4"/>
    <mergeCell ref="B7:L7"/>
    <mergeCell ref="A2:L2"/>
  </mergeCells>
  <printOptions horizontalCentered="1"/>
  <pageMargins left="0.5" right="0.5" top="0.5" bottom="0.5" header="0.3" footer="0.3"/>
  <pageSetup scale="64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2350-70E3-426D-BEE5-D04F08EE661D}">
  <dimension ref="A1:L52"/>
  <sheetViews>
    <sheetView topLeftCell="A40" workbookViewId="0">
      <selection activeCell="A51" sqref="A51:A52"/>
    </sheetView>
  </sheetViews>
  <sheetFormatPr defaultRowHeight="14.4" x14ac:dyDescent="0.3"/>
  <cols>
    <col min="1" max="1" width="8.88671875" style="10"/>
    <col min="2" max="2" width="11.88671875" style="10" bestFit="1" customWidth="1"/>
    <col min="3" max="3" width="13.5546875" style="10" bestFit="1" customWidth="1"/>
    <col min="4" max="4" width="12.5546875" style="10" customWidth="1"/>
    <col min="5" max="5" width="11.88671875" style="10" bestFit="1" customWidth="1"/>
    <col min="6" max="6" width="13.5546875" style="10" bestFit="1" customWidth="1"/>
    <col min="7" max="12" width="11.88671875" style="10" bestFit="1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33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 t="s">
        <v>24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34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1109</v>
      </c>
      <c r="C10" s="17">
        <v>14271</v>
      </c>
      <c r="D10" s="17">
        <v>17217</v>
      </c>
      <c r="E10" s="17">
        <v>18071</v>
      </c>
      <c r="F10" s="17">
        <v>18413</v>
      </c>
      <c r="G10" s="17">
        <v>18505</v>
      </c>
      <c r="H10" s="17">
        <v>18542</v>
      </c>
      <c r="I10" s="17">
        <v>18566</v>
      </c>
      <c r="J10" s="17">
        <v>18577</v>
      </c>
      <c r="K10" s="17">
        <v>18581</v>
      </c>
      <c r="L10" s="17">
        <v>18581</v>
      </c>
    </row>
    <row r="11" spans="1:12" x14ac:dyDescent="0.3">
      <c r="A11" s="16">
        <v>20141</v>
      </c>
      <c r="B11" s="17">
        <v>1153</v>
      </c>
      <c r="C11" s="17">
        <v>14818</v>
      </c>
      <c r="D11" s="17">
        <v>17983</v>
      </c>
      <c r="E11" s="17">
        <v>19121</v>
      </c>
      <c r="F11" s="17">
        <v>19395</v>
      </c>
      <c r="G11" s="17">
        <v>19503</v>
      </c>
      <c r="H11" s="17">
        <v>19539</v>
      </c>
      <c r="I11" s="17">
        <v>19556</v>
      </c>
      <c r="J11" s="17">
        <v>19569</v>
      </c>
      <c r="K11" s="17">
        <v>19573</v>
      </c>
      <c r="L11" s="18" t="s">
        <v>1</v>
      </c>
    </row>
    <row r="12" spans="1:12" x14ac:dyDescent="0.3">
      <c r="A12" s="16">
        <v>20151</v>
      </c>
      <c r="B12" s="17">
        <v>1211</v>
      </c>
      <c r="C12" s="17">
        <v>15187</v>
      </c>
      <c r="D12" s="17">
        <v>19181</v>
      </c>
      <c r="E12" s="17">
        <v>20339</v>
      </c>
      <c r="F12" s="17">
        <v>20640</v>
      </c>
      <c r="G12" s="17">
        <v>20750</v>
      </c>
      <c r="H12" s="17">
        <v>20792</v>
      </c>
      <c r="I12" s="17">
        <v>20816</v>
      </c>
      <c r="J12" s="17">
        <v>20826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1503</v>
      </c>
      <c r="C13" s="17">
        <v>17948</v>
      </c>
      <c r="D13" s="17">
        <v>22792</v>
      </c>
      <c r="E13" s="17">
        <v>23846</v>
      </c>
      <c r="F13" s="17">
        <v>24181</v>
      </c>
      <c r="G13" s="17">
        <v>24323</v>
      </c>
      <c r="H13" s="17">
        <v>24365</v>
      </c>
      <c r="I13" s="17">
        <v>24385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1645</v>
      </c>
      <c r="C14" s="17">
        <v>20032</v>
      </c>
      <c r="D14" s="17">
        <v>24995</v>
      </c>
      <c r="E14" s="17">
        <v>26293</v>
      </c>
      <c r="F14" s="17">
        <v>26634</v>
      </c>
      <c r="G14" s="17">
        <v>26769</v>
      </c>
      <c r="H14" s="17">
        <v>26832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1759</v>
      </c>
      <c r="C15" s="17">
        <v>21846</v>
      </c>
      <c r="D15" s="17">
        <v>27126</v>
      </c>
      <c r="E15" s="17">
        <v>28367</v>
      </c>
      <c r="F15" s="17">
        <v>28729</v>
      </c>
      <c r="G15" s="17">
        <v>28867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1738</v>
      </c>
      <c r="C16" s="17">
        <v>18609</v>
      </c>
      <c r="D16" s="17">
        <v>23381</v>
      </c>
      <c r="E16" s="17">
        <v>24676</v>
      </c>
      <c r="F16" s="17">
        <v>25017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1476</v>
      </c>
      <c r="C17" s="17">
        <v>16130</v>
      </c>
      <c r="D17" s="17">
        <v>20804</v>
      </c>
      <c r="E17" s="17">
        <v>22221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978</v>
      </c>
      <c r="C18" s="17">
        <v>12696</v>
      </c>
      <c r="D18" s="17">
        <v>16794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1320</v>
      </c>
      <c r="C19" s="17">
        <v>14544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43.2" x14ac:dyDescent="0.3">
      <c r="A22" s="22" t="s">
        <v>6</v>
      </c>
      <c r="B22" s="22" t="s">
        <v>35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5470</v>
      </c>
      <c r="D23" s="25" t="s">
        <v>8</v>
      </c>
      <c r="E23" s="26">
        <f>SUM(C14,D13,E12,F11,G10)-SUM(B14,C13,D12,E11,F10)+B15</f>
        <v>26514</v>
      </c>
      <c r="F23" s="26">
        <f>SUM(B26:B29)</f>
        <v>26687</v>
      </c>
    </row>
    <row r="24" spans="1:12" x14ac:dyDescent="0.3">
      <c r="A24" s="16">
        <f t="shared" si="0"/>
        <v>20161</v>
      </c>
      <c r="B24" s="27">
        <v>6295</v>
      </c>
      <c r="D24" s="25" t="s">
        <v>9</v>
      </c>
      <c r="E24" s="26">
        <f>SUM(C15,D14,E13,F12,G11,H10)-SUM(B15,C14,D13,E12,F11,G10)+B16</f>
        <v>28288</v>
      </c>
      <c r="F24" s="26">
        <f>SUM(B30:B33)</f>
        <v>28299</v>
      </c>
    </row>
    <row r="25" spans="1:12" x14ac:dyDescent="0.3">
      <c r="A25" s="16">
        <f t="shared" si="0"/>
        <v>20162</v>
      </c>
      <c r="B25" s="27">
        <v>6183</v>
      </c>
      <c r="D25" s="25" t="s">
        <v>10</v>
      </c>
      <c r="E25" s="26">
        <f>SUM(C16,D15,E14,F13,G12,H11,I10)-SUM(B16,C15,D14,E13,F12,G11,H10)+B17</f>
        <v>25430</v>
      </c>
      <c r="F25" s="26">
        <f>SUM(B34:B37)</f>
        <v>25386</v>
      </c>
    </row>
    <row r="26" spans="1:12" x14ac:dyDescent="0.3">
      <c r="A26" s="16">
        <f t="shared" si="0"/>
        <v>20163</v>
      </c>
      <c r="B26" s="27">
        <v>6373</v>
      </c>
      <c r="D26" s="25" t="s">
        <v>11</v>
      </c>
      <c r="E26" s="26">
        <f>SUM(C17,D16,E15,F14,G13,H12,I11,J10)-SUM(B17,C16,D15,E14,F13,G12,H11,I10)+B18</f>
        <v>22198</v>
      </c>
      <c r="F26" s="26">
        <f>SUM(B38:B41)</f>
        <v>22124</v>
      </c>
    </row>
    <row r="27" spans="1:12" x14ac:dyDescent="0.3">
      <c r="A27" s="16">
        <f t="shared" si="0"/>
        <v>20164</v>
      </c>
      <c r="B27" s="27">
        <v>6528</v>
      </c>
      <c r="D27" s="25" t="s">
        <v>12</v>
      </c>
      <c r="E27" s="26">
        <f>SUM(C18,D17,E16,F15,G14,H13,I12,J11,K10)-SUM(B18,C17,D16,E15,F14,G13,H12,I11,J10)+B19</f>
        <v>19587</v>
      </c>
      <c r="F27" s="26">
        <f>SUM(B42:B45)</f>
        <v>19452</v>
      </c>
    </row>
    <row r="28" spans="1:12" x14ac:dyDescent="0.3">
      <c r="A28" s="16">
        <f t="shared" si="0"/>
        <v>20171</v>
      </c>
      <c r="B28" s="27">
        <v>7006</v>
      </c>
      <c r="D28" s="25" t="s">
        <v>13</v>
      </c>
      <c r="E28" s="26">
        <f>SUM(C19,D18,E17,F16,G15,H14,I13,J12,K11,L10)-SUM(B19,C18,D17,E16,F15,G14,H13,I12,J11,K10)</f>
        <v>19315</v>
      </c>
      <c r="F28" s="26">
        <f>SUM(B46:B49)</f>
        <v>20157</v>
      </c>
    </row>
    <row r="29" spans="1:12" x14ac:dyDescent="0.3">
      <c r="A29" s="16">
        <f t="shared" si="0"/>
        <v>20172</v>
      </c>
      <c r="B29" s="27">
        <v>6780</v>
      </c>
    </row>
    <row r="30" spans="1:12" x14ac:dyDescent="0.3">
      <c r="A30" s="16">
        <f t="shared" si="0"/>
        <v>20173</v>
      </c>
      <c r="B30" s="27">
        <v>6852</v>
      </c>
    </row>
    <row r="31" spans="1:12" x14ac:dyDescent="0.3">
      <c r="A31" s="16">
        <f t="shared" si="0"/>
        <v>20174</v>
      </c>
      <c r="B31" s="27">
        <v>6729</v>
      </c>
    </row>
    <row r="32" spans="1:12" x14ac:dyDescent="0.3">
      <c r="A32" s="16">
        <f t="shared" si="0"/>
        <v>20181</v>
      </c>
      <c r="B32" s="27">
        <v>7023</v>
      </c>
    </row>
    <row r="33" spans="1:2" x14ac:dyDescent="0.3">
      <c r="A33" s="16">
        <f t="shared" si="0"/>
        <v>20182</v>
      </c>
      <c r="B33" s="27">
        <v>7695</v>
      </c>
    </row>
    <row r="34" spans="1:2" x14ac:dyDescent="0.3">
      <c r="A34" s="16">
        <f t="shared" si="0"/>
        <v>20183</v>
      </c>
      <c r="B34" s="27">
        <v>6693</v>
      </c>
    </row>
    <row r="35" spans="1:2" x14ac:dyDescent="0.3">
      <c r="A35" s="16">
        <f t="shared" si="0"/>
        <v>20184</v>
      </c>
      <c r="B35" s="27">
        <v>6596</v>
      </c>
    </row>
    <row r="36" spans="1:2" x14ac:dyDescent="0.3">
      <c r="A36" s="16">
        <f t="shared" si="0"/>
        <v>20191</v>
      </c>
      <c r="B36" s="27">
        <v>6254</v>
      </c>
    </row>
    <row r="37" spans="1:2" x14ac:dyDescent="0.3">
      <c r="A37" s="16">
        <f t="shared" si="0"/>
        <v>20192</v>
      </c>
      <c r="B37" s="27">
        <v>5843</v>
      </c>
    </row>
    <row r="38" spans="1:2" x14ac:dyDescent="0.3">
      <c r="A38" s="16">
        <f t="shared" si="0"/>
        <v>20193</v>
      </c>
      <c r="B38" s="27">
        <v>5939</v>
      </c>
    </row>
    <row r="39" spans="1:2" x14ac:dyDescent="0.3">
      <c r="A39" s="16">
        <f t="shared" si="0"/>
        <v>20194</v>
      </c>
      <c r="B39" s="27">
        <v>5861</v>
      </c>
    </row>
    <row r="40" spans="1:2" x14ac:dyDescent="0.3">
      <c r="A40" s="16">
        <f t="shared" si="0"/>
        <v>20201</v>
      </c>
      <c r="B40" s="27">
        <v>5610</v>
      </c>
    </row>
    <row r="41" spans="1:2" x14ac:dyDescent="0.3">
      <c r="A41" s="16">
        <f t="shared" si="0"/>
        <v>20202</v>
      </c>
      <c r="B41" s="27">
        <v>4714</v>
      </c>
    </row>
    <row r="42" spans="1:2" x14ac:dyDescent="0.3">
      <c r="A42" s="16">
        <f t="shared" si="0"/>
        <v>20203</v>
      </c>
      <c r="B42" s="27">
        <v>4793</v>
      </c>
    </row>
    <row r="43" spans="1:2" x14ac:dyDescent="0.3">
      <c r="A43" s="16">
        <f t="shared" si="0"/>
        <v>20204</v>
      </c>
      <c r="B43" s="27">
        <v>4870</v>
      </c>
    </row>
    <row r="44" spans="1:2" x14ac:dyDescent="0.3">
      <c r="A44" s="16">
        <f t="shared" si="0"/>
        <v>20211</v>
      </c>
      <c r="B44" s="27">
        <v>4964</v>
      </c>
    </row>
    <row r="45" spans="1:2" x14ac:dyDescent="0.3">
      <c r="A45" s="16">
        <f t="shared" si="0"/>
        <v>20212</v>
      </c>
      <c r="B45" s="27">
        <v>4825</v>
      </c>
    </row>
    <row r="46" spans="1:2" x14ac:dyDescent="0.3">
      <c r="A46" s="16">
        <f t="shared" si="0"/>
        <v>20213</v>
      </c>
      <c r="B46" s="27">
        <v>5031</v>
      </c>
    </row>
    <row r="47" spans="1:2" x14ac:dyDescent="0.3">
      <c r="A47" s="16">
        <f t="shared" si="0"/>
        <v>20214</v>
      </c>
      <c r="B47" s="27">
        <v>4910</v>
      </c>
    </row>
    <row r="48" spans="1:2" x14ac:dyDescent="0.3">
      <c r="A48" s="16">
        <f>IF(RIGHT(A49,1)="1",A49-7,A49-1)</f>
        <v>20221</v>
      </c>
      <c r="B48" s="27">
        <v>5174</v>
      </c>
    </row>
    <row r="49" spans="1:2" x14ac:dyDescent="0.3">
      <c r="A49" s="16">
        <f>FYQtr</f>
        <v>20222</v>
      </c>
      <c r="B49" s="27">
        <v>5042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EC109-B1EA-4ADA-828F-FD46FCF8634B}">
  <dimension ref="A1:L52"/>
  <sheetViews>
    <sheetView topLeftCell="A43" workbookViewId="0">
      <selection activeCell="A51" sqref="A51:A52"/>
    </sheetView>
  </sheetViews>
  <sheetFormatPr defaultRowHeight="14.4" x14ac:dyDescent="0.3"/>
  <cols>
    <col min="1" max="1" width="8.88671875" style="10"/>
    <col min="2" max="2" width="11.88671875" style="10" bestFit="1" customWidth="1"/>
    <col min="3" max="3" width="13.5546875" style="10" bestFit="1" customWidth="1"/>
    <col min="4" max="4" width="12.5546875" style="10" customWidth="1"/>
    <col min="5" max="5" width="11.88671875" style="10" bestFit="1" customWidth="1"/>
    <col min="6" max="6" width="13.5546875" style="10" bestFit="1" customWidth="1"/>
    <col min="7" max="12" width="11.88671875" style="10" bestFit="1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33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 t="s">
        <v>25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34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15701</v>
      </c>
      <c r="C10" s="17">
        <v>87886</v>
      </c>
      <c r="D10" s="17">
        <v>90136</v>
      </c>
      <c r="E10" s="17">
        <v>90393</v>
      </c>
      <c r="F10" s="17">
        <v>90482</v>
      </c>
      <c r="G10" s="17">
        <v>90508</v>
      </c>
      <c r="H10" s="17">
        <v>90521</v>
      </c>
      <c r="I10" s="17">
        <v>90527</v>
      </c>
      <c r="J10" s="17">
        <v>90528</v>
      </c>
      <c r="K10" s="17">
        <v>90528</v>
      </c>
      <c r="L10" s="17">
        <v>90529</v>
      </c>
    </row>
    <row r="11" spans="1:12" x14ac:dyDescent="0.3">
      <c r="A11" s="16">
        <v>20141</v>
      </c>
      <c r="B11" s="17">
        <v>15996</v>
      </c>
      <c r="C11" s="17">
        <v>85962</v>
      </c>
      <c r="D11" s="17">
        <v>88006</v>
      </c>
      <c r="E11" s="17">
        <v>88242</v>
      </c>
      <c r="F11" s="17">
        <v>88309</v>
      </c>
      <c r="G11" s="17">
        <v>88334</v>
      </c>
      <c r="H11" s="17">
        <v>88342</v>
      </c>
      <c r="I11" s="17">
        <v>88344</v>
      </c>
      <c r="J11" s="17">
        <v>88345</v>
      </c>
      <c r="K11" s="17">
        <v>88347</v>
      </c>
      <c r="L11" s="18" t="s">
        <v>1</v>
      </c>
    </row>
    <row r="12" spans="1:12" x14ac:dyDescent="0.3">
      <c r="A12" s="16">
        <v>20151</v>
      </c>
      <c r="B12" s="17">
        <v>15294</v>
      </c>
      <c r="C12" s="17">
        <v>85982</v>
      </c>
      <c r="D12" s="17">
        <v>87941</v>
      </c>
      <c r="E12" s="17">
        <v>88172</v>
      </c>
      <c r="F12" s="17">
        <v>88244</v>
      </c>
      <c r="G12" s="17">
        <v>88271</v>
      </c>
      <c r="H12" s="17">
        <v>88287</v>
      </c>
      <c r="I12" s="17">
        <v>88296</v>
      </c>
      <c r="J12" s="17">
        <v>88298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15818</v>
      </c>
      <c r="C13" s="17">
        <v>91389</v>
      </c>
      <c r="D13" s="17">
        <v>93599</v>
      </c>
      <c r="E13" s="17">
        <v>93855</v>
      </c>
      <c r="F13" s="17">
        <v>93940</v>
      </c>
      <c r="G13" s="17">
        <v>93974</v>
      </c>
      <c r="H13" s="17">
        <v>93983</v>
      </c>
      <c r="I13" s="17">
        <v>93985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16555</v>
      </c>
      <c r="C14" s="17">
        <v>97584</v>
      </c>
      <c r="D14" s="17">
        <v>100232</v>
      </c>
      <c r="E14" s="17">
        <v>100485</v>
      </c>
      <c r="F14" s="17">
        <v>100565</v>
      </c>
      <c r="G14" s="17">
        <v>100608</v>
      </c>
      <c r="H14" s="17">
        <v>100628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18509</v>
      </c>
      <c r="C15" s="17">
        <v>99057</v>
      </c>
      <c r="D15" s="17">
        <v>101323</v>
      </c>
      <c r="E15" s="17">
        <v>101604</v>
      </c>
      <c r="F15" s="17">
        <v>101699</v>
      </c>
      <c r="G15" s="17">
        <v>101732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17187</v>
      </c>
      <c r="C16" s="17">
        <v>97013</v>
      </c>
      <c r="D16" s="17">
        <v>99897</v>
      </c>
      <c r="E16" s="17">
        <v>100281</v>
      </c>
      <c r="F16" s="17">
        <v>100373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17145</v>
      </c>
      <c r="C17" s="17">
        <v>100353</v>
      </c>
      <c r="D17" s="17">
        <v>103503</v>
      </c>
      <c r="E17" s="17">
        <v>103875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14643</v>
      </c>
      <c r="C18" s="17">
        <v>100263</v>
      </c>
      <c r="D18" s="17">
        <v>102794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20081</v>
      </c>
      <c r="C19" s="17">
        <v>123228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43.2" x14ac:dyDescent="0.3">
      <c r="A22" s="22" t="s">
        <v>6</v>
      </c>
      <c r="B22" s="22" t="s">
        <v>35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21655</v>
      </c>
      <c r="D23" s="25" t="s">
        <v>8</v>
      </c>
      <c r="E23" s="26">
        <f>SUM(C14,D13,E12,F11,G10)-SUM(B14,C13,D12,E11,F10)+B15</f>
        <v>102072</v>
      </c>
      <c r="F23" s="26">
        <f>SUM(B26:B29)</f>
        <v>102353</v>
      </c>
    </row>
    <row r="24" spans="1:12" x14ac:dyDescent="0.3">
      <c r="A24" s="16">
        <f t="shared" si="0"/>
        <v>20161</v>
      </c>
      <c r="B24" s="27">
        <v>23432</v>
      </c>
      <c r="D24" s="25" t="s">
        <v>9</v>
      </c>
      <c r="E24" s="26">
        <f>SUM(C15,D14,E13,F12,G11,H10)-SUM(B15,C14,D13,E12,F11,G10)+B16</f>
        <v>100749</v>
      </c>
      <c r="F24" s="26">
        <f>SUM(B30:B33)</f>
        <v>101389</v>
      </c>
    </row>
    <row r="25" spans="1:12" x14ac:dyDescent="0.3">
      <c r="A25" s="16">
        <f t="shared" si="0"/>
        <v>20162</v>
      </c>
      <c r="B25" s="27">
        <v>24410</v>
      </c>
      <c r="D25" s="25" t="s">
        <v>10</v>
      </c>
      <c r="E25" s="26">
        <f>SUM(C16,D15,E14,F13,G12,H11,I10)-SUM(B16,C15,D14,E13,F12,G11,H10)+B17</f>
        <v>99616</v>
      </c>
      <c r="F25" s="26">
        <f>SUM(B34:B37)</f>
        <v>99655</v>
      </c>
    </row>
    <row r="26" spans="1:12" x14ac:dyDescent="0.3">
      <c r="A26" s="16">
        <f t="shared" si="0"/>
        <v>20163</v>
      </c>
      <c r="B26" s="27">
        <v>25508</v>
      </c>
      <c r="D26" s="25" t="s">
        <v>11</v>
      </c>
      <c r="E26" s="26">
        <f>SUM(C17,D16,E15,F14,G13,H12,I11,J10)-SUM(B17,C16,D15,E14,F13,G12,H11,I10)+B18</f>
        <v>101149</v>
      </c>
      <c r="F26" s="26">
        <f>SUM(B38:B41)</f>
        <v>101222</v>
      </c>
    </row>
    <row r="27" spans="1:12" x14ac:dyDescent="0.3">
      <c r="A27" s="16">
        <f t="shared" si="0"/>
        <v>20164</v>
      </c>
      <c r="B27" s="27">
        <v>22051</v>
      </c>
      <c r="D27" s="25" t="s">
        <v>12</v>
      </c>
      <c r="E27" s="26">
        <f>SUM(C18,D17,E16,F15,G14,H13,I12,J11,K10)-SUM(B18,C17,D16,E15,F14,G13,H12,I11,J10)+B19</f>
        <v>109392</v>
      </c>
      <c r="F27" s="26">
        <f>SUM(B42:B45)</f>
        <v>109010</v>
      </c>
    </row>
    <row r="28" spans="1:12" x14ac:dyDescent="0.3">
      <c r="A28" s="16">
        <f t="shared" si="0"/>
        <v>20171</v>
      </c>
      <c r="B28" s="27">
        <v>26754</v>
      </c>
      <c r="D28" s="25" t="s">
        <v>13</v>
      </c>
      <c r="E28" s="26">
        <f>SUM(C19,D18,E17,F16,G15,H14,I13,J12,K11,L10)-SUM(B19,C18,D17,E16,F15,G14,H13,I12,J11,K10)</f>
        <v>106202</v>
      </c>
      <c r="F28" s="26">
        <f>SUM(B46:B49)</f>
        <v>127782</v>
      </c>
    </row>
    <row r="29" spans="1:12" x14ac:dyDescent="0.3">
      <c r="A29" s="16">
        <f t="shared" si="0"/>
        <v>20172</v>
      </c>
      <c r="B29" s="27">
        <v>28040</v>
      </c>
    </row>
    <row r="30" spans="1:12" x14ac:dyDescent="0.3">
      <c r="A30" s="16">
        <f t="shared" si="0"/>
        <v>20173</v>
      </c>
      <c r="B30" s="27">
        <v>28249</v>
      </c>
    </row>
    <row r="31" spans="1:12" x14ac:dyDescent="0.3">
      <c r="A31" s="16">
        <f t="shared" si="0"/>
        <v>20174</v>
      </c>
      <c r="B31" s="27">
        <v>24536</v>
      </c>
    </row>
    <row r="32" spans="1:12" x14ac:dyDescent="0.3">
      <c r="A32" s="16">
        <f t="shared" si="0"/>
        <v>20181</v>
      </c>
      <c r="B32" s="27">
        <v>23698</v>
      </c>
    </row>
    <row r="33" spans="1:2" x14ac:dyDescent="0.3">
      <c r="A33" s="16">
        <f t="shared" si="0"/>
        <v>20182</v>
      </c>
      <c r="B33" s="27">
        <v>24906</v>
      </c>
    </row>
    <row r="34" spans="1:2" x14ac:dyDescent="0.3">
      <c r="A34" s="16">
        <f t="shared" si="0"/>
        <v>20183</v>
      </c>
      <c r="B34" s="27">
        <v>25815</v>
      </c>
    </row>
    <row r="35" spans="1:2" x14ac:dyDescent="0.3">
      <c r="A35" s="16">
        <f t="shared" si="0"/>
        <v>20184</v>
      </c>
      <c r="B35" s="27">
        <v>23675</v>
      </c>
    </row>
    <row r="36" spans="1:2" x14ac:dyDescent="0.3">
      <c r="A36" s="16">
        <f t="shared" si="0"/>
        <v>20191</v>
      </c>
      <c r="B36" s="27">
        <v>24356</v>
      </c>
    </row>
    <row r="37" spans="1:2" x14ac:dyDescent="0.3">
      <c r="A37" s="16">
        <f t="shared" si="0"/>
        <v>20192</v>
      </c>
      <c r="B37" s="27">
        <v>25809</v>
      </c>
    </row>
    <row r="38" spans="1:2" x14ac:dyDescent="0.3">
      <c r="A38" s="16">
        <f t="shared" si="0"/>
        <v>20193</v>
      </c>
      <c r="B38" s="27">
        <v>28862</v>
      </c>
    </row>
    <row r="39" spans="1:2" x14ac:dyDescent="0.3">
      <c r="A39" s="16">
        <f t="shared" si="0"/>
        <v>20194</v>
      </c>
      <c r="B39" s="27">
        <v>25583</v>
      </c>
    </row>
    <row r="40" spans="1:2" x14ac:dyDescent="0.3">
      <c r="A40" s="16">
        <f t="shared" si="0"/>
        <v>20201</v>
      </c>
      <c r="B40" s="27">
        <v>25744</v>
      </c>
    </row>
    <row r="41" spans="1:2" x14ac:dyDescent="0.3">
      <c r="A41" s="16">
        <f t="shared" si="0"/>
        <v>20202</v>
      </c>
      <c r="B41" s="27">
        <v>21033</v>
      </c>
    </row>
    <row r="42" spans="1:2" x14ac:dyDescent="0.3">
      <c r="A42" s="16">
        <f t="shared" si="0"/>
        <v>20203</v>
      </c>
      <c r="B42" s="27">
        <v>27905</v>
      </c>
    </row>
    <row r="43" spans="1:2" x14ac:dyDescent="0.3">
      <c r="A43" s="16">
        <f t="shared" si="0"/>
        <v>20204</v>
      </c>
      <c r="B43" s="27">
        <v>25836</v>
      </c>
    </row>
    <row r="44" spans="1:2" x14ac:dyDescent="0.3">
      <c r="A44" s="16">
        <f t="shared" si="0"/>
        <v>20211</v>
      </c>
      <c r="B44" s="27">
        <v>26010</v>
      </c>
    </row>
    <row r="45" spans="1:2" x14ac:dyDescent="0.3">
      <c r="A45" s="16">
        <f t="shared" si="0"/>
        <v>20212</v>
      </c>
      <c r="B45" s="27">
        <v>29259</v>
      </c>
    </row>
    <row r="46" spans="1:2" x14ac:dyDescent="0.3">
      <c r="A46" s="16">
        <f t="shared" si="0"/>
        <v>20213</v>
      </c>
      <c r="B46" s="27">
        <v>31025</v>
      </c>
    </row>
    <row r="47" spans="1:2" x14ac:dyDescent="0.3">
      <c r="A47" s="16">
        <f t="shared" si="0"/>
        <v>20214</v>
      </c>
      <c r="B47" s="27">
        <v>29899</v>
      </c>
    </row>
    <row r="48" spans="1:2" x14ac:dyDescent="0.3">
      <c r="A48" s="16">
        <f>IF(RIGHT(A49,1)="1",A49-7,A49-1)</f>
        <v>20221</v>
      </c>
      <c r="B48" s="27">
        <v>33119</v>
      </c>
    </row>
    <row r="49" spans="1:2" x14ac:dyDescent="0.3">
      <c r="A49" s="16">
        <f>FYQtr</f>
        <v>20222</v>
      </c>
      <c r="B49" s="27">
        <v>33739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513A-8FC8-4815-ACE0-A93141EA5011}">
  <dimension ref="A1:L52"/>
  <sheetViews>
    <sheetView topLeftCell="A31" workbookViewId="0">
      <selection activeCell="A51" sqref="A51:A52"/>
    </sheetView>
  </sheetViews>
  <sheetFormatPr defaultRowHeight="14.4" x14ac:dyDescent="0.3"/>
  <cols>
    <col min="1" max="1" width="8.88671875" style="10"/>
    <col min="2" max="2" width="11.88671875" style="10" bestFit="1" customWidth="1"/>
    <col min="3" max="3" width="13.5546875" style="10" bestFit="1" customWidth="1"/>
    <col min="4" max="4" width="12.5546875" style="10" customWidth="1"/>
    <col min="5" max="5" width="11.88671875" style="10" bestFit="1" customWidth="1"/>
    <col min="6" max="6" width="13.5546875" style="10" bestFit="1" customWidth="1"/>
    <col min="7" max="12" width="11.88671875" style="10" bestFit="1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33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 t="s">
        <v>26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34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30099</v>
      </c>
      <c r="C10" s="17">
        <v>179392</v>
      </c>
      <c r="D10" s="17">
        <v>183067</v>
      </c>
      <c r="E10" s="17">
        <v>183600</v>
      </c>
      <c r="F10" s="17">
        <v>183787</v>
      </c>
      <c r="G10" s="17">
        <v>183843</v>
      </c>
      <c r="H10" s="17">
        <v>183865</v>
      </c>
      <c r="I10" s="17">
        <v>183878</v>
      </c>
      <c r="J10" s="17">
        <v>183885</v>
      </c>
      <c r="K10" s="17">
        <v>183886</v>
      </c>
      <c r="L10" s="17">
        <v>183887</v>
      </c>
    </row>
    <row r="11" spans="1:12" x14ac:dyDescent="0.3">
      <c r="A11" s="16">
        <v>20141</v>
      </c>
      <c r="B11" s="17">
        <v>32297</v>
      </c>
      <c r="C11" s="17">
        <v>190823</v>
      </c>
      <c r="D11" s="17">
        <v>194502</v>
      </c>
      <c r="E11" s="17">
        <v>195072</v>
      </c>
      <c r="F11" s="17">
        <v>195250</v>
      </c>
      <c r="G11" s="17">
        <v>195313</v>
      </c>
      <c r="H11" s="17">
        <v>195324</v>
      </c>
      <c r="I11" s="17">
        <v>195330</v>
      </c>
      <c r="J11" s="17">
        <v>195332</v>
      </c>
      <c r="K11" s="17">
        <v>195334</v>
      </c>
      <c r="L11" s="18" t="s">
        <v>1</v>
      </c>
    </row>
    <row r="12" spans="1:12" x14ac:dyDescent="0.3">
      <c r="A12" s="16">
        <v>20151</v>
      </c>
      <c r="B12" s="17">
        <v>34108</v>
      </c>
      <c r="C12" s="17">
        <v>202610</v>
      </c>
      <c r="D12" s="17">
        <v>206421</v>
      </c>
      <c r="E12" s="17">
        <v>206994</v>
      </c>
      <c r="F12" s="17">
        <v>207170</v>
      </c>
      <c r="G12" s="17">
        <v>207222</v>
      </c>
      <c r="H12" s="17">
        <v>207242</v>
      </c>
      <c r="I12" s="17">
        <v>207247</v>
      </c>
      <c r="J12" s="17">
        <v>207249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37056</v>
      </c>
      <c r="C13" s="17">
        <v>216474</v>
      </c>
      <c r="D13" s="17">
        <v>220705</v>
      </c>
      <c r="E13" s="17">
        <v>221294</v>
      </c>
      <c r="F13" s="17">
        <v>221480</v>
      </c>
      <c r="G13" s="17">
        <v>221541</v>
      </c>
      <c r="H13" s="17">
        <v>221569</v>
      </c>
      <c r="I13" s="17">
        <v>221575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39109</v>
      </c>
      <c r="C14" s="17">
        <v>225842</v>
      </c>
      <c r="D14" s="17">
        <v>230239</v>
      </c>
      <c r="E14" s="17">
        <v>230919</v>
      </c>
      <c r="F14" s="17">
        <v>231118</v>
      </c>
      <c r="G14" s="17">
        <v>231218</v>
      </c>
      <c r="H14" s="17">
        <v>231241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39782</v>
      </c>
      <c r="C15" s="17">
        <v>222319</v>
      </c>
      <c r="D15" s="17">
        <v>226539</v>
      </c>
      <c r="E15" s="17">
        <v>227248</v>
      </c>
      <c r="F15" s="17">
        <v>227569</v>
      </c>
      <c r="G15" s="17">
        <v>227649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38175</v>
      </c>
      <c r="C16" s="17">
        <v>209796</v>
      </c>
      <c r="D16" s="17">
        <v>214175</v>
      </c>
      <c r="E16" s="17">
        <v>215004</v>
      </c>
      <c r="F16" s="17">
        <v>215236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35530</v>
      </c>
      <c r="C17" s="17">
        <v>195877</v>
      </c>
      <c r="D17" s="17">
        <v>200555</v>
      </c>
      <c r="E17" s="17">
        <v>201354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19027</v>
      </c>
      <c r="C18" s="17">
        <v>136658</v>
      </c>
      <c r="D18" s="17">
        <v>139321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30487</v>
      </c>
      <c r="C19" s="17">
        <v>187173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43.2" x14ac:dyDescent="0.3">
      <c r="A22" s="22" t="s">
        <v>6</v>
      </c>
      <c r="B22" s="22" t="s">
        <v>35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54944</v>
      </c>
      <c r="D23" s="25" t="s">
        <v>8</v>
      </c>
      <c r="E23" s="26">
        <f>SUM(C14,D13,E12,F11,G10)-SUM(B14,C13,D12,E11,F10)+B15</f>
        <v>231553</v>
      </c>
      <c r="F23" s="26">
        <f>SUM(B26:B29)</f>
        <v>233305</v>
      </c>
    </row>
    <row r="24" spans="1:12" x14ac:dyDescent="0.3">
      <c r="A24" s="16">
        <f t="shared" si="0"/>
        <v>20161</v>
      </c>
      <c r="B24" s="27">
        <v>57029</v>
      </c>
      <c r="D24" s="25" t="s">
        <v>9</v>
      </c>
      <c r="E24" s="26">
        <f>SUM(C15,D14,E13,F12,G11,H10)-SUM(B15,C14,D13,E12,F11,G10)+B16</f>
        <v>225959</v>
      </c>
      <c r="F24" s="26">
        <f>SUM(B30:B33)</f>
        <v>227861</v>
      </c>
    </row>
    <row r="25" spans="1:12" x14ac:dyDescent="0.3">
      <c r="A25" s="16">
        <f t="shared" si="0"/>
        <v>20162</v>
      </c>
      <c r="B25" s="27">
        <v>56054</v>
      </c>
      <c r="D25" s="25" t="s">
        <v>10</v>
      </c>
      <c r="E25" s="26">
        <f>SUM(C16,D15,E14,F13,G12,H11,I10)-SUM(B16,C15,D14,E13,F12,G11,H10)+B17</f>
        <v>212313</v>
      </c>
      <c r="F25" s="26">
        <f>SUM(B34:B37)</f>
        <v>213193</v>
      </c>
    </row>
    <row r="26" spans="1:12" x14ac:dyDescent="0.3">
      <c r="A26" s="16">
        <f t="shared" si="0"/>
        <v>20163</v>
      </c>
      <c r="B26" s="27">
        <v>57205</v>
      </c>
      <c r="D26" s="25" t="s">
        <v>11</v>
      </c>
      <c r="E26" s="26">
        <f>SUM(C17,D16,E15,F14,G13,H12,I11,J10)-SUM(B17,C16,D15,E14,F13,G12,H11,I10)+B18</f>
        <v>184755</v>
      </c>
      <c r="F26" s="26">
        <f>SUM(B38:B41)</f>
        <v>185891</v>
      </c>
    </row>
    <row r="27" spans="1:12" x14ac:dyDescent="0.3">
      <c r="A27" s="16">
        <f t="shared" si="0"/>
        <v>20164</v>
      </c>
      <c r="B27" s="27">
        <v>57069</v>
      </c>
      <c r="D27" s="25" t="s">
        <v>12</v>
      </c>
      <c r="E27" s="26">
        <f>SUM(C18,D17,E16,F15,G14,H13,I12,J11,K10)-SUM(B18,C17,D16,E15,F14,G13,H12,I11,J10)+B19</f>
        <v>154082</v>
      </c>
      <c r="F27" s="26">
        <f>SUM(B42:B45)</f>
        <v>152638</v>
      </c>
    </row>
    <row r="28" spans="1:12" x14ac:dyDescent="0.3">
      <c r="A28" s="16">
        <f t="shared" si="0"/>
        <v>20171</v>
      </c>
      <c r="B28" s="27">
        <v>60330</v>
      </c>
      <c r="D28" s="25" t="s">
        <v>13</v>
      </c>
      <c r="E28" s="26">
        <f>SUM(C19,D18,E17,F16,G15,H14,I13,J12,K11,L10)-SUM(B19,C18,D17,E16,F15,G14,H13,I12,J11,K10)</f>
        <v>160494</v>
      </c>
      <c r="F28" s="26">
        <f>SUM(B46:B49)</f>
        <v>189747</v>
      </c>
    </row>
    <row r="29" spans="1:12" x14ac:dyDescent="0.3">
      <c r="A29" s="16">
        <f t="shared" si="0"/>
        <v>20172</v>
      </c>
      <c r="B29" s="27">
        <v>58701</v>
      </c>
    </row>
    <row r="30" spans="1:12" x14ac:dyDescent="0.3">
      <c r="A30" s="16">
        <f t="shared" si="0"/>
        <v>20173</v>
      </c>
      <c r="B30" s="27">
        <v>57964</v>
      </c>
    </row>
    <row r="31" spans="1:12" x14ac:dyDescent="0.3">
      <c r="A31" s="16">
        <f t="shared" si="0"/>
        <v>20174</v>
      </c>
      <c r="B31" s="27">
        <v>58058</v>
      </c>
    </row>
    <row r="32" spans="1:12" x14ac:dyDescent="0.3">
      <c r="A32" s="16">
        <f t="shared" si="0"/>
        <v>20181</v>
      </c>
      <c r="B32" s="27">
        <v>57281</v>
      </c>
    </row>
    <row r="33" spans="1:2" x14ac:dyDescent="0.3">
      <c r="A33" s="16">
        <f t="shared" si="0"/>
        <v>20182</v>
      </c>
      <c r="B33" s="27">
        <v>54558</v>
      </c>
    </row>
    <row r="34" spans="1:2" x14ac:dyDescent="0.3">
      <c r="A34" s="16">
        <f t="shared" si="0"/>
        <v>20183</v>
      </c>
      <c r="B34" s="27">
        <v>53097</v>
      </c>
    </row>
    <row r="35" spans="1:2" x14ac:dyDescent="0.3">
      <c r="A35" s="16">
        <f t="shared" si="0"/>
        <v>20184</v>
      </c>
      <c r="B35" s="27">
        <v>53781</v>
      </c>
    </row>
    <row r="36" spans="1:2" x14ac:dyDescent="0.3">
      <c r="A36" s="16">
        <f t="shared" si="0"/>
        <v>20191</v>
      </c>
      <c r="B36" s="27">
        <v>53414</v>
      </c>
    </row>
    <row r="37" spans="1:2" x14ac:dyDescent="0.3">
      <c r="A37" s="16">
        <f t="shared" si="0"/>
        <v>20192</v>
      </c>
      <c r="B37" s="27">
        <v>52901</v>
      </c>
    </row>
    <row r="38" spans="1:2" x14ac:dyDescent="0.3">
      <c r="A38" s="16">
        <f t="shared" si="0"/>
        <v>20193</v>
      </c>
      <c r="B38" s="27">
        <v>53567</v>
      </c>
    </row>
    <row r="39" spans="1:2" x14ac:dyDescent="0.3">
      <c r="A39" s="16">
        <f t="shared" si="0"/>
        <v>20194</v>
      </c>
      <c r="B39" s="27">
        <v>51923</v>
      </c>
    </row>
    <row r="40" spans="1:2" x14ac:dyDescent="0.3">
      <c r="A40" s="16">
        <f t="shared" si="0"/>
        <v>20201</v>
      </c>
      <c r="B40" s="27">
        <v>50335</v>
      </c>
    </row>
    <row r="41" spans="1:2" x14ac:dyDescent="0.3">
      <c r="A41" s="16">
        <f t="shared" si="0"/>
        <v>20202</v>
      </c>
      <c r="B41" s="27">
        <v>30066</v>
      </c>
    </row>
    <row r="42" spans="1:2" x14ac:dyDescent="0.3">
      <c r="A42" s="16">
        <f t="shared" si="0"/>
        <v>20203</v>
      </c>
      <c r="B42" s="27">
        <v>36741</v>
      </c>
    </row>
    <row r="43" spans="1:2" x14ac:dyDescent="0.3">
      <c r="A43" s="16">
        <f t="shared" si="0"/>
        <v>20204</v>
      </c>
      <c r="B43" s="27">
        <v>37435</v>
      </c>
    </row>
    <row r="44" spans="1:2" x14ac:dyDescent="0.3">
      <c r="A44" s="16">
        <f t="shared" si="0"/>
        <v>20211</v>
      </c>
      <c r="B44" s="27">
        <v>37040</v>
      </c>
    </row>
    <row r="45" spans="1:2" x14ac:dyDescent="0.3">
      <c r="A45" s="16">
        <f t="shared" si="0"/>
        <v>20212</v>
      </c>
      <c r="B45" s="27">
        <v>41422</v>
      </c>
    </row>
    <row r="46" spans="1:2" x14ac:dyDescent="0.3">
      <c r="A46" s="16">
        <f t="shared" si="0"/>
        <v>20213</v>
      </c>
      <c r="B46" s="27">
        <v>45984</v>
      </c>
    </row>
    <row r="47" spans="1:2" x14ac:dyDescent="0.3">
      <c r="A47" s="16">
        <f t="shared" si="0"/>
        <v>20214</v>
      </c>
      <c r="B47" s="27">
        <v>45075</v>
      </c>
    </row>
    <row r="48" spans="1:2" x14ac:dyDescent="0.3">
      <c r="A48" s="16">
        <f>IF(RIGHT(A49,1)="1",A49-7,A49-1)</f>
        <v>20221</v>
      </c>
      <c r="B48" s="27">
        <v>49014</v>
      </c>
    </row>
    <row r="49" spans="1:2" x14ac:dyDescent="0.3">
      <c r="A49" s="16">
        <f>FYQtr</f>
        <v>20222</v>
      </c>
      <c r="B49" s="27">
        <v>49674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C78E-202B-4ABF-B55A-776D1EBDA373}">
  <dimension ref="A1:L52"/>
  <sheetViews>
    <sheetView topLeftCell="A37" workbookViewId="0">
      <selection activeCell="A51" sqref="A51:A52"/>
    </sheetView>
  </sheetViews>
  <sheetFormatPr defaultRowHeight="14.4" x14ac:dyDescent="0.3"/>
  <cols>
    <col min="1" max="1" width="8.88671875" style="10"/>
    <col min="2" max="2" width="11.88671875" style="10" bestFit="1" customWidth="1"/>
    <col min="3" max="3" width="13.5546875" style="10" bestFit="1" customWidth="1"/>
    <col min="4" max="4" width="12.5546875" style="10" customWidth="1"/>
    <col min="5" max="5" width="11.88671875" style="10" bestFit="1" customWidth="1"/>
    <col min="6" max="6" width="13.5546875" style="10" bestFit="1" customWidth="1"/>
    <col min="7" max="12" width="11.88671875" style="10" bestFit="1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33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 t="s">
        <v>27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34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36815</v>
      </c>
      <c r="C10" s="17">
        <v>251510</v>
      </c>
      <c r="D10" s="17">
        <v>254113</v>
      </c>
      <c r="E10" s="17">
        <v>254356</v>
      </c>
      <c r="F10" s="17">
        <v>254405</v>
      </c>
      <c r="G10" s="17">
        <v>254423</v>
      </c>
      <c r="H10" s="17">
        <v>254442</v>
      </c>
      <c r="I10" s="17">
        <v>254443</v>
      </c>
      <c r="J10" s="17">
        <v>254444</v>
      </c>
      <c r="K10" s="17">
        <v>254445</v>
      </c>
      <c r="L10" s="17">
        <v>254447</v>
      </c>
    </row>
    <row r="11" spans="1:12" x14ac:dyDescent="0.3">
      <c r="A11" s="16">
        <v>20141</v>
      </c>
      <c r="B11" s="17">
        <v>45208</v>
      </c>
      <c r="C11" s="17">
        <v>283831</v>
      </c>
      <c r="D11" s="17">
        <v>286163</v>
      </c>
      <c r="E11" s="17">
        <v>286376</v>
      </c>
      <c r="F11" s="17">
        <v>286441</v>
      </c>
      <c r="G11" s="17">
        <v>286467</v>
      </c>
      <c r="H11" s="17">
        <v>286472</v>
      </c>
      <c r="I11" s="17">
        <v>286472</v>
      </c>
      <c r="J11" s="17">
        <v>286472</v>
      </c>
      <c r="K11" s="17">
        <v>286472</v>
      </c>
      <c r="L11" s="18" t="s">
        <v>1</v>
      </c>
    </row>
    <row r="12" spans="1:12" x14ac:dyDescent="0.3">
      <c r="A12" s="16">
        <v>20151</v>
      </c>
      <c r="B12" s="17">
        <v>55946</v>
      </c>
      <c r="C12" s="17">
        <v>313314</v>
      </c>
      <c r="D12" s="17">
        <v>315485</v>
      </c>
      <c r="E12" s="17">
        <v>315723</v>
      </c>
      <c r="F12" s="17">
        <v>315776</v>
      </c>
      <c r="G12" s="17">
        <v>315794</v>
      </c>
      <c r="H12" s="17">
        <v>315795</v>
      </c>
      <c r="I12" s="17">
        <v>315795</v>
      </c>
      <c r="J12" s="17">
        <v>315798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61847</v>
      </c>
      <c r="C13" s="17">
        <v>337336</v>
      </c>
      <c r="D13" s="17">
        <v>339734</v>
      </c>
      <c r="E13" s="17">
        <v>339973</v>
      </c>
      <c r="F13" s="17">
        <v>340042</v>
      </c>
      <c r="G13" s="17">
        <v>340068</v>
      </c>
      <c r="H13" s="17">
        <v>340073</v>
      </c>
      <c r="I13" s="17">
        <v>340077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67630</v>
      </c>
      <c r="C14" s="17">
        <v>363180</v>
      </c>
      <c r="D14" s="17">
        <v>366264</v>
      </c>
      <c r="E14" s="17">
        <v>366546</v>
      </c>
      <c r="F14" s="17">
        <v>366646</v>
      </c>
      <c r="G14" s="17">
        <v>366663</v>
      </c>
      <c r="H14" s="17">
        <v>366668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74420</v>
      </c>
      <c r="C15" s="17">
        <v>368092</v>
      </c>
      <c r="D15" s="17">
        <v>370556</v>
      </c>
      <c r="E15" s="17">
        <v>370842</v>
      </c>
      <c r="F15" s="17">
        <v>370910</v>
      </c>
      <c r="G15" s="17">
        <v>370942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68428</v>
      </c>
      <c r="C16" s="17">
        <v>345074</v>
      </c>
      <c r="D16" s="17">
        <v>347629</v>
      </c>
      <c r="E16" s="17">
        <v>347928</v>
      </c>
      <c r="F16" s="17">
        <v>348011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64763</v>
      </c>
      <c r="C17" s="17">
        <v>319349</v>
      </c>
      <c r="D17" s="17">
        <v>321777</v>
      </c>
      <c r="E17" s="17">
        <v>322118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47192</v>
      </c>
      <c r="C18" s="17">
        <v>258090</v>
      </c>
      <c r="D18" s="17">
        <v>260004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54047</v>
      </c>
      <c r="C19" s="17">
        <v>291938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43.2" x14ac:dyDescent="0.3">
      <c r="A22" s="22" t="s">
        <v>6</v>
      </c>
      <c r="B22" s="22" t="s">
        <v>35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89302</v>
      </c>
      <c r="D23" s="25" t="s">
        <v>8</v>
      </c>
      <c r="E23" s="26">
        <f>SUM(C14,D13,E12,F11,G10)-SUM(B14,C13,D12,E11,F10)+B15</f>
        <v>372689</v>
      </c>
      <c r="F23" s="26">
        <f>SUM(B26:B29)</f>
        <v>372836</v>
      </c>
    </row>
    <row r="24" spans="1:12" x14ac:dyDescent="0.3">
      <c r="A24" s="16">
        <f t="shared" si="0"/>
        <v>20161</v>
      </c>
      <c r="B24" s="27">
        <v>85019</v>
      </c>
      <c r="D24" s="25" t="s">
        <v>9</v>
      </c>
      <c r="E24" s="26">
        <f>SUM(C15,D14,E13,F12,G11,H10)-SUM(B15,C14,D13,E12,F11,G10)+B16</f>
        <v>365521</v>
      </c>
      <c r="F24" s="26">
        <f>SUM(B30:B33)</f>
        <v>365832</v>
      </c>
    </row>
    <row r="25" spans="1:12" x14ac:dyDescent="0.3">
      <c r="A25" s="16">
        <f t="shared" si="0"/>
        <v>20162</v>
      </c>
      <c r="B25" s="27">
        <v>91287</v>
      </c>
      <c r="D25" s="25" t="s">
        <v>10</v>
      </c>
      <c r="E25" s="26">
        <f>SUM(C16,D15,E14,F13,G12,H11,I10)-SUM(B16,C15,D14,E13,F12,G11,H10)+B17</f>
        <v>344248</v>
      </c>
      <c r="F25" s="26">
        <f>SUM(B34:B37)</f>
        <v>343619</v>
      </c>
    </row>
    <row r="26" spans="1:12" x14ac:dyDescent="0.3">
      <c r="A26" s="16">
        <f t="shared" si="0"/>
        <v>20163</v>
      </c>
      <c r="B26" s="27">
        <v>89459</v>
      </c>
      <c r="D26" s="25" t="s">
        <v>11</v>
      </c>
      <c r="E26" s="26">
        <f>SUM(C17,D16,E15,F14,G13,H12,I11,J10)-SUM(B17,C16,D15,E14,F13,G12,H11,I10)+B18</f>
        <v>304747</v>
      </c>
      <c r="F26" s="26">
        <f>SUM(B38:B41)</f>
        <v>304980</v>
      </c>
    </row>
    <row r="27" spans="1:12" x14ac:dyDescent="0.3">
      <c r="A27" s="16">
        <f t="shared" si="0"/>
        <v>20164</v>
      </c>
      <c r="B27" s="27">
        <v>90499</v>
      </c>
      <c r="D27" s="25" t="s">
        <v>12</v>
      </c>
      <c r="E27" s="26">
        <f>SUM(C18,D17,E16,F15,G14,H13,I12,J11,K10)-SUM(B18,C17,D16,E15,F14,G13,H12,I11,J10)+B19</f>
        <v>267763</v>
      </c>
      <c r="F27" s="26">
        <f>SUM(B42:B45)</f>
        <v>267505</v>
      </c>
    </row>
    <row r="28" spans="1:12" x14ac:dyDescent="0.3">
      <c r="A28" s="16">
        <f t="shared" si="0"/>
        <v>20171</v>
      </c>
      <c r="B28" s="27">
        <v>97517</v>
      </c>
      <c r="D28" s="25" t="s">
        <v>13</v>
      </c>
      <c r="E28" s="26">
        <f>SUM(C19,D18,E17,F16,G15,H14,I13,J12,K11,L10)-SUM(B19,C18,D17,E16,F15,G14,H13,I12,J11,K10)</f>
        <v>240275</v>
      </c>
      <c r="F28" s="26">
        <f>SUM(B46:B49)</f>
        <v>291831</v>
      </c>
    </row>
    <row r="29" spans="1:12" x14ac:dyDescent="0.3">
      <c r="A29" s="16">
        <f t="shared" si="0"/>
        <v>20172</v>
      </c>
      <c r="B29" s="27">
        <v>95361</v>
      </c>
    </row>
    <row r="30" spans="1:12" x14ac:dyDescent="0.3">
      <c r="A30" s="16">
        <f t="shared" si="0"/>
        <v>20173</v>
      </c>
      <c r="B30" s="27">
        <v>96835</v>
      </c>
    </row>
    <row r="31" spans="1:12" x14ac:dyDescent="0.3">
      <c r="A31" s="16">
        <f t="shared" si="0"/>
        <v>20174</v>
      </c>
      <c r="B31" s="27">
        <v>93834</v>
      </c>
    </row>
    <row r="32" spans="1:12" x14ac:dyDescent="0.3">
      <c r="A32" s="16">
        <f t="shared" si="0"/>
        <v>20181</v>
      </c>
      <c r="B32" s="27">
        <v>88198</v>
      </c>
    </row>
    <row r="33" spans="1:2" x14ac:dyDescent="0.3">
      <c r="A33" s="16">
        <f t="shared" si="0"/>
        <v>20182</v>
      </c>
      <c r="B33" s="27">
        <v>86965</v>
      </c>
    </row>
    <row r="34" spans="1:2" x14ac:dyDescent="0.3">
      <c r="A34" s="16">
        <f t="shared" si="0"/>
        <v>20183</v>
      </c>
      <c r="B34" s="27">
        <v>86180</v>
      </c>
    </row>
    <row r="35" spans="1:2" x14ac:dyDescent="0.3">
      <c r="A35" s="16">
        <f t="shared" si="0"/>
        <v>20184</v>
      </c>
      <c r="B35" s="27">
        <v>88742</v>
      </c>
    </row>
    <row r="36" spans="1:2" x14ac:dyDescent="0.3">
      <c r="A36" s="16">
        <f t="shared" si="0"/>
        <v>20191</v>
      </c>
      <c r="B36" s="27">
        <v>86324</v>
      </c>
    </row>
    <row r="37" spans="1:2" x14ac:dyDescent="0.3">
      <c r="A37" s="16">
        <f t="shared" si="0"/>
        <v>20192</v>
      </c>
      <c r="B37" s="27">
        <v>82373</v>
      </c>
    </row>
    <row r="38" spans="1:2" x14ac:dyDescent="0.3">
      <c r="A38" s="16">
        <f t="shared" si="0"/>
        <v>20193</v>
      </c>
      <c r="B38" s="27">
        <v>85011</v>
      </c>
    </row>
    <row r="39" spans="1:2" x14ac:dyDescent="0.3">
      <c r="A39" s="16">
        <f t="shared" si="0"/>
        <v>20194</v>
      </c>
      <c r="B39" s="27">
        <v>84817</v>
      </c>
    </row>
    <row r="40" spans="1:2" x14ac:dyDescent="0.3">
      <c r="A40" s="16">
        <f t="shared" si="0"/>
        <v>20201</v>
      </c>
      <c r="B40" s="27">
        <v>78005</v>
      </c>
    </row>
    <row r="41" spans="1:2" x14ac:dyDescent="0.3">
      <c r="A41" s="16">
        <f t="shared" si="0"/>
        <v>20202</v>
      </c>
      <c r="B41" s="27">
        <v>57147</v>
      </c>
    </row>
    <row r="42" spans="1:2" x14ac:dyDescent="0.3">
      <c r="A42" s="16">
        <f t="shared" si="0"/>
        <v>20203</v>
      </c>
      <c r="B42" s="27">
        <v>67024</v>
      </c>
    </row>
    <row r="43" spans="1:2" x14ac:dyDescent="0.3">
      <c r="A43" s="16">
        <f t="shared" si="0"/>
        <v>20204</v>
      </c>
      <c r="B43" s="27">
        <v>68507</v>
      </c>
    </row>
    <row r="44" spans="1:2" x14ac:dyDescent="0.3">
      <c r="A44" s="16">
        <f t="shared" si="0"/>
        <v>20211</v>
      </c>
      <c r="B44" s="27">
        <v>64216</v>
      </c>
    </row>
    <row r="45" spans="1:2" x14ac:dyDescent="0.3">
      <c r="A45" s="16">
        <f t="shared" si="0"/>
        <v>20212</v>
      </c>
      <c r="B45" s="27">
        <v>67758</v>
      </c>
    </row>
    <row r="46" spans="1:2" x14ac:dyDescent="0.3">
      <c r="A46" s="16">
        <f t="shared" si="0"/>
        <v>20213</v>
      </c>
      <c r="B46" s="27">
        <v>72514</v>
      </c>
    </row>
    <row r="47" spans="1:2" x14ac:dyDescent="0.3">
      <c r="A47" s="16">
        <f t="shared" si="0"/>
        <v>20214</v>
      </c>
      <c r="B47" s="27">
        <v>76679</v>
      </c>
    </row>
    <row r="48" spans="1:2" x14ac:dyDescent="0.3">
      <c r="A48" s="16">
        <f>IF(RIGHT(A49,1)="1",A49-7,A49-1)</f>
        <v>20221</v>
      </c>
      <c r="B48" s="27">
        <v>71922</v>
      </c>
    </row>
    <row r="49" spans="1:2" x14ac:dyDescent="0.3">
      <c r="A49" s="16">
        <f>FYQtr</f>
        <v>20222</v>
      </c>
      <c r="B49" s="27">
        <v>70716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83A2-D93C-400B-A5B6-FA9282894ED8}">
  <dimension ref="A1:L52"/>
  <sheetViews>
    <sheetView tabSelected="1" topLeftCell="A43" workbookViewId="0">
      <selection activeCell="B65" sqref="B64:B65"/>
    </sheetView>
  </sheetViews>
  <sheetFormatPr defaultRowHeight="14.4" x14ac:dyDescent="0.3"/>
  <cols>
    <col min="1" max="1" width="8.88671875" style="10"/>
    <col min="2" max="2" width="11.88671875" style="10" bestFit="1" customWidth="1"/>
    <col min="3" max="3" width="13.5546875" style="10" bestFit="1" customWidth="1"/>
    <col min="4" max="4" width="12.5546875" style="10" customWidth="1"/>
    <col min="5" max="5" width="11.88671875" style="10" bestFit="1" customWidth="1"/>
    <col min="6" max="6" width="13.5546875" style="10" bestFit="1" customWidth="1"/>
    <col min="7" max="12" width="11.88671875" style="10" bestFit="1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33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 t="s">
        <v>28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34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0</v>
      </c>
      <c r="C10" s="17">
        <v>24</v>
      </c>
      <c r="D10" s="17">
        <v>28</v>
      </c>
      <c r="E10" s="17">
        <v>28</v>
      </c>
      <c r="F10" s="17">
        <v>28</v>
      </c>
      <c r="G10" s="17">
        <v>28</v>
      </c>
      <c r="H10" s="17">
        <v>28</v>
      </c>
      <c r="I10" s="17">
        <v>28</v>
      </c>
      <c r="J10" s="17">
        <v>28</v>
      </c>
      <c r="K10" s="17">
        <v>28</v>
      </c>
      <c r="L10" s="17">
        <v>28</v>
      </c>
    </row>
    <row r="11" spans="1:12" x14ac:dyDescent="0.3">
      <c r="A11" s="16">
        <v>20141</v>
      </c>
      <c r="B11" s="17">
        <v>1</v>
      </c>
      <c r="C11" s="17">
        <v>26</v>
      </c>
      <c r="D11" s="17">
        <v>28</v>
      </c>
      <c r="E11" s="17">
        <v>28</v>
      </c>
      <c r="F11" s="17">
        <v>28</v>
      </c>
      <c r="G11" s="17">
        <v>28</v>
      </c>
      <c r="H11" s="17">
        <v>28</v>
      </c>
      <c r="I11" s="17">
        <v>28</v>
      </c>
      <c r="J11" s="17">
        <v>28</v>
      </c>
      <c r="K11" s="17">
        <v>28</v>
      </c>
      <c r="L11" s="18" t="s">
        <v>1</v>
      </c>
    </row>
    <row r="12" spans="1:12" x14ac:dyDescent="0.3">
      <c r="A12" s="16">
        <v>20151</v>
      </c>
      <c r="B12" s="17">
        <v>2</v>
      </c>
      <c r="C12" s="17">
        <v>36</v>
      </c>
      <c r="D12" s="17">
        <v>43</v>
      </c>
      <c r="E12" s="17">
        <v>46</v>
      </c>
      <c r="F12" s="17">
        <v>46</v>
      </c>
      <c r="G12" s="17">
        <v>46</v>
      </c>
      <c r="H12" s="17">
        <v>46</v>
      </c>
      <c r="I12" s="17">
        <v>46</v>
      </c>
      <c r="J12" s="17">
        <v>46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5</v>
      </c>
      <c r="C13" s="17">
        <v>26</v>
      </c>
      <c r="D13" s="17">
        <v>28</v>
      </c>
      <c r="E13" s="17">
        <v>29</v>
      </c>
      <c r="F13" s="17">
        <v>29</v>
      </c>
      <c r="G13" s="17">
        <v>29</v>
      </c>
      <c r="H13" s="17">
        <v>29</v>
      </c>
      <c r="I13" s="17">
        <v>29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3</v>
      </c>
      <c r="C14" s="17">
        <v>29</v>
      </c>
      <c r="D14" s="17">
        <v>33</v>
      </c>
      <c r="E14" s="17">
        <v>33</v>
      </c>
      <c r="F14" s="17">
        <v>33</v>
      </c>
      <c r="G14" s="17">
        <v>33</v>
      </c>
      <c r="H14" s="17">
        <v>33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2</v>
      </c>
      <c r="C15" s="17">
        <v>27</v>
      </c>
      <c r="D15" s="17">
        <v>30</v>
      </c>
      <c r="E15" s="17">
        <v>31</v>
      </c>
      <c r="F15" s="17">
        <v>31</v>
      </c>
      <c r="G15" s="17">
        <v>31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1</v>
      </c>
      <c r="C16" s="17">
        <v>31</v>
      </c>
      <c r="D16" s="17">
        <v>34</v>
      </c>
      <c r="E16" s="17">
        <v>36</v>
      </c>
      <c r="F16" s="17">
        <v>36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3</v>
      </c>
      <c r="C17" s="17">
        <v>29</v>
      </c>
      <c r="D17" s="17">
        <v>30</v>
      </c>
      <c r="E17" s="17">
        <v>31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2</v>
      </c>
      <c r="C18" s="17">
        <v>16</v>
      </c>
      <c r="D18" s="17">
        <v>18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2</v>
      </c>
      <c r="C19" s="17">
        <v>13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43.2" x14ac:dyDescent="0.3">
      <c r="A22" s="22" t="s">
        <v>6</v>
      </c>
      <c r="B22" s="22" t="s">
        <v>35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10</v>
      </c>
      <c r="D23" s="25" t="s">
        <v>8</v>
      </c>
      <c r="E23" s="26">
        <f>SUM(C14,D13,E12,F11,G10)-SUM(B14,C13,D12,E11,F10)+B15</f>
        <v>33</v>
      </c>
      <c r="F23" s="26">
        <f>SUM(B26:B29)</f>
        <v>32</v>
      </c>
    </row>
    <row r="24" spans="1:12" x14ac:dyDescent="0.3">
      <c r="A24" s="16">
        <f t="shared" si="0"/>
        <v>20161</v>
      </c>
      <c r="B24" s="27">
        <v>7</v>
      </c>
      <c r="D24" s="25" t="s">
        <v>9</v>
      </c>
      <c r="E24" s="26">
        <f>SUM(C15,D14,E13,F12,G11,H10)-SUM(B15,C14,D13,E12,F11,G10)+B16</f>
        <v>31</v>
      </c>
      <c r="F24" s="26">
        <f>SUM(B30:B33)</f>
        <v>32</v>
      </c>
    </row>
    <row r="25" spans="1:12" x14ac:dyDescent="0.3">
      <c r="A25" s="16">
        <f t="shared" si="0"/>
        <v>20162</v>
      </c>
      <c r="B25" s="27">
        <v>9</v>
      </c>
      <c r="D25" s="25" t="s">
        <v>10</v>
      </c>
      <c r="E25" s="26">
        <f>SUM(C16,D15,E14,F13,G12,H11,I10)-SUM(B16,C15,D14,E13,F12,G11,H10)+B17</f>
        <v>36</v>
      </c>
      <c r="F25" s="26">
        <f>SUM(B34:B37)</f>
        <v>36</v>
      </c>
    </row>
    <row r="26" spans="1:12" x14ac:dyDescent="0.3">
      <c r="A26" s="16">
        <f t="shared" si="0"/>
        <v>20163</v>
      </c>
      <c r="B26" s="27">
        <v>8</v>
      </c>
      <c r="D26" s="25" t="s">
        <v>11</v>
      </c>
      <c r="E26" s="26">
        <f>SUM(C17,D16,E15,F14,G13,H12,I11,J10)-SUM(B17,C16,D15,E14,F13,G12,H11,I10)+B18</f>
        <v>32</v>
      </c>
      <c r="F26" s="26">
        <f>SUM(B38:B41)</f>
        <v>29</v>
      </c>
    </row>
    <row r="27" spans="1:12" x14ac:dyDescent="0.3">
      <c r="A27" s="16">
        <f t="shared" si="0"/>
        <v>20164</v>
      </c>
      <c r="B27" s="27">
        <v>6</v>
      </c>
      <c r="D27" s="25" t="s">
        <v>12</v>
      </c>
      <c r="E27" s="26">
        <f>SUM(C18,D17,E16,F15,G14,H13,I12,J11,K10)-SUM(B18,C17,D16,E15,F14,G13,H12,I11,J10)+B19</f>
        <v>19</v>
      </c>
      <c r="F27" s="26">
        <f>SUM(B42:B45)</f>
        <v>21</v>
      </c>
    </row>
    <row r="28" spans="1:12" x14ac:dyDescent="0.3">
      <c r="A28" s="16">
        <f t="shared" si="0"/>
        <v>20171</v>
      </c>
      <c r="B28" s="27">
        <v>11</v>
      </c>
      <c r="D28" s="25" t="s">
        <v>13</v>
      </c>
      <c r="E28" s="26">
        <f>SUM(C19,D18,E17,F16,G15,H14,I13,J12,K11,L10)-SUM(B19,C18,D17,E16,F15,G14,H13,I12,J11,K10)</f>
        <v>14</v>
      </c>
      <c r="F28" s="26">
        <f>SUM(B46:B49)</f>
        <v>17</v>
      </c>
    </row>
    <row r="29" spans="1:12" x14ac:dyDescent="0.3">
      <c r="A29" s="16">
        <f t="shared" si="0"/>
        <v>20172</v>
      </c>
      <c r="B29" s="27">
        <v>7</v>
      </c>
    </row>
    <row r="30" spans="1:12" x14ac:dyDescent="0.3">
      <c r="A30" s="16">
        <f t="shared" si="0"/>
        <v>20173</v>
      </c>
      <c r="B30" s="27">
        <v>8</v>
      </c>
    </row>
    <row r="31" spans="1:12" x14ac:dyDescent="0.3">
      <c r="A31" s="16">
        <f t="shared" si="0"/>
        <v>20174</v>
      </c>
      <c r="B31" s="27">
        <v>5</v>
      </c>
    </row>
    <row r="32" spans="1:12" x14ac:dyDescent="0.3">
      <c r="A32" s="16">
        <f t="shared" si="0"/>
        <v>20181</v>
      </c>
      <c r="B32" s="27">
        <v>13</v>
      </c>
    </row>
    <row r="33" spans="1:2" x14ac:dyDescent="0.3">
      <c r="A33" s="16">
        <f t="shared" si="0"/>
        <v>20182</v>
      </c>
      <c r="B33" s="27">
        <v>6</v>
      </c>
    </row>
    <row r="34" spans="1:2" x14ac:dyDescent="0.3">
      <c r="A34" s="16">
        <f t="shared" si="0"/>
        <v>20183</v>
      </c>
      <c r="B34" s="27">
        <v>7</v>
      </c>
    </row>
    <row r="35" spans="1:2" x14ac:dyDescent="0.3">
      <c r="A35" s="16">
        <f t="shared" si="0"/>
        <v>20184</v>
      </c>
      <c r="B35" s="27">
        <v>12</v>
      </c>
    </row>
    <row r="36" spans="1:2" x14ac:dyDescent="0.3">
      <c r="A36" s="16">
        <f t="shared" si="0"/>
        <v>20191</v>
      </c>
      <c r="B36" s="27">
        <v>4</v>
      </c>
    </row>
    <row r="37" spans="1:2" x14ac:dyDescent="0.3">
      <c r="A37" s="16">
        <f t="shared" si="0"/>
        <v>20192</v>
      </c>
      <c r="B37" s="27">
        <v>13</v>
      </c>
    </row>
    <row r="38" spans="1:2" x14ac:dyDescent="0.3">
      <c r="A38" s="16">
        <f t="shared" si="0"/>
        <v>20193</v>
      </c>
      <c r="B38" s="27">
        <v>9</v>
      </c>
    </row>
    <row r="39" spans="1:2" x14ac:dyDescent="0.3">
      <c r="A39" s="16">
        <f t="shared" si="0"/>
        <v>20194</v>
      </c>
      <c r="B39" s="27">
        <v>11</v>
      </c>
    </row>
    <row r="40" spans="1:2" x14ac:dyDescent="0.3">
      <c r="A40" s="16">
        <f t="shared" si="0"/>
        <v>20201</v>
      </c>
      <c r="B40" s="27">
        <v>6</v>
      </c>
    </row>
    <row r="41" spans="1:2" x14ac:dyDescent="0.3">
      <c r="A41" s="16">
        <f t="shared" si="0"/>
        <v>20202</v>
      </c>
      <c r="B41" s="27">
        <v>3</v>
      </c>
    </row>
    <row r="42" spans="1:2" x14ac:dyDescent="0.3">
      <c r="A42" s="16">
        <f t="shared" si="0"/>
        <v>20203</v>
      </c>
      <c r="B42" s="27">
        <v>7</v>
      </c>
    </row>
    <row r="43" spans="1:2" x14ac:dyDescent="0.3">
      <c r="A43" s="16">
        <f t="shared" si="0"/>
        <v>20204</v>
      </c>
      <c r="B43" s="27">
        <v>4</v>
      </c>
    </row>
    <row r="44" spans="1:2" x14ac:dyDescent="0.3">
      <c r="A44" s="16">
        <f t="shared" si="0"/>
        <v>20211</v>
      </c>
      <c r="B44" s="27">
        <v>5</v>
      </c>
    </row>
    <row r="45" spans="1:2" x14ac:dyDescent="0.3">
      <c r="A45" s="16">
        <f t="shared" si="0"/>
        <v>20212</v>
      </c>
      <c r="B45" s="27">
        <v>5</v>
      </c>
    </row>
    <row r="46" spans="1:2" x14ac:dyDescent="0.3">
      <c r="A46" s="16">
        <f t="shared" si="0"/>
        <v>20213</v>
      </c>
      <c r="B46" s="27">
        <v>3</v>
      </c>
    </row>
    <row r="47" spans="1:2" x14ac:dyDescent="0.3">
      <c r="A47" s="16">
        <f t="shared" si="0"/>
        <v>20214</v>
      </c>
      <c r="B47" s="27">
        <v>5</v>
      </c>
    </row>
    <row r="48" spans="1:2" x14ac:dyDescent="0.3">
      <c r="A48" s="16">
        <f>IF(RIGHT(A49,1)="1",A49-7,A49-1)</f>
        <v>20221</v>
      </c>
      <c r="B48" s="27">
        <v>1</v>
      </c>
    </row>
    <row r="49" spans="1:2" x14ac:dyDescent="0.3">
      <c r="A49" s="16">
        <f>FYQtr</f>
        <v>20222</v>
      </c>
      <c r="B49" s="27">
        <v>8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27F0-A890-412D-B34E-E42A9C582814}">
  <dimension ref="A1:L52"/>
  <sheetViews>
    <sheetView topLeftCell="A33" zoomScaleNormal="100" workbookViewId="0">
      <selection activeCell="A51" sqref="A51:A52"/>
    </sheetView>
  </sheetViews>
  <sheetFormatPr defaultRowHeight="14.4" x14ac:dyDescent="0.3"/>
  <cols>
    <col min="1" max="1" width="8.88671875" style="10"/>
    <col min="2" max="12" width="12.77734375" style="10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22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/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17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1896005.22</v>
      </c>
      <c r="C10" s="17">
        <v>51704728.019999996</v>
      </c>
      <c r="D10" s="17">
        <v>62826633.960000001</v>
      </c>
      <c r="E10" s="17">
        <v>63960940.689999998</v>
      </c>
      <c r="F10" s="17">
        <v>63767469.669999994</v>
      </c>
      <c r="G10" s="17">
        <v>63739467.760000005</v>
      </c>
      <c r="H10" s="17">
        <v>63827647.210000001</v>
      </c>
      <c r="I10" s="17">
        <v>63816684.769999996</v>
      </c>
      <c r="J10" s="17">
        <v>63820323.029999986</v>
      </c>
      <c r="K10" s="17">
        <v>63819040.529999994</v>
      </c>
      <c r="L10" s="17">
        <v>63811175.529999994</v>
      </c>
    </row>
    <row r="11" spans="1:12" x14ac:dyDescent="0.3">
      <c r="A11" s="16">
        <v>20141</v>
      </c>
      <c r="B11" s="17">
        <v>2570048.5699999998</v>
      </c>
      <c r="C11" s="17">
        <v>49886724.539999999</v>
      </c>
      <c r="D11" s="17">
        <v>61432166.420000002</v>
      </c>
      <c r="E11" s="17">
        <v>61571102.970000006</v>
      </c>
      <c r="F11" s="17">
        <v>61713789.410000019</v>
      </c>
      <c r="G11" s="17">
        <v>61752727.190000027</v>
      </c>
      <c r="H11" s="17">
        <v>61758638.340000041</v>
      </c>
      <c r="I11" s="17">
        <v>61783670.950000048</v>
      </c>
      <c r="J11" s="17">
        <v>61804549.000000052</v>
      </c>
      <c r="K11" s="17">
        <v>61800615.390000053</v>
      </c>
      <c r="L11" s="18" t="s">
        <v>1</v>
      </c>
    </row>
    <row r="12" spans="1:12" x14ac:dyDescent="0.3">
      <c r="A12" s="16">
        <v>20151</v>
      </c>
      <c r="B12" s="17">
        <v>2483146.4500000002</v>
      </c>
      <c r="C12" s="17">
        <v>48293115.289999999</v>
      </c>
      <c r="D12" s="17">
        <v>60030431.100000001</v>
      </c>
      <c r="E12" s="17">
        <v>61297786.290000014</v>
      </c>
      <c r="F12" s="17">
        <v>61837705.01000002</v>
      </c>
      <c r="G12" s="17">
        <v>62062705.810000017</v>
      </c>
      <c r="H12" s="17">
        <v>62164808.550000019</v>
      </c>
      <c r="I12" s="17">
        <v>62282577.030000009</v>
      </c>
      <c r="J12" s="17">
        <v>62309050.360000007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2528520.88</v>
      </c>
      <c r="C13" s="17">
        <v>49419541.800000004</v>
      </c>
      <c r="D13" s="17">
        <v>62130732.189999998</v>
      </c>
      <c r="E13" s="17">
        <v>63370007.739999995</v>
      </c>
      <c r="F13" s="17">
        <v>63591459.789999999</v>
      </c>
      <c r="G13" s="17">
        <v>63705572.380000003</v>
      </c>
      <c r="H13" s="17">
        <v>63778668.049999997</v>
      </c>
      <c r="I13" s="17">
        <v>63789331.269999988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2715013.39</v>
      </c>
      <c r="C14" s="17">
        <v>51105006.800000004</v>
      </c>
      <c r="D14" s="17">
        <v>64377850.360000007</v>
      </c>
      <c r="E14" s="17">
        <v>66413140.340000004</v>
      </c>
      <c r="F14" s="17">
        <v>66952778.180000007</v>
      </c>
      <c r="G14" s="17">
        <v>67102903.880000003</v>
      </c>
      <c r="H14" s="17">
        <v>67113416.650000021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3121451.33</v>
      </c>
      <c r="C15" s="17">
        <v>52129294.210000008</v>
      </c>
      <c r="D15" s="17">
        <v>68935106.63000001</v>
      </c>
      <c r="E15" s="17">
        <v>71890476.789999992</v>
      </c>
      <c r="F15" s="17">
        <v>72280766.349999979</v>
      </c>
      <c r="G15" s="17">
        <v>72520238.919999972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2238393.7800000003</v>
      </c>
      <c r="C16" s="17">
        <v>49159405.850000001</v>
      </c>
      <c r="D16" s="17">
        <v>66473717.509999998</v>
      </c>
      <c r="E16" s="17">
        <v>69505395.790000021</v>
      </c>
      <c r="F16" s="17">
        <v>70204401.790000021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2401144.64</v>
      </c>
      <c r="C17" s="17">
        <v>46078838.609999999</v>
      </c>
      <c r="D17" s="17">
        <v>62562321.879999988</v>
      </c>
      <c r="E17" s="17">
        <v>66258661.909999989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1037959.47</v>
      </c>
      <c r="C18" s="17">
        <v>28048074.870000001</v>
      </c>
      <c r="D18" s="17">
        <v>40390494.600000001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1802013.74</v>
      </c>
      <c r="C19" s="17">
        <v>37698592.140000008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28.8" x14ac:dyDescent="0.3">
      <c r="A22" s="22" t="s">
        <v>6</v>
      </c>
      <c r="B22" s="22" t="s">
        <v>18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14739674.1</v>
      </c>
      <c r="D23" s="25" t="s">
        <v>8</v>
      </c>
      <c r="E23" s="26">
        <f>SUM(C14,D13,E12,F11,G10)-SUM(B14,C13,D12,E11,F10)+B15</f>
        <v>65604674.850000039</v>
      </c>
      <c r="F23" s="26">
        <f>SUM(B26:B29)</f>
        <v>65688676.379999995</v>
      </c>
    </row>
    <row r="24" spans="1:12" x14ac:dyDescent="0.3">
      <c r="A24" s="16">
        <f t="shared" si="0"/>
        <v>20161</v>
      </c>
      <c r="B24" s="27">
        <v>15526323.029999999</v>
      </c>
      <c r="D24" s="25" t="s">
        <v>9</v>
      </c>
      <c r="E24" s="26">
        <f>SUM(C15,D14,E13,F12,G11,H10)-SUM(B15,C14,D13,E12,F11,G10)+B16</f>
        <v>66425391.719999999</v>
      </c>
      <c r="F24" s="26">
        <f>SUM(B30:B33)</f>
        <v>66408431.859999999</v>
      </c>
    </row>
    <row r="25" spans="1:12" x14ac:dyDescent="0.3">
      <c r="A25" s="16">
        <f t="shared" si="0"/>
        <v>20162</v>
      </c>
      <c r="B25" s="27">
        <v>15609776.279999999</v>
      </c>
      <c r="D25" s="25" t="s">
        <v>10</v>
      </c>
      <c r="E25" s="26">
        <f>SUM(C16,D15,E14,F13,G12,H11,I10)-SUM(B16,C15,D14,E13,F12,G11,H10)+B17</f>
        <v>68604660.669999972</v>
      </c>
      <c r="F25" s="26">
        <f>SUM(B34:B37)</f>
        <v>68603131.670000002</v>
      </c>
    </row>
    <row r="26" spans="1:12" x14ac:dyDescent="0.3">
      <c r="A26" s="16">
        <f t="shared" si="0"/>
        <v>20163</v>
      </c>
      <c r="B26" s="27">
        <v>15242259.15</v>
      </c>
      <c r="D26" s="25" t="s">
        <v>11</v>
      </c>
      <c r="E26" s="26">
        <f>SUM(C17,D16,E15,F14,G13,H12,I11,J10)-SUM(B17,C16,D15,E14,F13,G12,H11,I10)+B18</f>
        <v>65769859.300000042</v>
      </c>
      <c r="F26" s="26">
        <f>SUM(B38:B41)</f>
        <v>65729360.36999999</v>
      </c>
    </row>
    <row r="27" spans="1:12" x14ac:dyDescent="0.3">
      <c r="A27" s="16">
        <f t="shared" si="0"/>
        <v>20164</v>
      </c>
      <c r="B27" s="27">
        <v>15871331.279999999</v>
      </c>
      <c r="D27" s="25" t="s">
        <v>12</v>
      </c>
      <c r="E27" s="26">
        <f>SUM(C18,D17,E16,F15,G14,H13,I12,J11,K10)-SUM(B18,C17,D16,E15,F14,G13,H12,I11,J10)+B19</f>
        <v>49078165.650000088</v>
      </c>
      <c r="F27" s="26">
        <f>SUM(B42:B45)</f>
        <v>49081660.379999995</v>
      </c>
    </row>
    <row r="28" spans="1:12" x14ac:dyDescent="0.3">
      <c r="A28" s="16">
        <f t="shared" si="0"/>
        <v>20171</v>
      </c>
      <c r="B28" s="27">
        <v>17059664.559999999</v>
      </c>
      <c r="D28" s="25" t="s">
        <v>13</v>
      </c>
      <c r="E28" s="26">
        <f>SUM(C19,D18,E17,F16,G15,H14,I13,J12,K11,L10)-SUM(B19,C18,D17,E16,F15,G14,H13,I12,J11,K10)</f>
        <v>52909667.439999938</v>
      </c>
      <c r="F28" s="26">
        <f>SUM(B46:B49)</f>
        <v>54953664.340000004</v>
      </c>
    </row>
    <row r="29" spans="1:12" x14ac:dyDescent="0.3">
      <c r="A29" s="16">
        <f t="shared" si="0"/>
        <v>20172</v>
      </c>
      <c r="B29" s="27">
        <v>17515421.390000001</v>
      </c>
    </row>
    <row r="30" spans="1:12" x14ac:dyDescent="0.3">
      <c r="A30" s="16">
        <f t="shared" si="0"/>
        <v>20173</v>
      </c>
      <c r="B30" s="27">
        <v>16660279.26</v>
      </c>
    </row>
    <row r="31" spans="1:12" x14ac:dyDescent="0.3">
      <c r="A31" s="16">
        <f t="shared" si="0"/>
        <v>20174</v>
      </c>
      <c r="B31" s="27">
        <v>16066209.390000001</v>
      </c>
    </row>
    <row r="32" spans="1:12" x14ac:dyDescent="0.3">
      <c r="A32" s="16">
        <f t="shared" si="0"/>
        <v>20181</v>
      </c>
      <c r="B32" s="27">
        <v>17613939.350000001</v>
      </c>
    </row>
    <row r="33" spans="1:2" x14ac:dyDescent="0.3">
      <c r="A33" s="16">
        <f t="shared" si="0"/>
        <v>20182</v>
      </c>
      <c r="B33" s="27">
        <v>16068003.859999999</v>
      </c>
    </row>
    <row r="34" spans="1:2" x14ac:dyDescent="0.3">
      <c r="A34" s="16">
        <f t="shared" si="0"/>
        <v>20183</v>
      </c>
      <c r="B34" s="27">
        <v>16705276.4</v>
      </c>
    </row>
    <row r="35" spans="1:2" x14ac:dyDescent="0.3">
      <c r="A35" s="16">
        <f t="shared" si="0"/>
        <v>20184</v>
      </c>
      <c r="B35" s="27">
        <v>17276806.649999999</v>
      </c>
    </row>
    <row r="36" spans="1:2" x14ac:dyDescent="0.3">
      <c r="A36" s="16">
        <f t="shared" si="0"/>
        <v>20191</v>
      </c>
      <c r="B36" s="27">
        <v>16458758.529999999</v>
      </c>
    </row>
    <row r="37" spans="1:2" x14ac:dyDescent="0.3">
      <c r="A37" s="16">
        <f t="shared" si="0"/>
        <v>20192</v>
      </c>
      <c r="B37" s="27">
        <v>18162290.09</v>
      </c>
    </row>
    <row r="38" spans="1:2" x14ac:dyDescent="0.3">
      <c r="A38" s="16">
        <f t="shared" si="0"/>
        <v>20193</v>
      </c>
      <c r="B38" s="27">
        <v>17771300.399999999</v>
      </c>
    </row>
    <row r="39" spans="1:2" x14ac:dyDescent="0.3">
      <c r="A39" s="16">
        <f t="shared" si="0"/>
        <v>20194</v>
      </c>
      <c r="B39" s="27">
        <v>17144701.559999999</v>
      </c>
    </row>
    <row r="40" spans="1:2" x14ac:dyDescent="0.3">
      <c r="A40" s="16">
        <f t="shared" si="0"/>
        <v>20201</v>
      </c>
      <c r="B40" s="27">
        <v>17054646.32</v>
      </c>
    </row>
    <row r="41" spans="1:2" x14ac:dyDescent="0.3">
      <c r="A41" s="16">
        <f t="shared" si="0"/>
        <v>20202</v>
      </c>
      <c r="B41" s="27">
        <v>13758712.09</v>
      </c>
    </row>
    <row r="42" spans="1:2" x14ac:dyDescent="0.3">
      <c r="A42" s="16">
        <f t="shared" si="0"/>
        <v>20203</v>
      </c>
      <c r="B42" s="27">
        <v>11988837.939999999</v>
      </c>
    </row>
    <row r="43" spans="1:2" x14ac:dyDescent="0.3">
      <c r="A43" s="16">
        <f t="shared" si="0"/>
        <v>20204</v>
      </c>
      <c r="B43" s="27">
        <v>13130860.24</v>
      </c>
    </row>
    <row r="44" spans="1:2" x14ac:dyDescent="0.3">
      <c r="A44" s="16">
        <f t="shared" si="0"/>
        <v>20211</v>
      </c>
      <c r="B44" s="27">
        <v>11263145.83</v>
      </c>
    </row>
    <row r="45" spans="1:2" x14ac:dyDescent="0.3">
      <c r="A45" s="16">
        <f t="shared" si="0"/>
        <v>20212</v>
      </c>
      <c r="B45" s="27">
        <v>12698816.369999999</v>
      </c>
    </row>
    <row r="46" spans="1:2" x14ac:dyDescent="0.3">
      <c r="A46" s="16">
        <f t="shared" si="0"/>
        <v>20213</v>
      </c>
      <c r="B46" s="27">
        <v>12124250.41</v>
      </c>
    </row>
    <row r="47" spans="1:2" x14ac:dyDescent="0.3">
      <c r="A47" s="16">
        <f t="shared" si="0"/>
        <v>20214</v>
      </c>
      <c r="B47" s="27">
        <v>13531987.939999999</v>
      </c>
    </row>
    <row r="48" spans="1:2" x14ac:dyDescent="0.3">
      <c r="A48" s="16">
        <f>IF(RIGHT(A49,1)="1",A49-7,A49-1)</f>
        <v>20221</v>
      </c>
      <c r="B48" s="27">
        <v>14108606.52</v>
      </c>
    </row>
    <row r="49" spans="1:2" x14ac:dyDescent="0.3">
      <c r="A49" s="16">
        <f>FYQtr</f>
        <v>20222</v>
      </c>
      <c r="B49" s="27">
        <v>15188819.470000001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1E35-70EC-497F-A508-C385FFF6B295}">
  <dimension ref="A1:L52"/>
  <sheetViews>
    <sheetView topLeftCell="A30" zoomScaleNormal="100" workbookViewId="0">
      <selection activeCell="A51" sqref="A51:A52"/>
    </sheetView>
  </sheetViews>
  <sheetFormatPr defaultRowHeight="14.4" x14ac:dyDescent="0.3"/>
  <cols>
    <col min="1" max="1" width="8.88671875" style="10"/>
    <col min="2" max="12" width="12.77734375" style="10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23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 t="s">
        <v>24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17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1016806.71</v>
      </c>
      <c r="C10" s="17">
        <v>36206599.379999995</v>
      </c>
      <c r="D10" s="17">
        <v>75019731.659999982</v>
      </c>
      <c r="E10" s="17">
        <v>99627187.36999996</v>
      </c>
      <c r="F10" s="17">
        <v>112121038.14999998</v>
      </c>
      <c r="G10" s="17">
        <v>116090624.95999998</v>
      </c>
      <c r="H10" s="17">
        <v>118714692.03999998</v>
      </c>
      <c r="I10" s="17">
        <v>120291198.13</v>
      </c>
      <c r="J10" s="17">
        <v>120988742.89</v>
      </c>
      <c r="K10" s="17">
        <v>121278164.62000002</v>
      </c>
      <c r="L10" s="17">
        <v>121352929.57000001</v>
      </c>
    </row>
    <row r="11" spans="1:12" x14ac:dyDescent="0.3">
      <c r="A11" s="16">
        <v>20141</v>
      </c>
      <c r="B11" s="17">
        <v>1154266.79</v>
      </c>
      <c r="C11" s="17">
        <v>37374406.390000001</v>
      </c>
      <c r="D11" s="17">
        <v>84494698.169999987</v>
      </c>
      <c r="E11" s="17">
        <v>113211076.87999998</v>
      </c>
      <c r="F11" s="17">
        <v>126031593.22999997</v>
      </c>
      <c r="G11" s="17">
        <v>131544340.38</v>
      </c>
      <c r="H11" s="17">
        <v>133896287.42999999</v>
      </c>
      <c r="I11" s="17">
        <v>135528858.96999997</v>
      </c>
      <c r="J11" s="17">
        <v>136663939.09999996</v>
      </c>
      <c r="K11" s="17">
        <v>136974379.02999991</v>
      </c>
      <c r="L11" s="18" t="s">
        <v>1</v>
      </c>
    </row>
    <row r="12" spans="1:12" x14ac:dyDescent="0.3">
      <c r="A12" s="16">
        <v>20151</v>
      </c>
      <c r="B12" s="17">
        <v>1110316.77</v>
      </c>
      <c r="C12" s="17">
        <v>42195646.929999992</v>
      </c>
      <c r="D12" s="17">
        <v>95955603.400000006</v>
      </c>
      <c r="E12" s="17">
        <v>126806493.42</v>
      </c>
      <c r="F12" s="17">
        <v>141822995.90000004</v>
      </c>
      <c r="G12" s="17">
        <v>148307502.32000005</v>
      </c>
      <c r="H12" s="17">
        <v>150476602.48000005</v>
      </c>
      <c r="I12" s="17">
        <v>152396426.1500001</v>
      </c>
      <c r="J12" s="17">
        <v>152916843.7100001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1539971.4500000002</v>
      </c>
      <c r="C13" s="17">
        <v>55408119.100000009</v>
      </c>
      <c r="D13" s="17">
        <v>118554270.10999998</v>
      </c>
      <c r="E13" s="17">
        <v>149570576.58999997</v>
      </c>
      <c r="F13" s="17">
        <v>161410263.14999998</v>
      </c>
      <c r="G13" s="17">
        <v>168938939.87000003</v>
      </c>
      <c r="H13" s="17">
        <v>172543595.30000004</v>
      </c>
      <c r="I13" s="17">
        <v>174261290.25000003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2171392.7199999997</v>
      </c>
      <c r="C14" s="17">
        <v>63214469.709999993</v>
      </c>
      <c r="D14" s="17">
        <v>131562876.57999998</v>
      </c>
      <c r="E14" s="17">
        <v>164046361.91</v>
      </c>
      <c r="F14" s="17">
        <v>176491788.97999999</v>
      </c>
      <c r="G14" s="17">
        <v>182506760.66999999</v>
      </c>
      <c r="H14" s="17">
        <v>186911063.79999998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2019081.9299999997</v>
      </c>
      <c r="C15" s="17">
        <v>68969653.799999997</v>
      </c>
      <c r="D15" s="17">
        <v>148800812.75999999</v>
      </c>
      <c r="E15" s="17">
        <v>184009390.46000001</v>
      </c>
      <c r="F15" s="17">
        <v>198496921.73999998</v>
      </c>
      <c r="G15" s="17">
        <v>208184359.09999999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1858875.19</v>
      </c>
      <c r="C16" s="17">
        <v>62204211.75</v>
      </c>
      <c r="D16" s="17">
        <v>131768961.98000002</v>
      </c>
      <c r="E16" s="17">
        <v>165539061.41000003</v>
      </c>
      <c r="F16" s="17">
        <v>182595579.23000008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1736262.46</v>
      </c>
      <c r="C17" s="17">
        <v>56696197.429999992</v>
      </c>
      <c r="D17" s="17">
        <v>124939922.30999999</v>
      </c>
      <c r="E17" s="17">
        <v>167578610.89000002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1143816.94</v>
      </c>
      <c r="C18" s="17">
        <v>51060592.039999999</v>
      </c>
      <c r="D18" s="17">
        <v>119658781.05000001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2081356.01</v>
      </c>
      <c r="C19" s="17">
        <v>68897898.25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28.8" x14ac:dyDescent="0.3">
      <c r="A22" s="22" t="s">
        <v>6</v>
      </c>
      <c r="B22" s="22" t="s">
        <v>18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37899081.460000001</v>
      </c>
      <c r="D23" s="25" t="s">
        <v>8</v>
      </c>
      <c r="E23" s="26">
        <f>SUM(C14,D13,E12,F11,G10)-SUM(B14,C13,D12,E11,F10)+B15</f>
        <v>173849303.10999995</v>
      </c>
      <c r="F23" s="26">
        <f>SUM(B26:B29)</f>
        <v>178871608.68000001</v>
      </c>
    </row>
    <row r="24" spans="1:12" x14ac:dyDescent="0.3">
      <c r="A24" s="16">
        <f t="shared" si="0"/>
        <v>20161</v>
      </c>
      <c r="B24" s="27">
        <v>40498427.340000004</v>
      </c>
      <c r="D24" s="25" t="s">
        <v>9</v>
      </c>
      <c r="E24" s="26">
        <f>SUM(C15,D14,E13,F12,G11,H10)-SUM(B15,C14,D13,E12,F11,G10)+B16</f>
        <v>191327477.12000006</v>
      </c>
      <c r="F24" s="26">
        <f>SUM(B30:B33)</f>
        <v>193115973.63000003</v>
      </c>
    </row>
    <row r="25" spans="1:12" x14ac:dyDescent="0.3">
      <c r="A25" s="16">
        <f t="shared" si="0"/>
        <v>20162</v>
      </c>
      <c r="B25" s="27">
        <v>42838510.960000001</v>
      </c>
      <c r="D25" s="25" t="s">
        <v>10</v>
      </c>
      <c r="E25" s="26">
        <f>SUM(C16,D15,E14,F13,G12,H11,I10)-SUM(B16,C15,D14,E13,F12,G11,H10)+B17</f>
        <v>196648889.42999992</v>
      </c>
      <c r="F25" s="26">
        <f>SUM(B34:B37)</f>
        <v>197850529.31</v>
      </c>
    </row>
    <row r="26" spans="1:12" x14ac:dyDescent="0.3">
      <c r="A26" s="16">
        <f t="shared" si="0"/>
        <v>20163</v>
      </c>
      <c r="B26" s="27">
        <v>44257545.770000003</v>
      </c>
      <c r="D26" s="25" t="s">
        <v>11</v>
      </c>
      <c r="E26" s="26">
        <f>SUM(C17,D16,E15,F14,G13,H12,I11,J10)-SUM(B17,C16,D15,E14,F13,G12,H11,I10)+B18</f>
        <v>185350400.09000021</v>
      </c>
      <c r="F26" s="26">
        <f>SUM(B38:B41)</f>
        <v>185410723.94</v>
      </c>
    </row>
    <row r="27" spans="1:12" x14ac:dyDescent="0.3">
      <c r="A27" s="16">
        <f t="shared" si="0"/>
        <v>20164</v>
      </c>
      <c r="B27" s="27">
        <v>41855242.170000002</v>
      </c>
      <c r="D27" s="25" t="s">
        <v>12</v>
      </c>
      <c r="E27" s="26">
        <f>SUM(C18,D17,E16,F15,G14,H13,I12,J11,K10)-SUM(B18,C17,D16,E15,F14,G13,H12,I11,J10)+B19</f>
        <v>181463439.3499999</v>
      </c>
      <c r="F27" s="26">
        <f>SUM(B42:B45)</f>
        <v>181743446.44</v>
      </c>
    </row>
    <row r="28" spans="1:12" x14ac:dyDescent="0.3">
      <c r="A28" s="16">
        <f t="shared" si="0"/>
        <v>20171</v>
      </c>
      <c r="B28" s="27">
        <v>43792892.25</v>
      </c>
      <c r="D28" s="25" t="s">
        <v>13</v>
      </c>
      <c r="E28" s="26">
        <f>SUM(C19,D18,E17,F16,G15,H14,I13,J12,K11,L10)-SUM(B19,C18,D17,E16,F15,G14,H13,I12,J11,K10)</f>
        <v>211824995.52999997</v>
      </c>
      <c r="F28" s="26">
        <f>SUM(B46:B49)</f>
        <v>213367870.23000002</v>
      </c>
    </row>
    <row r="29" spans="1:12" x14ac:dyDescent="0.3">
      <c r="A29" s="16">
        <f t="shared" si="0"/>
        <v>20172</v>
      </c>
      <c r="B29" s="27">
        <v>48965928.490000002</v>
      </c>
    </row>
    <row r="30" spans="1:12" x14ac:dyDescent="0.3">
      <c r="A30" s="16">
        <f t="shared" si="0"/>
        <v>20173</v>
      </c>
      <c r="B30" s="27">
        <v>44215963.229999997</v>
      </c>
    </row>
    <row r="31" spans="1:12" x14ac:dyDescent="0.3">
      <c r="A31" s="16">
        <f t="shared" si="0"/>
        <v>20174</v>
      </c>
      <c r="B31" s="27">
        <v>49080663.420000002</v>
      </c>
    </row>
    <row r="32" spans="1:12" x14ac:dyDescent="0.3">
      <c r="A32" s="16">
        <f t="shared" si="0"/>
        <v>20181</v>
      </c>
      <c r="B32" s="27">
        <v>48264763.329999998</v>
      </c>
    </row>
    <row r="33" spans="1:2" x14ac:dyDescent="0.3">
      <c r="A33" s="16">
        <f t="shared" si="0"/>
        <v>20182</v>
      </c>
      <c r="B33" s="27">
        <v>51554583.649999999</v>
      </c>
    </row>
    <row r="34" spans="1:2" x14ac:dyDescent="0.3">
      <c r="A34" s="16">
        <f t="shared" si="0"/>
        <v>20183</v>
      </c>
      <c r="B34" s="27">
        <v>51229693.909999996</v>
      </c>
    </row>
    <row r="35" spans="1:2" x14ac:dyDescent="0.3">
      <c r="A35" s="16">
        <f t="shared" si="0"/>
        <v>20184</v>
      </c>
      <c r="B35" s="27">
        <v>48555487</v>
      </c>
    </row>
    <row r="36" spans="1:2" x14ac:dyDescent="0.3">
      <c r="A36" s="16">
        <f t="shared" si="0"/>
        <v>20191</v>
      </c>
      <c r="B36" s="27">
        <v>47438629.539999999</v>
      </c>
    </row>
    <row r="37" spans="1:2" x14ac:dyDescent="0.3">
      <c r="A37" s="16">
        <f t="shared" si="0"/>
        <v>20192</v>
      </c>
      <c r="B37" s="27">
        <v>50626718.859999999</v>
      </c>
    </row>
    <row r="38" spans="1:2" x14ac:dyDescent="0.3">
      <c r="A38" s="16">
        <f t="shared" si="0"/>
        <v>20193</v>
      </c>
      <c r="B38" s="27">
        <v>47645499.409999996</v>
      </c>
    </row>
    <row r="39" spans="1:2" x14ac:dyDescent="0.3">
      <c r="A39" s="16">
        <f t="shared" si="0"/>
        <v>20194</v>
      </c>
      <c r="B39" s="27">
        <v>49802979.700000003</v>
      </c>
    </row>
    <row r="40" spans="1:2" x14ac:dyDescent="0.3">
      <c r="A40" s="16">
        <f t="shared" si="0"/>
        <v>20201</v>
      </c>
      <c r="B40" s="27">
        <v>43419296.479999997</v>
      </c>
    </row>
    <row r="41" spans="1:2" x14ac:dyDescent="0.3">
      <c r="A41" s="16">
        <f t="shared" si="0"/>
        <v>20202</v>
      </c>
      <c r="B41" s="27">
        <v>44542948.350000001</v>
      </c>
    </row>
    <row r="42" spans="1:2" x14ac:dyDescent="0.3">
      <c r="A42" s="16">
        <f t="shared" si="0"/>
        <v>20203</v>
      </c>
      <c r="B42" s="27">
        <v>40350221.460000001</v>
      </c>
    </row>
    <row r="43" spans="1:2" x14ac:dyDescent="0.3">
      <c r="A43" s="16">
        <f t="shared" si="0"/>
        <v>20204</v>
      </c>
      <c r="B43" s="27">
        <v>46410467.469999999</v>
      </c>
    </row>
    <row r="44" spans="1:2" x14ac:dyDescent="0.3">
      <c r="A44" s="16">
        <f t="shared" si="0"/>
        <v>20211</v>
      </c>
      <c r="B44" s="27">
        <v>45995245.68</v>
      </c>
    </row>
    <row r="45" spans="1:2" x14ac:dyDescent="0.3">
      <c r="A45" s="16">
        <f t="shared" si="0"/>
        <v>20212</v>
      </c>
      <c r="B45" s="27">
        <v>48987511.829999998</v>
      </c>
    </row>
    <row r="46" spans="1:2" x14ac:dyDescent="0.3">
      <c r="A46" s="16">
        <f t="shared" si="0"/>
        <v>20213</v>
      </c>
      <c r="B46" s="27">
        <v>45776979.969999999</v>
      </c>
    </row>
    <row r="47" spans="1:2" x14ac:dyDescent="0.3">
      <c r="A47" s="16">
        <f t="shared" si="0"/>
        <v>20214</v>
      </c>
      <c r="B47" s="27">
        <v>52740844.210000001</v>
      </c>
    </row>
    <row r="48" spans="1:2" x14ac:dyDescent="0.3">
      <c r="A48" s="16">
        <f>IF(RIGHT(A49,1)="1",A49-7,A49-1)</f>
        <v>20221</v>
      </c>
      <c r="B48" s="27">
        <v>56660761.75</v>
      </c>
    </row>
    <row r="49" spans="1:2" x14ac:dyDescent="0.3">
      <c r="A49" s="16">
        <f>FYQtr</f>
        <v>20222</v>
      </c>
      <c r="B49" s="27">
        <v>58189284.299999997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894D-432C-421D-AA4B-0EAD70AC099B}">
  <dimension ref="A1:L52"/>
  <sheetViews>
    <sheetView topLeftCell="A34" zoomScaleNormal="100" workbookViewId="0">
      <selection activeCell="A51" sqref="A51:A52"/>
    </sheetView>
  </sheetViews>
  <sheetFormatPr defaultRowHeight="14.4" x14ac:dyDescent="0.3"/>
  <cols>
    <col min="1" max="1" width="8.88671875" style="10"/>
    <col min="2" max="12" width="12.77734375" style="10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23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 t="s">
        <v>25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17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26002347.380000003</v>
      </c>
      <c r="C10" s="17">
        <v>164591218.10999998</v>
      </c>
      <c r="D10" s="17">
        <v>166523194.56999999</v>
      </c>
      <c r="E10" s="17">
        <v>166596935.69999993</v>
      </c>
      <c r="F10" s="17">
        <v>166739803.99999988</v>
      </c>
      <c r="G10" s="17">
        <v>166742546.76999992</v>
      </c>
      <c r="H10" s="17">
        <v>166755688.05999994</v>
      </c>
      <c r="I10" s="17">
        <v>166775062.22999999</v>
      </c>
      <c r="J10" s="17">
        <v>166787933.97000003</v>
      </c>
      <c r="K10" s="17">
        <v>166792012.97000003</v>
      </c>
      <c r="L10" s="17">
        <v>166785370.78000003</v>
      </c>
    </row>
    <row r="11" spans="1:12" x14ac:dyDescent="0.3">
      <c r="A11" s="16">
        <v>20141</v>
      </c>
      <c r="B11" s="17">
        <v>29546649.18</v>
      </c>
      <c r="C11" s="17">
        <v>173718484.61999997</v>
      </c>
      <c r="D11" s="17">
        <v>175983949.63</v>
      </c>
      <c r="E11" s="17">
        <v>176051419.07999995</v>
      </c>
      <c r="F11" s="17">
        <v>176285713.67999995</v>
      </c>
      <c r="G11" s="17">
        <v>176338837.48999998</v>
      </c>
      <c r="H11" s="17">
        <v>176343266.93000001</v>
      </c>
      <c r="I11" s="17">
        <v>176365603.00000006</v>
      </c>
      <c r="J11" s="17">
        <v>176366270.25000003</v>
      </c>
      <c r="K11" s="17">
        <v>176367861.22</v>
      </c>
      <c r="L11" s="18" t="s">
        <v>1</v>
      </c>
    </row>
    <row r="12" spans="1:12" x14ac:dyDescent="0.3">
      <c r="A12" s="16">
        <v>20151</v>
      </c>
      <c r="B12" s="17">
        <v>29506851.890000001</v>
      </c>
      <c r="C12" s="17">
        <v>183217275.44</v>
      </c>
      <c r="D12" s="17">
        <v>184449826.04000002</v>
      </c>
      <c r="E12" s="17">
        <v>184902662.41000006</v>
      </c>
      <c r="F12" s="17">
        <v>185024737.88000003</v>
      </c>
      <c r="G12" s="17">
        <v>185028749.66</v>
      </c>
      <c r="H12" s="17">
        <v>185078647.91999999</v>
      </c>
      <c r="I12" s="17">
        <v>185081840.15999997</v>
      </c>
      <c r="J12" s="17">
        <v>185069061.55999997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29477502.170000002</v>
      </c>
      <c r="C13" s="17">
        <v>201325123.60000002</v>
      </c>
      <c r="D13" s="17">
        <v>204665907.02000004</v>
      </c>
      <c r="E13" s="17">
        <v>204828796.77000007</v>
      </c>
      <c r="F13" s="17">
        <v>204908639.9300001</v>
      </c>
      <c r="G13" s="17">
        <v>204965704.17000011</v>
      </c>
      <c r="H13" s="17">
        <v>204990452.85000005</v>
      </c>
      <c r="I13" s="17">
        <v>204997217.39000005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32092272</v>
      </c>
      <c r="C14" s="17">
        <v>213377719.28</v>
      </c>
      <c r="D14" s="17">
        <v>217196145.54000002</v>
      </c>
      <c r="E14" s="17">
        <v>217475077.31999999</v>
      </c>
      <c r="F14" s="17">
        <v>217424078.63999999</v>
      </c>
      <c r="G14" s="17">
        <v>217580293.78999999</v>
      </c>
      <c r="H14" s="17">
        <v>217595040.79999998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35859296.619999997</v>
      </c>
      <c r="C15" s="17">
        <v>215372856.25999999</v>
      </c>
      <c r="D15" s="17">
        <v>219298114.28000003</v>
      </c>
      <c r="E15" s="17">
        <v>219832605.65000004</v>
      </c>
      <c r="F15" s="17">
        <v>220045437.70000008</v>
      </c>
      <c r="G15" s="17">
        <v>219976461.45000011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34822562.039999999</v>
      </c>
      <c r="C16" s="17">
        <v>226893298.76999998</v>
      </c>
      <c r="D16" s="17">
        <v>227893402.42999998</v>
      </c>
      <c r="E16" s="17">
        <v>227102468.13999999</v>
      </c>
      <c r="F16" s="17">
        <v>226887542.23000002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36726376.5</v>
      </c>
      <c r="C17" s="17">
        <v>222974577.72</v>
      </c>
      <c r="D17" s="17">
        <v>227432578.15000004</v>
      </c>
      <c r="E17" s="17">
        <v>228365425.53000009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33857829.32</v>
      </c>
      <c r="C18" s="17">
        <v>246577614.66999999</v>
      </c>
      <c r="D18" s="17">
        <v>250834079.39999995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42346770.299999997</v>
      </c>
      <c r="C19" s="17">
        <v>322213157.16999996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28.8" x14ac:dyDescent="0.3">
      <c r="A22" s="22" t="s">
        <v>6</v>
      </c>
      <c r="B22" s="22" t="s">
        <v>18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49699937.18</v>
      </c>
      <c r="D23" s="25" t="s">
        <v>8</v>
      </c>
      <c r="E23" s="26">
        <f>SUM(C14,D13,E12,F11,G10)-SUM(B14,C13,D12,E11,F10)+B15</f>
        <v>221175401.06000018</v>
      </c>
      <c r="F23" s="26">
        <f>SUM(B26:B29)</f>
        <v>221106752.96999997</v>
      </c>
    </row>
    <row r="24" spans="1:12" x14ac:dyDescent="0.3">
      <c r="A24" s="16">
        <f t="shared" si="0"/>
        <v>20161</v>
      </c>
      <c r="B24" s="27">
        <v>52942684.390000001</v>
      </c>
      <c r="D24" s="25" t="s">
        <v>9</v>
      </c>
      <c r="E24" s="26">
        <f>SUM(C15,D14,E13,F12,G11,H10)-SUM(B15,C14,D13,E12,F11,G10)+B16</f>
        <v>218505778.26000002</v>
      </c>
      <c r="F24" s="26">
        <f>SUM(B30:B33)</f>
        <v>218553260.80000001</v>
      </c>
    </row>
    <row r="25" spans="1:12" x14ac:dyDescent="0.3">
      <c r="A25" s="16">
        <f t="shared" si="0"/>
        <v>20162</v>
      </c>
      <c r="B25" s="27">
        <v>50476502.170000002</v>
      </c>
      <c r="D25" s="25" t="s">
        <v>10</v>
      </c>
      <c r="E25" s="26">
        <f>SUM(C16,D15,E14,F13,G12,H11,I10)-SUM(B16,C15,D14,E13,F12,G11,H10)+B17</f>
        <v>233108961.58000016</v>
      </c>
      <c r="F25" s="26">
        <f>SUM(B34:B37)</f>
        <v>233092871.38999999</v>
      </c>
    </row>
    <row r="26" spans="1:12" x14ac:dyDescent="0.3">
      <c r="A26" s="16">
        <f t="shared" si="0"/>
        <v>20163</v>
      </c>
      <c r="B26" s="27">
        <v>52979830.049999997</v>
      </c>
      <c r="D26" s="25" t="s">
        <v>11</v>
      </c>
      <c r="E26" s="26">
        <f>SUM(C17,D16,E15,F14,G13,H12,I11,J10)-SUM(B17,C16,D15,E14,F13,G12,H11,I10)+B18</f>
        <v>221731797.20000011</v>
      </c>
      <c r="F26" s="26">
        <f>SUM(B38:B41)</f>
        <v>221732704.87</v>
      </c>
    </row>
    <row r="27" spans="1:12" x14ac:dyDescent="0.3">
      <c r="A27" s="16">
        <f t="shared" si="0"/>
        <v>20164</v>
      </c>
      <c r="B27" s="27">
        <v>50819840.549999997</v>
      </c>
      <c r="D27" s="25" t="s">
        <v>12</v>
      </c>
      <c r="E27" s="26">
        <f>SUM(C18,D17,E16,F15,G14,H13,I12,J11,K10)-SUM(B18,C17,D16,E15,F14,G13,H12,I11,J10)+B19</f>
        <v>259135356.15999991</v>
      </c>
      <c r="F27" s="26">
        <f>SUM(B42:B45)</f>
        <v>259136538.06999999</v>
      </c>
    </row>
    <row r="28" spans="1:12" x14ac:dyDescent="0.3">
      <c r="A28" s="16">
        <f t="shared" si="0"/>
        <v>20171</v>
      </c>
      <c r="B28" s="27">
        <v>61910064.170000002</v>
      </c>
      <c r="D28" s="25" t="s">
        <v>13</v>
      </c>
      <c r="E28" s="26">
        <f>SUM(C19,D18,E17,F16,G15,H14,I13,J12,K11,L10)-SUM(B19,C18,D17,E16,F15,G14,H13,I12,J11,K10)</f>
        <v>284775478.54999995</v>
      </c>
      <c r="F28" s="26">
        <f>SUM(B46:B49)</f>
        <v>339554678.09000003</v>
      </c>
    </row>
    <row r="29" spans="1:12" x14ac:dyDescent="0.3">
      <c r="A29" s="16">
        <f t="shared" si="0"/>
        <v>20172</v>
      </c>
      <c r="B29" s="27">
        <v>55397018.200000003</v>
      </c>
    </row>
    <row r="30" spans="1:12" x14ac:dyDescent="0.3">
      <c r="A30" s="16">
        <f t="shared" si="0"/>
        <v>20173</v>
      </c>
      <c r="B30" s="27">
        <v>55848780.670000002</v>
      </c>
    </row>
    <row r="31" spans="1:12" x14ac:dyDescent="0.3">
      <c r="A31" s="16">
        <f t="shared" si="0"/>
        <v>20174</v>
      </c>
      <c r="B31" s="27">
        <v>55437183.240000002</v>
      </c>
    </row>
    <row r="32" spans="1:12" x14ac:dyDescent="0.3">
      <c r="A32" s="16">
        <f t="shared" si="0"/>
        <v>20181</v>
      </c>
      <c r="B32" s="27">
        <v>55099466.770000003</v>
      </c>
    </row>
    <row r="33" spans="1:2" x14ac:dyDescent="0.3">
      <c r="A33" s="16">
        <f t="shared" si="0"/>
        <v>20182</v>
      </c>
      <c r="B33" s="27">
        <v>52167830.119999997</v>
      </c>
    </row>
    <row r="34" spans="1:2" x14ac:dyDescent="0.3">
      <c r="A34" s="16">
        <f t="shared" si="0"/>
        <v>20183</v>
      </c>
      <c r="B34" s="27">
        <v>55735765.259999998</v>
      </c>
    </row>
    <row r="35" spans="1:2" x14ac:dyDescent="0.3">
      <c r="A35" s="16">
        <f t="shared" si="0"/>
        <v>20184</v>
      </c>
      <c r="B35" s="27">
        <v>58345227.659999996</v>
      </c>
    </row>
    <row r="36" spans="1:2" x14ac:dyDescent="0.3">
      <c r="A36" s="16">
        <f t="shared" si="0"/>
        <v>20191</v>
      </c>
      <c r="B36" s="27">
        <v>62640013.43</v>
      </c>
    </row>
    <row r="37" spans="1:2" x14ac:dyDescent="0.3">
      <c r="A37" s="16">
        <f t="shared" si="0"/>
        <v>20192</v>
      </c>
      <c r="B37" s="27">
        <v>56371865.039999999</v>
      </c>
    </row>
    <row r="38" spans="1:2" x14ac:dyDescent="0.3">
      <c r="A38" s="16">
        <f t="shared" si="0"/>
        <v>20193</v>
      </c>
      <c r="B38" s="27">
        <v>59461335.140000001</v>
      </c>
    </row>
    <row r="39" spans="1:2" x14ac:dyDescent="0.3">
      <c r="A39" s="16">
        <f t="shared" si="0"/>
        <v>20194</v>
      </c>
      <c r="B39" s="27">
        <v>58056581.539999999</v>
      </c>
    </row>
    <row r="40" spans="1:2" x14ac:dyDescent="0.3">
      <c r="A40" s="16">
        <f t="shared" si="0"/>
        <v>20201</v>
      </c>
      <c r="B40" s="27">
        <v>55618497.740000002</v>
      </c>
    </row>
    <row r="41" spans="1:2" x14ac:dyDescent="0.3">
      <c r="A41" s="16">
        <f t="shared" si="0"/>
        <v>20202</v>
      </c>
      <c r="B41" s="27">
        <v>48596290.450000003</v>
      </c>
    </row>
    <row r="42" spans="1:2" x14ac:dyDescent="0.3">
      <c r="A42" s="16">
        <f t="shared" si="0"/>
        <v>20203</v>
      </c>
      <c r="B42" s="27">
        <v>61853754.810000002</v>
      </c>
    </row>
    <row r="43" spans="1:2" x14ac:dyDescent="0.3">
      <c r="A43" s="16">
        <f t="shared" si="0"/>
        <v>20204</v>
      </c>
      <c r="B43" s="27">
        <v>66357438.060000002</v>
      </c>
    </row>
    <row r="44" spans="1:2" x14ac:dyDescent="0.3">
      <c r="A44" s="16">
        <f t="shared" si="0"/>
        <v>20211</v>
      </c>
      <c r="B44" s="27">
        <v>66686268.5</v>
      </c>
    </row>
    <row r="45" spans="1:2" x14ac:dyDescent="0.3">
      <c r="A45" s="16">
        <f t="shared" si="0"/>
        <v>20212</v>
      </c>
      <c r="B45" s="27">
        <v>64239076.700000003</v>
      </c>
    </row>
    <row r="46" spans="1:2" x14ac:dyDescent="0.3">
      <c r="A46" s="16">
        <f t="shared" si="0"/>
        <v>20213</v>
      </c>
      <c r="B46" s="27">
        <v>75123186.340000004</v>
      </c>
    </row>
    <row r="47" spans="1:2" x14ac:dyDescent="0.3">
      <c r="A47" s="16">
        <f t="shared" si="0"/>
        <v>20214</v>
      </c>
      <c r="B47" s="27">
        <v>77837000.980000004</v>
      </c>
    </row>
    <row r="48" spans="1:2" x14ac:dyDescent="0.3">
      <c r="A48" s="16">
        <f>IF(RIGHT(A49,1)="1",A49-7,A49-1)</f>
        <v>20221</v>
      </c>
      <c r="B48" s="27">
        <v>95981225.650000006</v>
      </c>
    </row>
    <row r="49" spans="1:2" x14ac:dyDescent="0.3">
      <c r="A49" s="16">
        <f>FYQtr</f>
        <v>20222</v>
      </c>
      <c r="B49" s="27">
        <v>90613265.120000005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B140-1A74-43FE-BCF2-5F340713E0EF}">
  <dimension ref="A1:L52"/>
  <sheetViews>
    <sheetView topLeftCell="A40" zoomScaleNormal="100" workbookViewId="0">
      <selection activeCell="A51" sqref="A51:A52"/>
    </sheetView>
  </sheetViews>
  <sheetFormatPr defaultRowHeight="14.4" x14ac:dyDescent="0.3"/>
  <cols>
    <col min="1" max="1" width="8.88671875" style="10"/>
    <col min="2" max="2" width="12.77734375" style="10" customWidth="1"/>
    <col min="3" max="3" width="14.33203125" style="10" bestFit="1" customWidth="1"/>
    <col min="4" max="12" width="12.77734375" style="10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23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 t="s">
        <v>26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17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126169952.28</v>
      </c>
      <c r="C10" s="17">
        <v>595363640.98000014</v>
      </c>
      <c r="D10" s="17">
        <v>558038507.49000025</v>
      </c>
      <c r="E10" s="17">
        <v>548682011.59000039</v>
      </c>
      <c r="F10" s="17">
        <v>546212934.25000036</v>
      </c>
      <c r="G10" s="17">
        <v>545538946.36000049</v>
      </c>
      <c r="H10" s="17">
        <v>545121679.50000048</v>
      </c>
      <c r="I10" s="17">
        <v>544953591.42000043</v>
      </c>
      <c r="J10" s="17">
        <v>544780220.09000051</v>
      </c>
      <c r="K10" s="17">
        <v>544608453.43000042</v>
      </c>
      <c r="L10" s="17">
        <v>544477023.05000043</v>
      </c>
    </row>
    <row r="11" spans="1:12" x14ac:dyDescent="0.3">
      <c r="A11" s="16">
        <v>20141</v>
      </c>
      <c r="B11" s="17">
        <v>134576923.29000002</v>
      </c>
      <c r="C11" s="17">
        <v>656268674.16000009</v>
      </c>
      <c r="D11" s="17">
        <v>611434816.05000007</v>
      </c>
      <c r="E11" s="17">
        <v>602928194.53000021</v>
      </c>
      <c r="F11" s="17">
        <v>600938344.45000041</v>
      </c>
      <c r="G11" s="17">
        <v>600456240.52000058</v>
      </c>
      <c r="H11" s="17">
        <v>600268473.73000073</v>
      </c>
      <c r="I11" s="17">
        <v>600122570.92000055</v>
      </c>
      <c r="J11" s="17">
        <v>600013117.94000065</v>
      </c>
      <c r="K11" s="17">
        <v>599908897.16000068</v>
      </c>
      <c r="L11" s="18" t="s">
        <v>1</v>
      </c>
    </row>
    <row r="12" spans="1:12" x14ac:dyDescent="0.3">
      <c r="A12" s="16">
        <v>20151</v>
      </c>
      <c r="B12" s="17">
        <v>139587540.33000001</v>
      </c>
      <c r="C12" s="17">
        <v>747063941.25999999</v>
      </c>
      <c r="D12" s="17">
        <v>692009583.36000001</v>
      </c>
      <c r="E12" s="17">
        <v>686227080.48999989</v>
      </c>
      <c r="F12" s="17">
        <v>684642826.3599999</v>
      </c>
      <c r="G12" s="17">
        <v>684339413.23999977</v>
      </c>
      <c r="H12" s="17">
        <v>684240155.01999998</v>
      </c>
      <c r="I12" s="17">
        <v>684183462.8599999</v>
      </c>
      <c r="J12" s="17">
        <v>684162602.96000004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165897747.99000001</v>
      </c>
      <c r="C13" s="17">
        <v>839914299.82000017</v>
      </c>
      <c r="D13" s="17">
        <v>787350403.63000011</v>
      </c>
      <c r="E13" s="17">
        <v>780454710.15999985</v>
      </c>
      <c r="F13" s="17">
        <v>778441998.54999995</v>
      </c>
      <c r="G13" s="17">
        <v>777984150.11999989</v>
      </c>
      <c r="H13" s="17">
        <v>777848505.86999989</v>
      </c>
      <c r="I13" s="17">
        <v>777736598.52999985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179291982.32999998</v>
      </c>
      <c r="C14" s="17">
        <v>907970119.45000005</v>
      </c>
      <c r="D14" s="17">
        <v>854277791.33000004</v>
      </c>
      <c r="E14" s="17">
        <v>848144776.75</v>
      </c>
      <c r="F14" s="17">
        <v>845407423.75999987</v>
      </c>
      <c r="G14" s="17">
        <v>844913655.61000001</v>
      </c>
      <c r="H14" s="17">
        <v>844622995.80000007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183117134.56</v>
      </c>
      <c r="C15" s="17">
        <v>893819147.13</v>
      </c>
      <c r="D15" s="17">
        <v>851482794.37999988</v>
      </c>
      <c r="E15" s="17">
        <v>845225471.11999989</v>
      </c>
      <c r="F15" s="17">
        <v>843149045.11000013</v>
      </c>
      <c r="G15" s="17">
        <v>842321259.13000011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189689776.62</v>
      </c>
      <c r="C16" s="17">
        <v>902414672.06000018</v>
      </c>
      <c r="D16" s="17">
        <v>855763780.47000027</v>
      </c>
      <c r="E16" s="17">
        <v>850342293.35000038</v>
      </c>
      <c r="F16" s="17">
        <v>847956359.15000021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186601813.79000002</v>
      </c>
      <c r="C17" s="17">
        <v>875309281.95000017</v>
      </c>
      <c r="D17" s="17">
        <v>847573646.06000006</v>
      </c>
      <c r="E17" s="17">
        <v>843758080.89000022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99395628.659999996</v>
      </c>
      <c r="C18" s="17">
        <v>667031562.66999984</v>
      </c>
      <c r="D18" s="17">
        <v>646225771.23999989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170889149.31</v>
      </c>
      <c r="C19" s="17">
        <v>1079652876.5099998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28.8" x14ac:dyDescent="0.3">
      <c r="A22" s="22" t="s">
        <v>6</v>
      </c>
      <c r="B22" s="22" t="s">
        <v>18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192638398.50999999</v>
      </c>
      <c r="D23" s="25" t="s">
        <v>8</v>
      </c>
      <c r="E23" s="26">
        <f>SUM(C14,D13,E12,F11,G10)-SUM(B14,C13,D12,E11,F10)+B15</f>
        <v>850785034.6500001</v>
      </c>
      <c r="F23" s="26">
        <f>SUM(B26:B29)</f>
        <v>850045799.90999997</v>
      </c>
    </row>
    <row r="24" spans="1:12" x14ac:dyDescent="0.3">
      <c r="A24" s="16">
        <f t="shared" si="0"/>
        <v>20161</v>
      </c>
      <c r="B24" s="27">
        <v>215710053.31999999</v>
      </c>
      <c r="D24" s="25" t="s">
        <v>9</v>
      </c>
      <c r="E24" s="26">
        <f>SUM(C15,D14,E13,F12,G11,H10)-SUM(B15,C14,D13,E12,F11,G10)+B16</f>
        <v>837320142.67999899</v>
      </c>
      <c r="F24" s="26">
        <f>SUM(B30:B33)</f>
        <v>836827011.04999995</v>
      </c>
    </row>
    <row r="25" spans="1:12" x14ac:dyDescent="0.3">
      <c r="A25" s="16">
        <f t="shared" si="0"/>
        <v>20162</v>
      </c>
      <c r="B25" s="27">
        <v>199953600.21000001</v>
      </c>
      <c r="D25" s="25" t="s">
        <v>10</v>
      </c>
      <c r="E25" s="26">
        <f>SUM(C16,D15,E14,F13,G12,H11,I10)-SUM(B16,C15,D14,E13,F12,G11,H10)+B17</f>
        <v>848185362.29999924</v>
      </c>
      <c r="F25" s="26">
        <f>SUM(B34:B37)</f>
        <v>847759416.83000004</v>
      </c>
    </row>
    <row r="26" spans="1:12" x14ac:dyDescent="0.3">
      <c r="A26" s="16">
        <f t="shared" si="0"/>
        <v>20163</v>
      </c>
      <c r="B26" s="27">
        <v>205086399.25</v>
      </c>
      <c r="D26" s="25" t="s">
        <v>11</v>
      </c>
      <c r="E26" s="26">
        <f>SUM(C17,D16,E15,F14,G13,H12,I11,J10)-SUM(B17,C16,D15,E14,F13,G12,H11,I10)+B18</f>
        <v>731581148.19000065</v>
      </c>
      <c r="F26" s="26">
        <f>SUM(B38:B41)</f>
        <v>731133743.5</v>
      </c>
    </row>
    <row r="27" spans="1:12" x14ac:dyDescent="0.3">
      <c r="A27" s="16">
        <f t="shared" si="0"/>
        <v>20164</v>
      </c>
      <c r="B27" s="27">
        <v>213321082.52000001</v>
      </c>
      <c r="D27" s="25" t="s">
        <v>12</v>
      </c>
      <c r="E27" s="26">
        <f>SUM(C18,D17,E16,F15,G14,H13,I12,J11,K10)-SUM(B18,C17,D16,E15,F14,G13,H12,I11,J10)+B19</f>
        <v>702324210.0999999</v>
      </c>
      <c r="F27" s="26">
        <f>SUM(B42:B45)</f>
        <v>702084361.53999996</v>
      </c>
    </row>
    <row r="28" spans="1:12" x14ac:dyDescent="0.3">
      <c r="A28" s="16">
        <f t="shared" si="0"/>
        <v>20171</v>
      </c>
      <c r="B28" s="27">
        <v>232296083.97999999</v>
      </c>
      <c r="D28" s="25" t="s">
        <v>13</v>
      </c>
      <c r="E28" s="26">
        <f>SUM(C19,D18,E17,F16,G15,H14,I13,J12,K11,L10)-SUM(B19,C18,D17,E16,F15,G14,H13,I12,J11,K10)</f>
        <v>880269572.21000004</v>
      </c>
      <c r="F28" s="26">
        <f>SUM(B46:B49)</f>
        <v>1089873169.6300001</v>
      </c>
    </row>
    <row r="29" spans="1:12" x14ac:dyDescent="0.3">
      <c r="A29" s="16">
        <f t="shared" si="0"/>
        <v>20172</v>
      </c>
      <c r="B29" s="27">
        <v>199342234.16</v>
      </c>
    </row>
    <row r="30" spans="1:12" x14ac:dyDescent="0.3">
      <c r="A30" s="16">
        <f t="shared" si="0"/>
        <v>20173</v>
      </c>
      <c r="B30" s="27">
        <v>203235761.88999999</v>
      </c>
    </row>
    <row r="31" spans="1:12" x14ac:dyDescent="0.3">
      <c r="A31" s="16">
        <f t="shared" si="0"/>
        <v>20174</v>
      </c>
      <c r="B31" s="27">
        <v>222892957.69</v>
      </c>
    </row>
    <row r="32" spans="1:12" x14ac:dyDescent="0.3">
      <c r="A32" s="16">
        <f t="shared" si="0"/>
        <v>20181</v>
      </c>
      <c r="B32" s="27">
        <v>211188227.66</v>
      </c>
    </row>
    <row r="33" spans="1:2" x14ac:dyDescent="0.3">
      <c r="A33" s="16">
        <f t="shared" si="0"/>
        <v>20182</v>
      </c>
      <c r="B33" s="27">
        <v>199510063.81</v>
      </c>
    </row>
    <row r="34" spans="1:2" x14ac:dyDescent="0.3">
      <c r="A34" s="16">
        <f t="shared" si="0"/>
        <v>20183</v>
      </c>
      <c r="B34" s="27">
        <v>197398929.84999999</v>
      </c>
    </row>
    <row r="35" spans="1:2" x14ac:dyDescent="0.3">
      <c r="A35" s="16">
        <f t="shared" si="0"/>
        <v>20184</v>
      </c>
      <c r="B35" s="27">
        <v>214651365.77000001</v>
      </c>
    </row>
    <row r="36" spans="1:2" x14ac:dyDescent="0.3">
      <c r="A36" s="16">
        <f t="shared" si="0"/>
        <v>20191</v>
      </c>
      <c r="B36" s="27">
        <v>232868820.09</v>
      </c>
    </row>
    <row r="37" spans="1:2" x14ac:dyDescent="0.3">
      <c r="A37" s="16">
        <f t="shared" si="0"/>
        <v>20192</v>
      </c>
      <c r="B37" s="27">
        <v>202840301.12</v>
      </c>
    </row>
    <row r="38" spans="1:2" x14ac:dyDescent="0.3">
      <c r="A38" s="16">
        <f t="shared" si="0"/>
        <v>20193</v>
      </c>
      <c r="B38" s="27">
        <v>207793006.28</v>
      </c>
    </row>
    <row r="39" spans="1:2" x14ac:dyDescent="0.3">
      <c r="A39" s="16">
        <f t="shared" si="0"/>
        <v>20194</v>
      </c>
      <c r="B39" s="27">
        <v>224783983.69</v>
      </c>
    </row>
    <row r="40" spans="1:2" x14ac:dyDescent="0.3">
      <c r="A40" s="16">
        <f t="shared" si="0"/>
        <v>20201</v>
      </c>
      <c r="B40" s="27">
        <v>211061453.75</v>
      </c>
    </row>
    <row r="41" spans="1:2" x14ac:dyDescent="0.3">
      <c r="A41" s="16">
        <f t="shared" si="0"/>
        <v>20202</v>
      </c>
      <c r="B41" s="27">
        <v>87495299.780000001</v>
      </c>
    </row>
    <row r="42" spans="1:2" x14ac:dyDescent="0.3">
      <c r="A42" s="16">
        <f t="shared" si="0"/>
        <v>20203</v>
      </c>
      <c r="B42" s="27">
        <v>147995359.06999999</v>
      </c>
    </row>
    <row r="43" spans="1:2" x14ac:dyDescent="0.3">
      <c r="A43" s="16">
        <f t="shared" si="0"/>
        <v>20204</v>
      </c>
      <c r="B43" s="27">
        <v>175635252.72999999</v>
      </c>
    </row>
    <row r="44" spans="1:2" x14ac:dyDescent="0.3">
      <c r="A44" s="16">
        <f t="shared" si="0"/>
        <v>20211</v>
      </c>
      <c r="B44" s="27">
        <v>184477741.88999999</v>
      </c>
    </row>
    <row r="45" spans="1:2" x14ac:dyDescent="0.3">
      <c r="A45" s="16">
        <f t="shared" si="0"/>
        <v>20212</v>
      </c>
      <c r="B45" s="27">
        <v>193976007.84999999</v>
      </c>
    </row>
    <row r="46" spans="1:2" x14ac:dyDescent="0.3">
      <c r="A46" s="16">
        <f t="shared" si="0"/>
        <v>20213</v>
      </c>
      <c r="B46" s="27">
        <v>247007129.78</v>
      </c>
    </row>
    <row r="47" spans="1:2" x14ac:dyDescent="0.3">
      <c r="A47" s="16">
        <f t="shared" si="0"/>
        <v>20214</v>
      </c>
      <c r="B47" s="27">
        <v>251901939.58000001</v>
      </c>
    </row>
    <row r="48" spans="1:2" x14ac:dyDescent="0.3">
      <c r="A48" s="16">
        <f>IF(RIGHT(A49,1)="1",A49-7,A49-1)</f>
        <v>20221</v>
      </c>
      <c r="B48" s="27">
        <v>307157927.42000002</v>
      </c>
    </row>
    <row r="49" spans="1:2" x14ac:dyDescent="0.3">
      <c r="A49" s="16">
        <f>FYQtr</f>
        <v>20222</v>
      </c>
      <c r="B49" s="27">
        <v>283806172.85000002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9C64-3FC6-4676-9924-2BDE0798B005}">
  <dimension ref="A1:L52"/>
  <sheetViews>
    <sheetView topLeftCell="A34" zoomScaleNormal="100" workbookViewId="0">
      <selection activeCell="A51" sqref="A51:A52"/>
    </sheetView>
  </sheetViews>
  <sheetFormatPr defaultRowHeight="14.4" x14ac:dyDescent="0.3"/>
  <cols>
    <col min="1" max="1" width="8.88671875" style="10"/>
    <col min="2" max="12" width="12.77734375" style="10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23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 t="s">
        <v>27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17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5700520.6099999994</v>
      </c>
      <c r="C10" s="17">
        <v>37163339.699999996</v>
      </c>
      <c r="D10" s="17">
        <v>36155721.390000001</v>
      </c>
      <c r="E10" s="17">
        <v>35874180.220000006</v>
      </c>
      <c r="F10" s="17">
        <v>35826565.670000009</v>
      </c>
      <c r="G10" s="17">
        <v>35816725.330000013</v>
      </c>
      <c r="H10" s="17">
        <v>35807330.470000006</v>
      </c>
      <c r="I10" s="17">
        <v>35799044.18999999</v>
      </c>
      <c r="J10" s="17">
        <v>35797254.349999994</v>
      </c>
      <c r="K10" s="17">
        <v>35794905.589999996</v>
      </c>
      <c r="L10" s="17">
        <v>35792261.449999988</v>
      </c>
    </row>
    <row r="11" spans="1:12" x14ac:dyDescent="0.3">
      <c r="A11" s="16">
        <v>20141</v>
      </c>
      <c r="B11" s="17">
        <v>6471320.9500000002</v>
      </c>
      <c r="C11" s="17">
        <v>40944647.989999995</v>
      </c>
      <c r="D11" s="17">
        <v>39728849.399999999</v>
      </c>
      <c r="E11" s="17">
        <v>39478296.210000001</v>
      </c>
      <c r="F11" s="17">
        <v>39466987.849999994</v>
      </c>
      <c r="G11" s="17">
        <v>39462356.469999991</v>
      </c>
      <c r="H11" s="17">
        <v>39460276.569999985</v>
      </c>
      <c r="I11" s="17">
        <v>39458577.919999972</v>
      </c>
      <c r="J11" s="17">
        <v>39457903.049999967</v>
      </c>
      <c r="K11" s="17">
        <v>39455020.909999967</v>
      </c>
      <c r="L11" s="18" t="s">
        <v>1</v>
      </c>
    </row>
    <row r="12" spans="1:12" x14ac:dyDescent="0.3">
      <c r="A12" s="16">
        <v>20151</v>
      </c>
      <c r="B12" s="17">
        <v>7521785.8600000003</v>
      </c>
      <c r="C12" s="17">
        <v>43847114.480000004</v>
      </c>
      <c r="D12" s="17">
        <v>42644049.280000001</v>
      </c>
      <c r="E12" s="17">
        <v>42580309.300000004</v>
      </c>
      <c r="F12" s="17">
        <v>42570233.379999995</v>
      </c>
      <c r="G12" s="17">
        <v>42570897.419999994</v>
      </c>
      <c r="H12" s="17">
        <v>42570783.390000001</v>
      </c>
      <c r="I12" s="17">
        <v>42570749.099999994</v>
      </c>
      <c r="J12" s="17">
        <v>42571373.829999991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7986108.9399999995</v>
      </c>
      <c r="C13" s="17">
        <v>48464383.839999989</v>
      </c>
      <c r="D13" s="17">
        <v>47434722.899999991</v>
      </c>
      <c r="E13" s="17">
        <v>47357899.110000007</v>
      </c>
      <c r="F13" s="17">
        <v>47346572.970000014</v>
      </c>
      <c r="G13" s="17">
        <v>47351762.990000017</v>
      </c>
      <c r="H13" s="17">
        <v>47351561.450000025</v>
      </c>
      <c r="I13" s="17">
        <v>47351958.550000019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8629883.0800000001</v>
      </c>
      <c r="C14" s="17">
        <v>53155262.989999995</v>
      </c>
      <c r="D14" s="17">
        <v>52143397.609999992</v>
      </c>
      <c r="E14" s="17">
        <v>52085750.880000003</v>
      </c>
      <c r="F14" s="17">
        <v>52087795.719999999</v>
      </c>
      <c r="G14" s="17">
        <v>52093728.749999985</v>
      </c>
      <c r="H14" s="17">
        <v>52094660.019999981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9628417.8200000003</v>
      </c>
      <c r="C15" s="17">
        <v>53473808.770000011</v>
      </c>
      <c r="D15" s="17">
        <v>52723488.200000018</v>
      </c>
      <c r="E15" s="17">
        <v>52723811.370000027</v>
      </c>
      <c r="F15" s="17">
        <v>52721926.410000019</v>
      </c>
      <c r="G15" s="17">
        <v>52729274.910000026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8914390.6099999994</v>
      </c>
      <c r="C16" s="17">
        <v>52652342.350000001</v>
      </c>
      <c r="D16" s="17">
        <v>52005991.49000001</v>
      </c>
      <c r="E16" s="17">
        <v>51989693.860000007</v>
      </c>
      <c r="F16" s="17">
        <v>52008227.030000001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9383432.1699999999</v>
      </c>
      <c r="C17" s="17">
        <v>52433423.490000002</v>
      </c>
      <c r="D17" s="17">
        <v>52144844.800000012</v>
      </c>
      <c r="E17" s="17">
        <v>52237955.090000018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5966862.0800000001</v>
      </c>
      <c r="C18" s="17">
        <v>42788636.920000002</v>
      </c>
      <c r="D18" s="17">
        <v>42736212.18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9089849.1999999993</v>
      </c>
      <c r="C19" s="17">
        <v>62678790.339999989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28.8" x14ac:dyDescent="0.3">
      <c r="A22" s="22" t="s">
        <v>6</v>
      </c>
      <c r="B22" s="22" t="s">
        <v>18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12068129.220000001</v>
      </c>
      <c r="D23" s="25" t="s">
        <v>8</v>
      </c>
      <c r="E23" s="26">
        <f>SUM(C14,D13,E12,F11,G10)-SUM(B14,C13,D12,E11,F10)+B15</f>
        <v>53039248.109999992</v>
      </c>
      <c r="F23" s="26">
        <f>SUM(B26:B29)</f>
        <v>53020445.399999999</v>
      </c>
    </row>
    <row r="24" spans="1:12" x14ac:dyDescent="0.3">
      <c r="A24" s="16">
        <f t="shared" si="0"/>
        <v>20161</v>
      </c>
      <c r="B24" s="27">
        <v>12414072.92</v>
      </c>
      <c r="D24" s="25" t="s">
        <v>9</v>
      </c>
      <c r="E24" s="26">
        <f>SUM(C15,D14,E13,F12,G11,H10)-SUM(B15,C14,D13,E12,F11,G10)+B16</f>
        <v>51646990.230000004</v>
      </c>
      <c r="F24" s="26">
        <f>SUM(B30:B33)</f>
        <v>51630920.990000002</v>
      </c>
    </row>
    <row r="25" spans="1:12" x14ac:dyDescent="0.3">
      <c r="A25" s="16">
        <f t="shared" si="0"/>
        <v>20162</v>
      </c>
      <c r="B25" s="27">
        <v>12311161.75</v>
      </c>
      <c r="D25" s="25" t="s">
        <v>10</v>
      </c>
      <c r="E25" s="26">
        <f>SUM(C16,D15,E14,F13,G12,H11,I10)-SUM(B16,C15,D14,E13,F12,G11,H10)+B17</f>
        <v>52292388.329999968</v>
      </c>
      <c r="F25" s="26">
        <f>SUM(B34:B37)</f>
        <v>52279780.300000004</v>
      </c>
    </row>
    <row r="26" spans="1:12" x14ac:dyDescent="0.3">
      <c r="A26" s="16">
        <f t="shared" si="0"/>
        <v>20163</v>
      </c>
      <c r="B26" s="27">
        <v>12264834.18</v>
      </c>
      <c r="D26" s="25" t="s">
        <v>11</v>
      </c>
      <c r="E26" s="26">
        <f>SUM(C17,D16,E15,F14,G13,H12,I11,J10)-SUM(B17,C16,D15,E14,F13,G12,H11,I10)+B18</f>
        <v>48374458.050000027</v>
      </c>
      <c r="F26" s="26">
        <f>SUM(B38:B41)</f>
        <v>48364107.479999997</v>
      </c>
    </row>
    <row r="27" spans="1:12" x14ac:dyDescent="0.3">
      <c r="A27" s="16">
        <f t="shared" si="0"/>
        <v>20164</v>
      </c>
      <c r="B27" s="27">
        <v>12741825.949999999</v>
      </c>
      <c r="D27" s="25" t="s">
        <v>12</v>
      </c>
      <c r="E27" s="26">
        <f>SUM(C18,D17,E16,F15,G14,H13,I12,J11,K10)-SUM(B18,C17,D16,E15,F14,G13,H12,I11,J10)+B19</f>
        <v>45607536.330000058</v>
      </c>
      <c r="F27" s="26">
        <f>SUM(B42:B45)</f>
        <v>45599573.049999997</v>
      </c>
    </row>
    <row r="28" spans="1:12" x14ac:dyDescent="0.3">
      <c r="A28" s="16">
        <f t="shared" si="0"/>
        <v>20171</v>
      </c>
      <c r="B28" s="27">
        <v>14683998.300000001</v>
      </c>
      <c r="D28" s="25" t="s">
        <v>13</v>
      </c>
      <c r="E28" s="26">
        <f>SUM(C19,D18,E17,F16,G15,H14,I13,J12,K11,L10)-SUM(B19,C18,D17,E16,F15,G14,H13,I12,J11,K10)</f>
        <v>53651935.179999948</v>
      </c>
      <c r="F28" s="26">
        <f>SUM(B46:B49)</f>
        <v>64079410.860000007</v>
      </c>
    </row>
    <row r="29" spans="1:12" x14ac:dyDescent="0.3">
      <c r="A29" s="16">
        <f t="shared" si="0"/>
        <v>20172</v>
      </c>
      <c r="B29" s="27">
        <v>13329786.970000001</v>
      </c>
    </row>
    <row r="30" spans="1:12" x14ac:dyDescent="0.3">
      <c r="A30" s="16">
        <f t="shared" si="0"/>
        <v>20173</v>
      </c>
      <c r="B30" s="27">
        <v>13315737.539999999</v>
      </c>
    </row>
    <row r="31" spans="1:12" x14ac:dyDescent="0.3">
      <c r="A31" s="16">
        <f t="shared" si="0"/>
        <v>20174</v>
      </c>
      <c r="B31" s="27">
        <v>13406916.199999999</v>
      </c>
    </row>
    <row r="32" spans="1:12" x14ac:dyDescent="0.3">
      <c r="A32" s="16">
        <f t="shared" si="0"/>
        <v>20181</v>
      </c>
      <c r="B32" s="27">
        <v>12854997.57</v>
      </c>
    </row>
    <row r="33" spans="1:2" x14ac:dyDescent="0.3">
      <c r="A33" s="16">
        <f t="shared" si="0"/>
        <v>20182</v>
      </c>
      <c r="B33" s="27">
        <v>12053269.68</v>
      </c>
    </row>
    <row r="34" spans="1:2" x14ac:dyDescent="0.3">
      <c r="A34" s="16">
        <f t="shared" si="0"/>
        <v>20183</v>
      </c>
      <c r="B34" s="27">
        <v>12317587.25</v>
      </c>
    </row>
    <row r="35" spans="1:2" x14ac:dyDescent="0.3">
      <c r="A35" s="16">
        <f t="shared" si="0"/>
        <v>20184</v>
      </c>
      <c r="B35" s="27">
        <v>13037322.289999999</v>
      </c>
    </row>
    <row r="36" spans="1:2" x14ac:dyDescent="0.3">
      <c r="A36" s="16">
        <f t="shared" si="0"/>
        <v>20191</v>
      </c>
      <c r="B36" s="27">
        <v>13797471.380000001</v>
      </c>
    </row>
    <row r="37" spans="1:2" x14ac:dyDescent="0.3">
      <c r="A37" s="16">
        <f t="shared" si="0"/>
        <v>20192</v>
      </c>
      <c r="B37" s="27">
        <v>13127399.380000001</v>
      </c>
    </row>
    <row r="38" spans="1:2" x14ac:dyDescent="0.3">
      <c r="A38" s="16">
        <f t="shared" si="0"/>
        <v>20193</v>
      </c>
      <c r="B38" s="27">
        <v>13671685.630000001</v>
      </c>
    </row>
    <row r="39" spans="1:2" x14ac:dyDescent="0.3">
      <c r="A39" s="16">
        <f t="shared" si="0"/>
        <v>20194</v>
      </c>
      <c r="B39" s="27">
        <v>13989171.66</v>
      </c>
    </row>
    <row r="40" spans="1:2" x14ac:dyDescent="0.3">
      <c r="A40" s="16">
        <f t="shared" si="0"/>
        <v>20201</v>
      </c>
      <c r="B40" s="27">
        <v>13304532.51</v>
      </c>
    </row>
    <row r="41" spans="1:2" x14ac:dyDescent="0.3">
      <c r="A41" s="16">
        <f t="shared" si="0"/>
        <v>20202</v>
      </c>
      <c r="B41" s="27">
        <v>7398717.6799999997</v>
      </c>
    </row>
    <row r="42" spans="1:2" x14ac:dyDescent="0.3">
      <c r="A42" s="16">
        <f t="shared" si="0"/>
        <v>20203</v>
      </c>
      <c r="B42" s="27">
        <v>10419975.029999999</v>
      </c>
    </row>
    <row r="43" spans="1:2" x14ac:dyDescent="0.3">
      <c r="A43" s="16">
        <f t="shared" si="0"/>
        <v>20204</v>
      </c>
      <c r="B43" s="27">
        <v>11177807.99</v>
      </c>
    </row>
    <row r="44" spans="1:2" x14ac:dyDescent="0.3">
      <c r="A44" s="16">
        <f t="shared" si="0"/>
        <v>20211</v>
      </c>
      <c r="B44" s="27">
        <v>11383833.09</v>
      </c>
    </row>
    <row r="45" spans="1:2" x14ac:dyDescent="0.3">
      <c r="A45" s="16">
        <f t="shared" si="0"/>
        <v>20212</v>
      </c>
      <c r="B45" s="27">
        <v>12617956.939999999</v>
      </c>
    </row>
    <row r="46" spans="1:2" x14ac:dyDescent="0.3">
      <c r="A46" s="16">
        <f t="shared" si="0"/>
        <v>20213</v>
      </c>
      <c r="B46" s="27">
        <v>14638878.65</v>
      </c>
    </row>
    <row r="47" spans="1:2" x14ac:dyDescent="0.3">
      <c r="A47" s="16">
        <f t="shared" si="0"/>
        <v>20214</v>
      </c>
      <c r="B47" s="27">
        <v>15935849.49</v>
      </c>
    </row>
    <row r="48" spans="1:2" x14ac:dyDescent="0.3">
      <c r="A48" s="16">
        <f>IF(RIGHT(A49,1)="1",A49-7,A49-1)</f>
        <v>20221</v>
      </c>
      <c r="B48" s="27">
        <v>17008420.120000001</v>
      </c>
    </row>
    <row r="49" spans="1:2" x14ac:dyDescent="0.3">
      <c r="A49" s="16">
        <f>FYQtr</f>
        <v>20222</v>
      </c>
      <c r="B49" s="27">
        <v>16496262.6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5369-3096-46B4-BB9D-3192BBEAFBAA}">
  <dimension ref="A1:L52"/>
  <sheetViews>
    <sheetView topLeftCell="A34" zoomScaleNormal="100" workbookViewId="0">
      <selection activeCell="A51" sqref="A51:A52"/>
    </sheetView>
  </sheetViews>
  <sheetFormatPr defaultRowHeight="14.4" x14ac:dyDescent="0.3"/>
  <cols>
    <col min="1" max="1" width="8.88671875" style="10"/>
    <col min="2" max="12" width="12.77734375" style="10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23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 t="s">
        <v>28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17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0</v>
      </c>
      <c r="C10" s="17">
        <v>271363.21999999997</v>
      </c>
      <c r="D10" s="17">
        <v>315906.17</v>
      </c>
      <c r="E10" s="17">
        <v>317613.21999999997</v>
      </c>
      <c r="F10" s="17">
        <v>317613.21999999997</v>
      </c>
      <c r="G10" s="17">
        <v>317613.21999999997</v>
      </c>
      <c r="H10" s="17">
        <v>317613.21999999997</v>
      </c>
      <c r="I10" s="17">
        <v>317613.21999999997</v>
      </c>
      <c r="J10" s="17">
        <v>317613.21999999997</v>
      </c>
      <c r="K10" s="17">
        <v>317613.21999999997</v>
      </c>
      <c r="L10" s="17">
        <v>317613.21999999997</v>
      </c>
    </row>
    <row r="11" spans="1:12" x14ac:dyDescent="0.3">
      <c r="A11" s="16">
        <v>20141</v>
      </c>
      <c r="B11" s="17">
        <v>20000</v>
      </c>
      <c r="C11" s="17">
        <v>259437.94</v>
      </c>
      <c r="D11" s="17">
        <v>296851.32</v>
      </c>
      <c r="E11" s="17">
        <v>296851.32</v>
      </c>
      <c r="F11" s="17">
        <v>295101.32</v>
      </c>
      <c r="G11" s="17">
        <v>295101.32</v>
      </c>
      <c r="H11" s="17">
        <v>295101.32</v>
      </c>
      <c r="I11" s="17">
        <v>295101.32</v>
      </c>
      <c r="J11" s="17">
        <v>295101.32</v>
      </c>
      <c r="K11" s="17">
        <v>295101.32</v>
      </c>
      <c r="L11" s="18" t="s">
        <v>1</v>
      </c>
    </row>
    <row r="12" spans="1:12" x14ac:dyDescent="0.3">
      <c r="A12" s="16">
        <v>20151</v>
      </c>
      <c r="B12" s="17">
        <v>15000</v>
      </c>
      <c r="C12" s="17">
        <v>425335.72</v>
      </c>
      <c r="D12" s="17">
        <v>478682.58999999991</v>
      </c>
      <c r="E12" s="17">
        <v>509446.42999999993</v>
      </c>
      <c r="F12" s="17">
        <v>509446.42999999993</v>
      </c>
      <c r="G12" s="17">
        <v>509446.42999999993</v>
      </c>
      <c r="H12" s="17">
        <v>509446.42999999993</v>
      </c>
      <c r="I12" s="17">
        <v>509446.42999999993</v>
      </c>
      <c r="J12" s="17">
        <v>509446.42999999993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53700</v>
      </c>
      <c r="C13" s="17">
        <v>295175</v>
      </c>
      <c r="D13" s="17">
        <v>315975</v>
      </c>
      <c r="E13" s="17">
        <v>335975</v>
      </c>
      <c r="F13" s="17">
        <v>335975</v>
      </c>
      <c r="G13" s="17">
        <v>343975</v>
      </c>
      <c r="H13" s="17">
        <v>343975</v>
      </c>
      <c r="I13" s="17">
        <v>343975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35000</v>
      </c>
      <c r="C14" s="17">
        <v>302250</v>
      </c>
      <c r="D14" s="17">
        <v>344650</v>
      </c>
      <c r="E14" s="17">
        <v>344650</v>
      </c>
      <c r="F14" s="17">
        <v>344650</v>
      </c>
      <c r="G14" s="17">
        <v>353150</v>
      </c>
      <c r="H14" s="17">
        <v>353150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20000</v>
      </c>
      <c r="C15" s="17">
        <v>339950</v>
      </c>
      <c r="D15" s="17">
        <v>408700</v>
      </c>
      <c r="E15" s="17">
        <v>409684.12</v>
      </c>
      <c r="F15" s="17">
        <v>409684.12</v>
      </c>
      <c r="G15" s="17">
        <v>409684.12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20000</v>
      </c>
      <c r="C16" s="17">
        <v>391971.42</v>
      </c>
      <c r="D16" s="17">
        <v>446171.42</v>
      </c>
      <c r="E16" s="17">
        <v>469221.42</v>
      </c>
      <c r="F16" s="17">
        <v>469221.42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23650</v>
      </c>
      <c r="C17" s="17">
        <v>335250</v>
      </c>
      <c r="D17" s="17">
        <v>367200</v>
      </c>
      <c r="E17" s="17">
        <v>382200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22750</v>
      </c>
      <c r="C18" s="17">
        <v>168000</v>
      </c>
      <c r="D18" s="17">
        <v>210500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12300</v>
      </c>
      <c r="C19" s="17">
        <v>138575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28.8" x14ac:dyDescent="0.3">
      <c r="A22" s="22" t="s">
        <v>6</v>
      </c>
      <c r="B22" s="22" t="s">
        <v>18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85600</v>
      </c>
      <c r="D23" s="25" t="s">
        <v>8</v>
      </c>
      <c r="E23" s="26">
        <f>SUM(C14,D13,E12,F11,G10)-SUM(B14,C13,D12,E11,F10)+B15</f>
        <v>337063.84000000008</v>
      </c>
      <c r="F23" s="26">
        <f>SUM(B26:B29)</f>
        <v>337063.83999999997</v>
      </c>
    </row>
    <row r="24" spans="1:12" x14ac:dyDescent="0.3">
      <c r="A24" s="16">
        <f t="shared" si="0"/>
        <v>20161</v>
      </c>
      <c r="B24" s="27">
        <v>92255.21</v>
      </c>
      <c r="D24" s="25" t="s">
        <v>9</v>
      </c>
      <c r="E24" s="26">
        <f>SUM(C15,D14,E13,F12,G11,H10)-SUM(B15,C14,D13,E12,F11,G10)+B16</f>
        <v>402349.99999999977</v>
      </c>
      <c r="F24" s="26">
        <f>SUM(B30:B33)</f>
        <v>402350</v>
      </c>
    </row>
    <row r="25" spans="1:12" x14ac:dyDescent="0.3">
      <c r="A25" s="16">
        <f t="shared" si="0"/>
        <v>20162</v>
      </c>
      <c r="B25" s="27">
        <v>62100</v>
      </c>
      <c r="D25" s="25" t="s">
        <v>10</v>
      </c>
      <c r="E25" s="26">
        <f>SUM(C16,D15,E14,F13,G12,H11,I10)-SUM(B16,C15,D14,E13,F12,G11,H10)+B17</f>
        <v>464371.41999999993</v>
      </c>
      <c r="F25" s="26">
        <f>SUM(B34:B37)</f>
        <v>464371.42</v>
      </c>
    </row>
    <row r="26" spans="1:12" x14ac:dyDescent="0.3">
      <c r="A26" s="16">
        <f t="shared" si="0"/>
        <v>20163</v>
      </c>
      <c r="B26" s="27">
        <v>62563.839999999997</v>
      </c>
      <c r="D26" s="25" t="s">
        <v>11</v>
      </c>
      <c r="E26" s="26">
        <f>SUM(C17,D16,E15,F14,G13,H12,I11,J10)-SUM(B17,C16,D15,E14,F13,G12,H11,I10)+B18</f>
        <v>397534.12000000011</v>
      </c>
      <c r="F26" s="26">
        <f>SUM(B38:B41)</f>
        <v>397534.12</v>
      </c>
    </row>
    <row r="27" spans="1:12" x14ac:dyDescent="0.3">
      <c r="A27" s="16">
        <f t="shared" si="0"/>
        <v>20164</v>
      </c>
      <c r="B27" s="27">
        <v>76350</v>
      </c>
      <c r="D27" s="25" t="s">
        <v>12</v>
      </c>
      <c r="E27" s="26">
        <f>SUM(C18,D17,E16,F15,G14,H13,I12,J11,K10)-SUM(B18,C17,D16,E15,F14,G13,H12,I11,J10)+B19</f>
        <v>221050</v>
      </c>
      <c r="F27" s="26">
        <f>SUM(B42:B45)</f>
        <v>221050</v>
      </c>
    </row>
    <row r="28" spans="1:12" x14ac:dyDescent="0.3">
      <c r="A28" s="16">
        <f t="shared" si="0"/>
        <v>20171</v>
      </c>
      <c r="B28" s="27">
        <v>103850</v>
      </c>
      <c r="D28" s="25" t="s">
        <v>13</v>
      </c>
      <c r="E28" s="26">
        <f>SUM(C19,D18,E17,F16,G15,H14,I13,J12,K11,L10)-SUM(B19,C18,D17,E16,F15,G14,H13,I12,J11,K10)</f>
        <v>183775</v>
      </c>
      <c r="F28" s="26">
        <f>SUM(B46:B49)</f>
        <v>223775</v>
      </c>
    </row>
    <row r="29" spans="1:12" x14ac:dyDescent="0.3">
      <c r="A29" s="16">
        <f t="shared" si="0"/>
        <v>20172</v>
      </c>
      <c r="B29" s="27">
        <v>94300</v>
      </c>
    </row>
    <row r="30" spans="1:12" x14ac:dyDescent="0.3">
      <c r="A30" s="16">
        <f t="shared" si="0"/>
        <v>20173</v>
      </c>
      <c r="B30" s="27">
        <v>90600</v>
      </c>
    </row>
    <row r="31" spans="1:12" x14ac:dyDescent="0.3">
      <c r="A31" s="16">
        <f t="shared" si="0"/>
        <v>20174</v>
      </c>
      <c r="B31" s="27">
        <v>88750</v>
      </c>
    </row>
    <row r="32" spans="1:12" x14ac:dyDescent="0.3">
      <c r="A32" s="16">
        <f t="shared" si="0"/>
        <v>20181</v>
      </c>
      <c r="B32" s="27">
        <v>143250</v>
      </c>
    </row>
    <row r="33" spans="1:2" x14ac:dyDescent="0.3">
      <c r="A33" s="16">
        <f t="shared" si="0"/>
        <v>20182</v>
      </c>
      <c r="B33" s="27">
        <v>79750</v>
      </c>
    </row>
    <row r="34" spans="1:2" x14ac:dyDescent="0.3">
      <c r="A34" s="16">
        <f t="shared" si="0"/>
        <v>20183</v>
      </c>
      <c r="B34" s="27">
        <v>101023.42</v>
      </c>
    </row>
    <row r="35" spans="1:2" x14ac:dyDescent="0.3">
      <c r="A35" s="16">
        <f t="shared" si="0"/>
        <v>20184</v>
      </c>
      <c r="B35" s="27">
        <v>148500</v>
      </c>
    </row>
    <row r="36" spans="1:2" x14ac:dyDescent="0.3">
      <c r="A36" s="16">
        <f t="shared" si="0"/>
        <v>20191</v>
      </c>
      <c r="B36" s="27">
        <v>129850</v>
      </c>
    </row>
    <row r="37" spans="1:2" x14ac:dyDescent="0.3">
      <c r="A37" s="16">
        <f t="shared" si="0"/>
        <v>20192</v>
      </c>
      <c r="B37" s="27">
        <v>84998</v>
      </c>
    </row>
    <row r="38" spans="1:2" x14ac:dyDescent="0.3">
      <c r="A38" s="16">
        <f t="shared" si="0"/>
        <v>20193</v>
      </c>
      <c r="B38" s="27">
        <v>179350</v>
      </c>
    </row>
    <row r="39" spans="1:2" x14ac:dyDescent="0.3">
      <c r="A39" s="16">
        <f t="shared" si="0"/>
        <v>20194</v>
      </c>
      <c r="B39" s="27">
        <v>102784.12</v>
      </c>
    </row>
    <row r="40" spans="1:2" x14ac:dyDescent="0.3">
      <c r="A40" s="16">
        <f t="shared" si="0"/>
        <v>20201</v>
      </c>
      <c r="B40" s="27">
        <v>58950</v>
      </c>
    </row>
    <row r="41" spans="1:2" x14ac:dyDescent="0.3">
      <c r="A41" s="16">
        <f t="shared" si="0"/>
        <v>20202</v>
      </c>
      <c r="B41" s="27">
        <v>56450</v>
      </c>
    </row>
    <row r="42" spans="1:2" x14ac:dyDescent="0.3">
      <c r="A42" s="16">
        <f t="shared" si="0"/>
        <v>20203</v>
      </c>
      <c r="B42" s="27">
        <v>72350</v>
      </c>
    </row>
    <row r="43" spans="1:2" x14ac:dyDescent="0.3">
      <c r="A43" s="16">
        <f t="shared" si="0"/>
        <v>20204</v>
      </c>
      <c r="B43" s="27">
        <v>21400</v>
      </c>
    </row>
    <row r="44" spans="1:2" x14ac:dyDescent="0.3">
      <c r="A44" s="16">
        <f t="shared" si="0"/>
        <v>20211</v>
      </c>
      <c r="B44" s="27">
        <v>50500</v>
      </c>
    </row>
    <row r="45" spans="1:2" x14ac:dyDescent="0.3">
      <c r="A45" s="16">
        <f t="shared" si="0"/>
        <v>20212</v>
      </c>
      <c r="B45" s="27">
        <v>76800</v>
      </c>
    </row>
    <row r="46" spans="1:2" x14ac:dyDescent="0.3">
      <c r="A46" s="16">
        <f t="shared" si="0"/>
        <v>20213</v>
      </c>
      <c r="B46" s="27">
        <v>26275</v>
      </c>
    </row>
    <row r="47" spans="1:2" x14ac:dyDescent="0.3">
      <c r="A47" s="16">
        <f t="shared" si="0"/>
        <v>20214</v>
      </c>
      <c r="B47" s="27">
        <v>51500</v>
      </c>
    </row>
    <row r="48" spans="1:2" x14ac:dyDescent="0.3">
      <c r="A48" s="16">
        <f>IF(RIGHT(A49,1)="1",A49-7,A49-1)</f>
        <v>20221</v>
      </c>
      <c r="B48" s="27">
        <v>41750</v>
      </c>
    </row>
    <row r="49" spans="1:2" x14ac:dyDescent="0.3">
      <c r="A49" s="16">
        <f>FYQtr</f>
        <v>20222</v>
      </c>
      <c r="B49" s="27">
        <v>104250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349E-C98E-40F4-B7B2-DD2155C9A10A}">
  <dimension ref="A1:L52"/>
  <sheetViews>
    <sheetView topLeftCell="A27" zoomScaleNormal="100" workbookViewId="0">
      <selection activeCell="A51" sqref="A51:A52"/>
    </sheetView>
  </sheetViews>
  <sheetFormatPr defaultRowHeight="14.4" x14ac:dyDescent="0.3"/>
  <cols>
    <col min="1" max="1" width="8.88671875" style="10"/>
    <col min="2" max="12" width="12.77734375" style="10" customWidth="1"/>
    <col min="13" max="16384" width="8.88671875" style="10"/>
  </cols>
  <sheetData>
    <row r="1" spans="1:12" ht="21" x14ac:dyDescent="0.4">
      <c r="A1" s="1" t="s">
        <v>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4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1" x14ac:dyDescent="0.4">
      <c r="A3" s="1" t="s">
        <v>16</v>
      </c>
      <c r="B3" s="7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ht="21" x14ac:dyDescent="0.4">
      <c r="A4" s="6" t="s">
        <v>29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1" x14ac:dyDescent="0.3">
      <c r="A5" s="29" t="s">
        <v>3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">
      <c r="A6" s="2"/>
      <c r="B6" s="1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">
      <c r="A7" s="30"/>
      <c r="B7" s="14" t="s">
        <v>31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5"/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72" x14ac:dyDescent="0.3">
      <c r="A9" s="3" t="s">
        <v>4</v>
      </c>
      <c r="B9" s="4">
        <v>3</v>
      </c>
      <c r="C9" s="5" t="s">
        <v>5</v>
      </c>
      <c r="D9" s="5">
        <v>27</v>
      </c>
      <c r="E9" s="5">
        <v>39</v>
      </c>
      <c r="F9" s="5">
        <v>51</v>
      </c>
      <c r="G9" s="5">
        <v>63</v>
      </c>
      <c r="H9" s="5">
        <v>75</v>
      </c>
      <c r="I9" s="5">
        <v>87</v>
      </c>
      <c r="J9" s="5">
        <v>99</v>
      </c>
      <c r="K9" s="5">
        <v>111</v>
      </c>
      <c r="L9" s="5">
        <v>123</v>
      </c>
    </row>
    <row r="10" spans="1:12" x14ac:dyDescent="0.3">
      <c r="A10" s="16">
        <v>20131</v>
      </c>
      <c r="B10" s="17">
        <v>7072</v>
      </c>
      <c r="C10" s="17">
        <v>37908</v>
      </c>
      <c r="D10" s="17">
        <v>40123</v>
      </c>
      <c r="E10" s="17">
        <v>41336</v>
      </c>
      <c r="F10" s="17">
        <v>41465</v>
      </c>
      <c r="G10" s="17">
        <v>41510</v>
      </c>
      <c r="H10" s="17">
        <v>41523</v>
      </c>
      <c r="I10" s="17">
        <v>41525</v>
      </c>
      <c r="J10" s="17">
        <v>41526</v>
      </c>
      <c r="K10" s="17">
        <v>41529</v>
      </c>
      <c r="L10" s="17">
        <v>41530</v>
      </c>
    </row>
    <row r="11" spans="1:12" x14ac:dyDescent="0.3">
      <c r="A11" s="16">
        <v>20141</v>
      </c>
      <c r="B11" s="17">
        <v>8052</v>
      </c>
      <c r="C11" s="17">
        <v>41604</v>
      </c>
      <c r="D11" s="17">
        <v>43925</v>
      </c>
      <c r="E11" s="17">
        <v>45256</v>
      </c>
      <c r="F11" s="17">
        <v>45422</v>
      </c>
      <c r="G11" s="17">
        <v>45460</v>
      </c>
      <c r="H11" s="17">
        <v>45471</v>
      </c>
      <c r="I11" s="17">
        <v>45478</v>
      </c>
      <c r="J11" s="17">
        <v>45480</v>
      </c>
      <c r="K11" s="17">
        <v>45482</v>
      </c>
      <c r="L11" s="18" t="s">
        <v>1</v>
      </c>
    </row>
    <row r="12" spans="1:12" x14ac:dyDescent="0.3">
      <c r="A12" s="16">
        <v>20151</v>
      </c>
      <c r="B12" s="17">
        <v>9593</v>
      </c>
      <c r="C12" s="17">
        <v>51325</v>
      </c>
      <c r="D12" s="17">
        <v>54532</v>
      </c>
      <c r="E12" s="17">
        <v>55924</v>
      </c>
      <c r="F12" s="17">
        <v>56088</v>
      </c>
      <c r="G12" s="17">
        <v>56129</v>
      </c>
      <c r="H12" s="17">
        <v>56148</v>
      </c>
      <c r="I12" s="17">
        <v>56155</v>
      </c>
      <c r="J12" s="17">
        <v>56158</v>
      </c>
      <c r="K12" s="18" t="s">
        <v>1</v>
      </c>
      <c r="L12" s="18" t="s">
        <v>1</v>
      </c>
    </row>
    <row r="13" spans="1:12" x14ac:dyDescent="0.3">
      <c r="A13" s="16">
        <v>20161</v>
      </c>
      <c r="B13" s="17">
        <v>10914</v>
      </c>
      <c r="C13" s="17">
        <v>54779</v>
      </c>
      <c r="D13" s="17">
        <v>57978</v>
      </c>
      <c r="E13" s="17">
        <v>59323</v>
      </c>
      <c r="F13" s="17">
        <v>59501</v>
      </c>
      <c r="G13" s="17">
        <v>59551</v>
      </c>
      <c r="H13" s="17">
        <v>59571</v>
      </c>
      <c r="I13" s="17">
        <v>59583</v>
      </c>
      <c r="J13" s="18" t="s">
        <v>1</v>
      </c>
      <c r="K13" s="18" t="s">
        <v>1</v>
      </c>
      <c r="L13" s="18" t="s">
        <v>1</v>
      </c>
    </row>
    <row r="14" spans="1:12" x14ac:dyDescent="0.3">
      <c r="A14" s="16">
        <v>20171</v>
      </c>
      <c r="B14" s="17">
        <v>11409</v>
      </c>
      <c r="C14" s="17">
        <v>54963</v>
      </c>
      <c r="D14" s="17">
        <v>58557</v>
      </c>
      <c r="E14" s="17">
        <v>60058</v>
      </c>
      <c r="F14" s="17">
        <v>60250</v>
      </c>
      <c r="G14" s="17">
        <v>60305</v>
      </c>
      <c r="H14" s="17">
        <v>60325</v>
      </c>
      <c r="I14" s="18" t="s">
        <v>1</v>
      </c>
      <c r="J14" s="18" t="s">
        <v>1</v>
      </c>
      <c r="K14" s="18" t="s">
        <v>1</v>
      </c>
      <c r="L14" s="18" t="s">
        <v>1</v>
      </c>
    </row>
    <row r="15" spans="1:12" x14ac:dyDescent="0.3">
      <c r="A15" s="16">
        <v>20181</v>
      </c>
      <c r="B15" s="17">
        <v>9783</v>
      </c>
      <c r="C15" s="17">
        <v>52352</v>
      </c>
      <c r="D15" s="17">
        <v>56728</v>
      </c>
      <c r="E15" s="17">
        <v>58388</v>
      </c>
      <c r="F15" s="17">
        <v>58606</v>
      </c>
      <c r="G15" s="17">
        <v>58665</v>
      </c>
      <c r="H15" s="18" t="s">
        <v>1</v>
      </c>
      <c r="I15" s="18" t="s">
        <v>1</v>
      </c>
      <c r="J15" s="18" t="s">
        <v>1</v>
      </c>
      <c r="K15" s="18" t="s">
        <v>1</v>
      </c>
      <c r="L15" s="18" t="s">
        <v>1</v>
      </c>
    </row>
    <row r="16" spans="1:12" x14ac:dyDescent="0.3">
      <c r="A16" s="16">
        <v>20191</v>
      </c>
      <c r="B16" s="17">
        <v>9959</v>
      </c>
      <c r="C16" s="17">
        <v>53751</v>
      </c>
      <c r="D16" s="17">
        <v>58130</v>
      </c>
      <c r="E16" s="17">
        <v>59616</v>
      </c>
      <c r="F16" s="17">
        <v>59849</v>
      </c>
      <c r="G16" s="18" t="s">
        <v>1</v>
      </c>
      <c r="H16" s="18" t="s">
        <v>1</v>
      </c>
      <c r="I16" s="18" t="s">
        <v>1</v>
      </c>
      <c r="J16" s="18" t="s">
        <v>1</v>
      </c>
      <c r="K16" s="18" t="s">
        <v>1</v>
      </c>
      <c r="L16" s="18" t="s">
        <v>1</v>
      </c>
    </row>
    <row r="17" spans="1:12" x14ac:dyDescent="0.3">
      <c r="A17" s="16">
        <v>20201</v>
      </c>
      <c r="B17" s="17">
        <v>9278</v>
      </c>
      <c r="C17" s="17">
        <v>48524</v>
      </c>
      <c r="D17" s="17">
        <v>52174</v>
      </c>
      <c r="E17" s="17">
        <v>53529</v>
      </c>
      <c r="F17" s="18" t="s">
        <v>1</v>
      </c>
      <c r="G17" s="18" t="s">
        <v>1</v>
      </c>
      <c r="H17" s="18" t="s">
        <v>1</v>
      </c>
      <c r="I17" s="18" t="s">
        <v>1</v>
      </c>
      <c r="J17" s="18" t="s">
        <v>1</v>
      </c>
      <c r="K17" s="18" t="s">
        <v>1</v>
      </c>
      <c r="L17" s="18" t="s">
        <v>1</v>
      </c>
    </row>
    <row r="18" spans="1:12" x14ac:dyDescent="0.3">
      <c r="A18" s="16">
        <v>20211</v>
      </c>
      <c r="B18" s="17">
        <v>3952</v>
      </c>
      <c r="C18" s="17">
        <v>28355</v>
      </c>
      <c r="D18" s="17">
        <v>30252</v>
      </c>
      <c r="E18" s="18" t="s">
        <v>1</v>
      </c>
      <c r="F18" s="18" t="s">
        <v>1</v>
      </c>
      <c r="G18" s="18" t="s">
        <v>1</v>
      </c>
      <c r="H18" s="18" t="s">
        <v>1</v>
      </c>
      <c r="I18" s="18" t="s">
        <v>1</v>
      </c>
      <c r="J18" s="18" t="s">
        <v>1</v>
      </c>
      <c r="K18" s="18" t="s">
        <v>1</v>
      </c>
      <c r="L18" s="18" t="s">
        <v>1</v>
      </c>
    </row>
    <row r="19" spans="1:12" x14ac:dyDescent="0.3">
      <c r="A19" s="16">
        <v>20221</v>
      </c>
      <c r="B19" s="17">
        <v>7165</v>
      </c>
      <c r="C19" s="17">
        <v>36911</v>
      </c>
      <c r="D19" s="18" t="s">
        <v>1</v>
      </c>
      <c r="E19" s="18" t="s">
        <v>1</v>
      </c>
      <c r="F19" s="18" t="s">
        <v>1</v>
      </c>
      <c r="G19" s="18" t="s">
        <v>1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</row>
    <row r="20" spans="1:12" x14ac:dyDescent="0.3">
      <c r="A20" s="16"/>
      <c r="B20" s="19"/>
      <c r="C20" s="19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20"/>
      <c r="B21" s="20"/>
      <c r="C21" s="20"/>
      <c r="D21" s="20"/>
      <c r="E21" s="20"/>
      <c r="F21" s="21" t="s">
        <v>1</v>
      </c>
      <c r="G21" s="20"/>
      <c r="H21" s="20"/>
      <c r="I21" s="20"/>
      <c r="J21" s="20"/>
      <c r="K21" s="20"/>
      <c r="L21" s="20"/>
    </row>
    <row r="22" spans="1:12" ht="43.2" x14ac:dyDescent="0.3">
      <c r="A22" s="22" t="s">
        <v>6</v>
      </c>
      <c r="B22" s="22" t="s">
        <v>32</v>
      </c>
      <c r="D22" s="23" t="s">
        <v>7</v>
      </c>
      <c r="E22" s="23" t="s">
        <v>14</v>
      </c>
      <c r="F22" s="23" t="s">
        <v>15</v>
      </c>
    </row>
    <row r="23" spans="1:12" x14ac:dyDescent="0.3">
      <c r="A23" s="16">
        <f t="shared" ref="A23:A47" si="0">IF(RIGHT(A24,1)="1",A24-7,A24-1)</f>
        <v>20154</v>
      </c>
      <c r="B23" s="24">
        <v>14893</v>
      </c>
      <c r="D23" s="25" t="s">
        <v>8</v>
      </c>
      <c r="E23" s="26">
        <f>SUM(C14,D13,E12,F11,G10)-SUM(B14,C13,D12,E11,F10)+B15</f>
        <v>58139</v>
      </c>
      <c r="F23" s="26">
        <f>SUM(B26:B29)</f>
        <v>58171</v>
      </c>
    </row>
    <row r="24" spans="1:12" x14ac:dyDescent="0.3">
      <c r="A24" s="16">
        <f t="shared" si="0"/>
        <v>20161</v>
      </c>
      <c r="B24" s="27">
        <v>15476</v>
      </c>
      <c r="D24" s="25" t="s">
        <v>9</v>
      </c>
      <c r="E24" s="26">
        <f>SUM(C15,D14,E13,F12,G11,H10)-SUM(B15,C14,D13,E12,F11,G10)+B16</f>
        <v>57682</v>
      </c>
      <c r="F24" s="26">
        <f>SUM(B30:B33)</f>
        <v>57714</v>
      </c>
    </row>
    <row r="25" spans="1:12" x14ac:dyDescent="0.3">
      <c r="A25" s="16">
        <f t="shared" si="0"/>
        <v>20162</v>
      </c>
      <c r="B25" s="27">
        <v>15343</v>
      </c>
      <c r="D25" s="25" t="s">
        <v>10</v>
      </c>
      <c r="E25" s="26">
        <f>SUM(C16,D15,E14,F13,G12,H11,I10)-SUM(B16,C15,D14,E13,F12,G11,H10)+B17</f>
        <v>59179</v>
      </c>
      <c r="F25" s="26">
        <f>SUM(B34:B37)</f>
        <v>59183</v>
      </c>
    </row>
    <row r="26" spans="1:12" x14ac:dyDescent="0.3">
      <c r="A26" s="16">
        <f t="shared" si="0"/>
        <v>20163</v>
      </c>
      <c r="B26" s="27">
        <v>15176</v>
      </c>
      <c r="D26" s="25" t="s">
        <v>11</v>
      </c>
      <c r="E26" s="26">
        <f>SUM(C17,D16,E15,F14,G13,H12,I11,J10)-SUM(B17,C16,D15,E14,F13,G12,H11,I10)+B18</f>
        <v>49506</v>
      </c>
      <c r="F26" s="26">
        <f>SUM(B38:B41)</f>
        <v>49518</v>
      </c>
    </row>
    <row r="27" spans="1:12" x14ac:dyDescent="0.3">
      <c r="A27" s="16">
        <f t="shared" si="0"/>
        <v>20164</v>
      </c>
      <c r="B27" s="27">
        <v>15385</v>
      </c>
      <c r="D27" s="25" t="s">
        <v>12</v>
      </c>
      <c r="E27" s="26">
        <f>SUM(C18,D17,E16,F15,G14,H13,I12,J11,K10)-SUM(B18,C17,D16,E15,F14,G13,H12,I11,J10)+B19</f>
        <v>37009</v>
      </c>
      <c r="F27" s="26">
        <f>SUM(B42:B45)</f>
        <v>37012</v>
      </c>
    </row>
    <row r="28" spans="1:12" x14ac:dyDescent="0.3">
      <c r="A28" s="16">
        <f t="shared" si="0"/>
        <v>20171</v>
      </c>
      <c r="B28" s="27">
        <v>14132</v>
      </c>
      <c r="D28" s="25" t="s">
        <v>13</v>
      </c>
      <c r="E28" s="26">
        <f>SUM(C19,D18,E17,F16,G15,H14,I13,J12,K11,L10)-SUM(B19,C18,D17,E16,F15,G14,H13,I12,J11,K10)</f>
        <v>33328</v>
      </c>
      <c r="F28" s="26">
        <f>SUM(B46:B49)</f>
        <v>40060</v>
      </c>
    </row>
    <row r="29" spans="1:12" x14ac:dyDescent="0.3">
      <c r="A29" s="16">
        <f t="shared" si="0"/>
        <v>20172</v>
      </c>
      <c r="B29" s="27">
        <v>13478</v>
      </c>
    </row>
    <row r="30" spans="1:12" x14ac:dyDescent="0.3">
      <c r="A30" s="16">
        <f t="shared" si="0"/>
        <v>20173</v>
      </c>
      <c r="B30" s="27">
        <v>13618</v>
      </c>
    </row>
    <row r="31" spans="1:12" x14ac:dyDescent="0.3">
      <c r="A31" s="16">
        <f t="shared" si="0"/>
        <v>20174</v>
      </c>
      <c r="B31" s="27">
        <v>14483</v>
      </c>
    </row>
    <row r="32" spans="1:12" x14ac:dyDescent="0.3">
      <c r="A32" s="16">
        <f t="shared" si="0"/>
        <v>20181</v>
      </c>
      <c r="B32" s="27">
        <v>14127</v>
      </c>
    </row>
    <row r="33" spans="1:2" x14ac:dyDescent="0.3">
      <c r="A33" s="16">
        <f t="shared" si="0"/>
        <v>20182</v>
      </c>
      <c r="B33" s="27">
        <v>15486</v>
      </c>
    </row>
    <row r="34" spans="1:2" x14ac:dyDescent="0.3">
      <c r="A34" s="16">
        <f t="shared" si="0"/>
        <v>20183</v>
      </c>
      <c r="B34" s="27">
        <v>14411</v>
      </c>
    </row>
    <row r="35" spans="1:2" x14ac:dyDescent="0.3">
      <c r="A35" s="16">
        <f t="shared" si="0"/>
        <v>20184</v>
      </c>
      <c r="B35" s="27">
        <v>15040</v>
      </c>
    </row>
    <row r="36" spans="1:2" x14ac:dyDescent="0.3">
      <c r="A36" s="16">
        <f t="shared" si="0"/>
        <v>20191</v>
      </c>
      <c r="B36" s="27">
        <v>15209</v>
      </c>
    </row>
    <row r="37" spans="1:2" x14ac:dyDescent="0.3">
      <c r="A37" s="16">
        <f t="shared" si="0"/>
        <v>20192</v>
      </c>
      <c r="B37" s="27">
        <v>14523</v>
      </c>
    </row>
    <row r="38" spans="1:2" x14ac:dyDescent="0.3">
      <c r="A38" s="16">
        <f t="shared" si="0"/>
        <v>20193</v>
      </c>
      <c r="B38" s="27">
        <v>14262</v>
      </c>
    </row>
    <row r="39" spans="1:2" x14ac:dyDescent="0.3">
      <c r="A39" s="16">
        <f t="shared" si="0"/>
        <v>20194</v>
      </c>
      <c r="B39" s="27">
        <v>14644</v>
      </c>
    </row>
    <row r="40" spans="1:2" x14ac:dyDescent="0.3">
      <c r="A40" s="16">
        <f t="shared" si="0"/>
        <v>20201</v>
      </c>
      <c r="B40" s="27">
        <v>13112</v>
      </c>
    </row>
    <row r="41" spans="1:2" x14ac:dyDescent="0.3">
      <c r="A41" s="16">
        <f t="shared" si="0"/>
        <v>20202</v>
      </c>
      <c r="B41" s="27">
        <v>7500</v>
      </c>
    </row>
    <row r="42" spans="1:2" x14ac:dyDescent="0.3">
      <c r="A42" s="16">
        <f t="shared" si="0"/>
        <v>20203</v>
      </c>
      <c r="B42" s="27">
        <v>8629</v>
      </c>
    </row>
    <row r="43" spans="1:2" x14ac:dyDescent="0.3">
      <c r="A43" s="16">
        <f t="shared" si="0"/>
        <v>20204</v>
      </c>
      <c r="B43" s="27">
        <v>9132</v>
      </c>
    </row>
    <row r="44" spans="1:2" x14ac:dyDescent="0.3">
      <c r="A44" s="16">
        <f t="shared" si="0"/>
        <v>20211</v>
      </c>
      <c r="B44" s="27">
        <v>9083</v>
      </c>
    </row>
    <row r="45" spans="1:2" x14ac:dyDescent="0.3">
      <c r="A45" s="16">
        <f t="shared" si="0"/>
        <v>20212</v>
      </c>
      <c r="B45" s="27">
        <v>10168</v>
      </c>
    </row>
    <row r="46" spans="1:2" x14ac:dyDescent="0.3">
      <c r="A46" s="16">
        <f t="shared" si="0"/>
        <v>20213</v>
      </c>
      <c r="B46" s="27">
        <v>9926</v>
      </c>
    </row>
    <row r="47" spans="1:2" x14ac:dyDescent="0.3">
      <c r="A47" s="16">
        <f t="shared" si="0"/>
        <v>20214</v>
      </c>
      <c r="B47" s="27">
        <v>10117</v>
      </c>
    </row>
    <row r="48" spans="1:2" x14ac:dyDescent="0.3">
      <c r="A48" s="16">
        <f>IF(RIGHT(A49,1)="1",A49-7,A49-1)</f>
        <v>20221</v>
      </c>
      <c r="B48" s="27">
        <v>9976</v>
      </c>
    </row>
    <row r="49" spans="1:2" x14ac:dyDescent="0.3">
      <c r="A49" s="16">
        <f>FYQtr</f>
        <v>20222</v>
      </c>
      <c r="B49" s="27">
        <v>10041</v>
      </c>
    </row>
    <row r="51" spans="1:2" x14ac:dyDescent="0.3">
      <c r="A51" s="28" t="s">
        <v>37</v>
      </c>
    </row>
    <row r="52" spans="1:2" x14ac:dyDescent="0.3">
      <c r="A52" s="28" t="s">
        <v>38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</vt:i4>
      </vt:variant>
    </vt:vector>
  </HeadingPairs>
  <TitlesOfParts>
    <vt:vector size="26" baseType="lpstr">
      <vt:lpstr>Pd BI</vt:lpstr>
      <vt:lpstr>Pd PD</vt:lpstr>
      <vt:lpstr>Pd MPC</vt:lpstr>
      <vt:lpstr>Pd UM</vt:lpstr>
      <vt:lpstr>Pd COMP</vt:lpstr>
      <vt:lpstr>Pd COLL</vt:lpstr>
      <vt:lpstr>Pd Misc. Damage</vt:lpstr>
      <vt:lpstr>Pd Misc. Liab</vt:lpstr>
      <vt:lpstr>Rept Ct BI</vt:lpstr>
      <vt:lpstr>Rept Ct PD</vt:lpstr>
      <vt:lpstr>Rept Ct MPC</vt:lpstr>
      <vt:lpstr>Rept Ct UM</vt:lpstr>
      <vt:lpstr>Rept Ct COMP</vt:lpstr>
      <vt:lpstr>Rept Ct COLL</vt:lpstr>
      <vt:lpstr>Rept Ct Misc. Damage</vt:lpstr>
      <vt:lpstr>Rept Ct Misc. Liab</vt:lpstr>
      <vt:lpstr>Closed Ct BI</vt:lpstr>
      <vt:lpstr>Closed Ct PD</vt:lpstr>
      <vt:lpstr>Closed Ct MPC</vt:lpstr>
      <vt:lpstr>Closed Ct UM</vt:lpstr>
      <vt:lpstr>Closed Ct COMP</vt:lpstr>
      <vt:lpstr>Closed Ct COLL</vt:lpstr>
      <vt:lpstr>Closed Ct Misc. Damage</vt:lpstr>
      <vt:lpstr>Closed Ct Misc. Liab</vt:lpstr>
      <vt:lpstr>'Pd BI'!Print_Area</vt:lpstr>
      <vt:lpstr>'Pd PD'!Print_Area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Bunner</dc:creator>
  <cp:lastModifiedBy>Denise Webb</cp:lastModifiedBy>
  <cp:lastPrinted>2023-01-12T19:48:00Z</cp:lastPrinted>
  <dcterms:created xsi:type="dcterms:W3CDTF">2023-01-10T18:42:23Z</dcterms:created>
  <dcterms:modified xsi:type="dcterms:W3CDTF">2023-01-12T22:40:18Z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2023-01-10T18:42:23Z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0e0375c4-5474-4d37-ac58-a2a82764de19</vt:lpwstr>
  </property>
  <property fmtid="{D5CDD505-2E9C-101B-9397-08002B2CF9AE}" pid="8" name="MSIP_Label_261ecbe3-7ba9-4124-b9d7-ffd820687beb_ContentBits">
    <vt:lpwstr>0</vt:lpwstr>
  </property>
</Properties>
</file>