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W:\P-C ACTUARIAL\AUTO\STATE FILES\California\REVISIONS\2023\4-1-2023 Rate Filing\Filing\CDI Excel files to submit\"/>
    </mc:Choice>
  </mc:AlternateContent>
  <xr:revisionPtr revIDLastSave="0" documentId="13_ncr:1_{099754F3-0D9D-4736-9895-A3FB4CAA1A47}" xr6:coauthVersionLast="47" xr6:coauthVersionMax="47" xr10:uidLastSave="{00000000-0000-0000-0000-000000000000}"/>
  <bookViews>
    <workbookView xWindow="36195" yWindow="45" windowWidth="21345" windowHeight="14970" tabRatio="828" xr2:uid="{00000000-000D-0000-FFFF-FFFF00000000}"/>
  </bookViews>
  <sheets>
    <sheet name="Exhibit 2" sheetId="22" r:id="rId1"/>
    <sheet name="Exhibit 3" sheetId="23" r:id="rId2"/>
    <sheet name="Exhibit 4 " sheetId="13" r:id="rId3"/>
    <sheet name="Exhibit 6" sheetId="24" r:id="rId4"/>
    <sheet name="Exh 8 Supplemental" sheetId="20" r:id="rId5"/>
    <sheet name="Exhibit 9" sheetId="14" r:id="rId6"/>
    <sheet name="Exhibit 9- p2" sheetId="16" r:id="rId7"/>
    <sheet name="Exhibit 10" sheetId="12" r:id="rId8"/>
    <sheet name="Exhibit 11" sheetId="25" r:id="rId9"/>
    <sheet name="Exhibit 14 p1" sheetId="10" r:id="rId10"/>
    <sheet name="Exhibit 14 p2" sheetId="21" r:id="rId11"/>
    <sheet name="Exhibit 15" sheetId="19" r:id="rId12"/>
    <sheet name="Exhibit 20" sheetId="7" r:id="rId13"/>
    <sheet name="Exhibit 21" sheetId="15" state="hidden" r:id="rId14"/>
  </sheets>
  <definedNames>
    <definedName name="_xlnm.Print_Area" localSheetId="7">'Exhibit 10'!$B$1:$F$37,'Exhibit 10'!$I$1:$O$46</definedName>
    <definedName name="_xlnm.Print_Area" localSheetId="9">'Exhibit 14 p1'!$A$1:$M$33</definedName>
    <definedName name="_xlnm.Print_Area" localSheetId="10">'Exhibit 14 p2'!$B$1:$M$33</definedName>
    <definedName name="_xlnm.Print_Area" localSheetId="13">'Exhibit 21'!$A$1:$G$30</definedName>
    <definedName name="_xlnm.Print_Area" localSheetId="1">'Exhibit 3'!$A$1:$G$11</definedName>
    <definedName name="_xlnm.Print_Area" localSheetId="3">'Exhibit 6'!$A$1:$E$18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12" l="1"/>
  <c r="M13" i="25"/>
  <c r="M14" i="25"/>
  <c r="M12" i="25"/>
  <c r="L13" i="25"/>
  <c r="L14" i="25"/>
  <c r="L12" i="25"/>
  <c r="K14" i="25"/>
  <c r="K13" i="25"/>
  <c r="K12" i="25"/>
  <c r="J13" i="25"/>
  <c r="J14" i="25"/>
  <c r="J12" i="25"/>
  <c r="H13" i="25"/>
  <c r="H14" i="25"/>
  <c r="H12" i="25"/>
  <c r="G13" i="25"/>
  <c r="G14" i="25"/>
  <c r="G12" i="25"/>
  <c r="F13" i="25"/>
  <c r="F14" i="25"/>
  <c r="F12" i="25"/>
  <c r="F29" i="21" l="1"/>
  <c r="E29" i="21"/>
  <c r="G28" i="21"/>
  <c r="H28" i="21" s="1"/>
  <c r="E28" i="21"/>
  <c r="F28" i="21" s="1"/>
  <c r="J28" i="21" s="1"/>
  <c r="D28" i="21"/>
  <c r="M29" i="21" s="1"/>
  <c r="H27" i="21"/>
  <c r="F27" i="21"/>
  <c r="J27" i="21" s="1"/>
  <c r="J29" i="21" s="1"/>
  <c r="F24" i="21"/>
  <c r="G23" i="21"/>
  <c r="H23" i="21" s="1"/>
  <c r="K23" i="21" s="1"/>
  <c r="F23" i="21"/>
  <c r="J23" i="21" s="1"/>
  <c r="E23" i="21"/>
  <c r="D23" i="21"/>
  <c r="M24" i="21" s="1"/>
  <c r="H22" i="21"/>
  <c r="K22" i="21" s="1"/>
  <c r="F22" i="21"/>
  <c r="J22" i="21" s="1"/>
  <c r="J24" i="21" s="1"/>
  <c r="F19" i="21"/>
  <c r="G18" i="21"/>
  <c r="H18" i="21" s="1"/>
  <c r="E18" i="21"/>
  <c r="F18" i="21" s="1"/>
  <c r="J18" i="21" s="1"/>
  <c r="D18" i="21"/>
  <c r="M19" i="21" s="1"/>
  <c r="H17" i="21"/>
  <c r="F17" i="21"/>
  <c r="J17" i="21" s="1"/>
  <c r="J19" i="21" s="1"/>
  <c r="F14" i="21"/>
  <c r="G13" i="21"/>
  <c r="H13" i="21" s="1"/>
  <c r="F13" i="21"/>
  <c r="J13" i="21" s="1"/>
  <c r="E13" i="21"/>
  <c r="D13" i="21"/>
  <c r="M14" i="21" s="1"/>
  <c r="H12" i="21"/>
  <c r="F12" i="21"/>
  <c r="J12" i="21" s="1"/>
  <c r="G9" i="21"/>
  <c r="E9" i="21"/>
  <c r="F9" i="21" s="1"/>
  <c r="D9" i="21"/>
  <c r="D8" i="21" s="1"/>
  <c r="M8" i="21" s="1"/>
  <c r="M7" i="21"/>
  <c r="G7" i="21"/>
  <c r="H7" i="21" s="1"/>
  <c r="E7" i="21"/>
  <c r="F7" i="21" s="1"/>
  <c r="D7" i="21"/>
  <c r="M9" i="21" s="1"/>
  <c r="F33" i="20"/>
  <c r="F32" i="20"/>
  <c r="F31" i="20"/>
  <c r="F30" i="20"/>
  <c r="F29" i="20"/>
  <c r="F28" i="20"/>
  <c r="F27" i="20"/>
  <c r="F26" i="20"/>
  <c r="F25" i="20"/>
  <c r="F24" i="20"/>
  <c r="F23" i="20"/>
  <c r="F22" i="20"/>
  <c r="F21" i="20"/>
  <c r="F20" i="20"/>
  <c r="F19" i="20"/>
  <c r="F18" i="20"/>
  <c r="F17" i="20"/>
  <c r="F16" i="20"/>
  <c r="F15" i="20"/>
  <c r="F14" i="20"/>
  <c r="F13" i="20"/>
  <c r="F12" i="20"/>
  <c r="F11" i="20"/>
  <c r="F10" i="20"/>
  <c r="D36" i="20" s="1"/>
  <c r="F34" i="13"/>
  <c r="F33" i="13"/>
  <c r="F32" i="13"/>
  <c r="F31" i="13"/>
  <c r="F30" i="13"/>
  <c r="F29" i="13"/>
  <c r="B33" i="13"/>
  <c r="B32" i="13" s="1"/>
  <c r="B31" i="13" s="1"/>
  <c r="B30" i="13" s="1"/>
  <c r="B29" i="13" s="1"/>
  <c r="K28" i="21" l="1"/>
  <c r="K27" i="21"/>
  <c r="K18" i="21"/>
  <c r="J14" i="21"/>
  <c r="K13" i="21" s="1"/>
  <c r="K17" i="21"/>
  <c r="K24" i="21"/>
  <c r="K25" i="21" s="1"/>
  <c r="L23" i="21" s="1"/>
  <c r="G8" i="21"/>
  <c r="H8" i="21" s="1"/>
  <c r="E8" i="21"/>
  <c r="F8" i="21" s="1"/>
  <c r="E16" i="14"/>
  <c r="F16" i="14"/>
  <c r="E17" i="14"/>
  <c r="F17" i="14"/>
  <c r="E18" i="14"/>
  <c r="F18" i="14"/>
  <c r="E19" i="14"/>
  <c r="F19" i="14"/>
  <c r="E20" i="14"/>
  <c r="F20" i="14"/>
  <c r="E21" i="14"/>
  <c r="F21" i="14"/>
  <c r="E22" i="14"/>
  <c r="F22" i="14"/>
  <c r="E23" i="14"/>
  <c r="F23" i="14"/>
  <c r="E24" i="14"/>
  <c r="F24" i="14"/>
  <c r="E25" i="14"/>
  <c r="F25" i="14"/>
  <c r="E26" i="14"/>
  <c r="F26" i="14"/>
  <c r="E27" i="14"/>
  <c r="F27" i="14"/>
  <c r="E28" i="14"/>
  <c r="F28" i="14"/>
  <c r="F29" i="14"/>
  <c r="F30" i="14"/>
  <c r="F31" i="14"/>
  <c r="F32" i="14"/>
  <c r="F33" i="14"/>
  <c r="F34" i="14"/>
  <c r="F35" i="14"/>
  <c r="F36" i="14"/>
  <c r="F37" i="14"/>
  <c r="F38" i="14"/>
  <c r="F39" i="14"/>
  <c r="E29" i="14"/>
  <c r="E30" i="14"/>
  <c r="E31" i="14"/>
  <c r="E32" i="14"/>
  <c r="E33" i="14"/>
  <c r="E34" i="14"/>
  <c r="E35" i="14"/>
  <c r="E36" i="14"/>
  <c r="E37" i="14"/>
  <c r="E38" i="14"/>
  <c r="E39" i="14"/>
  <c r="F40" i="14"/>
  <c r="E40" i="14"/>
  <c r="K8" i="21" l="1"/>
  <c r="L22" i="21"/>
  <c r="L24" i="21" s="1"/>
  <c r="L18" i="21"/>
  <c r="K19" i="21"/>
  <c r="K20" i="21" s="1"/>
  <c r="L17" i="21" s="1"/>
  <c r="L19" i="21" s="1"/>
  <c r="K29" i="21"/>
  <c r="K30" i="21" s="1"/>
  <c r="L28" i="21" s="1"/>
  <c r="K12" i="21"/>
  <c r="E43" i="14"/>
  <c r="F43" i="14"/>
  <c r="E42" i="14"/>
  <c r="F42" i="14"/>
  <c r="F41" i="14"/>
  <c r="F44" i="14"/>
  <c r="E41" i="14"/>
  <c r="L27" i="21" l="1"/>
  <c r="L29" i="21" s="1"/>
  <c r="L12" i="21"/>
  <c r="L14" i="21" s="1"/>
  <c r="K7" i="21"/>
  <c r="K14" i="21"/>
  <c r="K15" i="21" s="1"/>
  <c r="L13" i="21" s="1"/>
  <c r="C17" i="15"/>
  <c r="D17" i="15"/>
  <c r="E17" i="15"/>
  <c r="F17" i="15"/>
  <c r="G17" i="15"/>
  <c r="K9" i="21" l="1"/>
  <c r="K10" i="21" s="1"/>
  <c r="L8" i="21" s="1"/>
  <c r="L7" i="21" l="1"/>
  <c r="L9" i="21" s="1"/>
  <c r="F9" i="13"/>
  <c r="F10" i="13"/>
  <c r="F11" i="13"/>
  <c r="F12" i="13"/>
  <c r="F13" i="13"/>
  <c r="F15" i="13"/>
  <c r="F16" i="13"/>
  <c r="F17" i="13"/>
  <c r="F18" i="13"/>
  <c r="F20" i="13"/>
  <c r="M23" i="12" l="1"/>
  <c r="M30" i="12"/>
  <c r="D34" i="12"/>
  <c r="K37" i="12"/>
  <c r="L37" i="12" s="1"/>
  <c r="M37" i="12" s="1"/>
  <c r="N37" i="12" s="1"/>
  <c r="O37" i="12" s="1"/>
  <c r="K38" i="12"/>
  <c r="L38" i="12" s="1"/>
  <c r="M38" i="12" s="1"/>
  <c r="N38" i="12" s="1"/>
  <c r="O38" i="12" s="1"/>
  <c r="I44" i="12"/>
  <c r="M31" i="12" l="1"/>
  <c r="M32" i="12" s="1"/>
  <c r="M39" i="12" s="1"/>
  <c r="K39" i="12" l="1"/>
  <c r="L39" i="12"/>
  <c r="N39" i="12"/>
  <c r="J39" i="12"/>
  <c r="O39" i="12"/>
</calcChain>
</file>

<file path=xl/sharedStrings.xml><?xml version="1.0" encoding="utf-8"?>
<sst xmlns="http://schemas.openxmlformats.org/spreadsheetml/2006/main" count="429" uniqueCount="271">
  <si>
    <t>Premium</t>
  </si>
  <si>
    <t>Year</t>
  </si>
  <si>
    <t>Earned</t>
  </si>
  <si>
    <t>Current Level</t>
  </si>
  <si>
    <t>Adjustment</t>
  </si>
  <si>
    <t>Coverage</t>
  </si>
  <si>
    <t>Earned Premium</t>
  </si>
  <si>
    <t>Factor</t>
  </si>
  <si>
    <t>BIPD Liability</t>
  </si>
  <si>
    <t>Medical Payments</t>
  </si>
  <si>
    <t>Uninsured Motorist</t>
  </si>
  <si>
    <t>Misc Liability</t>
  </si>
  <si>
    <t>Total Liability</t>
  </si>
  <si>
    <t>Comprehensive</t>
  </si>
  <si>
    <t>Collision</t>
  </si>
  <si>
    <t>Misc Physical Damage</t>
  </si>
  <si>
    <t>Total Physical Damage</t>
  </si>
  <si>
    <t>All Coverage</t>
  </si>
  <si>
    <t>corresponding premium adjustment factors for each year are shown below:</t>
  </si>
  <si>
    <t>The premium adjustment factor is calculated as the current level earned premium divided</t>
  </si>
  <si>
    <t>by the earned premium.</t>
  </si>
  <si>
    <t>Catastrophe Adjustment</t>
  </si>
  <si>
    <t>Comprehensive Coverage</t>
  </si>
  <si>
    <t>Paid Loss</t>
  </si>
  <si>
    <t>Catastrophe</t>
  </si>
  <si>
    <t>Non-Catastrophe</t>
  </si>
  <si>
    <t>Total</t>
  </si>
  <si>
    <t>CAT/Non-CAT</t>
  </si>
  <si>
    <t>10 Year Avg CAT Provision</t>
  </si>
  <si>
    <t>The credibility adjustment calculation is shown below:</t>
  </si>
  <si>
    <t>Accident Year</t>
  </si>
  <si>
    <t>Total Claims</t>
  </si>
  <si>
    <t>Credibility</t>
  </si>
  <si>
    <t>liability and physical damage is 3000 claims.</t>
  </si>
  <si>
    <t xml:space="preserve">Per CCR §2644.23, the credibility standard for each coverage for private passenger auto </t>
  </si>
  <si>
    <t>Miscellaneous liability is the only coverage for which the loss and DCCE trend is not fully credible.  The calculation of the credibility adjusted trend is detailed below.</t>
  </si>
  <si>
    <t>State Farm Annual Trends</t>
  </si>
  <si>
    <t>MISC. LIAB.</t>
  </si>
  <si>
    <t>Period</t>
  </si>
  <si>
    <t>Frequency</t>
  </si>
  <si>
    <t>Severity</t>
  </si>
  <si>
    <t>Pure Premium</t>
  </si>
  <si>
    <t>BIPD</t>
  </si>
  <si>
    <t>n/a</t>
  </si>
  <si>
    <t>Loss Trend Credibility *:</t>
  </si>
  <si>
    <t>Trend Date:</t>
  </si>
  <si>
    <t>Projection Date:</t>
  </si>
  <si>
    <t>Experience Years</t>
  </si>
  <si>
    <t>Years Trended</t>
  </si>
  <si>
    <t>Projected Trend Factor</t>
  </si>
  <si>
    <t>Credibility Weighted Pure Premium Trend**:</t>
  </si>
  <si>
    <t>Selected Trend:</t>
  </si>
  <si>
    <t>Fast Track Annual Trends</t>
  </si>
  <si>
    <t>Distribution</t>
  </si>
  <si>
    <t>Range of Overall Change</t>
  </si>
  <si>
    <t>Quarter</t>
  </si>
  <si>
    <t>Earned Exposures</t>
  </si>
  <si>
    <t>Claim Count</t>
  </si>
  <si>
    <t>Selected Period</t>
  </si>
  <si>
    <t>Pure Premium Trend</t>
  </si>
  <si>
    <t>Per CCR §2644.7, the credibility standard is 6,000 claims for the trend period.</t>
  </si>
  <si>
    <t>Summary of Statewide Income Effect by Coverage</t>
  </si>
  <si>
    <t>Private Passenger Auto</t>
  </si>
  <si>
    <t>(1)</t>
  </si>
  <si>
    <t>(2)</t>
  </si>
  <si>
    <t>(3)</t>
  </si>
  <si>
    <t>(4)</t>
  </si>
  <si>
    <t>(5)</t>
  </si>
  <si>
    <t>Proposed</t>
  </si>
  <si>
    <t>Present</t>
  </si>
  <si>
    <t>Indicated</t>
  </si>
  <si>
    <t>Base Rate</t>
  </si>
  <si>
    <t>Change</t>
  </si>
  <si>
    <t>%</t>
  </si>
  <si>
    <t>Uninsured Motorist - BI</t>
  </si>
  <si>
    <t>Uninsured Motorist - PD</t>
  </si>
  <si>
    <t>All Coverages</t>
  </si>
  <si>
    <t>Insurer's Ratemaking Calculations</t>
  </si>
  <si>
    <t>California Private Passenger Auto</t>
  </si>
  <si>
    <t>Rate Distribution</t>
  </si>
  <si>
    <t>Customer Dislocation</t>
  </si>
  <si>
    <t>No customers will receive rate increases in excess of 25% as a result of this change alone</t>
  </si>
  <si>
    <t>State Farm Mutual Automobile Insurance Company</t>
  </si>
  <si>
    <t>Premium Adjustment Factor</t>
  </si>
  <si>
    <t>Year Ending</t>
  </si>
  <si>
    <t>Fiscal Calendar</t>
  </si>
  <si>
    <t>ISO Fast Track Bodily Injury and Property Damage</t>
  </si>
  <si>
    <t>Loss and DCCE Trend</t>
  </si>
  <si>
    <t>Miscellaneous Damage</t>
  </si>
  <si>
    <t>COLL</t>
  </si>
  <si>
    <t>COMP</t>
  </si>
  <si>
    <t>UM</t>
  </si>
  <si>
    <t>MPC</t>
  </si>
  <si>
    <t>Loss Trend Credibility</t>
  </si>
  <si>
    <t>Experience Credibility</t>
  </si>
  <si>
    <t>Credibility Adjustment</t>
  </si>
  <si>
    <t>The 10 year average CAT provision was selected as it provides a reasonable balance of stability and responsiveness. This 10 year period is consistent with previous filings.  Selection of longer-term averages would have a negligible impact on the combined all coverages indication.</t>
  </si>
  <si>
    <t>2016- 1</t>
  </si>
  <si>
    <t>2016- 2</t>
  </si>
  <si>
    <t>2016- 3</t>
  </si>
  <si>
    <t>Reported Claims</t>
  </si>
  <si>
    <t>Misc Liab Reported Claims:</t>
  </si>
  <si>
    <t>All coverages, except for Miscellaneous Liability, are fully credible under the standard of 6,000 claims per CCR §2644.7. Below are the number of reported claims in the latest 4 quarters:</t>
  </si>
  <si>
    <t>*Credibility =  SQRT((Reported Claims) / (Credibility Standard))</t>
  </si>
  <si>
    <t>2016- 4</t>
  </si>
  <si>
    <t>2017- 1</t>
  </si>
  <si>
    <t>2017- 2</t>
  </si>
  <si>
    <t>Coverage (% of Projected Premium)</t>
  </si>
  <si>
    <t>Bodily Injury &amp; Property Damage Liability</t>
  </si>
  <si>
    <t>(1) Projected Non-Provisional Credibility Weighted Loss &amp; LAE (L)</t>
  </si>
  <si>
    <t>(2) Catastrophe Provision (C)</t>
  </si>
  <si>
    <t>(3) Fixed Expenses (F)</t>
  </si>
  <si>
    <t>(4) Variable Expenses (V)</t>
  </si>
  <si>
    <t>(5) Profit &amp; Contingencies (Q)</t>
  </si>
  <si>
    <r>
      <t>Indicated Change =</t>
    </r>
    <r>
      <rPr>
        <u/>
        <sz val="10"/>
        <color theme="1"/>
        <rFont val="Arial"/>
        <family val="2"/>
      </rPr>
      <t xml:space="preserve"> L * (1 + C) + F</t>
    </r>
  </si>
  <si>
    <t>- 1</t>
  </si>
  <si>
    <t xml:space="preserve">1 - V - Q </t>
  </si>
  <si>
    <t xml:space="preserve">All Coverages*   </t>
  </si>
  <si>
    <t>* Weighted average of all coverages including additional miscellaneous coverages not shown, using the latest fiscal accident year current level earned premium.</t>
  </si>
  <si>
    <t>Uninsured &amp; Underinsured Bodily Injury &amp; Uninsured Property Damage</t>
  </si>
  <si>
    <t>2017- 3</t>
  </si>
  <si>
    <t>2017- 4</t>
  </si>
  <si>
    <t>2018- 1</t>
  </si>
  <si>
    <t>(3)  From the Rate Template.</t>
  </si>
  <si>
    <t xml:space="preserve">    Emergency Road Service</t>
  </si>
  <si>
    <t xml:space="preserve">    Rental</t>
  </si>
  <si>
    <t>Miscellaneous Liability</t>
  </si>
  <si>
    <t xml:space="preserve">    Loss of Earnings</t>
  </si>
  <si>
    <t xml:space="preserve">    Death &amp; Disability ($5,000)</t>
  </si>
  <si>
    <t xml:space="preserve">    Death &amp; Disability ($10,000)</t>
  </si>
  <si>
    <t>(2)  Present base rates effective 8/29/2022.</t>
  </si>
  <si>
    <t>Less than 0%</t>
  </si>
  <si>
    <t>0% to 5%</t>
  </si>
  <si>
    <t>5% to 10%</t>
  </si>
  <si>
    <t>10% to 15%</t>
  </si>
  <si>
    <t>Greater than 15%</t>
  </si>
  <si>
    <t>2022-1Q</t>
  </si>
  <si>
    <t>Calendar</t>
  </si>
  <si>
    <t>* Subrogation data prior to 2007 is not readily available</t>
  </si>
  <si>
    <t>*Loss and DCCE net of subrogation. NOTE: Calendar year 2020 CAT loss and DCCE reflects subrogation recoveries attributed to wildfire events that occurred in calendar years 2017 and 2018.</t>
  </si>
  <si>
    <t>catastrophe data as described in this exhibit.  Losses are coded as "catastrophe" if they result from a single event</t>
  </si>
  <si>
    <t>In accordance with CCR §2644.5, we have developed a catastrophe adjustment factor based on at least 10 years of</t>
  </si>
  <si>
    <t>California.</t>
  </si>
  <si>
    <t>Figures presented above include DCCE while Exhibit 8 excludes DCCE.</t>
  </si>
  <si>
    <t>Catastrophe Subrogation Recoveries</t>
  </si>
  <si>
    <t>NOTE: Calendar year 2020 CAT loss and DCCE reflects subrogation recoveries attributed to wildfire events that occurred in calendar years 2017 and 2018.</t>
  </si>
  <si>
    <t>Actual Subrogation</t>
  </si>
  <si>
    <t>Amount *</t>
  </si>
  <si>
    <t>that is expected to produce at least 250 claims and $500,000 in anticipated indemnity payments within the state of</t>
  </si>
  <si>
    <t>Rate Classification Relativities</t>
  </si>
  <si>
    <t>Exhibit 15 is not applicable to this filing.</t>
  </si>
  <si>
    <t>2018- 2</t>
  </si>
  <si>
    <t>2018- 3</t>
  </si>
  <si>
    <t>2018- 4</t>
  </si>
  <si>
    <t>2019- 1</t>
  </si>
  <si>
    <t>2019- 2</t>
  </si>
  <si>
    <t>2019- 3</t>
  </si>
  <si>
    <t>2019- 4</t>
  </si>
  <si>
    <t>2020- 1</t>
  </si>
  <si>
    <t>2020- 2</t>
  </si>
  <si>
    <t>2020- 3</t>
  </si>
  <si>
    <t>2020- 4</t>
  </si>
  <si>
    <t>2021- 1</t>
  </si>
  <si>
    <t>2021- 2</t>
  </si>
  <si>
    <t>2021- 3</t>
  </si>
  <si>
    <t>2021- 4</t>
  </si>
  <si>
    <t>24 pt</t>
  </si>
  <si>
    <t>California</t>
  </si>
  <si>
    <t>Rate Distribution - Development of Rate Changes by Vehicle Type</t>
  </si>
  <si>
    <t>Vehicle Type</t>
  </si>
  <si>
    <t>Latest Year Adjusted Annual Premium</t>
  </si>
  <si>
    <t>Latest Year Projected Ultimate Loss &amp; DCCE</t>
  </si>
  <si>
    <t>Latest Year Projected Ultimate Loss &amp; DCCE Ratio</t>
  </si>
  <si>
    <t>Rate Template Change_at_Max</t>
  </si>
  <si>
    <t>Indicated Change Before Credibility-Weighting</t>
  </si>
  <si>
    <t>Credibility-Weighted Indicated Rate Change</t>
  </si>
  <si>
    <t>Indicated Rate Change Adjusted for Off-Balance</t>
  </si>
  <si>
    <t>Selected Rate Change*</t>
  </si>
  <si>
    <t>PP (excl MCY)</t>
  </si>
  <si>
    <t>MCY</t>
  </si>
  <si>
    <t>Combined</t>
  </si>
  <si>
    <t>Off-balance:</t>
  </si>
  <si>
    <t xml:space="preserve">* The All Coverages PP (excluding motorcycles) and Combined numbers are slightly different in the exhibit due to the absence of MPC, Miscellaneous Liability, and </t>
  </si>
  <si>
    <t>Miscellaneous Physical Damage coverages for motorcycle policies.</t>
  </si>
  <si>
    <t>Rate Level History</t>
  </si>
  <si>
    <t>Department Filing Number</t>
  </si>
  <si>
    <t>Effective Date</t>
  </si>
  <si>
    <t>All Coverages Combined</t>
  </si>
  <si>
    <t>14-8319</t>
  </si>
  <si>
    <t>15-8608</t>
  </si>
  <si>
    <t>16-4652</t>
  </si>
  <si>
    <t>17-3284</t>
  </si>
  <si>
    <t>18-2899</t>
  </si>
  <si>
    <t>18-3490</t>
  </si>
  <si>
    <t>19-544</t>
  </si>
  <si>
    <t>Policy Term Distribution</t>
  </si>
  <si>
    <t xml:space="preserve">All private passenger vehicle policies are written with terms of either six or twelve months. </t>
  </si>
  <si>
    <t>As of June 2022, the distribution of policies by length of policy term is:</t>
  </si>
  <si>
    <t>Semiannual:</t>
  </si>
  <si>
    <t>Annual:</t>
  </si>
  <si>
    <t>Miscellaneous Fees and Other Charges</t>
  </si>
  <si>
    <t>Fiscal Calendar Year Ending 2021</t>
  </si>
  <si>
    <t xml:space="preserve">Policy Fee </t>
  </si>
  <si>
    <t xml:space="preserve">Installment Fee </t>
  </si>
  <si>
    <t xml:space="preserve">Endorsement Fee </t>
  </si>
  <si>
    <t xml:space="preserve">Inspection Fee </t>
  </si>
  <si>
    <t xml:space="preserve">Cancellation Fee </t>
  </si>
  <si>
    <t xml:space="preserve">Reinstatement Fee </t>
  </si>
  <si>
    <t xml:space="preserve">Late Fee </t>
  </si>
  <si>
    <t xml:space="preserve">SR 22 </t>
  </si>
  <si>
    <t xml:space="preserve">Other, specify: SFPP Service Charges </t>
  </si>
  <si>
    <t xml:space="preserve">Total </t>
  </si>
  <si>
    <t>Ancillary Income</t>
  </si>
  <si>
    <t>(6)</t>
  </si>
  <si>
    <t>(7)</t>
  </si>
  <si>
    <t>(8)</t>
  </si>
  <si>
    <t>(9)</t>
  </si>
  <si>
    <t>(10)</t>
  </si>
  <si>
    <t>(11)</t>
  </si>
  <si>
    <t>(12)</t>
  </si>
  <si>
    <t>(13)</t>
  </si>
  <si>
    <t>Sources:</t>
  </si>
  <si>
    <t>Finance /</t>
  </si>
  <si>
    <t>Service</t>
  </si>
  <si>
    <t>Charges</t>
  </si>
  <si>
    <t>Column (2):</t>
  </si>
  <si>
    <t>Column (3):</t>
  </si>
  <si>
    <t>Column (4):</t>
  </si>
  <si>
    <t>Column (5):</t>
  </si>
  <si>
    <t>Column (9):</t>
  </si>
  <si>
    <t>Companywide</t>
  </si>
  <si>
    <t>Other</t>
  </si>
  <si>
    <t>Miscellaneous</t>
  </si>
  <si>
    <t>Income</t>
  </si>
  <si>
    <t>Schedule T, Column 8, Line 5, AIP Adjusted</t>
  </si>
  <si>
    <t>Annual Statement Page 4, Line 12 + Line 14 Checks and drafts cancelled, non presentation for payment amount only</t>
  </si>
  <si>
    <t>Statutory Page 14 19.2 + 21.1, AIP Adjusted</t>
  </si>
  <si>
    <t>Statutory Page 14 19.4 + 21.2, AIP Adjusted</t>
  </si>
  <si>
    <t>Schedule T, Column 2, Total</t>
  </si>
  <si>
    <t>Priv. Pass. Auto</t>
  </si>
  <si>
    <t>Direct Written</t>
  </si>
  <si>
    <t>Comm. Auto</t>
  </si>
  <si>
    <t>Total Auto</t>
  </si>
  <si>
    <t>Direct WP</t>
  </si>
  <si>
    <t>(4) + (5)</t>
  </si>
  <si>
    <t>Priv. Pass. Auto WP</t>
  </si>
  <si>
    <t xml:space="preserve">Priv. Pass. Auto </t>
  </si>
  <si>
    <t>Direct</t>
  </si>
  <si>
    <t>% to Total WP</t>
  </si>
  <si>
    <t>Finance / Service Charges</t>
  </si>
  <si>
    <t>Written</t>
  </si>
  <si>
    <t>(4) / (6)</t>
  </si>
  <si>
    <t>(2) x (7)</t>
  </si>
  <si>
    <t>Total California</t>
  </si>
  <si>
    <t>Other Misc</t>
  </si>
  <si>
    <t>% to Total</t>
  </si>
  <si>
    <t>% of Direct WP</t>
  </si>
  <si>
    <t>(4) / (9)</t>
  </si>
  <si>
    <t>(3) x (10)</t>
  </si>
  <si>
    <t>(8) + (11)</t>
  </si>
  <si>
    <t>(12) / (4)</t>
  </si>
  <si>
    <t>The amounts in Column (2) are expected to be approximately $0 for future years as a result of our recent filing (CDI # 19-4520,19-4520A) that removes the State Farm Payment Plan fees. As a result, the projected ancillary income as a % of Direct WP is 0.0%.</t>
  </si>
  <si>
    <t>2017-1Q</t>
  </si>
  <si>
    <t>2018-1Q</t>
  </si>
  <si>
    <t>2019-1Q</t>
  </si>
  <si>
    <t>2020-1Q</t>
  </si>
  <si>
    <t>2021-1Q</t>
  </si>
  <si>
    <t>Miscellaneous Liability is the only coverage without full credibility. In accordance with CCR §2642.6, using the previous six year claim counts, the credibility is calculated to be 23.5%.</t>
  </si>
  <si>
    <t>All coverages, except for Miscellaneous Liability, require only one year of experience to reach the credibility standard of 3,000 claims in CCR §2644.23. Below are the number of reported claims in the latest accident year ending 2022-1Q</t>
  </si>
  <si>
    <t>As shown in Exhibit 10, six years of experience was used for Miscellaneous Liability.  The</t>
  </si>
  <si>
    <t>(Excluding Claims CWP)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</si>
</sst>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000"/>
    <numFmt numFmtId="165" formatCode="0.000"/>
    <numFmt numFmtId="166" formatCode="#,##0.0000_);\(#,##0.0000\)"/>
    <numFmt numFmtId="167" formatCode="#,##0.000_);\(#,##0.000\)"/>
    <numFmt numFmtId="168" formatCode="0.0%"/>
    <numFmt numFmtId="169" formatCode="&quot;$&quot;#,##0.00"/>
    <numFmt numFmtId="170" formatCode="0.0"/>
    <numFmt numFmtId="171" formatCode="#,##0.0"/>
    <numFmt numFmtId="172" formatCode="_(* #,##0_);_(* \(#,##0\);_(* &quot;-&quot;??_);_(@_)"/>
    <numFmt numFmtId="173" formatCode="0.000_);\(0.000\)"/>
  </numFmts>
  <fonts count="38" x14ac:knownFonts="1">
    <font>
      <sz val="11"/>
      <color theme="1"/>
      <name val="Calibri"/>
      <family val="2"/>
      <scheme val="minor"/>
    </font>
    <font>
      <sz val="10"/>
      <color indexed="8"/>
      <name val="Arial"/>
      <family val="2"/>
    </font>
    <font>
      <sz val="11"/>
      <name val="Arial"/>
      <family val="2"/>
    </font>
    <font>
      <sz val="11"/>
      <color indexed="10"/>
      <name val="Arial"/>
      <family val="2"/>
    </font>
    <font>
      <sz val="10"/>
      <name val="Arial"/>
      <family val="2"/>
    </font>
    <font>
      <u/>
      <sz val="10"/>
      <color indexed="8"/>
      <name val="Arial"/>
      <family val="2"/>
    </font>
    <font>
      <sz val="11"/>
      <color theme="1"/>
      <name val="Calibri"/>
      <family val="2"/>
      <scheme val="minor"/>
    </font>
    <font>
      <sz val="11"/>
      <name val="Calibri"/>
      <family val="2"/>
      <scheme val="minor"/>
    </font>
    <font>
      <b/>
      <sz val="10"/>
      <name val="Arial"/>
      <family val="2"/>
    </font>
    <font>
      <sz val="11"/>
      <color theme="1"/>
      <name val="Arial"/>
      <family val="2"/>
    </font>
    <font>
      <sz val="11"/>
      <name val="Times New Roman"/>
      <family val="1"/>
    </font>
    <font>
      <sz val="11"/>
      <color theme="2" tint="-0.249977111117893"/>
      <name val="Times New Roman"/>
      <family val="1"/>
    </font>
    <font>
      <sz val="11"/>
      <color rgb="FF0000FF"/>
      <name val="Times New Roman"/>
      <family val="1"/>
    </font>
    <font>
      <sz val="11"/>
      <color indexed="12"/>
      <name val="Times New Roman"/>
      <family val="1"/>
    </font>
    <font>
      <u/>
      <sz val="11"/>
      <name val="Times New Roman"/>
      <family val="1"/>
    </font>
    <font>
      <sz val="10"/>
      <name val="Arial"/>
      <family val="2"/>
    </font>
    <font>
      <sz val="12"/>
      <name val="Arial"/>
      <family val="2"/>
    </font>
    <font>
      <u/>
      <sz val="10"/>
      <name val="Arial"/>
      <family val="2"/>
    </font>
    <font>
      <sz val="14"/>
      <name val="Arial"/>
      <family val="2"/>
    </font>
    <font>
      <sz val="12"/>
      <color theme="1"/>
      <name val="Arial"/>
      <family val="2"/>
    </font>
    <font>
      <sz val="10"/>
      <color theme="1"/>
      <name val="Arial"/>
      <family val="2"/>
    </font>
    <font>
      <sz val="10"/>
      <color indexed="10"/>
      <name val="Arial"/>
      <family val="2"/>
    </font>
    <font>
      <sz val="11"/>
      <color rgb="FFFF0000"/>
      <name val="Arial"/>
      <family val="2"/>
    </font>
    <font>
      <sz val="10"/>
      <name val="Times New Roman"/>
      <family val="1"/>
    </font>
    <font>
      <b/>
      <sz val="14"/>
      <color theme="1"/>
      <name val="Arial"/>
      <family val="2"/>
    </font>
    <font>
      <b/>
      <sz val="14"/>
      <name val="Arial"/>
      <family val="2"/>
    </font>
    <font>
      <b/>
      <sz val="14"/>
      <color theme="1"/>
      <name val="Calibri"/>
      <family val="2"/>
      <scheme val="minor"/>
    </font>
    <font>
      <sz val="12"/>
      <color theme="1"/>
      <name val="Calibri"/>
      <family val="2"/>
      <scheme val="minor"/>
    </font>
    <font>
      <b/>
      <sz val="11"/>
      <color theme="1"/>
      <name val="Calibri"/>
      <family val="2"/>
      <scheme val="minor"/>
    </font>
    <font>
      <b/>
      <sz val="10"/>
      <color indexed="8"/>
      <name val="Arial"/>
      <family val="2"/>
    </font>
    <font>
      <b/>
      <sz val="11"/>
      <name val="Arial"/>
      <family val="2"/>
    </font>
    <font>
      <sz val="12"/>
      <name val="Calibri"/>
      <family val="2"/>
      <scheme val="minor"/>
    </font>
    <font>
      <b/>
      <sz val="12"/>
      <color theme="1"/>
      <name val="Arial"/>
      <family val="2"/>
    </font>
    <font>
      <b/>
      <sz val="10"/>
      <color theme="1"/>
      <name val="Arial"/>
      <family val="2"/>
    </font>
    <font>
      <u/>
      <sz val="10"/>
      <color theme="1"/>
      <name val="Arial"/>
      <family val="2"/>
    </font>
    <font>
      <sz val="10"/>
      <color rgb="FFFF0000"/>
      <name val="Arial"/>
      <family val="2"/>
    </font>
    <font>
      <b/>
      <sz val="11"/>
      <color theme="1"/>
      <name val="Arial"/>
      <family val="2"/>
    </font>
    <font>
      <sz val="10"/>
      <color theme="1"/>
      <name val="Calibri"/>
      <family val="2"/>
      <scheme val="minor"/>
    </font>
  </fonts>
  <fills count="3">
    <fill>
      <patternFill patternType="none"/>
    </fill>
    <fill>
      <patternFill patternType="gray125"/>
    </fill>
    <fill>
      <patternFill patternType="solid">
        <fgColor theme="1"/>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s>
  <cellStyleXfs count="16">
    <xf numFmtId="0" fontId="0" fillId="0" borderId="0"/>
    <xf numFmtId="0" fontId="1" fillId="0" borderId="0"/>
    <xf numFmtId="0" fontId="1" fillId="0" borderId="0"/>
    <xf numFmtId="9" fontId="6" fillId="0" borderId="0" applyFont="0" applyFill="0" applyBorder="0" applyAlignment="0" applyProtection="0"/>
    <xf numFmtId="43" fontId="6" fillId="0" borderId="0" applyFont="0" applyFill="0" applyBorder="0" applyAlignment="0" applyProtection="0"/>
    <xf numFmtId="0" fontId="4" fillId="0" borderId="0"/>
    <xf numFmtId="44" fontId="4" fillId="0" borderId="0" applyFont="0" applyFill="0" applyBorder="0" applyAlignment="0" applyProtection="0"/>
    <xf numFmtId="0" fontId="15" fillId="0" borderId="0"/>
    <xf numFmtId="9" fontId="4" fillId="0" borderId="0" applyFont="0" applyFill="0" applyBorder="0" applyAlignment="0" applyProtection="0"/>
    <xf numFmtId="43" fontId="4" fillId="0" borderId="0" applyFont="0" applyFill="0" applyBorder="0" applyAlignment="0" applyProtection="0"/>
    <xf numFmtId="43" fontId="23"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0" fontId="6" fillId="0" borderId="0"/>
  </cellStyleXfs>
  <cellXfs count="285">
    <xf numFmtId="0" fontId="0" fillId="0" borderId="0" xfId="0"/>
    <xf numFmtId="0" fontId="2" fillId="0" borderId="0" xfId="1" applyFont="1" applyBorder="1"/>
    <xf numFmtId="3" fontId="2" fillId="0" borderId="0" xfId="1" applyNumberFormat="1" applyFont="1" applyBorder="1" applyAlignment="1">
      <alignment horizontal="right"/>
    </xf>
    <xf numFmtId="0" fontId="3" fillId="0" borderId="0" xfId="1" applyFont="1" applyBorder="1"/>
    <xf numFmtId="0" fontId="5" fillId="0" borderId="0" xfId="2" applyFont="1" applyFill="1" applyBorder="1" applyAlignment="1">
      <alignment horizontal="center"/>
    </xf>
    <xf numFmtId="166" fontId="5" fillId="0" borderId="0" xfId="2" quotePrefix="1" applyNumberFormat="1" applyFont="1" applyFill="1" applyBorder="1" applyAlignment="1">
      <alignment horizontal="center"/>
    </xf>
    <xf numFmtId="0" fontId="0" fillId="0" borderId="0" xfId="0" applyFill="1"/>
    <xf numFmtId="0" fontId="2" fillId="0" borderId="0" xfId="0" applyFont="1" applyFill="1" applyAlignment="1">
      <alignment horizontal="centerContinuous"/>
    </xf>
    <xf numFmtId="3" fontId="4" fillId="0" borderId="0" xfId="2" applyNumberFormat="1" applyFont="1" applyFill="1" applyBorder="1" applyAlignment="1">
      <alignment horizontal="center"/>
    </xf>
    <xf numFmtId="0" fontId="2" fillId="0" borderId="0" xfId="0" applyFont="1" applyFill="1" applyAlignment="1">
      <alignment horizontal="left"/>
    </xf>
    <xf numFmtId="0" fontId="0" fillId="0" borderId="0" xfId="0" applyAlignment="1">
      <alignment horizontal="centerContinuous"/>
    </xf>
    <xf numFmtId="0" fontId="0" fillId="0" borderId="0" xfId="0" applyBorder="1"/>
    <xf numFmtId="0" fontId="7" fillId="0" borderId="0" xfId="0" applyFont="1"/>
    <xf numFmtId="0" fontId="9" fillId="0" borderId="0" xfId="0" applyFont="1"/>
    <xf numFmtId="0" fontId="10" fillId="0" borderId="0" xfId="5" applyFont="1"/>
    <xf numFmtId="0" fontId="11" fillId="0" borderId="0" xfId="5" quotePrefix="1" applyFont="1"/>
    <xf numFmtId="0" fontId="10" fillId="0" borderId="0" xfId="5" applyFont="1" applyFill="1"/>
    <xf numFmtId="0" fontId="4" fillId="0" borderId="0" xfId="5" applyFont="1"/>
    <xf numFmtId="0" fontId="4" fillId="0" borderId="0" xfId="5"/>
    <xf numFmtId="2" fontId="10" fillId="0" borderId="0" xfId="5" applyNumberFormat="1" applyFont="1"/>
    <xf numFmtId="0" fontId="10" fillId="0" borderId="0" xfId="5" applyNumberFormat="1" applyFont="1" applyAlignment="1">
      <alignment horizontal="right"/>
    </xf>
    <xf numFmtId="4" fontId="10" fillId="0" borderId="0" xfId="5" applyNumberFormat="1" applyFont="1"/>
    <xf numFmtId="4" fontId="12" fillId="0" borderId="0" xfId="5" applyNumberFormat="1" applyFont="1"/>
    <xf numFmtId="0" fontId="12" fillId="0" borderId="0" xfId="5" applyFont="1"/>
    <xf numFmtId="4" fontId="13" fillId="0" borderId="0" xfId="5" applyNumberFormat="1" applyFont="1" applyFill="1"/>
    <xf numFmtId="0" fontId="2" fillId="0" borderId="0" xfId="5" applyFont="1" applyAlignment="1">
      <alignment horizontal="centerContinuous"/>
    </xf>
    <xf numFmtId="0" fontId="14" fillId="0" borderId="0" xfId="5" applyFont="1" applyAlignment="1">
      <alignment horizontal="center"/>
    </xf>
    <xf numFmtId="0" fontId="10" fillId="0" borderId="0" xfId="5" applyFont="1" applyAlignment="1">
      <alignment horizontal="center"/>
    </xf>
    <xf numFmtId="0" fontId="10" fillId="0" borderId="0" xfId="5" quotePrefix="1" applyFont="1" applyAlignment="1">
      <alignment horizontal="center"/>
    </xf>
    <xf numFmtId="0" fontId="10" fillId="0" borderId="0" xfId="5" applyFont="1" applyAlignment="1">
      <alignment horizontal="centerContinuous"/>
    </xf>
    <xf numFmtId="0" fontId="10" fillId="0" borderId="0" xfId="5" applyFont="1" applyAlignment="1"/>
    <xf numFmtId="0" fontId="16" fillId="0" borderId="0" xfId="0" applyFont="1" applyFill="1" applyAlignment="1">
      <alignment horizontal="centerContinuous"/>
    </xf>
    <xf numFmtId="0" fontId="17" fillId="0" borderId="0" xfId="0" applyFont="1" applyAlignment="1"/>
    <xf numFmtId="0" fontId="19" fillId="0" borderId="0" xfId="0" applyFont="1" applyAlignment="1">
      <alignment horizontal="centerContinuous"/>
    </xf>
    <xf numFmtId="0" fontId="4" fillId="0" borderId="0" xfId="0" applyFont="1"/>
    <xf numFmtId="0" fontId="20" fillId="0" borderId="0" xfId="0" applyFont="1"/>
    <xf numFmtId="0" fontId="0" fillId="0" borderId="0" xfId="0" applyFill="1" applyAlignment="1">
      <alignment horizontal="centerContinuous"/>
    </xf>
    <xf numFmtId="0" fontId="18" fillId="0" borderId="0" xfId="1" applyFont="1" applyBorder="1" applyAlignment="1">
      <alignment horizontal="centerContinuous"/>
    </xf>
    <xf numFmtId="0" fontId="2" fillId="0" borderId="0" xfId="1" applyFont="1"/>
    <xf numFmtId="0" fontId="4" fillId="0" borderId="0" xfId="1" applyFont="1" applyBorder="1"/>
    <xf numFmtId="0" fontId="4" fillId="0" borderId="0" xfId="0" applyFont="1" applyFill="1" applyBorder="1"/>
    <xf numFmtId="0" fontId="4" fillId="0" borderId="0" xfId="0" applyFont="1" applyBorder="1"/>
    <xf numFmtId="0" fontId="21" fillId="0" borderId="0" xfId="1" applyFont="1" applyBorder="1"/>
    <xf numFmtId="164" fontId="4" fillId="0" borderId="0" xfId="1" applyNumberFormat="1" applyFont="1" applyBorder="1" applyAlignment="1">
      <alignment horizontal="center"/>
    </xf>
    <xf numFmtId="0" fontId="17" fillId="0" borderId="0" xfId="0" applyFont="1" applyBorder="1" applyAlignment="1">
      <alignment horizontal="center"/>
    </xf>
    <xf numFmtId="0" fontId="4" fillId="0" borderId="0" xfId="0" applyFont="1" applyBorder="1" applyAlignment="1">
      <alignment horizontal="center"/>
    </xf>
    <xf numFmtId="0" fontId="21" fillId="0" borderId="0" xfId="1" applyFont="1" applyFill="1" applyBorder="1"/>
    <xf numFmtId="0" fontId="4" fillId="0" borderId="0" xfId="1" applyFont="1" applyFill="1" applyBorder="1"/>
    <xf numFmtId="165" fontId="8" fillId="0" borderId="0" xfId="1" applyNumberFormat="1" applyFont="1" applyBorder="1" applyAlignment="1">
      <alignment horizontal="center"/>
    </xf>
    <xf numFmtId="3" fontId="4" fillId="0" borderId="0" xfId="1" applyNumberFormat="1" applyFont="1" applyBorder="1" applyAlignment="1">
      <alignment horizontal="right"/>
    </xf>
    <xf numFmtId="3" fontId="2" fillId="0" borderId="0" xfId="1" applyNumberFormat="1" applyFont="1"/>
    <xf numFmtId="0" fontId="4" fillId="0" borderId="0" xfId="1" applyFont="1" applyBorder="1" applyAlignment="1">
      <alignment horizontal="center"/>
    </xf>
    <xf numFmtId="3" fontId="22" fillId="0" borderId="0" xfId="1" applyNumberFormat="1" applyFont="1" applyBorder="1" applyAlignment="1">
      <alignment horizontal="right"/>
    </xf>
    <xf numFmtId="0" fontId="4" fillId="0" borderId="0" xfId="1" quotePrefix="1" applyFont="1" applyBorder="1" applyAlignment="1">
      <alignment horizontal="left"/>
    </xf>
    <xf numFmtId="43" fontId="2" fillId="0" borderId="0" xfId="10" applyFont="1"/>
    <xf numFmtId="0" fontId="22" fillId="0" borderId="0" xfId="0" applyFont="1"/>
    <xf numFmtId="43" fontId="2" fillId="0" borderId="0" xfId="0" applyNumberFormat="1" applyFont="1"/>
    <xf numFmtId="0" fontId="22" fillId="0" borderId="0" xfId="1" applyFont="1"/>
    <xf numFmtId="4" fontId="2" fillId="0" borderId="0" xfId="1" applyNumberFormat="1" applyFont="1"/>
    <xf numFmtId="0" fontId="2" fillId="0" borderId="0" xfId="0" applyFont="1"/>
    <xf numFmtId="0" fontId="17" fillId="0" borderId="0" xfId="1" applyFont="1" applyBorder="1" applyAlignment="1">
      <alignment horizontal="center"/>
    </xf>
    <xf numFmtId="39" fontId="4" fillId="0" borderId="0" xfId="4" applyNumberFormat="1" applyFont="1" applyFill="1" applyBorder="1" applyAlignment="1">
      <alignment horizontal="center"/>
    </xf>
    <xf numFmtId="168" fontId="4" fillId="0" borderId="0" xfId="3" applyNumberFormat="1" applyFont="1" applyBorder="1" applyAlignment="1">
      <alignment horizontal="center"/>
    </xf>
    <xf numFmtId="0" fontId="24" fillId="0" borderId="0" xfId="0" applyFont="1" applyAlignment="1">
      <alignment horizontal="centerContinuous"/>
    </xf>
    <xf numFmtId="0" fontId="26" fillId="0" borderId="0" xfId="0" applyFont="1" applyAlignment="1">
      <alignment horizontal="centerContinuous"/>
    </xf>
    <xf numFmtId="0" fontId="25" fillId="0" borderId="0" xfId="0" applyFont="1" applyFill="1" applyAlignment="1">
      <alignment horizontal="centerContinuous"/>
    </xf>
    <xf numFmtId="0" fontId="24" fillId="0" borderId="0" xfId="0" applyFont="1" applyFill="1" applyAlignment="1">
      <alignment horizontal="centerContinuous"/>
    </xf>
    <xf numFmtId="0" fontId="24" fillId="0" borderId="0" xfId="0" applyFont="1" applyFill="1"/>
    <xf numFmtId="0" fontId="26" fillId="0" borderId="0" xfId="0" applyFont="1" applyFill="1" applyAlignment="1">
      <alignment horizontal="centerContinuous"/>
    </xf>
    <xf numFmtId="0" fontId="27" fillId="0" borderId="0" xfId="0" applyFont="1" applyAlignment="1">
      <alignment horizontal="centerContinuous"/>
    </xf>
    <xf numFmtId="0" fontId="27" fillId="0" borderId="0" xfId="0" applyFont="1" applyFill="1" applyAlignment="1">
      <alignment horizontal="centerContinuous"/>
    </xf>
    <xf numFmtId="1" fontId="4" fillId="0" borderId="0" xfId="5" quotePrefix="1" applyNumberFormat="1" applyFont="1" applyAlignment="1">
      <alignment horizontal="center"/>
    </xf>
    <xf numFmtId="1" fontId="4" fillId="0" borderId="0" xfId="5" quotePrefix="1" applyNumberFormat="1" applyFont="1" applyAlignment="1">
      <alignment horizontal="centerContinuous"/>
    </xf>
    <xf numFmtId="0" fontId="4" fillId="0" borderId="0" xfId="5" quotePrefix="1" applyFont="1" applyAlignment="1">
      <alignment horizontal="centerContinuous"/>
    </xf>
    <xf numFmtId="0" fontId="4" fillId="0" borderId="0" xfId="5" applyFont="1" applyAlignment="1">
      <alignment horizontal="centerContinuous"/>
    </xf>
    <xf numFmtId="0" fontId="23" fillId="0" borderId="0" xfId="5" applyFont="1"/>
    <xf numFmtId="0" fontId="4" fillId="0" borderId="0" xfId="5" quotePrefix="1" applyFont="1" applyAlignment="1">
      <alignment horizontal="center"/>
    </xf>
    <xf numFmtId="1" fontId="4" fillId="0" borderId="0" xfId="5" applyNumberFormat="1" applyFont="1" applyAlignment="1">
      <alignment horizontal="centerContinuous"/>
    </xf>
    <xf numFmtId="0" fontId="17" fillId="0" borderId="0" xfId="5" applyFont="1" applyAlignment="1">
      <alignment horizontal="center"/>
    </xf>
    <xf numFmtId="1" fontId="17" fillId="0" borderId="0" xfId="5" applyNumberFormat="1" applyFont="1" applyAlignment="1">
      <alignment horizontal="centerContinuous"/>
    </xf>
    <xf numFmtId="0" fontId="17" fillId="0" borderId="0" xfId="5" applyFont="1" applyAlignment="1">
      <alignment horizontal="centerContinuous"/>
    </xf>
    <xf numFmtId="2" fontId="4" fillId="0" borderId="0" xfId="5" applyNumberFormat="1" applyFont="1"/>
    <xf numFmtId="0" fontId="4" fillId="0" borderId="0" xfId="5" quotePrefix="1" applyFont="1" applyAlignment="1">
      <alignment horizontal="left"/>
    </xf>
    <xf numFmtId="0" fontId="4" fillId="0" borderId="0" xfId="5" quotePrefix="1" applyFont="1"/>
    <xf numFmtId="0" fontId="23" fillId="0" borderId="0" xfId="5" applyFont="1" applyAlignment="1">
      <alignment vertical="top" textRotation="180" wrapText="1"/>
    </xf>
    <xf numFmtId="167" fontId="29" fillId="0" borderId="0" xfId="2" applyNumberFormat="1" applyFont="1" applyFill="1" applyBorder="1" applyAlignment="1">
      <alignment horizontal="center"/>
    </xf>
    <xf numFmtId="167" fontId="1" fillId="0" borderId="0" xfId="2" applyNumberFormat="1" applyFont="1" applyFill="1" applyBorder="1" applyAlignment="1">
      <alignment horizontal="center"/>
    </xf>
    <xf numFmtId="0" fontId="1" fillId="0" borderId="0" xfId="2" applyFont="1" applyAlignment="1">
      <alignment horizontal="center"/>
    </xf>
    <xf numFmtId="0" fontId="1" fillId="0" borderId="0" xfId="2" applyFont="1" applyAlignment="1"/>
    <xf numFmtId="0" fontId="1" fillId="0" borderId="0" xfId="2" quotePrefix="1" applyFont="1" applyAlignment="1">
      <alignment horizontal="center"/>
    </xf>
    <xf numFmtId="0" fontId="1" fillId="0" borderId="0" xfId="2" applyAlignment="1">
      <alignment horizontal="center"/>
    </xf>
    <xf numFmtId="0" fontId="1" fillId="0" borderId="0" xfId="2" applyAlignment="1"/>
    <xf numFmtId="0" fontId="4" fillId="0" borderId="0" xfId="2" applyFont="1" applyAlignment="1">
      <alignment horizontal="centerContinuous"/>
    </xf>
    <xf numFmtId="0" fontId="2" fillId="0" borderId="0" xfId="0" applyFont="1" applyAlignment="1">
      <alignment horizontal="centerContinuous"/>
    </xf>
    <xf numFmtId="0" fontId="28" fillId="0" borderId="0" xfId="0" applyFont="1"/>
    <xf numFmtId="0" fontId="30" fillId="0" borderId="0" xfId="0" applyFont="1" applyAlignment="1">
      <alignment horizontal="centerContinuous"/>
    </xf>
    <xf numFmtId="0" fontId="28" fillId="0" borderId="0" xfId="0" applyFont="1" applyAlignment="1">
      <alignment horizontal="centerContinuous"/>
    </xf>
    <xf numFmtId="0" fontId="17" fillId="0" borderId="0" xfId="0" applyFont="1" applyAlignment="1">
      <alignment horizontal="center"/>
    </xf>
    <xf numFmtId="0" fontId="2" fillId="0" borderId="0" xfId="1" applyFont="1" applyFill="1" applyBorder="1"/>
    <xf numFmtId="0" fontId="4" fillId="0" borderId="0" xfId="0" applyFont="1" applyFill="1" applyAlignment="1">
      <alignment horizontal="left"/>
    </xf>
    <xf numFmtId="0" fontId="4" fillId="0" borderId="0" xfId="0" applyFont="1" applyFill="1" applyAlignment="1">
      <alignment horizontal="centerContinuous"/>
    </xf>
    <xf numFmtId="0" fontId="20" fillId="0" borderId="0" xfId="0" applyFont="1" applyAlignment="1">
      <alignment vertical="top" wrapText="1"/>
    </xf>
    <xf numFmtId="0" fontId="20" fillId="0" borderId="0" xfId="0" applyFont="1" applyFill="1"/>
    <xf numFmtId="167" fontId="0" fillId="0" borderId="0" xfId="0" applyNumberFormat="1"/>
    <xf numFmtId="0" fontId="4" fillId="0" borderId="0" xfId="0" applyFont="1" applyFill="1" applyAlignment="1">
      <alignment horizontal="left" vertical="top" wrapText="1"/>
    </xf>
    <xf numFmtId="168" fontId="4" fillId="0" borderId="0" xfId="3" applyNumberFormat="1" applyFont="1" applyAlignment="1">
      <alignment horizontal="center"/>
    </xf>
    <xf numFmtId="0" fontId="17" fillId="0" borderId="0" xfId="0" applyFont="1" applyAlignment="1">
      <alignment horizontal="center"/>
    </xf>
    <xf numFmtId="0" fontId="4" fillId="0" borderId="0" xfId="0" applyFont="1" applyFill="1" applyBorder="1" applyAlignment="1">
      <alignment horizontal="center"/>
    </xf>
    <xf numFmtId="3" fontId="4" fillId="0" borderId="0" xfId="1" applyNumberFormat="1" applyFont="1" applyFill="1" applyBorder="1" applyAlignment="1">
      <alignment horizontal="right"/>
    </xf>
    <xf numFmtId="3" fontId="4" fillId="0" borderId="0" xfId="4" applyNumberFormat="1" applyFont="1" applyFill="1" applyBorder="1" applyAlignment="1">
      <alignment horizontal="center"/>
    </xf>
    <xf numFmtId="1" fontId="4" fillId="0" borderId="0" xfId="2" applyNumberFormat="1" applyFont="1" applyFill="1" applyBorder="1" applyAlignment="1">
      <alignment horizontal="center"/>
    </xf>
    <xf numFmtId="0" fontId="8" fillId="0" borderId="0" xfId="2" quotePrefix="1" applyFont="1" applyFill="1" applyBorder="1" applyAlignment="1">
      <alignment horizontal="left"/>
    </xf>
    <xf numFmtId="3" fontId="4" fillId="0" borderId="0" xfId="2" applyNumberFormat="1" applyFont="1" applyFill="1" applyBorder="1" applyAlignment="1">
      <alignment horizontal="right"/>
    </xf>
    <xf numFmtId="0" fontId="31" fillId="0" borderId="0" xfId="0" applyFont="1" applyAlignment="1">
      <alignment horizontal="centerContinuous"/>
    </xf>
    <xf numFmtId="0" fontId="7" fillId="0" borderId="0" xfId="0" applyFont="1" applyAlignment="1">
      <alignment horizontal="centerContinuous"/>
    </xf>
    <xf numFmtId="0" fontId="4" fillId="0" borderId="0" xfId="2" applyFont="1" applyFill="1" applyAlignment="1"/>
    <xf numFmtId="0" fontId="4" fillId="0" borderId="0" xfId="2" applyFont="1" applyFill="1" applyAlignment="1">
      <alignment vertical="top" wrapText="1"/>
    </xf>
    <xf numFmtId="0" fontId="4" fillId="0" borderId="0" xfId="0" applyFont="1" applyFill="1"/>
    <xf numFmtId="0" fontId="4" fillId="0" borderId="0" xfId="0" applyFont="1" applyAlignment="1">
      <alignment horizontal="center"/>
    </xf>
    <xf numFmtId="0" fontId="4" fillId="0" borderId="1" xfId="0" applyFont="1" applyBorder="1" applyAlignment="1">
      <alignment horizontal="centerContinuous"/>
    </xf>
    <xf numFmtId="0" fontId="4" fillId="0" borderId="0" xfId="0" applyFont="1" applyFill="1" applyAlignment="1">
      <alignment horizontal="center"/>
    </xf>
    <xf numFmtId="168" fontId="4" fillId="0" borderId="0" xfId="3" applyNumberFormat="1" applyFont="1" applyFill="1" applyAlignment="1">
      <alignment horizontal="center"/>
    </xf>
    <xf numFmtId="0" fontId="4" fillId="0" borderId="0" xfId="0" applyFont="1" applyAlignment="1">
      <alignment horizontal="right"/>
    </xf>
    <xf numFmtId="168" fontId="4" fillId="0" borderId="0" xfId="0" applyNumberFormat="1" applyFont="1" applyAlignment="1">
      <alignment horizontal="center"/>
    </xf>
    <xf numFmtId="14" fontId="4" fillId="0" borderId="0" xfId="0" applyNumberFormat="1" applyFont="1" applyFill="1" applyAlignment="1">
      <alignment horizontal="center"/>
    </xf>
    <xf numFmtId="1" fontId="17" fillId="0" borderId="0" xfId="0" applyNumberFormat="1" applyFont="1" applyFill="1" applyAlignment="1">
      <alignment horizontal="right"/>
    </xf>
    <xf numFmtId="0" fontId="17" fillId="0" borderId="0" xfId="0" applyFont="1" applyAlignment="1">
      <alignment horizontal="right"/>
    </xf>
    <xf numFmtId="0" fontId="4" fillId="0" borderId="0" xfId="0" applyFont="1" applyFill="1" applyAlignment="1">
      <alignment horizontal="right"/>
    </xf>
    <xf numFmtId="165" fontId="4" fillId="0" borderId="0" xfId="0" applyNumberFormat="1" applyFont="1" applyAlignment="1">
      <alignment horizontal="right"/>
    </xf>
    <xf numFmtId="0" fontId="4" fillId="0" borderId="0" xfId="0" applyFont="1" applyAlignment="1">
      <alignment vertical="top"/>
    </xf>
    <xf numFmtId="169" fontId="4" fillId="0" borderId="0" xfId="6" applyNumberFormat="1" applyFont="1"/>
    <xf numFmtId="171" fontId="4" fillId="0" borderId="0" xfId="5" applyNumberFormat="1" applyFont="1"/>
    <xf numFmtId="0" fontId="4" fillId="0" borderId="0" xfId="5" applyFont="1" applyFill="1"/>
    <xf numFmtId="169" fontId="4" fillId="0" borderId="0" xfId="6" applyNumberFormat="1" applyFont="1" applyFill="1"/>
    <xf numFmtId="4" fontId="4" fillId="0" borderId="0" xfId="5" applyNumberFormat="1" applyFont="1"/>
    <xf numFmtId="4" fontId="4" fillId="0" borderId="0" xfId="5" applyNumberFormat="1" applyFont="1" applyFill="1"/>
    <xf numFmtId="43" fontId="4" fillId="0" borderId="0" xfId="5" applyNumberFormat="1" applyFont="1" applyAlignment="1"/>
    <xf numFmtId="2" fontId="4" fillId="0" borderId="0" xfId="5" applyNumberFormat="1" applyFont="1" applyFill="1"/>
    <xf numFmtId="170" fontId="4" fillId="0" borderId="0" xfId="5" quotePrefix="1" applyNumberFormat="1" applyFont="1" applyFill="1" applyAlignment="1">
      <alignment horizontal="right"/>
    </xf>
    <xf numFmtId="170" fontId="4" fillId="0" borderId="0" xfId="5" applyNumberFormat="1" applyFont="1" applyFill="1"/>
    <xf numFmtId="171" fontId="4" fillId="0" borderId="0" xfId="5" applyNumberFormat="1" applyFont="1" applyFill="1"/>
    <xf numFmtId="0" fontId="4" fillId="0" borderId="0" xfId="0" applyFont="1" applyAlignment="1">
      <alignment horizontal="centerContinuous"/>
    </xf>
    <xf numFmtId="1" fontId="4" fillId="0" borderId="0" xfId="2" applyNumberFormat="1" applyFont="1" applyFill="1" applyBorder="1" applyAlignment="1">
      <alignment horizontal="center"/>
    </xf>
    <xf numFmtId="3" fontId="4" fillId="0" borderId="0" xfId="2" applyNumberFormat="1" applyFont="1" applyFill="1" applyBorder="1" applyAlignment="1">
      <alignment horizontal="center"/>
    </xf>
    <xf numFmtId="0" fontId="4" fillId="0" borderId="0" xfId="0" applyFont="1" applyAlignment="1">
      <alignment horizontal="center"/>
    </xf>
    <xf numFmtId="0" fontId="20" fillId="0" borderId="0" xfId="0" applyFont="1" applyAlignment="1">
      <alignment horizontal="left" vertical="top" wrapText="1"/>
    </xf>
    <xf numFmtId="0" fontId="33" fillId="0" borderId="0" xfId="0" applyFont="1" applyBorder="1" applyAlignment="1"/>
    <xf numFmtId="0" fontId="20" fillId="0" borderId="0" xfId="0" applyFont="1" applyBorder="1"/>
    <xf numFmtId="0" fontId="33" fillId="0" borderId="0" xfId="0" applyFont="1" applyBorder="1"/>
    <xf numFmtId="168" fontId="20" fillId="0" borderId="4" xfId="0" applyNumberFormat="1" applyFont="1" applyBorder="1" applyAlignment="1">
      <alignment horizontal="center"/>
    </xf>
    <xf numFmtId="168" fontId="20" fillId="0" borderId="4" xfId="0" applyNumberFormat="1" applyFont="1" applyFill="1" applyBorder="1" applyAlignment="1">
      <alignment horizontal="center"/>
    </xf>
    <xf numFmtId="168" fontId="33" fillId="0" borderId="4" xfId="0" applyNumberFormat="1" applyFont="1" applyBorder="1" applyAlignment="1">
      <alignment horizontal="center"/>
    </xf>
    <xf numFmtId="0" fontId="20" fillId="0" borderId="0" xfId="0" applyFont="1" applyBorder="1" applyAlignment="1">
      <alignment horizontal="right" indent="1"/>
    </xf>
    <xf numFmtId="0" fontId="20" fillId="0" borderId="0" xfId="0" quotePrefix="1" applyFont="1" applyBorder="1"/>
    <xf numFmtId="0" fontId="20" fillId="0" borderId="0" xfId="0" quotePrefix="1" applyFont="1" applyFill="1" applyBorder="1"/>
    <xf numFmtId="0" fontId="20" fillId="0" borderId="0" xfId="0" quotePrefix="1" applyFont="1" applyFill="1" applyBorder="1" applyAlignment="1">
      <alignment horizontal="right" indent="2"/>
    </xf>
    <xf numFmtId="0" fontId="20" fillId="0" borderId="0" xfId="0" quotePrefix="1" applyFont="1" applyFill="1" applyBorder="1" applyAlignment="1">
      <alignment horizontal="left" indent="13"/>
    </xf>
    <xf numFmtId="0" fontId="20" fillId="0" borderId="0" xfId="0" quotePrefix="1" applyFont="1"/>
    <xf numFmtId="0" fontId="20" fillId="0" borderId="0" xfId="0" applyFont="1" applyFill="1" applyBorder="1"/>
    <xf numFmtId="0" fontId="20" fillId="0" borderId="0" xfId="0" applyFont="1" applyBorder="1" applyAlignment="1">
      <alignment horizontal="right" vertical="center"/>
    </xf>
    <xf numFmtId="0" fontId="20" fillId="0" borderId="0" xfId="0" quotePrefix="1" applyFont="1" applyFill="1" applyBorder="1" applyAlignment="1">
      <alignment horizontal="right"/>
    </xf>
    <xf numFmtId="168" fontId="33" fillId="0" borderId="0" xfId="0" applyNumberFormat="1" applyFont="1" applyBorder="1" applyAlignment="1">
      <alignment horizontal="center"/>
    </xf>
    <xf numFmtId="168" fontId="20" fillId="0" borderId="0" xfId="3" quotePrefix="1" applyNumberFormat="1" applyFont="1" applyAlignment="1">
      <alignment horizontal="center"/>
    </xf>
    <xf numFmtId="168" fontId="20" fillId="0" borderId="0" xfId="3" applyNumberFormat="1" applyFont="1" applyAlignment="1">
      <alignment horizontal="center"/>
    </xf>
    <xf numFmtId="168" fontId="4" fillId="0" borderId="0" xfId="3" applyNumberFormat="1" applyFont="1"/>
    <xf numFmtId="10" fontId="4" fillId="0" borderId="0" xfId="3" applyNumberFormat="1" applyFont="1"/>
    <xf numFmtId="168" fontId="4" fillId="0" borderId="0" xfId="3" applyNumberFormat="1" applyFont="1" applyAlignment="1">
      <alignment horizontal="center"/>
    </xf>
    <xf numFmtId="3" fontId="4" fillId="0" borderId="0" xfId="2" applyNumberFormat="1" applyFont="1" applyFill="1" applyBorder="1" applyAlignment="1">
      <alignment horizontal="center"/>
    </xf>
    <xf numFmtId="0" fontId="10" fillId="0" borderId="0" xfId="5" quotePrefix="1" applyFont="1" applyAlignment="1"/>
    <xf numFmtId="0" fontId="4" fillId="0" borderId="0" xfId="5" quotePrefix="1"/>
    <xf numFmtId="1" fontId="4" fillId="0" borderId="0" xfId="2" applyNumberFormat="1" applyFont="1" applyFill="1" applyAlignment="1">
      <alignment horizontal="center"/>
    </xf>
    <xf numFmtId="3" fontId="4" fillId="0" borderId="0" xfId="2" applyNumberFormat="1" applyFont="1" applyFill="1" applyAlignment="1">
      <alignment horizontal="center"/>
    </xf>
    <xf numFmtId="1" fontId="4" fillId="0" borderId="0" xfId="2" applyNumberFormat="1" applyFont="1" applyFill="1" applyBorder="1" applyAlignment="1">
      <alignment horizontal="center"/>
    </xf>
    <xf numFmtId="3" fontId="4" fillId="0" borderId="0" xfId="2" applyNumberFormat="1" applyFont="1" applyFill="1" applyBorder="1" applyAlignment="1">
      <alignment horizontal="center"/>
    </xf>
    <xf numFmtId="0" fontId="20" fillId="0" borderId="0" xfId="0" applyFont="1" applyAlignment="1">
      <alignment wrapText="1"/>
    </xf>
    <xf numFmtId="0" fontId="4" fillId="0" borderId="0" xfId="11"/>
    <xf numFmtId="0" fontId="35" fillId="0" borderId="0" xfId="2" applyFont="1" applyAlignment="1"/>
    <xf numFmtId="0" fontId="36" fillId="0" borderId="0" xfId="0" applyFont="1" applyAlignment="1">
      <alignment horizontal="centerContinuous" vertical="center"/>
    </xf>
    <xf numFmtId="0" fontId="36" fillId="0" borderId="0" xfId="0" applyFont="1" applyAlignment="1">
      <alignment horizontal="centerContinuous"/>
    </xf>
    <xf numFmtId="0" fontId="36" fillId="0" borderId="0" xfId="0" applyFont="1" applyAlignment="1">
      <alignment horizontal="left"/>
    </xf>
    <xf numFmtId="0" fontId="30" fillId="0" borderId="0" xfId="1" applyFont="1" applyBorder="1" applyAlignment="1">
      <alignment horizontal="centerContinuous"/>
    </xf>
    <xf numFmtId="0" fontId="4" fillId="0" borderId="0" xfId="2" applyFont="1" applyAlignment="1">
      <alignment horizontal="center"/>
    </xf>
    <xf numFmtId="0" fontId="17" fillId="0" borderId="0" xfId="2" applyFont="1" applyFill="1" applyBorder="1" applyAlignment="1">
      <alignment horizontal="center"/>
    </xf>
    <xf numFmtId="0" fontId="4" fillId="0" borderId="0" xfId="11" applyFont="1"/>
    <xf numFmtId="164" fontId="8" fillId="0" borderId="0" xfId="0" applyNumberFormat="1" applyFont="1" applyAlignment="1">
      <alignment horizontal="center"/>
    </xf>
    <xf numFmtId="0" fontId="4" fillId="0" borderId="0" xfId="0" quotePrefix="1" applyFont="1" applyFill="1" applyAlignment="1">
      <alignment horizontal="center"/>
    </xf>
    <xf numFmtId="3" fontId="4" fillId="0" borderId="0" xfId="0" applyNumberFormat="1" applyFont="1" applyFill="1" applyAlignment="1">
      <alignment horizontal="right"/>
    </xf>
    <xf numFmtId="0" fontId="20" fillId="0" borderId="0" xfId="0" applyFont="1" applyAlignment="1">
      <alignment horizontal="left" wrapText="1"/>
    </xf>
    <xf numFmtId="0" fontId="4" fillId="0" borderId="0" xfId="0" applyFont="1" applyAlignment="1">
      <alignment horizontal="center"/>
    </xf>
    <xf numFmtId="0" fontId="36" fillId="0" borderId="0" xfId="0" applyFont="1" applyBorder="1" applyAlignment="1">
      <alignment horizontal="centerContinuous" vertical="center"/>
    </xf>
    <xf numFmtId="0" fontId="36" fillId="0" borderId="0" xfId="0" applyFont="1" applyBorder="1" applyAlignment="1">
      <alignment horizontal="centerContinuous"/>
    </xf>
    <xf numFmtId="0" fontId="18" fillId="0" borderId="0" xfId="1" applyFont="1" applyBorder="1" applyAlignment="1">
      <alignment horizontal="center"/>
    </xf>
    <xf numFmtId="0" fontId="2" fillId="0" borderId="0" xfId="1" applyFont="1" applyAlignment="1">
      <alignment horizontal="centerContinuous"/>
    </xf>
    <xf numFmtId="0" fontId="30" fillId="0" borderId="0" xfId="1" applyFont="1" applyAlignment="1">
      <alignment horizontal="centerContinuous"/>
    </xf>
    <xf numFmtId="0" fontId="2" fillId="0" borderId="0" xfId="0" quotePrefix="1" applyFont="1" applyAlignment="1">
      <alignment horizontal="center"/>
    </xf>
    <xf numFmtId="0" fontId="2" fillId="0" borderId="0" xfId="0" applyFont="1" applyAlignment="1">
      <alignment horizontal="right"/>
    </xf>
    <xf numFmtId="0" fontId="2" fillId="0" borderId="0" xfId="1" applyFont="1" applyAlignment="1">
      <alignment horizontal="center"/>
    </xf>
    <xf numFmtId="0" fontId="2" fillId="0" borderId="0" xfId="0" applyFont="1" applyAlignment="1">
      <alignment horizontal="center"/>
    </xf>
    <xf numFmtId="0" fontId="8" fillId="0" borderId="0" xfId="0" applyFont="1" applyAlignment="1">
      <alignment horizontal="center"/>
    </xf>
    <xf numFmtId="0" fontId="4" fillId="0" borderId="0" xfId="1" applyFont="1"/>
    <xf numFmtId="0" fontId="4" fillId="0" borderId="0" xfId="1" applyFont="1" applyAlignment="1">
      <alignment horizontal="center"/>
    </xf>
    <xf numFmtId="168" fontId="0" fillId="0" borderId="0" xfId="3" applyNumberFormat="1" applyFont="1" applyBorder="1"/>
    <xf numFmtId="168" fontId="4" fillId="0" borderId="0" xfId="3" applyNumberFormat="1" applyFont="1" applyFill="1" applyAlignment="1">
      <alignment horizontal="center"/>
    </xf>
    <xf numFmtId="0" fontId="4" fillId="0" borderId="0" xfId="0" applyFont="1" applyAlignment="1">
      <alignment horizontal="center"/>
    </xf>
    <xf numFmtId="168" fontId="9" fillId="0" borderId="0" xfId="0" applyNumberFormat="1" applyFont="1"/>
    <xf numFmtId="0" fontId="9" fillId="0" borderId="0" xfId="0" quotePrefix="1" applyFont="1" applyAlignment="1">
      <alignment horizontal="center"/>
    </xf>
    <xf numFmtId="0" fontId="36" fillId="0" borderId="4" xfId="0" applyFont="1" applyBorder="1" applyAlignment="1">
      <alignment horizontal="center" wrapText="1"/>
    </xf>
    <xf numFmtId="168" fontId="36" fillId="0" borderId="4" xfId="0" applyNumberFormat="1" applyFont="1" applyBorder="1" applyAlignment="1">
      <alignment horizontal="center" wrapText="1"/>
    </xf>
    <xf numFmtId="0" fontId="9" fillId="0" borderId="6" xfId="0" applyFont="1" applyBorder="1" applyAlignment="1">
      <alignment wrapText="1"/>
    </xf>
    <xf numFmtId="172" fontId="9" fillId="0" borderId="4" xfId="4" applyNumberFormat="1" applyFont="1" applyBorder="1"/>
    <xf numFmtId="168" fontId="9" fillId="0" borderId="4" xfId="3" applyNumberFormat="1" applyFont="1" applyBorder="1"/>
    <xf numFmtId="0" fontId="9" fillId="0" borderId="4" xfId="0" applyFont="1" applyBorder="1"/>
    <xf numFmtId="168" fontId="9" fillId="0" borderId="4" xfId="3" applyNumberFormat="1" applyFont="1" applyFill="1" applyBorder="1"/>
    <xf numFmtId="165" fontId="0" fillId="0" borderId="0" xfId="0" applyNumberFormat="1"/>
    <xf numFmtId="172" fontId="0" fillId="0" borderId="0" xfId="0" applyNumberFormat="1"/>
    <xf numFmtId="43" fontId="0" fillId="0" borderId="0" xfId="4" applyFont="1"/>
    <xf numFmtId="0" fontId="6" fillId="0" borderId="0" xfId="3" applyNumberFormat="1" applyFont="1"/>
    <xf numFmtId="0" fontId="36" fillId="0" borderId="6" xfId="0" applyFont="1" applyBorder="1" applyAlignment="1">
      <alignment wrapText="1"/>
    </xf>
    <xf numFmtId="0" fontId="9" fillId="2" borderId="4" xfId="0" applyFont="1" applyFill="1" applyBorder="1"/>
    <xf numFmtId="0" fontId="9" fillId="0" borderId="7" xfId="0" applyFont="1" applyBorder="1" applyAlignment="1">
      <alignment horizontal="right"/>
    </xf>
    <xf numFmtId="164" fontId="9" fillId="0" borderId="7" xfId="0" applyNumberFormat="1" applyFont="1" applyBorder="1"/>
    <xf numFmtId="172" fontId="9" fillId="0" borderId="4" xfId="4" applyNumberFormat="1" applyFont="1" applyBorder="1" applyAlignment="1">
      <alignment horizontal="left"/>
    </xf>
    <xf numFmtId="173" fontId="7" fillId="0" borderId="0" xfId="0" applyNumberFormat="1" applyFont="1" applyAlignment="1" applyProtection="1">
      <alignment vertical="center"/>
      <protection locked="0"/>
    </xf>
    <xf numFmtId="0" fontId="9" fillId="0" borderId="0" xfId="0" applyFont="1" applyAlignment="1">
      <alignment horizontal="right"/>
    </xf>
    <xf numFmtId="164" fontId="9" fillId="0" borderId="0" xfId="0" applyNumberFormat="1" applyFont="1"/>
    <xf numFmtId="168" fontId="0" fillId="0" borderId="0" xfId="0" applyNumberFormat="1"/>
    <xf numFmtId="0" fontId="4" fillId="0" borderId="4" xfId="0" applyFont="1" applyBorder="1" applyAlignment="1">
      <alignment horizontal="center" wrapText="1"/>
    </xf>
    <xf numFmtId="0" fontId="4" fillId="0" borderId="4" xfId="0" applyFont="1" applyBorder="1" applyAlignment="1">
      <alignment horizontal="center"/>
    </xf>
    <xf numFmtId="14" fontId="4" fillId="0" borderId="4" xfId="0" applyNumberFormat="1" applyFont="1" applyBorder="1" applyAlignment="1">
      <alignment horizontal="center" vertical="center" wrapText="1"/>
    </xf>
    <xf numFmtId="170" fontId="4" fillId="0" borderId="4" xfId="0" applyNumberFormat="1" applyFont="1" applyBorder="1" applyAlignment="1">
      <alignment horizontal="center" vertical="center" wrapText="1"/>
    </xf>
    <xf numFmtId="0" fontId="4" fillId="0" borderId="4" xfId="0" quotePrefix="1" applyFont="1" applyBorder="1" applyAlignment="1">
      <alignment horizontal="center" vertical="center" wrapText="1"/>
    </xf>
    <xf numFmtId="0" fontId="20" fillId="0" borderId="0" xfId="0" applyFont="1" applyAlignment="1">
      <alignment horizontal="centerContinuous"/>
    </xf>
    <xf numFmtId="0" fontId="20" fillId="0" borderId="0" xfId="0" applyFont="1" applyAlignment="1">
      <alignment horizontal="right"/>
    </xf>
    <xf numFmtId="0" fontId="20" fillId="0" borderId="0" xfId="0" applyFont="1" applyAlignment="1">
      <alignment vertical="center" wrapText="1"/>
    </xf>
    <xf numFmtId="0" fontId="37" fillId="0" borderId="0" xfId="0" applyFont="1"/>
    <xf numFmtId="0" fontId="20" fillId="0" borderId="8" xfId="0" applyFont="1" applyBorder="1" applyAlignment="1">
      <alignment horizontal="center" vertical="center" wrapText="1"/>
    </xf>
    <xf numFmtId="0" fontId="20" fillId="0" borderId="0" xfId="0" applyFont="1" applyAlignment="1">
      <alignment vertical="center"/>
    </xf>
    <xf numFmtId="0" fontId="20" fillId="0" borderId="0" xfId="0" applyFont="1" applyAlignment="1">
      <alignment horizontal="center" vertical="center" wrapText="1"/>
    </xf>
    <xf numFmtId="0" fontId="4" fillId="0" borderId="0" xfId="12" quotePrefix="1" applyAlignment="1">
      <alignment horizontal="center"/>
    </xf>
    <xf numFmtId="0" fontId="4" fillId="0" borderId="0" xfId="12" applyAlignment="1">
      <alignment horizontal="center"/>
    </xf>
    <xf numFmtId="0" fontId="17" fillId="0" borderId="0" xfId="12" applyFont="1" applyAlignment="1">
      <alignment horizontal="center"/>
    </xf>
    <xf numFmtId="0" fontId="17" fillId="0" borderId="0" xfId="12" quotePrefix="1" applyFont="1" applyAlignment="1">
      <alignment horizontal="center"/>
    </xf>
    <xf numFmtId="3" fontId="8" fillId="0" borderId="0" xfId="12" applyNumberFormat="1" applyFont="1" applyAlignment="1">
      <alignment horizontal="center"/>
    </xf>
    <xf numFmtId="3" fontId="4" fillId="0" borderId="0" xfId="12" applyNumberFormat="1" applyAlignment="1">
      <alignment horizontal="center"/>
    </xf>
    <xf numFmtId="168" fontId="4" fillId="0" borderId="0" xfId="13" applyNumberFormat="1" applyFont="1" applyFill="1" applyAlignment="1">
      <alignment horizontal="center"/>
    </xf>
    <xf numFmtId="37" fontId="4" fillId="0" borderId="0" xfId="14" applyNumberFormat="1" applyFont="1" applyFill="1" applyAlignment="1">
      <alignment horizontal="center"/>
    </xf>
    <xf numFmtId="10" fontId="4" fillId="0" borderId="0" xfId="12" applyNumberFormat="1" applyAlignment="1">
      <alignment horizontal="center"/>
    </xf>
    <xf numFmtId="3" fontId="4" fillId="0" borderId="0" xfId="12" quotePrefix="1" applyNumberFormat="1" applyAlignment="1">
      <alignment horizontal="center"/>
    </xf>
    <xf numFmtId="171" fontId="4" fillId="0" borderId="0" xfId="12" applyNumberFormat="1" applyAlignment="1">
      <alignment horizontal="center"/>
    </xf>
    <xf numFmtId="0" fontId="4" fillId="0" borderId="0" xfId="12"/>
    <xf numFmtId="0" fontId="4" fillId="0" borderId="0" xfId="15" applyFont="1"/>
    <xf numFmtId="3" fontId="4" fillId="0" borderId="0" xfId="12" applyNumberFormat="1"/>
    <xf numFmtId="0" fontId="4" fillId="0" borderId="0" xfId="12" applyAlignment="1">
      <alignment horizontal="right"/>
    </xf>
    <xf numFmtId="3" fontId="4" fillId="0" borderId="0" xfId="12" applyNumberFormat="1" applyFont="1" applyAlignment="1">
      <alignment horizontal="center"/>
    </xf>
    <xf numFmtId="3" fontId="4" fillId="0" borderId="0" xfId="12" quotePrefix="1" applyNumberFormat="1" applyFont="1" applyAlignment="1">
      <alignment horizontal="center"/>
    </xf>
    <xf numFmtId="0" fontId="4" fillId="0" borderId="0" xfId="12" applyFont="1" applyAlignment="1">
      <alignment horizontal="center"/>
    </xf>
    <xf numFmtId="1" fontId="4" fillId="0" borderId="0" xfId="0" applyNumberFormat="1" applyFont="1" applyAlignment="1">
      <alignment horizontal="center"/>
    </xf>
    <xf numFmtId="0" fontId="34" fillId="0" borderId="0" xfId="0" applyFont="1" applyAlignment="1">
      <alignment horizontal="center"/>
    </xf>
    <xf numFmtId="0" fontId="36" fillId="0" borderId="0" xfId="0" applyFont="1" applyBorder="1" applyAlignment="1">
      <alignment horizontal="center" vertical="center"/>
    </xf>
    <xf numFmtId="0" fontId="36" fillId="0" borderId="0" xfId="0" applyFont="1" applyBorder="1" applyAlignment="1">
      <alignment horizontal="center"/>
    </xf>
    <xf numFmtId="0" fontId="30" fillId="0" borderId="0" xfId="1" applyFont="1" applyBorder="1" applyAlignment="1">
      <alignment horizontal="center"/>
    </xf>
    <xf numFmtId="0" fontId="20" fillId="0" borderId="0" xfId="0" applyFont="1" applyAlignment="1">
      <alignment horizontal="left" wrapText="1"/>
    </xf>
    <xf numFmtId="1" fontId="4" fillId="0" borderId="0" xfId="2" applyNumberFormat="1" applyFont="1" applyFill="1" applyBorder="1" applyAlignment="1">
      <alignment horizontal="center"/>
    </xf>
    <xf numFmtId="3" fontId="4" fillId="0" borderId="0" xfId="2" applyNumberFormat="1" applyFont="1" applyFill="1" applyBorder="1" applyAlignment="1">
      <alignment horizontal="center"/>
    </xf>
    <xf numFmtId="0" fontId="20"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Fill="1" applyAlignment="1">
      <alignment horizontal="left" vertical="top" wrapText="1"/>
    </xf>
    <xf numFmtId="0" fontId="17" fillId="0" borderId="0" xfId="0" applyFont="1" applyAlignment="1">
      <alignment horizontal="center"/>
    </xf>
    <xf numFmtId="0" fontId="4" fillId="0" borderId="0" xfId="2" applyFont="1" applyFill="1" applyAlignment="1">
      <alignment horizontal="left" vertical="top" wrapText="1"/>
    </xf>
    <xf numFmtId="168" fontId="4" fillId="0" borderId="0" xfId="3" applyNumberFormat="1" applyFont="1" applyFill="1" applyAlignment="1">
      <alignment horizontal="center"/>
    </xf>
    <xf numFmtId="0" fontId="4" fillId="0" borderId="0" xfId="0" applyFont="1" applyAlignment="1">
      <alignment horizontal="center"/>
    </xf>
    <xf numFmtId="168" fontId="4" fillId="0" borderId="0" xfId="3" applyNumberFormat="1" applyFont="1" applyAlignment="1">
      <alignment horizontal="center"/>
    </xf>
    <xf numFmtId="0" fontId="4" fillId="0" borderId="0" xfId="12" quotePrefix="1" applyAlignment="1">
      <alignment horizontal="left" vertical="top" wrapText="1"/>
    </xf>
    <xf numFmtId="0" fontId="36" fillId="0" borderId="4" xfId="0" applyFont="1" applyBorder="1" applyAlignment="1">
      <alignment horizontal="center" vertical="center" wrapText="1"/>
    </xf>
    <xf numFmtId="0" fontId="36" fillId="0" borderId="0" xfId="0" applyFont="1" applyAlignment="1">
      <alignment horizontal="center"/>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5" xfId="0" applyFont="1" applyBorder="1" applyAlignment="1">
      <alignment horizontal="center" vertical="center" wrapText="1"/>
    </xf>
    <xf numFmtId="0" fontId="4" fillId="0" borderId="0" xfId="0" quotePrefix="1" applyFont="1" applyAlignment="1">
      <alignment horizontal="center"/>
    </xf>
    <xf numFmtId="0" fontId="20" fillId="0" borderId="2" xfId="0" applyFont="1" applyBorder="1" applyAlignment="1">
      <alignment horizontal="center" vertical="center" wrapText="1"/>
    </xf>
    <xf numFmtId="0" fontId="20" fillId="0" borderId="3" xfId="0" applyFont="1" applyBorder="1" applyAlignment="1">
      <alignment horizontal="center" vertical="center" wrapText="1"/>
    </xf>
    <xf numFmtId="0" fontId="20" fillId="0" borderId="5" xfId="0" applyFont="1" applyBorder="1" applyAlignment="1">
      <alignment horizontal="center" vertical="center" wrapText="1"/>
    </xf>
    <xf numFmtId="0" fontId="32" fillId="0" borderId="0" xfId="0" applyFont="1" applyBorder="1" applyAlignment="1">
      <alignment horizontal="center"/>
    </xf>
    <xf numFmtId="0" fontId="33" fillId="0" borderId="0" xfId="0" applyFont="1" applyBorder="1" applyAlignment="1">
      <alignment horizontal="center"/>
    </xf>
    <xf numFmtId="0" fontId="20" fillId="0" borderId="1" xfId="0" applyFont="1" applyBorder="1" applyAlignment="1">
      <alignment horizontal="center"/>
    </xf>
  </cellXfs>
  <cellStyles count="16">
    <cellStyle name="Comma" xfId="4" builtinId="3"/>
    <cellStyle name="Comma 2" xfId="9" xr:uid="{00000000-0005-0000-0000-000001000000}"/>
    <cellStyle name="Comma 2 2" xfId="10" xr:uid="{00000000-0005-0000-0000-000002000000}"/>
    <cellStyle name="Comma 6" xfId="14" xr:uid="{AE6CAF93-D246-4F4C-86CE-64821945A845}"/>
    <cellStyle name="Currency 2" xfId="6" xr:uid="{00000000-0005-0000-0000-000003000000}"/>
    <cellStyle name="Normal" xfId="0" builtinId="0"/>
    <cellStyle name="Normal 12" xfId="11" xr:uid="{B600CC3E-E067-4231-867C-C5ED4A83F629}"/>
    <cellStyle name="Normal 17" xfId="15" xr:uid="{F5096367-48CF-4AEB-857A-344084F6062C}"/>
    <cellStyle name="Normal 2" xfId="5" xr:uid="{00000000-0005-0000-0000-000005000000}"/>
    <cellStyle name="Normal 2 2" xfId="1" xr:uid="{00000000-0005-0000-0000-000006000000}"/>
    <cellStyle name="Normal 3" xfId="7" xr:uid="{00000000-0005-0000-0000-000007000000}"/>
    <cellStyle name="Normal 9" xfId="12" xr:uid="{CC842238-4A58-4A9F-9F2F-4955B6D6B255}"/>
    <cellStyle name="Normal_PLQUERY" xfId="2" xr:uid="{00000000-0005-0000-0000-000008000000}"/>
    <cellStyle name="Percent" xfId="3" builtinId="5"/>
    <cellStyle name="Percent 2" xfId="8" xr:uid="{00000000-0005-0000-0000-00000A000000}"/>
    <cellStyle name="Percent 5" xfId="13" xr:uid="{3F68C757-CEF1-4E0A-90AB-D1DA400EE2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D274D-365A-4E7F-BFDD-A37828C03A2F}">
  <dimension ref="A1:R116"/>
  <sheetViews>
    <sheetView tabSelected="1" zoomScaleNormal="100" zoomScaleSheetLayoutView="100" workbookViewId="0">
      <selection sqref="A1:J1"/>
    </sheetView>
  </sheetViews>
  <sheetFormatPr defaultRowHeight="15" x14ac:dyDescent="0.25"/>
  <cols>
    <col min="1" max="1" width="12.28515625" customWidth="1"/>
    <col min="2" max="2" width="11" bestFit="1" customWidth="1"/>
    <col min="3" max="3" width="9.140625" customWidth="1"/>
    <col min="4" max="4" width="11.7109375" customWidth="1"/>
    <col min="5" max="5" width="15.85546875" bestFit="1" customWidth="1"/>
    <col min="6" max="6" width="11.7109375" customWidth="1"/>
    <col min="7" max="7" width="10.42578125" bestFit="1" customWidth="1"/>
    <col min="8" max="9" width="14.28515625" customWidth="1"/>
    <col min="10" max="10" width="11.7109375" customWidth="1"/>
    <col min="12" max="12" width="13.140625" bestFit="1" customWidth="1"/>
    <col min="13" max="13" width="11.28515625" bestFit="1" customWidth="1"/>
    <col min="14" max="14" width="6.5703125" customWidth="1"/>
    <col min="15" max="15" width="17" bestFit="1" customWidth="1"/>
    <col min="16" max="16" width="6.5703125" customWidth="1"/>
    <col min="17" max="18" width="14.5703125" bestFit="1" customWidth="1"/>
  </cols>
  <sheetData>
    <row r="1" spans="1:18" ht="18" customHeight="1" x14ac:dyDescent="0.25">
      <c r="A1" s="258" t="s">
        <v>82</v>
      </c>
      <c r="B1" s="258"/>
      <c r="C1" s="258"/>
      <c r="D1" s="258"/>
      <c r="E1" s="258"/>
      <c r="F1" s="258"/>
      <c r="G1" s="258"/>
      <c r="H1" s="258"/>
      <c r="I1" s="258"/>
      <c r="J1" s="258"/>
      <c r="K1" s="38"/>
      <c r="L1" s="38"/>
      <c r="M1" s="38"/>
      <c r="N1" s="38"/>
      <c r="O1" s="38"/>
      <c r="P1" s="38"/>
      <c r="Q1" s="38"/>
    </row>
    <row r="2" spans="1:18" ht="18" customHeight="1" x14ac:dyDescent="0.25">
      <c r="A2" s="259" t="s">
        <v>78</v>
      </c>
      <c r="B2" s="259"/>
      <c r="C2" s="259"/>
      <c r="D2" s="259"/>
      <c r="E2" s="259"/>
      <c r="F2" s="259"/>
      <c r="G2" s="259"/>
      <c r="H2" s="259"/>
      <c r="I2" s="259"/>
      <c r="J2" s="259"/>
      <c r="K2" s="38"/>
      <c r="L2" s="38"/>
      <c r="M2" s="38"/>
      <c r="N2" s="38"/>
      <c r="O2" s="38"/>
      <c r="P2" s="38"/>
      <c r="Q2" s="38"/>
    </row>
    <row r="3" spans="1:18" ht="18" x14ac:dyDescent="0.25">
      <c r="A3" s="190"/>
      <c r="B3" s="37"/>
      <c r="C3" s="37"/>
      <c r="D3" s="37"/>
      <c r="E3" s="37"/>
      <c r="F3" s="37"/>
      <c r="G3" s="37"/>
      <c r="H3" s="37"/>
      <c r="I3" s="38"/>
      <c r="J3" s="38"/>
      <c r="K3" s="38"/>
      <c r="L3" s="38"/>
      <c r="M3" s="38"/>
      <c r="N3" s="38"/>
      <c r="O3" s="38"/>
      <c r="P3" s="38"/>
      <c r="Q3" s="38"/>
    </row>
    <row r="4" spans="1:18" ht="18" customHeight="1" x14ac:dyDescent="0.25">
      <c r="A4" s="260" t="s">
        <v>184</v>
      </c>
      <c r="B4" s="260"/>
      <c r="C4" s="260"/>
      <c r="D4" s="260"/>
      <c r="E4" s="260"/>
      <c r="F4" s="260"/>
      <c r="G4" s="260"/>
      <c r="H4" s="260"/>
      <c r="I4" s="260"/>
      <c r="J4" s="260"/>
      <c r="K4" s="38"/>
      <c r="L4" s="38"/>
      <c r="M4" s="38"/>
      <c r="N4" s="38"/>
      <c r="O4" s="38"/>
      <c r="P4" s="38"/>
      <c r="Q4" s="38"/>
    </row>
    <row r="5" spans="1:18" x14ac:dyDescent="0.25">
      <c r="A5" s="1"/>
      <c r="B5" s="45"/>
      <c r="C5" s="1"/>
      <c r="D5" s="1"/>
      <c r="E5" s="1"/>
      <c r="F5" s="1"/>
      <c r="G5" s="1"/>
      <c r="H5" s="1"/>
      <c r="I5" s="38"/>
      <c r="J5" s="59"/>
      <c r="K5" s="59"/>
      <c r="L5" s="58"/>
      <c r="M5" s="58"/>
      <c r="N5" s="57"/>
      <c r="O5" s="56"/>
      <c r="P5" s="55"/>
      <c r="Q5" s="54"/>
      <c r="R5" s="54"/>
    </row>
    <row r="6" spans="1:18" ht="39" x14ac:dyDescent="0.25">
      <c r="A6" s="226" t="s">
        <v>185</v>
      </c>
      <c r="B6" s="226" t="s">
        <v>186</v>
      </c>
      <c r="C6" s="226" t="s">
        <v>8</v>
      </c>
      <c r="D6" s="226" t="s">
        <v>9</v>
      </c>
      <c r="E6" s="227" t="s">
        <v>13</v>
      </c>
      <c r="F6" s="226" t="s">
        <v>14</v>
      </c>
      <c r="G6" s="226" t="s">
        <v>10</v>
      </c>
      <c r="H6" s="226" t="s">
        <v>88</v>
      </c>
      <c r="I6" s="226" t="s">
        <v>126</v>
      </c>
      <c r="J6" s="226" t="s">
        <v>187</v>
      </c>
      <c r="K6" s="38"/>
      <c r="L6" s="38"/>
      <c r="M6" s="38"/>
      <c r="N6" s="38"/>
      <c r="O6" s="38"/>
      <c r="P6" s="38"/>
      <c r="Q6" s="38"/>
    </row>
    <row r="7" spans="1:18" x14ac:dyDescent="0.25">
      <c r="A7" s="230" t="s">
        <v>188</v>
      </c>
      <c r="B7" s="228">
        <v>42177</v>
      </c>
      <c r="C7" s="229">
        <v>6.98</v>
      </c>
      <c r="D7" s="229">
        <v>-4.97</v>
      </c>
      <c r="E7" s="229">
        <v>-4.24</v>
      </c>
      <c r="F7" s="229">
        <v>8.4</v>
      </c>
      <c r="G7" s="229">
        <v>5.0299999999999994</v>
      </c>
      <c r="H7" s="229">
        <v>0</v>
      </c>
      <c r="I7" s="229">
        <v>-16.7</v>
      </c>
      <c r="J7" s="229">
        <v>5.7</v>
      </c>
      <c r="K7" s="38"/>
      <c r="L7" s="38"/>
      <c r="M7" s="38"/>
      <c r="N7" s="38"/>
      <c r="O7" s="38"/>
      <c r="P7" s="38"/>
      <c r="Q7" s="38"/>
    </row>
    <row r="8" spans="1:18" x14ac:dyDescent="0.25">
      <c r="A8" s="230" t="s">
        <v>189</v>
      </c>
      <c r="B8" s="228">
        <v>42499</v>
      </c>
      <c r="C8" s="229">
        <v>11.1</v>
      </c>
      <c r="D8" s="229">
        <v>-9.8000000000000007</v>
      </c>
      <c r="E8" s="229">
        <v>-2</v>
      </c>
      <c r="F8" s="229">
        <v>1.6</v>
      </c>
      <c r="G8" s="229">
        <v>8.4</v>
      </c>
      <c r="H8" s="229">
        <v>2.7</v>
      </c>
      <c r="I8" s="229">
        <v>-10</v>
      </c>
      <c r="J8" s="229">
        <v>5.7</v>
      </c>
      <c r="K8" s="38"/>
      <c r="L8" s="38"/>
      <c r="M8" s="38"/>
      <c r="N8" s="38"/>
      <c r="O8" s="38"/>
      <c r="P8" s="38"/>
      <c r="Q8" s="38"/>
    </row>
    <row r="9" spans="1:18" x14ac:dyDescent="0.25">
      <c r="A9" s="230" t="s">
        <v>190</v>
      </c>
      <c r="B9" s="228">
        <v>42884</v>
      </c>
      <c r="C9" s="229">
        <v>12.7</v>
      </c>
      <c r="D9" s="229">
        <v>-6.2</v>
      </c>
      <c r="E9" s="229">
        <v>0.4</v>
      </c>
      <c r="F9" s="229">
        <v>1.4000000000000001</v>
      </c>
      <c r="G9" s="229">
        <v>10.299999999999999</v>
      </c>
      <c r="H9" s="229">
        <v>-0.91</v>
      </c>
      <c r="I9" s="229">
        <v>-10.34</v>
      </c>
      <c r="J9" s="229">
        <v>6.9</v>
      </c>
      <c r="K9" s="38"/>
      <c r="L9" s="38"/>
      <c r="M9" s="38"/>
      <c r="N9" s="38"/>
      <c r="O9" s="38"/>
      <c r="P9" s="38"/>
      <c r="Q9" s="38"/>
    </row>
    <row r="10" spans="1:18" x14ac:dyDescent="0.25">
      <c r="A10" s="230" t="s">
        <v>191</v>
      </c>
      <c r="B10" s="228">
        <v>43073</v>
      </c>
      <c r="C10" s="229">
        <v>11.3</v>
      </c>
      <c r="D10" s="229">
        <v>2.4</v>
      </c>
      <c r="E10" s="229">
        <v>1.4000000000000001</v>
      </c>
      <c r="F10" s="229">
        <v>2.1</v>
      </c>
      <c r="G10" s="229">
        <v>9.1</v>
      </c>
      <c r="H10" s="229">
        <v>2.2999999999999998</v>
      </c>
      <c r="I10" s="229">
        <v>-11.5</v>
      </c>
      <c r="J10" s="229">
        <v>6.9</v>
      </c>
      <c r="K10" s="38"/>
      <c r="L10" s="38"/>
      <c r="M10" s="38"/>
      <c r="N10" s="38"/>
      <c r="O10" s="38"/>
      <c r="P10" s="38"/>
      <c r="Q10" s="38"/>
    </row>
    <row r="11" spans="1:18" x14ac:dyDescent="0.25">
      <c r="A11" s="230" t="s">
        <v>192</v>
      </c>
      <c r="B11" s="228">
        <v>43444</v>
      </c>
      <c r="C11" s="229">
        <v>-1.5</v>
      </c>
      <c r="D11" s="229">
        <v>-1.4000000000000001</v>
      </c>
      <c r="E11" s="229">
        <v>-0.8</v>
      </c>
      <c r="F11" s="229">
        <v>-7.0000000000000009</v>
      </c>
      <c r="G11" s="229">
        <v>26.3</v>
      </c>
      <c r="H11" s="229">
        <v>0</v>
      </c>
      <c r="I11" s="229">
        <v>-2</v>
      </c>
      <c r="J11" s="229">
        <v>-1.5</v>
      </c>
      <c r="K11" s="38"/>
      <c r="L11" s="38"/>
      <c r="M11" s="38"/>
      <c r="N11" s="38"/>
      <c r="O11" s="38"/>
      <c r="P11" s="38"/>
      <c r="Q11" s="38"/>
    </row>
    <row r="12" spans="1:18" x14ac:dyDescent="0.25">
      <c r="A12" s="230" t="s">
        <v>193</v>
      </c>
      <c r="B12" s="228">
        <v>43556</v>
      </c>
      <c r="C12" s="229">
        <v>0</v>
      </c>
      <c r="D12" s="229">
        <v>-0.1</v>
      </c>
      <c r="E12" s="229">
        <v>0</v>
      </c>
      <c r="F12" s="229">
        <v>0</v>
      </c>
      <c r="G12" s="229">
        <v>0</v>
      </c>
      <c r="H12" s="229">
        <v>0</v>
      </c>
      <c r="I12" s="229">
        <v>0</v>
      </c>
      <c r="J12" s="229">
        <v>0</v>
      </c>
      <c r="K12" s="38"/>
      <c r="L12" s="38"/>
      <c r="M12" s="38"/>
      <c r="N12" s="38"/>
      <c r="O12" s="38"/>
      <c r="P12" s="38"/>
      <c r="Q12" s="38"/>
    </row>
    <row r="13" spans="1:18" x14ac:dyDescent="0.25">
      <c r="A13" s="230" t="s">
        <v>194</v>
      </c>
      <c r="B13" s="228">
        <v>44088</v>
      </c>
      <c r="C13" s="229">
        <v>-7.3999999999999995</v>
      </c>
      <c r="D13" s="229">
        <v>0</v>
      </c>
      <c r="E13" s="229">
        <v>-7.1</v>
      </c>
      <c r="F13" s="229">
        <v>-7.3</v>
      </c>
      <c r="G13" s="229">
        <v>0</v>
      </c>
      <c r="H13" s="229">
        <v>0</v>
      </c>
      <c r="I13" s="229">
        <v>-14.3</v>
      </c>
      <c r="J13" s="229">
        <v>-6.5</v>
      </c>
      <c r="K13" s="38"/>
      <c r="L13" s="38"/>
      <c r="M13" s="38"/>
      <c r="N13" s="38"/>
      <c r="O13" s="38"/>
      <c r="P13" s="38"/>
      <c r="Q13" s="38"/>
    </row>
    <row r="14" spans="1:18" x14ac:dyDescent="0.25">
      <c r="A14" s="1"/>
      <c r="B14" s="1"/>
      <c r="C14" s="1"/>
      <c r="D14" s="1"/>
      <c r="E14" s="1"/>
      <c r="F14" s="1"/>
      <c r="G14" s="1"/>
      <c r="H14" s="1"/>
      <c r="I14" s="38"/>
      <c r="J14" s="38"/>
      <c r="K14" s="38"/>
      <c r="L14" s="38"/>
      <c r="M14" s="38"/>
      <c r="N14" s="38"/>
      <c r="O14" s="38"/>
      <c r="P14" s="38"/>
      <c r="Q14" s="38"/>
    </row>
    <row r="15" spans="1:18" x14ac:dyDescent="0.25">
      <c r="A15" s="1"/>
      <c r="B15" s="1"/>
      <c r="C15" s="1"/>
      <c r="D15" s="1"/>
      <c r="E15" s="1"/>
      <c r="F15" s="1"/>
      <c r="G15" s="1"/>
      <c r="H15" s="1"/>
      <c r="I15" s="38"/>
      <c r="J15" s="38"/>
      <c r="K15" s="38"/>
      <c r="L15" s="38"/>
      <c r="M15" s="38"/>
      <c r="N15" s="38"/>
      <c r="O15" s="38"/>
      <c r="P15" s="38"/>
      <c r="Q15" s="38"/>
    </row>
    <row r="16" spans="1:18" x14ac:dyDescent="0.25">
      <c r="A16" s="1"/>
      <c r="B16" s="1"/>
      <c r="C16" s="1"/>
      <c r="D16" s="1"/>
      <c r="E16" s="1"/>
      <c r="F16" s="1"/>
      <c r="G16" s="1"/>
      <c r="H16" s="1"/>
      <c r="I16" s="38"/>
      <c r="J16" s="38"/>
      <c r="K16" s="38"/>
      <c r="L16" s="38"/>
      <c r="M16" s="38"/>
      <c r="N16" s="38"/>
      <c r="O16" s="38"/>
      <c r="P16" s="38"/>
      <c r="Q16" s="38"/>
    </row>
    <row r="17" spans="1:17" x14ac:dyDescent="0.25">
      <c r="A17" s="1"/>
      <c r="B17" s="1"/>
      <c r="C17" s="1"/>
      <c r="D17" s="1"/>
      <c r="E17" s="1"/>
      <c r="F17" s="1"/>
      <c r="G17" s="1"/>
      <c r="H17" s="1"/>
      <c r="I17" s="38"/>
      <c r="J17" s="38"/>
      <c r="K17" s="38"/>
      <c r="L17" s="38"/>
      <c r="M17" s="38"/>
      <c r="N17" s="38"/>
      <c r="O17" s="38"/>
      <c r="P17" s="38"/>
      <c r="Q17" s="38"/>
    </row>
    <row r="18" spans="1:17" x14ac:dyDescent="0.25">
      <c r="A18" s="1"/>
      <c r="B18" s="1"/>
      <c r="C18" s="1"/>
      <c r="D18" s="1"/>
      <c r="E18" s="1"/>
      <c r="F18" s="1"/>
      <c r="G18" s="1"/>
      <c r="H18" s="1"/>
      <c r="I18" s="38"/>
      <c r="J18" s="38"/>
      <c r="K18" s="38"/>
      <c r="L18" s="38"/>
      <c r="M18" s="38"/>
      <c r="N18" s="38"/>
      <c r="O18" s="38"/>
      <c r="P18" s="38"/>
      <c r="Q18" s="38"/>
    </row>
    <row r="19" spans="1:17" x14ac:dyDescent="0.25">
      <c r="A19" s="1"/>
      <c r="B19" s="1"/>
      <c r="C19" s="1"/>
      <c r="D19" s="1"/>
      <c r="E19" s="1"/>
      <c r="F19" s="1"/>
      <c r="G19" s="1"/>
      <c r="H19" s="1"/>
      <c r="I19" s="38"/>
      <c r="J19" s="38"/>
      <c r="K19" s="38"/>
      <c r="L19" s="38"/>
      <c r="M19" s="38"/>
      <c r="N19" s="38"/>
      <c r="O19" s="38"/>
      <c r="P19" s="38"/>
      <c r="Q19" s="38"/>
    </row>
    <row r="20" spans="1:17" x14ac:dyDescent="0.25">
      <c r="A20" s="1"/>
      <c r="B20" s="1"/>
      <c r="C20" s="1"/>
      <c r="D20" s="1"/>
      <c r="E20" s="1"/>
      <c r="F20" s="1"/>
      <c r="G20" s="1"/>
      <c r="H20" s="1"/>
      <c r="I20" s="38"/>
      <c r="J20" s="38"/>
      <c r="K20" s="38"/>
      <c r="L20" s="38"/>
      <c r="M20" s="38"/>
      <c r="N20" s="38"/>
      <c r="O20" s="38"/>
      <c r="P20" s="38"/>
      <c r="Q20" s="38"/>
    </row>
    <row r="21" spans="1:17" x14ac:dyDescent="0.25">
      <c r="A21" s="1"/>
      <c r="B21" s="1"/>
      <c r="C21" s="1"/>
      <c r="D21" s="1"/>
      <c r="E21" s="1"/>
      <c r="F21" s="1"/>
      <c r="G21" s="1"/>
      <c r="H21" s="1"/>
      <c r="I21" s="38"/>
      <c r="J21" s="38"/>
      <c r="K21" s="38"/>
      <c r="L21" s="38"/>
      <c r="M21" s="38"/>
      <c r="N21" s="38"/>
      <c r="O21" s="38"/>
      <c r="P21" s="38"/>
      <c r="Q21" s="38"/>
    </row>
    <row r="22" spans="1:17" x14ac:dyDescent="0.25">
      <c r="A22" s="1"/>
      <c r="B22" s="1"/>
      <c r="C22" s="1"/>
      <c r="D22" s="1"/>
      <c r="E22" s="1"/>
      <c r="F22" s="1"/>
      <c r="G22" s="1"/>
      <c r="H22" s="1"/>
      <c r="I22" s="38"/>
      <c r="J22" s="38"/>
      <c r="K22" s="38"/>
      <c r="L22" s="38"/>
      <c r="M22" s="38"/>
      <c r="N22" s="38"/>
      <c r="O22" s="38"/>
      <c r="P22" s="38"/>
      <c r="Q22" s="38"/>
    </row>
    <row r="23" spans="1:17" x14ac:dyDescent="0.25">
      <c r="A23" s="1"/>
      <c r="B23" s="1"/>
      <c r="C23" s="1"/>
      <c r="D23" s="1"/>
      <c r="E23" s="1"/>
      <c r="F23" s="1"/>
      <c r="G23" s="1"/>
      <c r="H23" s="1"/>
      <c r="I23" s="38"/>
      <c r="J23" s="38"/>
      <c r="K23" s="38"/>
      <c r="L23" s="38"/>
      <c r="M23" s="38"/>
      <c r="N23" s="38"/>
      <c r="O23" s="38"/>
      <c r="P23" s="38"/>
      <c r="Q23" s="38"/>
    </row>
    <row r="24" spans="1:17" x14ac:dyDescent="0.25">
      <c r="A24" s="1"/>
      <c r="B24" s="1"/>
      <c r="C24" s="1"/>
      <c r="D24" s="1"/>
      <c r="E24" s="1"/>
      <c r="F24" s="1"/>
      <c r="G24" s="1"/>
      <c r="H24" s="1"/>
      <c r="I24" s="38"/>
      <c r="J24" s="38"/>
      <c r="K24" s="38"/>
      <c r="L24" s="38"/>
      <c r="M24" s="38"/>
      <c r="N24" s="38"/>
      <c r="O24" s="38"/>
      <c r="P24" s="38"/>
      <c r="Q24" s="38"/>
    </row>
    <row r="25" spans="1:17" x14ac:dyDescent="0.25">
      <c r="A25" s="1"/>
      <c r="B25" s="1"/>
      <c r="C25" s="1"/>
      <c r="D25" s="1"/>
      <c r="E25" s="1"/>
      <c r="F25" s="1"/>
      <c r="G25" s="1"/>
      <c r="H25" s="1"/>
      <c r="I25" s="38"/>
      <c r="J25" s="38"/>
      <c r="K25" s="38"/>
      <c r="L25" s="38"/>
      <c r="M25" s="38"/>
      <c r="N25" s="38"/>
      <c r="O25" s="38"/>
      <c r="P25" s="38"/>
      <c r="Q25" s="38"/>
    </row>
    <row r="26" spans="1:17" x14ac:dyDescent="0.25">
      <c r="A26" s="1"/>
      <c r="B26" s="1"/>
      <c r="C26" s="1"/>
      <c r="D26" s="1"/>
      <c r="E26" s="1"/>
      <c r="F26" s="1"/>
      <c r="G26" s="1"/>
      <c r="H26" s="1"/>
      <c r="I26" s="38"/>
      <c r="J26" s="38"/>
      <c r="K26" s="38"/>
      <c r="L26" s="38"/>
      <c r="M26" s="38"/>
      <c r="N26" s="38"/>
      <c r="O26" s="38"/>
      <c r="P26" s="38"/>
      <c r="Q26" s="38"/>
    </row>
    <row r="27" spans="1:17" x14ac:dyDescent="0.25">
      <c r="A27" s="1"/>
      <c r="B27" s="1"/>
      <c r="C27" s="1"/>
      <c r="D27" s="1"/>
      <c r="E27" s="1"/>
      <c r="F27" s="1"/>
      <c r="G27" s="1"/>
      <c r="H27" s="1"/>
      <c r="I27" s="38"/>
      <c r="J27" s="38"/>
      <c r="K27" s="38"/>
      <c r="L27" s="38"/>
      <c r="M27" s="38"/>
      <c r="N27" s="38"/>
      <c r="O27" s="38"/>
      <c r="P27" s="38"/>
      <c r="Q27" s="38"/>
    </row>
    <row r="28" spans="1:17" x14ac:dyDescent="0.25">
      <c r="A28" s="1"/>
      <c r="B28" s="1"/>
      <c r="C28" s="1"/>
      <c r="D28" s="1"/>
      <c r="E28" s="1"/>
      <c r="F28" s="1"/>
      <c r="G28" s="1"/>
      <c r="H28" s="1"/>
      <c r="I28" s="38"/>
      <c r="J28" s="38"/>
      <c r="K28" s="38"/>
      <c r="L28" s="38"/>
      <c r="M28" s="38"/>
      <c r="N28" s="38"/>
      <c r="O28" s="38"/>
      <c r="P28" s="38"/>
      <c r="Q28" s="38"/>
    </row>
    <row r="29" spans="1:17" x14ac:dyDescent="0.25">
      <c r="A29" s="1"/>
      <c r="B29" s="1"/>
      <c r="C29" s="1"/>
      <c r="D29" s="1"/>
      <c r="E29" s="1"/>
      <c r="F29" s="1"/>
      <c r="G29" s="1"/>
      <c r="H29" s="1"/>
      <c r="I29" s="38"/>
      <c r="J29" s="38"/>
      <c r="K29" s="38"/>
      <c r="L29" s="38"/>
      <c r="M29" s="38"/>
      <c r="N29" s="38"/>
      <c r="O29" s="38"/>
      <c r="P29" s="38"/>
      <c r="Q29" s="38"/>
    </row>
    <row r="30" spans="1:17" x14ac:dyDescent="0.25">
      <c r="A30" s="1"/>
      <c r="B30" s="1"/>
      <c r="C30" s="1"/>
      <c r="D30" s="1"/>
      <c r="E30" s="1"/>
      <c r="F30" s="1"/>
      <c r="G30" s="1"/>
      <c r="H30" s="1"/>
      <c r="I30" s="38"/>
      <c r="J30" s="38"/>
      <c r="K30" s="38"/>
      <c r="L30" s="38"/>
      <c r="M30" s="38"/>
      <c r="N30" s="38"/>
      <c r="O30" s="38"/>
      <c r="P30" s="38"/>
      <c r="Q30" s="38"/>
    </row>
    <row r="31" spans="1:17" x14ac:dyDescent="0.25">
      <c r="A31" s="1"/>
      <c r="B31" s="1"/>
      <c r="C31" s="1"/>
      <c r="D31" s="1"/>
      <c r="E31" s="1"/>
      <c r="F31" s="1"/>
      <c r="G31" s="1"/>
      <c r="H31" s="1"/>
      <c r="I31" s="38"/>
      <c r="J31" s="38"/>
      <c r="K31" s="38"/>
      <c r="L31" s="38"/>
      <c r="M31" s="38"/>
      <c r="N31" s="38"/>
      <c r="O31" s="38"/>
      <c r="P31" s="38"/>
      <c r="Q31" s="38"/>
    </row>
    <row r="32" spans="1:17" x14ac:dyDescent="0.25">
      <c r="A32" s="1"/>
      <c r="B32" s="1"/>
      <c r="C32" s="1"/>
      <c r="D32" s="1"/>
      <c r="E32" s="1"/>
      <c r="F32" s="1"/>
      <c r="G32" s="1"/>
      <c r="H32" s="1"/>
      <c r="I32" s="38"/>
      <c r="J32" s="38"/>
      <c r="K32" s="38"/>
      <c r="L32" s="38"/>
      <c r="M32" s="38"/>
      <c r="N32" s="38"/>
      <c r="O32" s="38"/>
      <c r="P32" s="38"/>
      <c r="Q32" s="38"/>
    </row>
    <row r="33" spans="1:17" x14ac:dyDescent="0.25">
      <c r="A33" s="1"/>
      <c r="B33" s="1"/>
      <c r="C33" s="1"/>
      <c r="D33" s="1"/>
      <c r="E33" s="1"/>
      <c r="F33" s="1"/>
      <c r="G33" s="1"/>
      <c r="H33" s="1"/>
      <c r="I33" s="38"/>
      <c r="J33" s="38"/>
      <c r="K33" s="38"/>
      <c r="L33" s="38"/>
      <c r="M33" s="38"/>
      <c r="N33" s="38"/>
      <c r="O33" s="38"/>
      <c r="P33" s="38"/>
      <c r="Q33" s="38"/>
    </row>
    <row r="34" spans="1:17" x14ac:dyDescent="0.25">
      <c r="A34" s="1"/>
      <c r="B34" s="1"/>
      <c r="C34" s="1"/>
      <c r="D34" s="1"/>
      <c r="E34" s="1"/>
      <c r="F34" s="1"/>
      <c r="G34" s="1"/>
      <c r="H34" s="1"/>
      <c r="I34" s="38"/>
      <c r="J34" s="38"/>
      <c r="K34" s="38"/>
      <c r="L34" s="38"/>
      <c r="M34" s="38"/>
      <c r="N34" s="38"/>
      <c r="O34" s="38"/>
      <c r="P34" s="38"/>
      <c r="Q34" s="38"/>
    </row>
    <row r="35" spans="1:17" x14ac:dyDescent="0.25">
      <c r="A35" s="1"/>
      <c r="B35" s="1"/>
      <c r="C35" s="1"/>
      <c r="D35" s="1"/>
      <c r="E35" s="1"/>
      <c r="F35" s="1"/>
      <c r="G35" s="1"/>
      <c r="H35" s="1"/>
      <c r="I35" s="38"/>
      <c r="J35" s="38"/>
      <c r="K35" s="38"/>
      <c r="L35" s="38"/>
      <c r="M35" s="38"/>
      <c r="N35" s="38"/>
      <c r="O35" s="38"/>
      <c r="P35" s="38"/>
      <c r="Q35" s="38"/>
    </row>
    <row r="36" spans="1:17" x14ac:dyDescent="0.25">
      <c r="A36" s="1"/>
      <c r="B36" s="1"/>
      <c r="C36" s="1"/>
      <c r="D36" s="1"/>
      <c r="E36" s="1"/>
      <c r="F36" s="1"/>
      <c r="G36" s="1"/>
      <c r="H36" s="1"/>
      <c r="I36" s="38"/>
      <c r="J36" s="38"/>
      <c r="K36" s="38"/>
      <c r="L36" s="38"/>
      <c r="M36" s="38"/>
      <c r="N36" s="38"/>
      <c r="O36" s="38"/>
      <c r="P36" s="38"/>
      <c r="Q36" s="38"/>
    </row>
    <row r="37" spans="1:17" x14ac:dyDescent="0.25">
      <c r="A37" s="1"/>
      <c r="B37" s="1"/>
      <c r="C37" s="1"/>
      <c r="D37" s="1"/>
      <c r="E37" s="1"/>
      <c r="F37" s="1"/>
      <c r="G37" s="1"/>
      <c r="H37" s="1"/>
      <c r="I37" s="38"/>
      <c r="J37" s="38"/>
      <c r="K37" s="38"/>
      <c r="L37" s="38"/>
      <c r="M37" s="38"/>
      <c r="N37" s="38"/>
      <c r="O37" s="38"/>
      <c r="P37" s="38"/>
      <c r="Q37" s="38"/>
    </row>
    <row r="38" spans="1:17" x14ac:dyDescent="0.25">
      <c r="A38" s="1"/>
      <c r="B38" s="1"/>
      <c r="C38" s="1"/>
      <c r="D38" s="1"/>
      <c r="E38" s="1"/>
      <c r="F38" s="1"/>
      <c r="G38" s="1"/>
      <c r="H38" s="1"/>
      <c r="I38" s="38"/>
      <c r="J38" s="38"/>
      <c r="K38" s="38"/>
      <c r="L38" s="38"/>
      <c r="M38" s="38"/>
      <c r="N38" s="38"/>
      <c r="O38" s="38"/>
      <c r="P38" s="38"/>
      <c r="Q38" s="38"/>
    </row>
    <row r="39" spans="1:17" x14ac:dyDescent="0.25">
      <c r="A39" s="1"/>
      <c r="B39" s="1"/>
      <c r="C39" s="1"/>
      <c r="D39" s="1"/>
      <c r="E39" s="1"/>
      <c r="F39" s="1"/>
      <c r="G39" s="1"/>
      <c r="H39" s="1"/>
      <c r="I39" s="38"/>
      <c r="J39" s="38"/>
      <c r="K39" s="38"/>
      <c r="L39" s="38"/>
      <c r="M39" s="38"/>
      <c r="N39" s="38"/>
      <c r="O39" s="38"/>
      <c r="P39" s="38"/>
      <c r="Q39" s="38"/>
    </row>
    <row r="40" spans="1:17" x14ac:dyDescent="0.25">
      <c r="A40" s="1"/>
      <c r="B40" s="1"/>
      <c r="C40" s="1"/>
      <c r="D40" s="1"/>
      <c r="E40" s="1"/>
      <c r="F40" s="1"/>
      <c r="G40" s="1"/>
      <c r="H40" s="1"/>
      <c r="I40" s="38"/>
      <c r="J40" s="38"/>
      <c r="K40" s="38"/>
      <c r="L40" s="38"/>
      <c r="M40" s="38"/>
      <c r="N40" s="38"/>
      <c r="O40" s="38"/>
      <c r="P40" s="38"/>
      <c r="Q40" s="38"/>
    </row>
    <row r="41" spans="1:17" x14ac:dyDescent="0.25">
      <c r="A41" s="1"/>
      <c r="B41" s="1"/>
      <c r="C41" s="1"/>
      <c r="D41" s="1"/>
      <c r="E41" s="1"/>
      <c r="F41" s="1"/>
      <c r="G41" s="1"/>
      <c r="H41" s="1"/>
      <c r="I41" s="38"/>
      <c r="J41" s="38"/>
      <c r="K41" s="38"/>
      <c r="L41" s="38"/>
      <c r="M41" s="38"/>
      <c r="N41" s="38"/>
      <c r="O41" s="38"/>
      <c r="P41" s="38"/>
      <c r="Q41" s="38"/>
    </row>
    <row r="42" spans="1:17" x14ac:dyDescent="0.25">
      <c r="A42" s="1"/>
      <c r="B42" s="1"/>
      <c r="C42" s="1"/>
      <c r="D42" s="1"/>
      <c r="E42" s="1"/>
      <c r="F42" s="1"/>
      <c r="G42" s="1"/>
      <c r="H42" s="1"/>
      <c r="I42" s="38"/>
      <c r="J42" s="38"/>
      <c r="K42" s="38"/>
      <c r="L42" s="38"/>
      <c r="M42" s="38"/>
      <c r="N42" s="38"/>
      <c r="O42" s="38"/>
      <c r="P42" s="38"/>
      <c r="Q42" s="38"/>
    </row>
    <row r="43" spans="1:17" x14ac:dyDescent="0.25">
      <c r="A43" s="1"/>
      <c r="B43" s="1"/>
      <c r="C43" s="1"/>
      <c r="D43" s="1"/>
      <c r="E43" s="1"/>
      <c r="F43" s="1"/>
      <c r="G43" s="1"/>
      <c r="H43" s="1"/>
      <c r="I43" s="38"/>
      <c r="J43" s="38"/>
      <c r="K43" s="38"/>
      <c r="L43" s="38"/>
      <c r="M43" s="38"/>
      <c r="N43" s="38"/>
      <c r="O43" s="38"/>
      <c r="P43" s="38"/>
      <c r="Q43" s="38"/>
    </row>
    <row r="44" spans="1:17" x14ac:dyDescent="0.25">
      <c r="A44" s="1"/>
      <c r="B44" s="1"/>
      <c r="C44" s="1"/>
      <c r="D44" s="1"/>
      <c r="E44" s="1"/>
      <c r="F44" s="1"/>
      <c r="G44" s="1"/>
      <c r="H44" s="1"/>
      <c r="I44" s="38"/>
      <c r="J44" s="38"/>
      <c r="K44" s="38"/>
      <c r="L44" s="38"/>
      <c r="M44" s="38"/>
      <c r="N44" s="38"/>
      <c r="O44" s="38"/>
      <c r="P44" s="38"/>
      <c r="Q44" s="38"/>
    </row>
    <row r="45" spans="1:17" x14ac:dyDescent="0.25">
      <c r="A45" s="1"/>
      <c r="B45" s="1"/>
      <c r="C45" s="1"/>
      <c r="D45" s="1"/>
      <c r="E45" s="1"/>
      <c r="F45" s="1"/>
      <c r="G45" s="1"/>
      <c r="H45" s="1"/>
      <c r="I45" s="38"/>
      <c r="J45" s="38"/>
      <c r="K45" s="38"/>
      <c r="L45" s="38"/>
      <c r="M45" s="38"/>
      <c r="N45" s="38"/>
      <c r="O45" s="38"/>
      <c r="P45" s="38"/>
      <c r="Q45" s="38"/>
    </row>
    <row r="46" spans="1:17" x14ac:dyDescent="0.25">
      <c r="A46" s="1"/>
      <c r="B46" s="1"/>
      <c r="C46" s="1"/>
      <c r="D46" s="1"/>
      <c r="E46" s="1"/>
      <c r="F46" s="1"/>
      <c r="G46" s="1"/>
      <c r="H46" s="1"/>
      <c r="I46" s="38"/>
      <c r="J46" s="38"/>
      <c r="K46" s="38"/>
      <c r="L46" s="38"/>
      <c r="M46" s="38"/>
      <c r="N46" s="38"/>
      <c r="O46" s="38"/>
      <c r="P46" s="38"/>
      <c r="Q46" s="38"/>
    </row>
    <row r="47" spans="1:17" x14ac:dyDescent="0.25">
      <c r="A47" s="1"/>
      <c r="B47" s="1"/>
      <c r="C47" s="1"/>
      <c r="D47" s="1"/>
      <c r="E47" s="1"/>
      <c r="F47" s="1"/>
      <c r="G47" s="1"/>
      <c r="H47" s="1"/>
      <c r="I47" s="38"/>
      <c r="J47" s="38"/>
      <c r="K47" s="38"/>
      <c r="L47" s="38"/>
      <c r="M47" s="38"/>
      <c r="N47" s="38"/>
      <c r="O47" s="38"/>
      <c r="P47" s="38"/>
      <c r="Q47" s="38"/>
    </row>
    <row r="48" spans="1:17" x14ac:dyDescent="0.25">
      <c r="A48" s="1"/>
      <c r="B48" s="1"/>
      <c r="C48" s="1"/>
      <c r="D48" s="1"/>
      <c r="E48" s="1"/>
      <c r="F48" s="1"/>
      <c r="G48" s="1"/>
      <c r="H48" s="1"/>
      <c r="I48" s="38"/>
      <c r="J48" s="38"/>
      <c r="K48" s="38"/>
      <c r="L48" s="38"/>
      <c r="M48" s="38"/>
      <c r="N48" s="38"/>
      <c r="O48" s="38"/>
      <c r="P48" s="38"/>
      <c r="Q48" s="38"/>
    </row>
    <row r="49" spans="1:17" x14ac:dyDescent="0.25">
      <c r="A49" s="1"/>
      <c r="B49" s="1"/>
      <c r="C49" s="1"/>
      <c r="D49" s="1"/>
      <c r="E49" s="1"/>
      <c r="F49" s="1"/>
      <c r="G49" s="1"/>
      <c r="H49" s="1"/>
      <c r="I49" s="38"/>
      <c r="J49" s="38"/>
      <c r="K49" s="38"/>
      <c r="L49" s="38"/>
      <c r="M49" s="38"/>
      <c r="N49" s="38"/>
      <c r="O49" s="38"/>
      <c r="P49" s="38"/>
      <c r="Q49" s="38"/>
    </row>
    <row r="50" spans="1:17" x14ac:dyDescent="0.25">
      <c r="A50" s="1"/>
      <c r="B50" s="1"/>
      <c r="C50" s="1"/>
      <c r="D50" s="1"/>
      <c r="E50" s="1"/>
      <c r="F50" s="1"/>
      <c r="G50" s="1"/>
      <c r="H50" s="1"/>
      <c r="I50" s="38"/>
      <c r="J50" s="38"/>
      <c r="K50" s="38"/>
      <c r="L50" s="38"/>
      <c r="M50" s="38"/>
      <c r="N50" s="38"/>
      <c r="O50" s="38"/>
      <c r="P50" s="38"/>
      <c r="Q50" s="38"/>
    </row>
    <row r="51" spans="1:17" x14ac:dyDescent="0.25">
      <c r="A51" s="1"/>
      <c r="B51" s="1"/>
      <c r="C51" s="1"/>
      <c r="D51" s="1"/>
      <c r="E51" s="1"/>
      <c r="F51" s="1"/>
      <c r="G51" s="1"/>
      <c r="H51" s="1"/>
      <c r="I51" s="38"/>
      <c r="J51" s="38"/>
      <c r="K51" s="38"/>
      <c r="L51" s="38"/>
      <c r="M51" s="38"/>
      <c r="N51" s="38"/>
      <c r="O51" s="38"/>
      <c r="P51" s="38"/>
      <c r="Q51" s="38"/>
    </row>
    <row r="52" spans="1:17" x14ac:dyDescent="0.25">
      <c r="A52" s="1"/>
      <c r="B52" s="1"/>
      <c r="C52" s="1"/>
      <c r="D52" s="1"/>
      <c r="E52" s="1"/>
      <c r="F52" s="1"/>
      <c r="G52" s="1"/>
      <c r="H52" s="1"/>
      <c r="I52" s="38"/>
      <c r="J52" s="38"/>
      <c r="K52" s="38"/>
      <c r="L52" s="38"/>
      <c r="M52" s="38"/>
      <c r="N52" s="38"/>
      <c r="O52" s="38"/>
      <c r="P52" s="38"/>
      <c r="Q52" s="38"/>
    </row>
    <row r="53" spans="1:17" x14ac:dyDescent="0.25">
      <c r="A53" s="1"/>
      <c r="B53" s="1"/>
      <c r="C53" s="1"/>
      <c r="D53" s="1"/>
      <c r="E53" s="1"/>
      <c r="F53" s="1"/>
      <c r="G53" s="1"/>
      <c r="H53" s="1"/>
      <c r="I53" s="38"/>
      <c r="J53" s="38"/>
      <c r="K53" s="38"/>
      <c r="L53" s="38"/>
      <c r="M53" s="38"/>
      <c r="N53" s="38"/>
      <c r="O53" s="38"/>
      <c r="P53" s="38"/>
      <c r="Q53" s="38"/>
    </row>
    <row r="54" spans="1:17" x14ac:dyDescent="0.25">
      <c r="A54" s="1"/>
      <c r="B54" s="1"/>
      <c r="C54" s="1"/>
      <c r="D54" s="1"/>
      <c r="E54" s="1"/>
      <c r="F54" s="1"/>
      <c r="G54" s="1"/>
      <c r="H54" s="1"/>
      <c r="I54" s="38"/>
      <c r="J54" s="38"/>
      <c r="K54" s="38"/>
      <c r="L54" s="38"/>
      <c r="M54" s="38"/>
      <c r="N54" s="38"/>
      <c r="O54" s="38"/>
      <c r="P54" s="38"/>
      <c r="Q54" s="38"/>
    </row>
    <row r="55" spans="1:17" x14ac:dyDescent="0.25">
      <c r="A55" s="1"/>
      <c r="B55" s="1"/>
      <c r="C55" s="1"/>
      <c r="D55" s="1"/>
      <c r="E55" s="1"/>
      <c r="F55" s="1"/>
      <c r="G55" s="1"/>
      <c r="H55" s="1"/>
      <c r="I55" s="38"/>
      <c r="J55" s="38"/>
      <c r="K55" s="38"/>
      <c r="L55" s="38"/>
      <c r="M55" s="38"/>
      <c r="N55" s="38"/>
      <c r="O55" s="38"/>
      <c r="P55" s="38"/>
      <c r="Q55" s="38"/>
    </row>
    <row r="56" spans="1:17" x14ac:dyDescent="0.25">
      <c r="A56" s="1"/>
      <c r="B56" s="1"/>
      <c r="C56" s="1"/>
      <c r="D56" s="1"/>
      <c r="E56" s="1"/>
      <c r="F56" s="1"/>
      <c r="G56" s="1"/>
      <c r="H56" s="1"/>
      <c r="I56" s="38"/>
      <c r="J56" s="38"/>
      <c r="K56" s="38"/>
      <c r="L56" s="38"/>
      <c r="M56" s="38"/>
      <c r="N56" s="38"/>
      <c r="O56" s="38"/>
      <c r="P56" s="38"/>
      <c r="Q56" s="38"/>
    </row>
    <row r="57" spans="1:17" x14ac:dyDescent="0.25">
      <c r="A57" s="1"/>
      <c r="B57" s="1"/>
      <c r="C57" s="1"/>
      <c r="D57" s="1"/>
      <c r="E57" s="1"/>
      <c r="F57" s="1"/>
      <c r="G57" s="1"/>
      <c r="H57" s="1"/>
      <c r="I57" s="38"/>
      <c r="J57" s="38"/>
      <c r="K57" s="38"/>
      <c r="L57" s="38"/>
      <c r="M57" s="38"/>
      <c r="N57" s="38"/>
      <c r="O57" s="38"/>
      <c r="P57" s="38"/>
      <c r="Q57" s="38"/>
    </row>
    <row r="58" spans="1:17" x14ac:dyDescent="0.25">
      <c r="A58" s="1"/>
      <c r="B58" s="1"/>
      <c r="C58" s="1"/>
      <c r="D58" s="1"/>
      <c r="E58" s="1"/>
      <c r="F58" s="1"/>
      <c r="G58" s="1"/>
      <c r="H58" s="1"/>
      <c r="I58" s="38"/>
      <c r="J58" s="38"/>
      <c r="K58" s="38"/>
      <c r="L58" s="38"/>
      <c r="M58" s="38"/>
      <c r="N58" s="38"/>
      <c r="O58" s="38"/>
      <c r="P58" s="38"/>
      <c r="Q58" s="38"/>
    </row>
    <row r="59" spans="1:17" x14ac:dyDescent="0.25">
      <c r="A59" s="1"/>
      <c r="B59" s="1"/>
      <c r="C59" s="1"/>
      <c r="D59" s="1"/>
      <c r="E59" s="1"/>
      <c r="F59" s="1"/>
      <c r="G59" s="1"/>
      <c r="H59" s="1"/>
      <c r="I59" s="38"/>
      <c r="J59" s="38"/>
      <c r="K59" s="38"/>
      <c r="L59" s="38"/>
      <c r="M59" s="38"/>
      <c r="N59" s="38"/>
      <c r="O59" s="38"/>
      <c r="P59" s="38"/>
      <c r="Q59" s="38"/>
    </row>
    <row r="60" spans="1:17" x14ac:dyDescent="0.25">
      <c r="A60" s="1"/>
      <c r="B60" s="1"/>
      <c r="C60" s="1"/>
      <c r="D60" s="1"/>
      <c r="E60" s="1"/>
      <c r="F60" s="1"/>
      <c r="G60" s="1"/>
      <c r="H60" s="1"/>
      <c r="I60" s="38"/>
      <c r="J60" s="38"/>
      <c r="K60" s="38"/>
      <c r="L60" s="38"/>
      <c r="M60" s="38"/>
      <c r="N60" s="38"/>
      <c r="O60" s="38"/>
      <c r="P60" s="38"/>
      <c r="Q60" s="38"/>
    </row>
    <row r="61" spans="1:17" x14ac:dyDescent="0.25">
      <c r="A61" s="1"/>
      <c r="B61" s="1"/>
      <c r="C61" s="1"/>
      <c r="D61" s="1"/>
      <c r="E61" s="1"/>
      <c r="F61" s="1"/>
      <c r="G61" s="1"/>
      <c r="H61" s="1"/>
      <c r="I61" s="38"/>
      <c r="J61" s="38"/>
      <c r="K61" s="38"/>
      <c r="L61" s="38"/>
      <c r="M61" s="38"/>
      <c r="N61" s="38"/>
      <c r="O61" s="38"/>
      <c r="P61" s="38"/>
      <c r="Q61" s="38"/>
    </row>
    <row r="62" spans="1:17" x14ac:dyDescent="0.25">
      <c r="A62" s="1"/>
      <c r="B62" s="1"/>
      <c r="C62" s="1"/>
      <c r="D62" s="1"/>
      <c r="E62" s="1"/>
      <c r="F62" s="1"/>
      <c r="G62" s="1"/>
      <c r="H62" s="1"/>
      <c r="I62" s="38"/>
      <c r="J62" s="38"/>
      <c r="K62" s="38"/>
      <c r="L62" s="38"/>
      <c r="M62" s="38"/>
      <c r="N62" s="38"/>
      <c r="O62" s="38"/>
      <c r="P62" s="38"/>
      <c r="Q62" s="38"/>
    </row>
    <row r="63" spans="1:17" x14ac:dyDescent="0.25">
      <c r="A63" s="1"/>
      <c r="B63" s="1"/>
      <c r="C63" s="1"/>
      <c r="D63" s="1"/>
      <c r="E63" s="1"/>
      <c r="F63" s="1"/>
      <c r="G63" s="1"/>
      <c r="H63" s="1"/>
      <c r="I63" s="38"/>
      <c r="J63" s="38"/>
      <c r="K63" s="38"/>
      <c r="L63" s="38"/>
      <c r="M63" s="38"/>
      <c r="N63" s="38"/>
      <c r="O63" s="38"/>
      <c r="P63" s="38"/>
      <c r="Q63" s="38"/>
    </row>
    <row r="64" spans="1:17" x14ac:dyDescent="0.25">
      <c r="A64" s="1"/>
      <c r="B64" s="1"/>
      <c r="C64" s="1"/>
      <c r="D64" s="1"/>
      <c r="E64" s="1"/>
      <c r="F64" s="1"/>
      <c r="G64" s="1"/>
      <c r="H64" s="1"/>
      <c r="I64" s="38"/>
      <c r="J64" s="38"/>
      <c r="K64" s="38"/>
      <c r="L64" s="38"/>
      <c r="M64" s="38"/>
      <c r="N64" s="38"/>
      <c r="O64" s="38"/>
      <c r="P64" s="38"/>
      <c r="Q64" s="38"/>
    </row>
    <row r="65" spans="1:17" x14ac:dyDescent="0.25">
      <c r="A65" s="1"/>
      <c r="B65" s="1"/>
      <c r="C65" s="1"/>
      <c r="D65" s="1"/>
      <c r="E65" s="1"/>
      <c r="F65" s="1"/>
      <c r="G65" s="1"/>
      <c r="H65" s="1"/>
      <c r="I65" s="38"/>
      <c r="J65" s="38"/>
      <c r="K65" s="38"/>
      <c r="L65" s="38"/>
      <c r="M65" s="38"/>
      <c r="N65" s="38"/>
      <c r="O65" s="38"/>
      <c r="P65" s="38"/>
      <c r="Q65" s="38"/>
    </row>
    <row r="66" spans="1:17" x14ac:dyDescent="0.25">
      <c r="A66" s="1"/>
      <c r="B66" s="1"/>
      <c r="C66" s="1"/>
      <c r="D66" s="1"/>
      <c r="E66" s="1"/>
      <c r="F66" s="1"/>
      <c r="G66" s="1"/>
      <c r="H66" s="1"/>
      <c r="I66" s="38"/>
      <c r="J66" s="38"/>
      <c r="K66" s="38"/>
      <c r="L66" s="38"/>
      <c r="M66" s="38"/>
      <c r="N66" s="38"/>
      <c r="O66" s="38"/>
      <c r="P66" s="38"/>
      <c r="Q66" s="38"/>
    </row>
    <row r="67" spans="1:17" x14ac:dyDescent="0.25">
      <c r="A67" s="1"/>
      <c r="B67" s="1"/>
      <c r="C67" s="1"/>
      <c r="D67" s="1"/>
      <c r="E67" s="1"/>
      <c r="F67" s="1"/>
      <c r="G67" s="1"/>
      <c r="H67" s="1"/>
      <c r="I67" s="38"/>
      <c r="J67" s="38"/>
      <c r="K67" s="38"/>
      <c r="L67" s="38"/>
      <c r="M67" s="38"/>
      <c r="N67" s="38"/>
      <c r="O67" s="38"/>
      <c r="P67" s="38"/>
      <c r="Q67" s="38"/>
    </row>
    <row r="68" spans="1:17" x14ac:dyDescent="0.25">
      <c r="A68" s="1"/>
      <c r="B68" s="1"/>
      <c r="C68" s="1"/>
      <c r="D68" s="1"/>
      <c r="E68" s="1"/>
      <c r="F68" s="1"/>
      <c r="G68" s="1"/>
      <c r="H68" s="1"/>
      <c r="I68" s="38"/>
      <c r="J68" s="38"/>
      <c r="K68" s="38"/>
      <c r="L68" s="38"/>
      <c r="M68" s="38"/>
      <c r="N68" s="38"/>
      <c r="O68" s="38"/>
      <c r="P68" s="38"/>
      <c r="Q68" s="38"/>
    </row>
    <row r="69" spans="1:17" x14ac:dyDescent="0.25">
      <c r="A69" s="1"/>
      <c r="B69" s="1"/>
      <c r="C69" s="1"/>
      <c r="D69" s="1"/>
      <c r="E69" s="1"/>
      <c r="F69" s="1"/>
      <c r="G69" s="1"/>
      <c r="H69" s="1"/>
      <c r="I69" s="38"/>
      <c r="J69" s="38"/>
      <c r="K69" s="38"/>
      <c r="L69" s="38"/>
      <c r="M69" s="38"/>
      <c r="N69" s="38"/>
      <c r="O69" s="38"/>
      <c r="P69" s="38"/>
      <c r="Q69" s="38"/>
    </row>
    <row r="70" spans="1:17" x14ac:dyDescent="0.25">
      <c r="A70" s="1"/>
      <c r="B70" s="1"/>
      <c r="C70" s="1"/>
      <c r="D70" s="1"/>
      <c r="E70" s="1"/>
      <c r="F70" s="1"/>
      <c r="G70" s="1"/>
      <c r="H70" s="1"/>
      <c r="I70" s="38"/>
      <c r="J70" s="38"/>
      <c r="K70" s="38"/>
      <c r="L70" s="38"/>
      <c r="M70" s="38"/>
      <c r="N70" s="38"/>
      <c r="O70" s="38"/>
      <c r="P70" s="38"/>
      <c r="Q70" s="38"/>
    </row>
    <row r="71" spans="1:17" x14ac:dyDescent="0.25">
      <c r="A71" s="1"/>
      <c r="B71" s="1"/>
      <c r="C71" s="1"/>
      <c r="D71" s="1"/>
      <c r="E71" s="1"/>
      <c r="F71" s="1"/>
      <c r="G71" s="1"/>
      <c r="H71" s="1"/>
      <c r="I71" s="38"/>
      <c r="J71" s="38"/>
      <c r="K71" s="38"/>
      <c r="L71" s="38"/>
      <c r="M71" s="38"/>
      <c r="N71" s="38"/>
      <c r="O71" s="38"/>
      <c r="P71" s="38"/>
      <c r="Q71" s="38"/>
    </row>
    <row r="72" spans="1:17" x14ac:dyDescent="0.25">
      <c r="A72" s="1"/>
      <c r="B72" s="1"/>
      <c r="C72" s="1"/>
      <c r="D72" s="1"/>
      <c r="E72" s="1"/>
      <c r="F72" s="1"/>
      <c r="G72" s="1"/>
      <c r="H72" s="1"/>
      <c r="I72" s="38"/>
      <c r="J72" s="38"/>
      <c r="K72" s="38"/>
      <c r="L72" s="38"/>
      <c r="M72" s="38"/>
      <c r="N72" s="38"/>
      <c r="O72" s="38"/>
      <c r="P72" s="38"/>
      <c r="Q72" s="38"/>
    </row>
    <row r="73" spans="1:17" x14ac:dyDescent="0.25">
      <c r="A73" s="1"/>
      <c r="B73" s="1"/>
      <c r="C73" s="1"/>
      <c r="D73" s="1"/>
      <c r="E73" s="1"/>
      <c r="F73" s="1"/>
      <c r="G73" s="1"/>
      <c r="H73" s="1"/>
      <c r="I73" s="38"/>
      <c r="J73" s="38"/>
      <c r="K73" s="38"/>
      <c r="L73" s="38"/>
      <c r="M73" s="38"/>
      <c r="N73" s="38"/>
      <c r="O73" s="38"/>
      <c r="P73" s="38"/>
      <c r="Q73" s="38"/>
    </row>
    <row r="74" spans="1:17" x14ac:dyDescent="0.25">
      <c r="A74" s="1"/>
      <c r="B74" s="1"/>
      <c r="C74" s="1"/>
      <c r="D74" s="1"/>
      <c r="E74" s="1"/>
      <c r="F74" s="1"/>
      <c r="G74" s="1"/>
      <c r="H74" s="1"/>
      <c r="I74" s="38"/>
      <c r="J74" s="38"/>
      <c r="K74" s="38"/>
      <c r="L74" s="38"/>
      <c r="M74" s="38"/>
      <c r="N74" s="38"/>
      <c r="O74" s="38"/>
      <c r="P74" s="38"/>
      <c r="Q74" s="38"/>
    </row>
    <row r="75" spans="1:17" x14ac:dyDescent="0.25">
      <c r="A75" s="1"/>
      <c r="B75" s="1"/>
      <c r="C75" s="1"/>
      <c r="D75" s="1"/>
      <c r="E75" s="1"/>
      <c r="F75" s="1"/>
      <c r="G75" s="1"/>
      <c r="H75" s="1"/>
      <c r="I75" s="38"/>
      <c r="J75" s="38"/>
      <c r="K75" s="38"/>
      <c r="L75" s="38"/>
      <c r="M75" s="38"/>
      <c r="N75" s="38"/>
      <c r="O75" s="38"/>
      <c r="P75" s="38"/>
      <c r="Q75" s="38"/>
    </row>
    <row r="76" spans="1:17" x14ac:dyDescent="0.25">
      <c r="A76" s="1"/>
      <c r="B76" s="1"/>
      <c r="C76" s="1"/>
      <c r="D76" s="1"/>
      <c r="E76" s="1"/>
      <c r="F76" s="1"/>
      <c r="G76" s="1"/>
      <c r="H76" s="1"/>
      <c r="I76" s="38"/>
      <c r="J76" s="38"/>
      <c r="K76" s="38"/>
      <c r="L76" s="38"/>
      <c r="M76" s="38"/>
      <c r="N76" s="38"/>
      <c r="O76" s="38"/>
      <c r="P76" s="38"/>
      <c r="Q76" s="38"/>
    </row>
    <row r="77" spans="1:17" x14ac:dyDescent="0.25">
      <c r="A77" s="1"/>
      <c r="B77" s="1"/>
      <c r="C77" s="1"/>
      <c r="D77" s="1"/>
      <c r="E77" s="1"/>
      <c r="F77" s="1"/>
      <c r="G77" s="1"/>
      <c r="H77" s="1"/>
      <c r="I77" s="38"/>
      <c r="J77" s="38"/>
      <c r="K77" s="38"/>
      <c r="L77" s="38"/>
      <c r="M77" s="38"/>
      <c r="N77" s="38"/>
      <c r="O77" s="38"/>
      <c r="P77" s="38"/>
      <c r="Q77" s="38"/>
    </row>
    <row r="78" spans="1:17" x14ac:dyDescent="0.25">
      <c r="A78" s="1"/>
      <c r="B78" s="1"/>
      <c r="C78" s="1"/>
      <c r="D78" s="1"/>
      <c r="E78" s="1"/>
      <c r="F78" s="1"/>
      <c r="G78" s="1"/>
      <c r="H78" s="1"/>
      <c r="I78" s="38"/>
      <c r="J78" s="38"/>
      <c r="K78" s="38"/>
      <c r="L78" s="38"/>
      <c r="M78" s="38"/>
      <c r="N78" s="38"/>
      <c r="O78" s="38"/>
      <c r="P78" s="38"/>
      <c r="Q78" s="38"/>
    </row>
    <row r="79" spans="1:17" x14ac:dyDescent="0.25">
      <c r="A79" s="1"/>
      <c r="B79" s="1"/>
      <c r="C79" s="1"/>
      <c r="D79" s="1"/>
      <c r="E79" s="1"/>
      <c r="F79" s="1"/>
      <c r="G79" s="1"/>
      <c r="H79" s="1"/>
      <c r="I79" s="38"/>
      <c r="J79" s="38"/>
      <c r="K79" s="38"/>
      <c r="L79" s="38"/>
      <c r="M79" s="38"/>
      <c r="N79" s="38"/>
      <c r="O79" s="38"/>
      <c r="P79" s="38"/>
      <c r="Q79" s="38"/>
    </row>
    <row r="80" spans="1:17" x14ac:dyDescent="0.25">
      <c r="A80" s="1"/>
      <c r="B80" s="1"/>
      <c r="C80" s="1"/>
      <c r="D80" s="1"/>
      <c r="E80" s="1"/>
      <c r="F80" s="1"/>
      <c r="G80" s="1"/>
      <c r="H80" s="1"/>
      <c r="I80" s="38"/>
      <c r="J80" s="38"/>
      <c r="K80" s="38"/>
      <c r="L80" s="38"/>
      <c r="M80" s="38"/>
      <c r="N80" s="38"/>
      <c r="O80" s="38"/>
      <c r="P80" s="38"/>
      <c r="Q80" s="38"/>
    </row>
    <row r="81" spans="1:17" x14ac:dyDescent="0.25">
      <c r="A81" s="1"/>
      <c r="B81" s="1"/>
      <c r="C81" s="1"/>
      <c r="D81" s="1"/>
      <c r="E81" s="1"/>
      <c r="F81" s="1"/>
      <c r="G81" s="1"/>
      <c r="H81" s="1"/>
      <c r="I81" s="38"/>
      <c r="J81" s="38"/>
      <c r="K81" s="38"/>
      <c r="L81" s="38"/>
      <c r="M81" s="38"/>
      <c r="N81" s="38"/>
      <c r="O81" s="38"/>
      <c r="P81" s="38"/>
      <c r="Q81" s="38"/>
    </row>
    <row r="82" spans="1:17" x14ac:dyDescent="0.25">
      <c r="A82" s="1"/>
      <c r="B82" s="1"/>
      <c r="C82" s="1"/>
      <c r="D82" s="1"/>
      <c r="E82" s="1"/>
      <c r="F82" s="1"/>
      <c r="G82" s="1"/>
      <c r="H82" s="1"/>
      <c r="I82" s="38"/>
      <c r="J82" s="38"/>
      <c r="K82" s="38"/>
      <c r="L82" s="38"/>
      <c r="M82" s="38"/>
      <c r="N82" s="38"/>
      <c r="O82" s="38"/>
      <c r="P82" s="38"/>
      <c r="Q82" s="38"/>
    </row>
    <row r="83" spans="1:17" x14ac:dyDescent="0.25">
      <c r="A83" s="1"/>
      <c r="B83" s="1"/>
      <c r="C83" s="1"/>
      <c r="D83" s="1"/>
      <c r="E83" s="1"/>
      <c r="F83" s="1"/>
      <c r="G83" s="1"/>
      <c r="H83" s="1"/>
      <c r="I83" s="38"/>
      <c r="J83" s="38"/>
      <c r="K83" s="38"/>
      <c r="L83" s="38"/>
      <c r="M83" s="38"/>
      <c r="N83" s="38"/>
      <c r="O83" s="38"/>
      <c r="P83" s="38"/>
      <c r="Q83" s="38"/>
    </row>
    <row r="84" spans="1:17" x14ac:dyDescent="0.25">
      <c r="A84" s="1"/>
      <c r="B84" s="1"/>
      <c r="C84" s="1"/>
      <c r="D84" s="1"/>
      <c r="E84" s="1"/>
      <c r="F84" s="1"/>
      <c r="G84" s="1"/>
      <c r="H84" s="1"/>
      <c r="I84" s="38"/>
      <c r="J84" s="38"/>
      <c r="K84" s="38"/>
      <c r="L84" s="38"/>
      <c r="M84" s="38"/>
      <c r="N84" s="38"/>
      <c r="O84" s="38"/>
      <c r="P84" s="38"/>
      <c r="Q84" s="38"/>
    </row>
    <row r="85" spans="1:17" x14ac:dyDescent="0.25">
      <c r="A85" s="1"/>
      <c r="B85" s="1"/>
      <c r="C85" s="1"/>
      <c r="D85" s="1"/>
      <c r="E85" s="1"/>
      <c r="F85" s="1"/>
      <c r="G85" s="1"/>
      <c r="H85" s="1"/>
      <c r="I85" s="38"/>
      <c r="J85" s="38"/>
      <c r="K85" s="38"/>
      <c r="L85" s="38"/>
      <c r="M85" s="38"/>
      <c r="N85" s="38"/>
      <c r="O85" s="38"/>
      <c r="P85" s="38"/>
      <c r="Q85" s="38"/>
    </row>
    <row r="86" spans="1:17" x14ac:dyDescent="0.25">
      <c r="A86" s="1"/>
      <c r="B86" s="1"/>
      <c r="C86" s="1"/>
      <c r="D86" s="1"/>
      <c r="E86" s="1"/>
      <c r="F86" s="1"/>
      <c r="G86" s="1"/>
      <c r="H86" s="1"/>
      <c r="I86" s="38"/>
      <c r="J86" s="38"/>
      <c r="K86" s="38"/>
      <c r="L86" s="38"/>
      <c r="M86" s="38"/>
      <c r="N86" s="38"/>
      <c r="O86" s="38"/>
      <c r="P86" s="38"/>
      <c r="Q86" s="38"/>
    </row>
    <row r="87" spans="1:17" x14ac:dyDescent="0.25">
      <c r="A87" s="1"/>
      <c r="B87" s="1"/>
      <c r="C87" s="1"/>
      <c r="D87" s="1"/>
      <c r="E87" s="1"/>
      <c r="F87" s="1"/>
      <c r="G87" s="1"/>
      <c r="H87" s="1"/>
      <c r="I87" s="38"/>
      <c r="J87" s="38"/>
      <c r="K87" s="38"/>
      <c r="L87" s="38"/>
      <c r="M87" s="38"/>
      <c r="N87" s="38"/>
      <c r="O87" s="38"/>
      <c r="P87" s="38"/>
      <c r="Q87" s="38"/>
    </row>
    <row r="88" spans="1:17" x14ac:dyDescent="0.25">
      <c r="A88" s="1"/>
      <c r="B88" s="1"/>
      <c r="C88" s="1"/>
      <c r="D88" s="1"/>
      <c r="E88" s="1"/>
      <c r="F88" s="1"/>
      <c r="G88" s="1"/>
      <c r="H88" s="1"/>
      <c r="I88" s="38"/>
      <c r="J88" s="38"/>
      <c r="K88" s="38"/>
      <c r="L88" s="38"/>
      <c r="M88" s="38"/>
      <c r="N88" s="38"/>
      <c r="O88" s="38"/>
      <c r="P88" s="38"/>
      <c r="Q88" s="38"/>
    </row>
    <row r="89" spans="1:17" x14ac:dyDescent="0.25">
      <c r="A89" s="1"/>
      <c r="B89" s="1"/>
      <c r="C89" s="1"/>
      <c r="D89" s="1"/>
      <c r="E89" s="1"/>
      <c r="F89" s="1"/>
      <c r="G89" s="1"/>
      <c r="H89" s="1"/>
      <c r="I89" s="38"/>
      <c r="J89" s="38"/>
      <c r="K89" s="38"/>
      <c r="L89" s="38"/>
      <c r="M89" s="38"/>
      <c r="N89" s="38"/>
      <c r="O89" s="38"/>
      <c r="P89" s="38"/>
      <c r="Q89" s="38"/>
    </row>
    <row r="90" spans="1:17" x14ac:dyDescent="0.25">
      <c r="A90" s="1"/>
      <c r="B90" s="1"/>
      <c r="C90" s="1"/>
      <c r="D90" s="1"/>
      <c r="E90" s="1"/>
      <c r="F90" s="1"/>
      <c r="G90" s="1"/>
      <c r="H90" s="1"/>
      <c r="I90" s="38"/>
      <c r="J90" s="38"/>
      <c r="K90" s="38"/>
      <c r="L90" s="38"/>
      <c r="M90" s="38"/>
      <c r="N90" s="38"/>
      <c r="O90" s="38"/>
      <c r="P90" s="38"/>
      <c r="Q90" s="38"/>
    </row>
    <row r="91" spans="1:17" x14ac:dyDescent="0.25">
      <c r="A91" s="1"/>
      <c r="B91" s="1"/>
      <c r="C91" s="1"/>
      <c r="D91" s="1"/>
      <c r="E91" s="1"/>
      <c r="F91" s="1"/>
      <c r="G91" s="1"/>
      <c r="H91" s="1"/>
      <c r="I91" s="38"/>
      <c r="J91" s="38"/>
      <c r="K91" s="38"/>
      <c r="L91" s="38"/>
      <c r="M91" s="38"/>
      <c r="N91" s="38"/>
      <c r="O91" s="38"/>
      <c r="P91" s="38"/>
      <c r="Q91" s="38"/>
    </row>
    <row r="92" spans="1:17" x14ac:dyDescent="0.25">
      <c r="A92" s="1"/>
      <c r="B92" s="1"/>
      <c r="C92" s="1"/>
      <c r="D92" s="1"/>
      <c r="E92" s="1"/>
      <c r="F92" s="1"/>
      <c r="G92" s="1"/>
      <c r="H92" s="1"/>
      <c r="I92" s="38"/>
      <c r="J92" s="38"/>
      <c r="K92" s="38"/>
      <c r="L92" s="38"/>
      <c r="M92" s="38"/>
      <c r="N92" s="38"/>
      <c r="O92" s="38"/>
      <c r="P92" s="38"/>
      <c r="Q92" s="38"/>
    </row>
    <row r="93" spans="1:17" x14ac:dyDescent="0.25">
      <c r="A93" s="1"/>
      <c r="B93" s="1"/>
      <c r="C93" s="1"/>
      <c r="D93" s="1"/>
      <c r="E93" s="1"/>
      <c r="F93" s="1"/>
      <c r="G93" s="1"/>
      <c r="H93" s="1"/>
      <c r="I93" s="38"/>
      <c r="J93" s="38"/>
      <c r="K93" s="38"/>
      <c r="L93" s="38"/>
      <c r="M93" s="38"/>
      <c r="N93" s="38"/>
      <c r="O93" s="38"/>
      <c r="P93" s="38"/>
      <c r="Q93" s="38"/>
    </row>
    <row r="94" spans="1:17" x14ac:dyDescent="0.25">
      <c r="A94" s="1"/>
      <c r="B94" s="1"/>
      <c r="C94" s="1"/>
      <c r="D94" s="1"/>
      <c r="E94" s="1"/>
      <c r="F94" s="1"/>
      <c r="G94" s="1"/>
      <c r="H94" s="1"/>
      <c r="I94" s="38"/>
      <c r="J94" s="38"/>
      <c r="K94" s="38"/>
      <c r="L94" s="38"/>
      <c r="M94" s="38"/>
      <c r="N94" s="38"/>
      <c r="O94" s="38"/>
      <c r="P94" s="38"/>
      <c r="Q94" s="38"/>
    </row>
    <row r="95" spans="1:17" x14ac:dyDescent="0.25">
      <c r="A95" s="1"/>
      <c r="B95" s="1"/>
      <c r="C95" s="1"/>
      <c r="D95" s="1"/>
      <c r="E95" s="1"/>
      <c r="F95" s="1"/>
      <c r="G95" s="1"/>
      <c r="H95" s="1"/>
      <c r="I95" s="38"/>
      <c r="J95" s="38"/>
      <c r="K95" s="38"/>
      <c r="L95" s="38"/>
      <c r="M95" s="38"/>
      <c r="N95" s="38"/>
      <c r="O95" s="38"/>
      <c r="P95" s="38"/>
      <c r="Q95" s="38"/>
    </row>
    <row r="96" spans="1:17" x14ac:dyDescent="0.25">
      <c r="A96" s="1"/>
      <c r="B96" s="1"/>
      <c r="C96" s="1"/>
      <c r="D96" s="1"/>
      <c r="E96" s="1"/>
      <c r="F96" s="1"/>
      <c r="G96" s="1"/>
      <c r="H96" s="1"/>
      <c r="I96" s="38"/>
      <c r="J96" s="38"/>
      <c r="K96" s="38"/>
      <c r="L96" s="38"/>
      <c r="M96" s="38"/>
      <c r="N96" s="38"/>
      <c r="O96" s="38"/>
      <c r="P96" s="38"/>
      <c r="Q96" s="38"/>
    </row>
    <row r="97" spans="1:17" x14ac:dyDescent="0.25">
      <c r="A97" s="1"/>
      <c r="B97" s="1"/>
      <c r="C97" s="1"/>
      <c r="D97" s="1"/>
      <c r="E97" s="1"/>
      <c r="F97" s="1"/>
      <c r="G97" s="1"/>
      <c r="H97" s="1"/>
      <c r="I97" s="38"/>
      <c r="J97" s="38"/>
      <c r="K97" s="38"/>
      <c r="L97" s="38"/>
      <c r="M97" s="38"/>
      <c r="N97" s="38"/>
      <c r="O97" s="38"/>
      <c r="P97" s="38"/>
      <c r="Q97" s="38"/>
    </row>
    <row r="98" spans="1:17" x14ac:dyDescent="0.25">
      <c r="A98" s="1"/>
      <c r="B98" s="1"/>
      <c r="C98" s="1"/>
      <c r="D98" s="1"/>
      <c r="E98" s="1"/>
      <c r="F98" s="1"/>
      <c r="G98" s="1"/>
      <c r="H98" s="1"/>
      <c r="I98" s="38"/>
      <c r="J98" s="38"/>
      <c r="K98" s="38"/>
      <c r="L98" s="38"/>
      <c r="M98" s="38"/>
      <c r="N98" s="38"/>
      <c r="O98" s="38"/>
      <c r="P98" s="38"/>
      <c r="Q98" s="38"/>
    </row>
    <row r="99" spans="1:17" x14ac:dyDescent="0.25">
      <c r="A99" s="1"/>
      <c r="B99" s="1"/>
      <c r="C99" s="1"/>
      <c r="D99" s="1"/>
      <c r="E99" s="1"/>
      <c r="F99" s="1"/>
      <c r="G99" s="1"/>
      <c r="H99" s="1"/>
      <c r="I99" s="38"/>
      <c r="J99" s="38"/>
      <c r="K99" s="38"/>
      <c r="L99" s="38"/>
      <c r="M99" s="38"/>
      <c r="N99" s="38"/>
      <c r="O99" s="38"/>
      <c r="P99" s="38"/>
      <c r="Q99" s="38"/>
    </row>
    <row r="100" spans="1:17" x14ac:dyDescent="0.25">
      <c r="A100" s="1"/>
      <c r="B100" s="1"/>
      <c r="C100" s="1"/>
      <c r="D100" s="1"/>
      <c r="E100" s="1"/>
      <c r="F100" s="1"/>
      <c r="G100" s="1"/>
      <c r="H100" s="1"/>
      <c r="I100" s="38"/>
      <c r="J100" s="38"/>
      <c r="K100" s="38"/>
      <c r="L100" s="38"/>
      <c r="M100" s="38"/>
      <c r="N100" s="38"/>
      <c r="O100" s="38"/>
      <c r="P100" s="38"/>
      <c r="Q100" s="38"/>
    </row>
    <row r="101" spans="1:17" x14ac:dyDescent="0.25">
      <c r="A101" s="1"/>
      <c r="B101" s="1"/>
      <c r="C101" s="1"/>
      <c r="D101" s="1"/>
      <c r="E101" s="1"/>
      <c r="F101" s="1"/>
      <c r="G101" s="1"/>
      <c r="H101" s="1"/>
      <c r="I101" s="38"/>
      <c r="J101" s="38"/>
      <c r="K101" s="38"/>
      <c r="L101" s="38"/>
      <c r="M101" s="38"/>
      <c r="N101" s="38"/>
      <c r="O101" s="38"/>
      <c r="P101" s="38"/>
      <c r="Q101" s="38"/>
    </row>
    <row r="102" spans="1:17" x14ac:dyDescent="0.25">
      <c r="A102" s="38"/>
      <c r="B102" s="38"/>
      <c r="C102" s="38"/>
      <c r="D102" s="38"/>
      <c r="E102" s="38"/>
      <c r="F102" s="38"/>
      <c r="G102" s="38"/>
      <c r="H102" s="38"/>
      <c r="I102" s="38"/>
      <c r="J102" s="38"/>
      <c r="K102" s="38"/>
      <c r="L102" s="38"/>
      <c r="M102" s="38"/>
      <c r="N102" s="38"/>
      <c r="O102" s="38"/>
      <c r="P102" s="38"/>
      <c r="Q102" s="38"/>
    </row>
    <row r="103" spans="1:17" x14ac:dyDescent="0.25">
      <c r="A103" s="38"/>
      <c r="B103" s="38"/>
      <c r="C103" s="38"/>
      <c r="D103" s="38"/>
      <c r="E103" s="38"/>
      <c r="F103" s="38"/>
      <c r="G103" s="38"/>
      <c r="H103" s="38"/>
      <c r="I103" s="38"/>
      <c r="J103" s="38"/>
      <c r="K103" s="38"/>
      <c r="L103" s="38"/>
      <c r="M103" s="38"/>
      <c r="N103" s="38"/>
      <c r="O103" s="38"/>
      <c r="P103" s="38"/>
      <c r="Q103" s="38"/>
    </row>
    <row r="104" spans="1:17" x14ac:dyDescent="0.25">
      <c r="A104" s="38"/>
      <c r="B104" s="38"/>
      <c r="C104" s="38"/>
      <c r="D104" s="38"/>
      <c r="E104" s="38"/>
      <c r="F104" s="38"/>
      <c r="G104" s="38"/>
      <c r="H104" s="38"/>
      <c r="I104" s="38"/>
      <c r="J104" s="38"/>
      <c r="K104" s="38"/>
      <c r="L104" s="38"/>
      <c r="M104" s="38"/>
      <c r="N104" s="38"/>
      <c r="O104" s="38"/>
      <c r="P104" s="38"/>
      <c r="Q104" s="38"/>
    </row>
    <row r="105" spans="1:17" x14ac:dyDescent="0.25">
      <c r="A105" s="38"/>
      <c r="B105" s="38"/>
      <c r="C105" s="38"/>
      <c r="D105" s="38"/>
      <c r="E105" s="38"/>
      <c r="F105" s="38"/>
      <c r="G105" s="38"/>
      <c r="H105" s="38"/>
      <c r="I105" s="38"/>
      <c r="J105" s="38"/>
      <c r="K105" s="38"/>
      <c r="L105" s="38"/>
      <c r="M105" s="38"/>
      <c r="N105" s="38"/>
      <c r="O105" s="38"/>
      <c r="P105" s="38"/>
      <c r="Q105" s="38"/>
    </row>
    <row r="106" spans="1:17" x14ac:dyDescent="0.25">
      <c r="A106" s="38"/>
      <c r="B106" s="38"/>
      <c r="C106" s="38"/>
      <c r="D106" s="38"/>
      <c r="E106" s="38"/>
      <c r="F106" s="38"/>
      <c r="G106" s="38"/>
      <c r="H106" s="38"/>
      <c r="I106" s="38"/>
      <c r="J106" s="38"/>
      <c r="K106" s="38"/>
      <c r="L106" s="38"/>
      <c r="M106" s="38"/>
      <c r="N106" s="38"/>
      <c r="O106" s="38"/>
      <c r="P106" s="38"/>
      <c r="Q106" s="38"/>
    </row>
    <row r="107" spans="1:17" x14ac:dyDescent="0.25">
      <c r="A107" s="38"/>
      <c r="B107" s="38"/>
      <c r="C107" s="38"/>
      <c r="D107" s="38"/>
      <c r="E107" s="38"/>
      <c r="F107" s="38"/>
      <c r="G107" s="38"/>
      <c r="H107" s="38"/>
      <c r="I107" s="38"/>
      <c r="J107" s="38"/>
      <c r="K107" s="38"/>
      <c r="L107" s="38"/>
      <c r="M107" s="38"/>
      <c r="N107" s="38"/>
      <c r="O107" s="38"/>
      <c r="P107" s="38"/>
      <c r="Q107" s="38"/>
    </row>
    <row r="108" spans="1:17" x14ac:dyDescent="0.25">
      <c r="A108" s="38"/>
      <c r="B108" s="38"/>
      <c r="C108" s="38"/>
      <c r="D108" s="38"/>
      <c r="E108" s="38"/>
      <c r="F108" s="38"/>
      <c r="G108" s="38"/>
      <c r="H108" s="38"/>
      <c r="I108" s="38"/>
      <c r="J108" s="38"/>
      <c r="K108" s="38"/>
      <c r="L108" s="38"/>
      <c r="M108" s="38"/>
      <c r="N108" s="38"/>
      <c r="O108" s="38"/>
      <c r="P108" s="38"/>
      <c r="Q108" s="38"/>
    </row>
    <row r="109" spans="1:17" x14ac:dyDescent="0.25">
      <c r="A109" s="38"/>
      <c r="B109" s="38"/>
      <c r="C109" s="38"/>
      <c r="D109" s="38"/>
      <c r="E109" s="38"/>
      <c r="F109" s="38"/>
      <c r="G109" s="38"/>
      <c r="H109" s="38"/>
      <c r="I109" s="38"/>
      <c r="J109" s="38"/>
      <c r="K109" s="38"/>
      <c r="L109" s="38"/>
      <c r="M109" s="38"/>
      <c r="N109" s="38"/>
      <c r="O109" s="38"/>
      <c r="P109" s="38"/>
      <c r="Q109" s="38"/>
    </row>
    <row r="110" spans="1:17" x14ac:dyDescent="0.25">
      <c r="A110" s="38"/>
      <c r="B110" s="38"/>
      <c r="C110" s="38"/>
      <c r="D110" s="38"/>
      <c r="E110" s="38"/>
      <c r="F110" s="38"/>
      <c r="G110" s="38"/>
      <c r="H110" s="38"/>
      <c r="I110" s="38"/>
      <c r="J110" s="38"/>
      <c r="K110" s="38"/>
      <c r="L110" s="38"/>
      <c r="M110" s="38"/>
      <c r="N110" s="38"/>
      <c r="O110" s="38"/>
      <c r="P110" s="38"/>
      <c r="Q110" s="38"/>
    </row>
    <row r="111" spans="1:17" x14ac:dyDescent="0.25">
      <c r="A111" s="38"/>
      <c r="B111" s="38"/>
      <c r="C111" s="38"/>
      <c r="D111" s="38"/>
      <c r="E111" s="38"/>
      <c r="F111" s="38"/>
      <c r="G111" s="38"/>
      <c r="H111" s="38"/>
      <c r="I111" s="38"/>
      <c r="J111" s="38"/>
      <c r="K111" s="38"/>
      <c r="L111" s="38"/>
      <c r="M111" s="38"/>
      <c r="N111" s="38"/>
      <c r="O111" s="38"/>
      <c r="P111" s="38"/>
      <c r="Q111" s="38"/>
    </row>
    <row r="112" spans="1:17" x14ac:dyDescent="0.25">
      <c r="A112" s="38"/>
      <c r="B112" s="38"/>
      <c r="C112" s="38"/>
      <c r="D112" s="38"/>
      <c r="E112" s="38"/>
      <c r="F112" s="38"/>
      <c r="G112" s="38"/>
      <c r="H112" s="38"/>
      <c r="I112" s="38"/>
      <c r="J112" s="38"/>
      <c r="K112" s="38"/>
      <c r="L112" s="38"/>
      <c r="M112" s="38"/>
      <c r="N112" s="38"/>
      <c r="O112" s="38"/>
      <c r="P112" s="38"/>
      <c r="Q112" s="38"/>
    </row>
    <row r="113" spans="1:17" x14ac:dyDescent="0.25">
      <c r="A113" s="38"/>
      <c r="B113" s="38"/>
      <c r="C113" s="38"/>
      <c r="D113" s="38"/>
      <c r="E113" s="38"/>
      <c r="F113" s="38"/>
      <c r="G113" s="38"/>
      <c r="H113" s="38"/>
      <c r="I113" s="38"/>
      <c r="J113" s="38"/>
      <c r="K113" s="38"/>
      <c r="L113" s="38"/>
      <c r="M113" s="38"/>
      <c r="N113" s="38"/>
      <c r="O113" s="38"/>
      <c r="P113" s="38"/>
      <c r="Q113" s="38"/>
    </row>
    <row r="114" spans="1:17" x14ac:dyDescent="0.25">
      <c r="A114" s="38"/>
      <c r="B114" s="38"/>
      <c r="C114" s="38"/>
      <c r="D114" s="38"/>
      <c r="E114" s="38"/>
      <c r="F114" s="38"/>
      <c r="G114" s="38"/>
      <c r="H114" s="38"/>
      <c r="I114" s="38"/>
      <c r="J114" s="38"/>
      <c r="K114" s="38"/>
      <c r="L114" s="38"/>
      <c r="M114" s="38"/>
      <c r="N114" s="38"/>
      <c r="O114" s="38"/>
      <c r="P114" s="38"/>
      <c r="Q114" s="38"/>
    </row>
    <row r="115" spans="1:17" x14ac:dyDescent="0.25">
      <c r="A115" s="38"/>
      <c r="B115" s="38"/>
      <c r="C115" s="38"/>
      <c r="D115" s="38"/>
      <c r="E115" s="38"/>
      <c r="F115" s="38"/>
      <c r="G115" s="38"/>
      <c r="H115" s="38"/>
      <c r="I115" s="38"/>
      <c r="J115" s="38"/>
      <c r="K115" s="38"/>
      <c r="L115" s="38"/>
      <c r="M115" s="38"/>
      <c r="N115" s="38"/>
      <c r="O115" s="38"/>
      <c r="P115" s="38"/>
      <c r="Q115" s="38"/>
    </row>
    <row r="116" spans="1:17" x14ac:dyDescent="0.25">
      <c r="A116" s="38"/>
      <c r="B116" s="38"/>
      <c r="C116" s="38"/>
      <c r="D116" s="38"/>
      <c r="E116" s="38"/>
      <c r="F116" s="38"/>
      <c r="G116" s="38"/>
      <c r="H116" s="38"/>
      <c r="I116" s="38"/>
      <c r="J116" s="38"/>
      <c r="K116" s="38"/>
      <c r="L116" s="38"/>
      <c r="M116" s="38"/>
      <c r="N116" s="38"/>
      <c r="O116" s="38"/>
      <c r="P116" s="38"/>
      <c r="Q116" s="38"/>
    </row>
  </sheetData>
  <mergeCells count="3">
    <mergeCell ref="A1:J1"/>
    <mergeCell ref="A2:J2"/>
    <mergeCell ref="A4:J4"/>
  </mergeCells>
  <printOptions horizontalCentered="1"/>
  <pageMargins left="0.5" right="0.5" top="0.75" bottom="0.5" header="0.5" footer="0.3"/>
  <pageSetup scale="84" orientation="landscape" r:id="rId1"/>
  <headerFooter>
    <oddHeader>&amp;R&amp;"Arial,Bold"&amp;10Exhibit 2</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AB42"/>
  <sheetViews>
    <sheetView zoomScaleNormal="100" zoomScaleSheetLayoutView="100" workbookViewId="0"/>
  </sheetViews>
  <sheetFormatPr defaultRowHeight="15" x14ac:dyDescent="0.25"/>
  <cols>
    <col min="1" max="1" width="26.5703125" style="14" customWidth="1"/>
    <col min="2" max="2" width="16.42578125" style="14" customWidth="1"/>
    <col min="3" max="3" width="2.140625" style="14" customWidth="1"/>
    <col min="4" max="4" width="10.5703125" style="14" customWidth="1"/>
    <col min="5" max="5" width="3.42578125" style="14" customWidth="1"/>
    <col min="6" max="6" width="12" style="14" customWidth="1"/>
    <col min="7" max="7" width="3" style="14" customWidth="1"/>
    <col min="8" max="8" width="10" style="14" customWidth="1"/>
    <col min="9" max="9" width="2.85546875" style="14" customWidth="1"/>
    <col min="10" max="10" width="4.7109375" style="14" customWidth="1"/>
    <col min="11" max="11" width="3.140625" style="14" customWidth="1"/>
    <col min="12" max="12" width="6.7109375" style="14" customWidth="1"/>
    <col min="13" max="13" width="3.140625" style="14" customWidth="1"/>
    <col min="14" max="18" width="9.140625" style="14"/>
    <col min="19" max="19" width="10.42578125" style="14" bestFit="1" customWidth="1"/>
    <col min="20" max="16384" width="9.140625" style="14"/>
  </cols>
  <sheetData>
    <row r="1" spans="1:23" ht="14.1" customHeight="1" x14ac:dyDescent="0.25">
      <c r="A1" s="177" t="s">
        <v>82</v>
      </c>
      <c r="B1" s="25"/>
      <c r="C1" s="25"/>
      <c r="D1" s="25"/>
      <c r="E1" s="25"/>
      <c r="F1" s="25"/>
      <c r="G1" s="25"/>
      <c r="H1" s="25"/>
      <c r="I1" s="25"/>
      <c r="J1" s="25"/>
      <c r="K1" s="25"/>
      <c r="L1" s="25"/>
      <c r="M1" s="29"/>
      <c r="O1" s="30"/>
      <c r="P1" s="30"/>
      <c r="Q1" s="30"/>
      <c r="R1" s="30"/>
      <c r="S1" s="30"/>
      <c r="T1" s="29"/>
      <c r="U1" s="29"/>
      <c r="V1" s="30"/>
    </row>
    <row r="2" spans="1:23" x14ac:dyDescent="0.25">
      <c r="A2" s="178" t="s">
        <v>78</v>
      </c>
      <c r="B2" s="25"/>
      <c r="C2" s="25"/>
      <c r="D2" s="25"/>
      <c r="E2" s="25"/>
      <c r="F2" s="25"/>
      <c r="G2" s="25"/>
      <c r="H2" s="25"/>
      <c r="I2" s="25"/>
      <c r="J2" s="25"/>
      <c r="K2" s="25"/>
      <c r="L2" s="25"/>
      <c r="M2" s="29"/>
      <c r="O2" s="30"/>
      <c r="P2" s="30"/>
      <c r="Q2" s="30"/>
      <c r="R2" s="30"/>
      <c r="S2" s="30"/>
      <c r="T2" s="29"/>
      <c r="U2" s="29"/>
      <c r="V2" s="30"/>
    </row>
    <row r="3" spans="1:23" ht="14.1" customHeight="1" x14ac:dyDescent="0.25">
      <c r="A3" s="179"/>
      <c r="B3" s="25"/>
      <c r="C3" s="25"/>
      <c r="D3" s="25"/>
      <c r="E3" s="25"/>
      <c r="F3" s="25"/>
      <c r="G3" s="25"/>
      <c r="H3" s="25"/>
      <c r="I3" s="25"/>
      <c r="J3" s="25"/>
      <c r="K3" s="25"/>
      <c r="L3" s="25"/>
      <c r="M3" s="29"/>
      <c r="O3" s="30"/>
      <c r="P3" s="30"/>
      <c r="Q3" s="30"/>
      <c r="R3" s="30"/>
      <c r="S3" s="30"/>
      <c r="T3" s="29"/>
      <c r="U3" s="29"/>
      <c r="V3" s="30"/>
    </row>
    <row r="4" spans="1:23" x14ac:dyDescent="0.25">
      <c r="A4" s="180" t="s">
        <v>79</v>
      </c>
      <c r="B4" s="25"/>
      <c r="C4" s="25"/>
      <c r="D4" s="25"/>
      <c r="E4" s="25"/>
      <c r="F4" s="25"/>
      <c r="G4" s="25"/>
      <c r="H4" s="25"/>
      <c r="I4" s="25"/>
      <c r="J4" s="25"/>
      <c r="K4" s="25"/>
      <c r="L4" s="25"/>
      <c r="M4" s="29"/>
      <c r="O4" s="30"/>
      <c r="P4" s="30"/>
      <c r="Q4" s="30"/>
      <c r="R4" s="30"/>
      <c r="S4" s="30"/>
      <c r="T4" s="29"/>
      <c r="U4" s="29"/>
      <c r="V4" s="30"/>
    </row>
    <row r="5" spans="1:23" ht="14.1" customHeight="1" x14ac:dyDescent="0.25">
      <c r="A5" s="25"/>
      <c r="B5" s="25"/>
      <c r="C5" s="25"/>
      <c r="D5" s="25"/>
      <c r="E5" s="25"/>
      <c r="F5" s="25"/>
      <c r="G5" s="25"/>
      <c r="H5" s="25"/>
      <c r="I5" s="25"/>
      <c r="J5" s="25"/>
      <c r="K5" s="25"/>
      <c r="L5" s="25"/>
      <c r="M5" s="29"/>
      <c r="O5" s="30"/>
      <c r="P5" s="30"/>
      <c r="Q5" s="30"/>
      <c r="R5" s="30"/>
      <c r="S5" s="30"/>
      <c r="T5" s="29"/>
      <c r="U5" s="29"/>
      <c r="V5" s="30"/>
    </row>
    <row r="6" spans="1:23" ht="14.1" customHeight="1" x14ac:dyDescent="0.25">
      <c r="A6" s="25" t="s">
        <v>61</v>
      </c>
      <c r="B6" s="25"/>
      <c r="C6" s="25"/>
      <c r="D6" s="25"/>
      <c r="E6" s="25"/>
      <c r="F6" s="25"/>
      <c r="G6" s="25"/>
      <c r="H6" s="25"/>
      <c r="I6" s="25"/>
      <c r="J6" s="25"/>
      <c r="K6" s="25"/>
      <c r="L6" s="25"/>
      <c r="M6" s="29"/>
      <c r="O6" s="168"/>
      <c r="P6" s="30"/>
      <c r="Q6" s="30"/>
      <c r="R6" s="30"/>
      <c r="S6" s="30"/>
      <c r="T6" s="29"/>
      <c r="U6" s="29"/>
      <c r="V6" s="30"/>
    </row>
    <row r="7" spans="1:23" x14ac:dyDescent="0.25">
      <c r="A7" s="25" t="s">
        <v>62</v>
      </c>
      <c r="B7" s="25"/>
      <c r="C7" s="25"/>
      <c r="D7" s="25"/>
      <c r="E7" s="25"/>
      <c r="F7" s="25"/>
      <c r="G7" s="25"/>
      <c r="H7" s="25"/>
      <c r="I7" s="25"/>
      <c r="J7" s="25"/>
      <c r="K7" s="25"/>
      <c r="L7" s="25"/>
      <c r="M7" s="29"/>
      <c r="O7" s="169"/>
      <c r="P7" s="18"/>
      <c r="Q7" s="18"/>
      <c r="R7" s="18"/>
      <c r="S7" s="18"/>
      <c r="T7" s="18"/>
      <c r="U7" s="18"/>
      <c r="V7" s="18"/>
    </row>
    <row r="8" spans="1:23" x14ac:dyDescent="0.25">
      <c r="A8" s="17"/>
      <c r="B8" s="17"/>
      <c r="C8" s="17"/>
      <c r="D8" s="17"/>
      <c r="E8" s="17"/>
      <c r="F8" s="17"/>
      <c r="G8" s="17"/>
      <c r="H8" s="17"/>
      <c r="I8" s="17"/>
      <c r="J8" s="17"/>
      <c r="K8" s="17"/>
      <c r="L8" s="17"/>
      <c r="M8" s="18"/>
      <c r="O8" s="28"/>
      <c r="P8" s="28"/>
      <c r="Q8" s="28"/>
      <c r="R8" s="28"/>
      <c r="S8" s="28"/>
    </row>
    <row r="9" spans="1:23" x14ac:dyDescent="0.25">
      <c r="A9" s="71" t="s">
        <v>63</v>
      </c>
      <c r="B9" s="72" t="s">
        <v>64</v>
      </c>
      <c r="C9" s="72"/>
      <c r="D9" s="72" t="s">
        <v>65</v>
      </c>
      <c r="E9" s="72"/>
      <c r="F9" s="73" t="s">
        <v>66</v>
      </c>
      <c r="G9" s="73"/>
      <c r="H9" s="73" t="s">
        <v>67</v>
      </c>
      <c r="I9" s="74"/>
      <c r="J9" s="17"/>
      <c r="K9" s="17"/>
      <c r="L9" s="17"/>
      <c r="M9" s="75"/>
      <c r="O9" s="28"/>
      <c r="P9" s="28"/>
      <c r="Q9" s="28"/>
      <c r="R9" s="28"/>
      <c r="S9" s="28"/>
    </row>
    <row r="10" spans="1:23" x14ac:dyDescent="0.25">
      <c r="A10" s="71"/>
      <c r="B10" s="17"/>
      <c r="C10" s="17"/>
      <c r="D10" s="76"/>
      <c r="E10" s="76"/>
      <c r="F10" s="76"/>
      <c r="G10" s="76"/>
      <c r="H10" s="74" t="s">
        <v>68</v>
      </c>
      <c r="I10" s="74"/>
      <c r="J10" s="17"/>
      <c r="K10" s="17"/>
      <c r="L10" s="17"/>
      <c r="M10" s="75"/>
      <c r="O10" s="27"/>
      <c r="P10" s="27"/>
      <c r="Q10" s="27"/>
    </row>
    <row r="11" spans="1:23" x14ac:dyDescent="0.25">
      <c r="A11" s="71"/>
      <c r="B11" s="77" t="s">
        <v>69</v>
      </c>
      <c r="C11" s="77"/>
      <c r="D11" s="74" t="s">
        <v>70</v>
      </c>
      <c r="E11" s="74"/>
      <c r="F11" s="74" t="s">
        <v>68</v>
      </c>
      <c r="G11" s="74"/>
      <c r="H11" s="74" t="s">
        <v>26</v>
      </c>
      <c r="I11" s="74"/>
      <c r="J11" s="17"/>
      <c r="K11" s="17"/>
      <c r="L11" s="17"/>
      <c r="M11" s="75"/>
      <c r="O11" s="26"/>
      <c r="P11" s="26"/>
      <c r="Q11" s="26"/>
    </row>
    <row r="12" spans="1:23" x14ac:dyDescent="0.25">
      <c r="A12" s="78" t="s">
        <v>5</v>
      </c>
      <c r="B12" s="79" t="s">
        <v>71</v>
      </c>
      <c r="C12" s="79"/>
      <c r="D12" s="80" t="s">
        <v>72</v>
      </c>
      <c r="E12" s="80"/>
      <c r="F12" s="80" t="s">
        <v>71</v>
      </c>
      <c r="G12" s="80"/>
      <c r="H12" s="80" t="s">
        <v>72</v>
      </c>
      <c r="I12" s="74"/>
      <c r="J12" s="17"/>
      <c r="K12" s="17"/>
      <c r="L12" s="17"/>
      <c r="M12" s="75"/>
      <c r="O12" s="18"/>
      <c r="P12" s="18"/>
      <c r="Q12" s="18"/>
    </row>
    <row r="13" spans="1:23" x14ac:dyDescent="0.25">
      <c r="A13" s="17"/>
      <c r="B13" s="17"/>
      <c r="C13" s="17"/>
      <c r="D13" s="17"/>
      <c r="E13" s="17"/>
      <c r="F13" s="17"/>
      <c r="G13" s="17"/>
      <c r="H13" s="17"/>
      <c r="I13" s="17"/>
      <c r="J13" s="17"/>
      <c r="K13" s="17"/>
      <c r="L13" s="17"/>
      <c r="M13" s="75"/>
      <c r="S13" s="18"/>
      <c r="U13" s="18"/>
      <c r="V13" s="18"/>
      <c r="W13" s="18"/>
    </row>
    <row r="14" spans="1:23" x14ac:dyDescent="0.25">
      <c r="A14" s="17" t="s">
        <v>8</v>
      </c>
      <c r="B14" s="130">
        <v>726.2</v>
      </c>
      <c r="C14" s="17"/>
      <c r="D14" s="131">
        <v>-1.7</v>
      </c>
      <c r="E14" s="132" t="s">
        <v>73</v>
      </c>
      <c r="F14" s="133">
        <v>714.6</v>
      </c>
      <c r="G14" s="17"/>
      <c r="H14" s="131">
        <v>-1.7</v>
      </c>
      <c r="I14" s="17" t="s">
        <v>73</v>
      </c>
      <c r="J14" s="17"/>
      <c r="K14" s="17"/>
      <c r="L14" s="165"/>
      <c r="M14" s="75"/>
      <c r="O14" s="18"/>
      <c r="P14" s="18"/>
      <c r="Q14" s="18"/>
      <c r="U14" s="18"/>
    </row>
    <row r="15" spans="1:23" x14ac:dyDescent="0.25">
      <c r="A15" s="17" t="s">
        <v>9</v>
      </c>
      <c r="B15" s="134">
        <v>75.599999999999994</v>
      </c>
      <c r="C15" s="17"/>
      <c r="D15" s="131">
        <v>-0.6</v>
      </c>
      <c r="E15" s="132"/>
      <c r="F15" s="135">
        <v>75.099999999999994</v>
      </c>
      <c r="G15" s="17"/>
      <c r="H15" s="131">
        <v>-0.7</v>
      </c>
      <c r="I15" s="17"/>
      <c r="J15" s="17"/>
      <c r="K15" s="17"/>
      <c r="L15" s="164"/>
      <c r="M15" s="75"/>
      <c r="O15" s="18"/>
      <c r="P15" s="18"/>
      <c r="Q15" s="18"/>
      <c r="U15" s="18"/>
    </row>
    <row r="16" spans="1:23" x14ac:dyDescent="0.25">
      <c r="A16" s="17" t="s">
        <v>74</v>
      </c>
      <c r="B16" s="134">
        <v>68.599999999999994</v>
      </c>
      <c r="C16" s="17"/>
      <c r="D16" s="131">
        <v>16.2</v>
      </c>
      <c r="E16" s="132"/>
      <c r="F16" s="135">
        <v>78.900000000000006</v>
      </c>
      <c r="G16" s="17"/>
      <c r="H16" s="131">
        <v>14.1</v>
      </c>
      <c r="I16" s="17"/>
      <c r="J16" s="17"/>
      <c r="K16" s="17"/>
      <c r="L16" s="164"/>
      <c r="M16" s="75"/>
      <c r="O16" s="18"/>
      <c r="P16" s="18"/>
      <c r="Q16" s="18"/>
      <c r="U16" s="18"/>
    </row>
    <row r="17" spans="1:28" x14ac:dyDescent="0.25">
      <c r="A17" s="17" t="s">
        <v>75</v>
      </c>
      <c r="B17" s="135">
        <v>26.1</v>
      </c>
      <c r="C17" s="17"/>
      <c r="D17" s="131">
        <v>16.2</v>
      </c>
      <c r="E17" s="132"/>
      <c r="F17" s="135">
        <v>30</v>
      </c>
      <c r="G17" s="17"/>
      <c r="H17" s="131">
        <v>13.9</v>
      </c>
      <c r="I17" s="17"/>
      <c r="J17" s="17"/>
      <c r="K17" s="17"/>
      <c r="L17" s="164"/>
      <c r="M17" s="75"/>
      <c r="O17" s="18"/>
      <c r="P17" s="18"/>
      <c r="Q17" s="18"/>
      <c r="U17" s="18"/>
      <c r="V17" s="18"/>
      <c r="Y17" s="24"/>
      <c r="Z17" s="23"/>
      <c r="AA17" s="22"/>
      <c r="AB17" s="21"/>
    </row>
    <row r="18" spans="1:28" x14ac:dyDescent="0.25">
      <c r="A18" s="17" t="s">
        <v>13</v>
      </c>
      <c r="B18" s="135">
        <v>167.9</v>
      </c>
      <c r="C18" s="136"/>
      <c r="D18" s="131">
        <v>47.3</v>
      </c>
      <c r="E18" s="132"/>
      <c r="F18" s="135">
        <v>218.2</v>
      </c>
      <c r="G18" s="17"/>
      <c r="H18" s="131">
        <v>27.2</v>
      </c>
      <c r="I18" s="17"/>
      <c r="J18" s="17"/>
      <c r="K18" s="17"/>
      <c r="L18" s="164"/>
      <c r="M18" s="75"/>
      <c r="O18" s="18"/>
      <c r="P18" s="18"/>
      <c r="Q18" s="18"/>
      <c r="Y18" s="24"/>
      <c r="Z18" s="23"/>
      <c r="AA18" s="22"/>
      <c r="AB18" s="21"/>
    </row>
    <row r="19" spans="1:28" x14ac:dyDescent="0.25">
      <c r="A19" s="17" t="s">
        <v>14</v>
      </c>
      <c r="B19" s="135">
        <v>653.6</v>
      </c>
      <c r="C19" s="136"/>
      <c r="D19" s="131">
        <v>21.5</v>
      </c>
      <c r="E19" s="132"/>
      <c r="F19" s="135">
        <v>725.5</v>
      </c>
      <c r="G19" s="17"/>
      <c r="H19" s="131">
        <v>10.6</v>
      </c>
      <c r="I19" s="17"/>
      <c r="J19" s="17"/>
      <c r="K19" s="17"/>
      <c r="L19" s="164"/>
      <c r="M19" s="75"/>
      <c r="O19" s="20"/>
      <c r="P19" s="20"/>
      <c r="Q19" s="20"/>
    </row>
    <row r="20" spans="1:28" x14ac:dyDescent="0.25">
      <c r="A20" s="17" t="s">
        <v>88</v>
      </c>
      <c r="B20" s="135"/>
      <c r="C20" s="136"/>
      <c r="D20" s="131">
        <v>9.8000000000000007</v>
      </c>
      <c r="E20" s="132"/>
      <c r="F20" s="135"/>
      <c r="G20" s="17"/>
      <c r="H20" s="131">
        <v>5.0999999999999996</v>
      </c>
      <c r="I20" s="17"/>
      <c r="J20" s="17"/>
      <c r="K20" s="17"/>
      <c r="L20" s="164"/>
      <c r="M20" s="75"/>
      <c r="O20" s="20"/>
      <c r="P20" s="20"/>
      <c r="Q20" s="20"/>
    </row>
    <row r="21" spans="1:28" x14ac:dyDescent="0.25">
      <c r="A21" s="83" t="s">
        <v>124</v>
      </c>
      <c r="B21" s="135">
        <v>5.4</v>
      </c>
      <c r="C21" s="136"/>
      <c r="D21" s="131"/>
      <c r="E21" s="132"/>
      <c r="F21" s="135">
        <v>5.7</v>
      </c>
      <c r="G21" s="17"/>
      <c r="H21" s="131"/>
      <c r="I21" s="17"/>
      <c r="J21" s="17"/>
      <c r="K21" s="17"/>
      <c r="L21" s="164"/>
      <c r="M21" s="75"/>
      <c r="O21" s="20"/>
      <c r="P21" s="20"/>
      <c r="Q21" s="20"/>
    </row>
    <row r="22" spans="1:28" x14ac:dyDescent="0.25">
      <c r="A22" s="83" t="s">
        <v>125</v>
      </c>
      <c r="B22" s="135">
        <v>16.100000000000001</v>
      </c>
      <c r="C22" s="136"/>
      <c r="D22" s="131"/>
      <c r="E22" s="132"/>
      <c r="F22" s="135">
        <v>16.899999999999999</v>
      </c>
      <c r="G22" s="17"/>
      <c r="H22" s="131"/>
      <c r="I22" s="17"/>
      <c r="J22" s="17"/>
      <c r="K22" s="17"/>
      <c r="L22" s="164"/>
      <c r="M22" s="75"/>
      <c r="O22" s="20"/>
      <c r="P22" s="20"/>
      <c r="Q22" s="20"/>
    </row>
    <row r="23" spans="1:28" x14ac:dyDescent="0.25">
      <c r="A23" s="83" t="s">
        <v>126</v>
      </c>
      <c r="B23" s="135"/>
      <c r="C23" s="136"/>
      <c r="D23" s="131">
        <v>-17</v>
      </c>
      <c r="E23" s="132"/>
      <c r="F23" s="135"/>
      <c r="G23" s="17"/>
      <c r="H23" s="131">
        <v>-18.3</v>
      </c>
      <c r="I23" s="17"/>
      <c r="J23" s="17"/>
      <c r="K23" s="17"/>
      <c r="L23" s="164"/>
      <c r="M23" s="75"/>
      <c r="O23" s="20"/>
      <c r="P23" s="20"/>
      <c r="Q23" s="20"/>
    </row>
    <row r="24" spans="1:28" x14ac:dyDescent="0.25">
      <c r="A24" s="83" t="s">
        <v>128</v>
      </c>
      <c r="B24" s="135">
        <v>0.6</v>
      </c>
      <c r="C24" s="136"/>
      <c r="D24" s="131"/>
      <c r="E24" s="132"/>
      <c r="F24" s="135">
        <v>0.49</v>
      </c>
      <c r="G24" s="17"/>
      <c r="H24" s="131"/>
      <c r="I24" s="17"/>
      <c r="J24" s="17"/>
      <c r="K24" s="17"/>
      <c r="L24" s="164"/>
      <c r="M24" s="75"/>
      <c r="O24" s="20"/>
      <c r="P24" s="20"/>
      <c r="Q24" s="20"/>
    </row>
    <row r="25" spans="1:28" x14ac:dyDescent="0.25">
      <c r="A25" s="83" t="s">
        <v>129</v>
      </c>
      <c r="B25" s="135">
        <v>1.2</v>
      </c>
      <c r="C25" s="136"/>
      <c r="D25" s="131"/>
      <c r="E25" s="132"/>
      <c r="F25" s="135">
        <v>0.98</v>
      </c>
      <c r="G25" s="17"/>
      <c r="H25" s="131"/>
      <c r="I25" s="17"/>
      <c r="J25" s="17"/>
      <c r="K25" s="17"/>
      <c r="L25" s="164"/>
      <c r="M25" s="75"/>
      <c r="O25" s="20"/>
      <c r="P25" s="20"/>
      <c r="Q25" s="20"/>
    </row>
    <row r="26" spans="1:28" x14ac:dyDescent="0.25">
      <c r="A26" s="83" t="s">
        <v>127</v>
      </c>
      <c r="B26" s="135">
        <v>2.4</v>
      </c>
      <c r="C26" s="136"/>
      <c r="D26" s="131"/>
      <c r="E26" s="132"/>
      <c r="F26" s="135">
        <v>1.97</v>
      </c>
      <c r="G26" s="17"/>
      <c r="H26" s="131"/>
      <c r="I26" s="17"/>
      <c r="J26" s="17"/>
      <c r="K26" s="17"/>
      <c r="L26" s="164"/>
      <c r="M26" s="75"/>
      <c r="O26" s="20"/>
      <c r="P26" s="20"/>
      <c r="Q26" s="20"/>
    </row>
    <row r="27" spans="1:28" x14ac:dyDescent="0.25">
      <c r="A27" s="17"/>
      <c r="B27" s="17"/>
      <c r="C27" s="17"/>
      <c r="D27" s="131"/>
      <c r="E27" s="132"/>
      <c r="F27" s="137"/>
      <c r="G27" s="132"/>
      <c r="H27" s="137"/>
      <c r="I27" s="81"/>
      <c r="J27" s="17"/>
      <c r="K27" s="17"/>
      <c r="L27" s="17"/>
      <c r="M27" s="75"/>
      <c r="O27" s="19"/>
      <c r="P27" s="19"/>
      <c r="Q27" s="19"/>
      <c r="R27" s="19"/>
      <c r="S27" s="19"/>
    </row>
    <row r="28" spans="1:28" x14ac:dyDescent="0.25">
      <c r="A28" s="17" t="s">
        <v>76</v>
      </c>
      <c r="B28" s="17"/>
      <c r="C28" s="17"/>
      <c r="D28" s="131">
        <v>13</v>
      </c>
      <c r="E28" s="132" t="s">
        <v>73</v>
      </c>
      <c r="F28" s="138"/>
      <c r="G28" s="139"/>
      <c r="H28" s="140">
        <v>6.9</v>
      </c>
      <c r="I28" s="17" t="s">
        <v>73</v>
      </c>
      <c r="J28" s="17"/>
      <c r="K28" s="17"/>
      <c r="L28" s="17"/>
      <c r="M28" s="75"/>
      <c r="O28" s="18"/>
      <c r="P28" s="18"/>
      <c r="Q28" s="18"/>
      <c r="R28" s="18"/>
      <c r="S28" s="18"/>
      <c r="T28" s="18"/>
      <c r="U28" s="18"/>
    </row>
    <row r="29" spans="1:28" x14ac:dyDescent="0.25">
      <c r="A29" s="17"/>
      <c r="B29" s="17"/>
      <c r="C29" s="17"/>
      <c r="D29" s="17"/>
      <c r="E29" s="17"/>
      <c r="F29" s="17"/>
      <c r="G29" s="17"/>
      <c r="H29" s="17"/>
      <c r="I29" s="17"/>
      <c r="J29" s="17"/>
      <c r="K29" s="17"/>
      <c r="L29" s="17"/>
      <c r="M29" s="75"/>
      <c r="O29" s="18"/>
      <c r="P29" s="18"/>
      <c r="Q29" s="18"/>
      <c r="R29" s="18"/>
      <c r="S29" s="18"/>
      <c r="T29" s="18"/>
      <c r="U29" s="18"/>
      <c r="V29" s="18"/>
    </row>
    <row r="30" spans="1:28" x14ac:dyDescent="0.25">
      <c r="A30" s="17"/>
      <c r="B30" s="17"/>
      <c r="C30" s="17"/>
      <c r="D30" s="17"/>
      <c r="E30" s="17"/>
      <c r="F30" s="17"/>
      <c r="G30" s="17"/>
      <c r="H30" s="17"/>
      <c r="I30" s="17"/>
      <c r="J30" s="17"/>
      <c r="K30" s="17"/>
      <c r="L30" s="17"/>
      <c r="M30" s="75"/>
    </row>
    <row r="31" spans="1:28" x14ac:dyDescent="0.25">
      <c r="A31" s="82" t="s">
        <v>130</v>
      </c>
      <c r="B31" s="17"/>
      <c r="C31" s="17"/>
      <c r="D31" s="17"/>
      <c r="E31" s="17"/>
      <c r="F31" s="17"/>
      <c r="G31" s="17"/>
      <c r="H31" s="17"/>
      <c r="I31" s="17"/>
      <c r="J31" s="17"/>
      <c r="K31" s="17"/>
      <c r="L31" s="17"/>
      <c r="M31" s="75"/>
    </row>
    <row r="32" spans="1:28" x14ac:dyDescent="0.25">
      <c r="A32" s="83"/>
      <c r="B32" s="17"/>
      <c r="C32" s="17"/>
      <c r="D32" s="17"/>
      <c r="E32" s="17"/>
      <c r="F32" s="17"/>
      <c r="G32" s="17"/>
      <c r="H32" s="17"/>
      <c r="I32" s="17"/>
      <c r="J32" s="17"/>
      <c r="K32" s="17"/>
      <c r="L32" s="17"/>
      <c r="M32" s="75"/>
    </row>
    <row r="33" spans="1:27" x14ac:dyDescent="0.25">
      <c r="A33" s="82" t="s">
        <v>123</v>
      </c>
      <c r="B33" s="17"/>
      <c r="C33" s="17"/>
      <c r="D33" s="17"/>
      <c r="E33" s="17"/>
      <c r="F33" s="17"/>
      <c r="G33" s="17"/>
      <c r="H33" s="17"/>
      <c r="I33" s="17"/>
      <c r="J33" s="17"/>
      <c r="K33" s="17"/>
      <c r="L33" s="17"/>
      <c r="M33" s="75"/>
    </row>
    <row r="34" spans="1:27" x14ac:dyDescent="0.25">
      <c r="A34" s="83"/>
      <c r="B34" s="17"/>
      <c r="C34" s="17"/>
      <c r="D34" s="17"/>
      <c r="E34" s="17"/>
      <c r="F34" s="17"/>
      <c r="G34" s="17"/>
      <c r="H34" s="17"/>
      <c r="I34" s="17"/>
      <c r="J34" s="17"/>
      <c r="K34" s="17"/>
      <c r="L34" s="17"/>
      <c r="M34" s="75"/>
      <c r="T34" s="16"/>
      <c r="U34" s="16"/>
      <c r="V34" s="16"/>
      <c r="W34" s="16"/>
      <c r="X34" s="16"/>
      <c r="Y34" s="16"/>
      <c r="Z34" s="16"/>
      <c r="AA34" s="16"/>
    </row>
    <row r="35" spans="1:27" x14ac:dyDescent="0.25">
      <c r="A35" s="17"/>
      <c r="B35" s="17"/>
      <c r="C35" s="17"/>
      <c r="D35" s="17"/>
      <c r="E35" s="17"/>
      <c r="F35" s="17"/>
      <c r="G35" s="17"/>
      <c r="H35" s="17"/>
      <c r="I35" s="17"/>
      <c r="J35" s="17"/>
      <c r="K35" s="17"/>
      <c r="L35" s="17"/>
      <c r="M35" s="75"/>
    </row>
    <row r="36" spans="1:27" x14ac:dyDescent="0.25">
      <c r="A36" s="83"/>
      <c r="B36" s="17"/>
      <c r="C36" s="17"/>
      <c r="D36" s="17"/>
      <c r="E36" s="17"/>
      <c r="F36" s="17"/>
      <c r="G36" s="17"/>
      <c r="H36" s="17"/>
      <c r="I36" s="17"/>
      <c r="J36" s="17"/>
      <c r="K36" s="17"/>
      <c r="L36" s="17"/>
      <c r="M36" s="75"/>
    </row>
    <row r="37" spans="1:27" x14ac:dyDescent="0.25">
      <c r="A37" s="83"/>
      <c r="B37" s="75"/>
      <c r="C37" s="75"/>
      <c r="D37" s="75"/>
      <c r="E37" s="75"/>
      <c r="F37" s="75"/>
      <c r="G37" s="75"/>
      <c r="H37" s="75"/>
      <c r="I37" s="75"/>
      <c r="J37" s="75"/>
      <c r="K37" s="75"/>
      <c r="L37" s="84"/>
      <c r="M37" s="75"/>
      <c r="P37" s="15"/>
    </row>
    <row r="38" spans="1:27" ht="15" customHeight="1" x14ac:dyDescent="0.25">
      <c r="A38" s="75"/>
      <c r="B38" s="75"/>
      <c r="C38" s="75"/>
      <c r="D38" s="75"/>
      <c r="E38" s="75"/>
      <c r="F38" s="75"/>
      <c r="G38" s="75"/>
      <c r="H38" s="75"/>
      <c r="I38" s="75"/>
      <c r="J38" s="84"/>
      <c r="K38" s="75"/>
      <c r="L38" s="84"/>
      <c r="M38" s="75"/>
      <c r="P38" s="15"/>
    </row>
    <row r="39" spans="1:27" x14ac:dyDescent="0.25">
      <c r="A39" s="75"/>
      <c r="B39" s="75"/>
      <c r="C39" s="75"/>
      <c r="D39" s="75"/>
      <c r="E39" s="75"/>
      <c r="F39" s="75"/>
      <c r="G39" s="75"/>
      <c r="H39" s="75"/>
      <c r="I39" s="75"/>
      <c r="J39" s="84"/>
      <c r="K39" s="75"/>
      <c r="L39" s="84"/>
      <c r="M39" s="75"/>
    </row>
    <row r="40" spans="1:27" ht="15.75" customHeight="1" x14ac:dyDescent="0.25">
      <c r="A40" s="75"/>
      <c r="B40" s="75"/>
      <c r="C40" s="75"/>
      <c r="D40" s="75"/>
      <c r="E40" s="75"/>
      <c r="F40" s="75"/>
      <c r="G40" s="75"/>
      <c r="H40" s="75"/>
      <c r="I40" s="75"/>
      <c r="J40" s="75"/>
      <c r="K40" s="75"/>
      <c r="L40" s="75"/>
      <c r="M40" s="75"/>
    </row>
    <row r="41" spans="1:27" ht="15" customHeight="1" x14ac:dyDescent="0.25">
      <c r="A41" s="75"/>
      <c r="B41" s="75"/>
      <c r="C41" s="75"/>
      <c r="D41" s="75"/>
      <c r="E41" s="75"/>
      <c r="F41" s="75"/>
      <c r="G41" s="75"/>
      <c r="H41" s="75"/>
      <c r="I41" s="75"/>
      <c r="J41" s="75"/>
      <c r="K41" s="75"/>
      <c r="L41" s="75"/>
      <c r="M41" s="75"/>
    </row>
    <row r="42" spans="1:27" ht="15" customHeight="1" x14ac:dyDescent="0.25"/>
  </sheetData>
  <printOptions horizontalCentered="1"/>
  <pageMargins left="0.7" right="0.7" top="0.75" bottom="0.75" header="0.5" footer="0.3"/>
  <pageSetup scale="83" orientation="portrait" r:id="rId1"/>
  <headerFooter>
    <oddHeader>&amp;R&amp;"Arial,Bold"&amp;10Exhibit 14
Page &amp;P</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A9F58-46B5-4517-9999-588B2C9DCD56}">
  <dimension ref="A1:P37"/>
  <sheetViews>
    <sheetView zoomScaleNormal="100" workbookViewId="0">
      <selection activeCell="N1" sqref="N1"/>
    </sheetView>
  </sheetViews>
  <sheetFormatPr defaultRowHeight="15" x14ac:dyDescent="0.25"/>
  <cols>
    <col min="1" max="1" width="12.5703125" bestFit="1" customWidth="1"/>
    <col min="2" max="2" width="12.28515625" bestFit="1" customWidth="1"/>
    <col min="3" max="3" width="17.42578125" customWidth="1"/>
    <col min="4" max="5" width="16.85546875" customWidth="1"/>
    <col min="6" max="6" width="10.5703125" style="225" customWidth="1"/>
    <col min="7" max="7" width="13.140625" customWidth="1"/>
    <col min="8" max="8" width="11.7109375" customWidth="1"/>
    <col min="9" max="9" width="10.5703125" customWidth="1"/>
    <col min="10" max="13" width="11.7109375" customWidth="1"/>
    <col min="14" max="15" width="14.28515625" bestFit="1" customWidth="1"/>
  </cols>
  <sheetData>
    <row r="1" spans="1:16" x14ac:dyDescent="0.25">
      <c r="B1" s="274" t="s">
        <v>82</v>
      </c>
      <c r="C1" s="274"/>
      <c r="D1" s="274"/>
      <c r="E1" s="274"/>
      <c r="F1" s="274"/>
      <c r="G1" s="274"/>
      <c r="H1" s="274"/>
      <c r="I1" s="274"/>
      <c r="J1" s="274"/>
      <c r="K1" s="274"/>
      <c r="L1" s="274"/>
      <c r="M1" s="274"/>
    </row>
    <row r="2" spans="1:16" x14ac:dyDescent="0.25">
      <c r="B2" s="274" t="s">
        <v>167</v>
      </c>
      <c r="C2" s="274"/>
      <c r="D2" s="274"/>
      <c r="E2" s="274"/>
      <c r="F2" s="274"/>
      <c r="G2" s="274"/>
      <c r="H2" s="274"/>
      <c r="I2" s="274"/>
      <c r="J2" s="274"/>
      <c r="K2" s="274"/>
      <c r="L2" s="274"/>
      <c r="M2" s="274"/>
    </row>
    <row r="3" spans="1:16" x14ac:dyDescent="0.25">
      <c r="B3" s="274" t="s">
        <v>168</v>
      </c>
      <c r="C3" s="274"/>
      <c r="D3" s="274"/>
      <c r="E3" s="274"/>
      <c r="F3" s="274"/>
      <c r="G3" s="274"/>
      <c r="H3" s="274"/>
      <c r="I3" s="274"/>
      <c r="J3" s="274"/>
      <c r="K3" s="274"/>
      <c r="L3" s="274"/>
      <c r="M3" s="274"/>
    </row>
    <row r="4" spans="1:16" x14ac:dyDescent="0.25">
      <c r="C4" s="13"/>
      <c r="D4" s="13"/>
      <c r="E4" s="13"/>
      <c r="F4" s="204"/>
      <c r="G4" s="13"/>
      <c r="H4" s="13"/>
      <c r="I4" s="13"/>
      <c r="J4" s="13"/>
      <c r="K4" s="13"/>
      <c r="L4" s="13"/>
      <c r="M4" s="13"/>
    </row>
    <row r="5" spans="1:16" x14ac:dyDescent="0.25">
      <c r="D5" s="205"/>
      <c r="E5" s="205"/>
      <c r="F5" s="205"/>
      <c r="G5" s="205"/>
      <c r="H5" s="205"/>
      <c r="I5" s="205"/>
      <c r="J5" s="205"/>
      <c r="K5" s="205"/>
      <c r="L5" s="205"/>
      <c r="M5" s="205"/>
    </row>
    <row r="6" spans="1:16" ht="120" x14ac:dyDescent="0.25">
      <c r="B6" s="206" t="s">
        <v>5</v>
      </c>
      <c r="C6" s="206" t="s">
        <v>169</v>
      </c>
      <c r="D6" s="206" t="s">
        <v>170</v>
      </c>
      <c r="E6" s="206" t="s">
        <v>171</v>
      </c>
      <c r="F6" s="207" t="s">
        <v>172</v>
      </c>
      <c r="G6" s="206" t="s">
        <v>57</v>
      </c>
      <c r="H6" s="206" t="s">
        <v>32</v>
      </c>
      <c r="I6" s="206" t="s">
        <v>173</v>
      </c>
      <c r="J6" s="206" t="s">
        <v>174</v>
      </c>
      <c r="K6" s="206" t="s">
        <v>175</v>
      </c>
      <c r="L6" s="206" t="s">
        <v>176</v>
      </c>
      <c r="M6" s="206" t="s">
        <v>177</v>
      </c>
    </row>
    <row r="7" spans="1:16" x14ac:dyDescent="0.25">
      <c r="B7" s="275" t="s">
        <v>76</v>
      </c>
      <c r="C7" s="208" t="s">
        <v>178</v>
      </c>
      <c r="D7" s="209">
        <f>SUM(D12,D17,D22,D27)</f>
        <v>3641777781.9138031</v>
      </c>
      <c r="E7" s="209">
        <f>SUM(E12,E17,E22,E27)</f>
        <v>3158082929.0274715</v>
      </c>
      <c r="F7" s="210">
        <f>E7/D7</f>
        <v>0.86718166734705504</v>
      </c>
      <c r="G7" s="209">
        <f>SUM(G12,G17,G22,G27)</f>
        <v>443380</v>
      </c>
      <c r="H7" s="210">
        <f>ROUND(MIN(1,SQRT(G7/3000)),3)</f>
        <v>1</v>
      </c>
      <c r="I7" s="211"/>
      <c r="J7" s="210"/>
      <c r="K7" s="210">
        <f>(D12*K12+D17*K17+D22*K22+D27*K27)/D7</f>
        <v>0.13678105128593879</v>
      </c>
      <c r="L7" s="210">
        <f>(1+K7)*$K$10-1</f>
        <v>0.13132450223976644</v>
      </c>
      <c r="M7" s="212">
        <f>(D12*M12+D17*M17+D22*M22+D27*M27)/D7</f>
        <v>7.2823276224749781E-2</v>
      </c>
      <c r="N7" s="213"/>
      <c r="O7" s="213"/>
      <c r="P7" s="213"/>
    </row>
    <row r="8" spans="1:16" x14ac:dyDescent="0.25">
      <c r="A8" s="214"/>
      <c r="B8" s="276"/>
      <c r="C8" s="208" t="s">
        <v>179</v>
      </c>
      <c r="D8" s="209">
        <f>D9-D7</f>
        <v>46443411.086196899</v>
      </c>
      <c r="E8" s="209">
        <f>E9-E7</f>
        <v>29186288.972528458</v>
      </c>
      <c r="F8" s="210">
        <f>E8/D8</f>
        <v>0.62842690254512112</v>
      </c>
      <c r="G8" s="209">
        <f>G9-G7</f>
        <v>2232</v>
      </c>
      <c r="H8" s="210">
        <f>ROUND(MIN(1,SQRT(G8/3000)),3)</f>
        <v>0.86299999999999999</v>
      </c>
      <c r="I8" s="211"/>
      <c r="J8" s="210"/>
      <c r="K8" s="210">
        <f>(D13*K13+D18*K18+D23*K23+D28*K28)/D8</f>
        <v>2.9373531660101378E-2</v>
      </c>
      <c r="L8" s="210">
        <f>(1+K8)*$K$10-1</f>
        <v>2.4432538708132778E-2</v>
      </c>
      <c r="M8" s="212">
        <f>(D13*M13+D18*M18+D23*M23+D28*M28)/D8</f>
        <v>-7.4930455217408348E-2</v>
      </c>
      <c r="N8" s="215"/>
      <c r="O8" s="215"/>
      <c r="P8" s="213"/>
    </row>
    <row r="9" spans="1:16" x14ac:dyDescent="0.25">
      <c r="A9" s="216"/>
      <c r="B9" s="277"/>
      <c r="C9" s="217" t="s">
        <v>180</v>
      </c>
      <c r="D9" s="209">
        <f>SUM(D14,D19,D24,D29)</f>
        <v>3688221193</v>
      </c>
      <c r="E9" s="209">
        <f>SUM(E14,E19,E24,E29)</f>
        <v>3187269218</v>
      </c>
      <c r="F9" s="210">
        <f>E9/D9</f>
        <v>0.86417518126332182</v>
      </c>
      <c r="G9" s="209">
        <f>SUM(G14,G19,G24,G29)</f>
        <v>445612</v>
      </c>
      <c r="H9" s="218"/>
      <c r="I9" s="212">
        <v>0.13</v>
      </c>
      <c r="J9" s="210"/>
      <c r="K9" s="210">
        <f>SUMPRODUCT(D7:D8,K7:K8)/D9</f>
        <v>0.13542853707198679</v>
      </c>
      <c r="L9" s="210">
        <f>SUMPRODUCT(D7:D8,L7:L8)/D9</f>
        <v>0.12997848009404139</v>
      </c>
      <c r="M9" s="212">
        <f>SUMPRODUCT(D7:D8,M7:M8)/D9</f>
        <v>7.0962707964388486E-2</v>
      </c>
    </row>
    <row r="10" spans="1:16" x14ac:dyDescent="0.25">
      <c r="C10" s="13"/>
      <c r="D10" s="13"/>
      <c r="E10" s="13"/>
      <c r="F10" s="204"/>
      <c r="G10" s="13"/>
      <c r="H10" s="13"/>
      <c r="I10" s="13"/>
      <c r="J10" s="219" t="s">
        <v>181</v>
      </c>
      <c r="K10" s="220">
        <f>ROUND((1+I9)/(1+K9),4)</f>
        <v>0.99519999999999997</v>
      </c>
      <c r="L10" s="13"/>
      <c r="M10" s="13"/>
    </row>
    <row r="11" spans="1:16" x14ac:dyDescent="0.25">
      <c r="C11" s="13"/>
      <c r="D11" s="13"/>
      <c r="E11" s="13"/>
      <c r="F11" s="204"/>
      <c r="G11" s="13"/>
      <c r="H11" s="13"/>
      <c r="I11" s="13"/>
      <c r="J11" s="13"/>
      <c r="K11" s="13"/>
      <c r="L11" s="13"/>
      <c r="M11" s="13"/>
    </row>
    <row r="12" spans="1:16" ht="15.75" customHeight="1" x14ac:dyDescent="0.25">
      <c r="B12" s="273" t="s">
        <v>42</v>
      </c>
      <c r="C12" s="208" t="s">
        <v>178</v>
      </c>
      <c r="D12" s="221">
        <v>1629766888.5239761</v>
      </c>
      <c r="E12" s="209">
        <v>1290355236.8390863</v>
      </c>
      <c r="F12" s="210">
        <f>E12/D12</f>
        <v>0.79174220922337968</v>
      </c>
      <c r="G12" s="209">
        <v>114677</v>
      </c>
      <c r="H12" s="210">
        <f>ROUND(MIN(1,SQRT(G12/3000)),3)</f>
        <v>1</v>
      </c>
      <c r="I12" s="211"/>
      <c r="J12" s="210">
        <f>ROUND((F12/$F$14)*(1+$I$14)-1,3)</f>
        <v>-1.6E-2</v>
      </c>
      <c r="K12" s="210">
        <f>ROUND(H12*J12+(1-H12)*$J$14,3)</f>
        <v>-1.6E-2</v>
      </c>
      <c r="L12" s="210">
        <f>ROUND((1+K12)*$K$15-1,3)</f>
        <v>-1.7000000000000001E-2</v>
      </c>
      <c r="M12" s="212">
        <v>-1.6E-2</v>
      </c>
      <c r="N12" s="213"/>
      <c r="O12" s="222"/>
      <c r="P12" s="213"/>
    </row>
    <row r="13" spans="1:16" x14ac:dyDescent="0.25">
      <c r="B13" s="273"/>
      <c r="C13" s="208" t="s">
        <v>179</v>
      </c>
      <c r="D13" s="209">
        <f>D14-D12</f>
        <v>6783037.4760239124</v>
      </c>
      <c r="E13" s="209">
        <f>E14-E12</f>
        <v>3800953.1609137058</v>
      </c>
      <c r="F13" s="210">
        <f>E13/D13</f>
        <v>0.56036151567037373</v>
      </c>
      <c r="G13" s="209">
        <f>G14-G12</f>
        <v>342</v>
      </c>
      <c r="H13" s="210">
        <f>ROUND(MIN(1,SQRT(G13/3000)),3)</f>
        <v>0.33800000000000002</v>
      </c>
      <c r="I13" s="211"/>
      <c r="J13" s="210">
        <f>ROUND((F13/$F$14)*(1+$I$14)-1,3)</f>
        <v>-0.30299999999999999</v>
      </c>
      <c r="K13" s="210">
        <f>ROUND(H13*J13+(1-H13)*J14,3)</f>
        <v>-0.114</v>
      </c>
      <c r="L13" s="210">
        <f>ROUND((1+K13)*$K$15-1,3)</f>
        <v>-0.115</v>
      </c>
      <c r="M13" s="212">
        <v>-0.187</v>
      </c>
      <c r="N13" s="213"/>
      <c r="O13" s="222"/>
      <c r="P13" s="213"/>
    </row>
    <row r="14" spans="1:16" x14ac:dyDescent="0.25">
      <c r="B14" s="273"/>
      <c r="C14" s="217" t="s">
        <v>180</v>
      </c>
      <c r="D14" s="209">
        <v>1636549926</v>
      </c>
      <c r="E14" s="209">
        <v>1294156190</v>
      </c>
      <c r="F14" s="210">
        <f>E14/D14</f>
        <v>0.79078320156301785</v>
      </c>
      <c r="G14" s="209">
        <v>115019</v>
      </c>
      <c r="H14" s="218"/>
      <c r="I14" s="212">
        <v>-1.7000000000000001E-2</v>
      </c>
      <c r="J14" s="210">
        <f>SUMPRODUCT(D12:D13,J12:J13)/D14</f>
        <v>-1.7189533985301014E-2</v>
      </c>
      <c r="K14" s="210">
        <f>SUMPRODUCT(D12:D13,K12:K13)/D14</f>
        <v>-1.6406182336444249E-2</v>
      </c>
      <c r="L14" s="210">
        <f>SUMPRODUCT(D12:D13,L12:L13)/D14</f>
        <v>-1.740618233644425E-2</v>
      </c>
      <c r="M14" s="212">
        <f>SUMPRODUCT(D12:D13,M12:M13)/D14</f>
        <v>-1.6708746729918025E-2</v>
      </c>
      <c r="N14" s="213"/>
      <c r="O14" s="213"/>
      <c r="P14" s="213"/>
    </row>
    <row r="15" spans="1:16" x14ac:dyDescent="0.25">
      <c r="C15" s="13"/>
      <c r="D15" s="13"/>
      <c r="E15" s="13"/>
      <c r="F15" s="204"/>
      <c r="G15" s="13"/>
      <c r="H15" s="13"/>
      <c r="I15" s="13"/>
      <c r="J15" s="219" t="s">
        <v>181</v>
      </c>
      <c r="K15" s="220">
        <f>ROUND((1+I14)/(1+K14),4)</f>
        <v>0.99939999999999996</v>
      </c>
      <c r="L15" s="13"/>
      <c r="M15" s="13"/>
    </row>
    <row r="16" spans="1:16" x14ac:dyDescent="0.25">
      <c r="C16" s="13"/>
      <c r="D16" s="13"/>
      <c r="E16" s="13"/>
      <c r="F16" s="204"/>
      <c r="G16" s="13"/>
      <c r="H16" s="13"/>
      <c r="I16" s="13"/>
      <c r="J16" s="13"/>
      <c r="K16" s="13"/>
      <c r="L16" s="13"/>
      <c r="M16" s="13"/>
    </row>
    <row r="17" spans="2:16" ht="15" customHeight="1" x14ac:dyDescent="0.25">
      <c r="B17" s="273" t="s">
        <v>91</v>
      </c>
      <c r="C17" s="208" t="s">
        <v>178</v>
      </c>
      <c r="D17" s="221">
        <v>297179881.04497957</v>
      </c>
      <c r="E17" s="209">
        <v>278382252.48678845</v>
      </c>
      <c r="F17" s="210">
        <f>E17/D17</f>
        <v>0.93674663139344205</v>
      </c>
      <c r="G17" s="209">
        <v>17634</v>
      </c>
      <c r="H17" s="210">
        <f>ROUND(MIN(1,SQRT(G17/3000)),3)</f>
        <v>1</v>
      </c>
      <c r="I17" s="211"/>
      <c r="J17" s="210">
        <f>ROUND((F17/$F$19)*(1+$I$19)-1,3)</f>
        <v>0.16500000000000001</v>
      </c>
      <c r="K17" s="210">
        <f>ROUND(H17*J17+(1-H17)*$J$19,3)</f>
        <v>0.16500000000000001</v>
      </c>
      <c r="L17" s="210">
        <f>ROUND((1+K17)*$K$20-1,3)</f>
        <v>0.16300000000000001</v>
      </c>
      <c r="M17" s="212">
        <v>0.14899999999999999</v>
      </c>
      <c r="N17" s="213"/>
      <c r="O17" s="213"/>
      <c r="P17" s="213"/>
    </row>
    <row r="18" spans="2:16" x14ac:dyDescent="0.25">
      <c r="B18" s="273"/>
      <c r="C18" s="208" t="s">
        <v>179</v>
      </c>
      <c r="D18" s="209">
        <f>D19-D17</f>
        <v>12435216.955020428</v>
      </c>
      <c r="E18" s="209">
        <f>E19-E17</f>
        <v>10904629.513211548</v>
      </c>
      <c r="F18" s="210">
        <f>E18/D18</f>
        <v>0.87691509948357271</v>
      </c>
      <c r="G18" s="209">
        <f>G19-G17</f>
        <v>182</v>
      </c>
      <c r="H18" s="210">
        <f>ROUND(MIN(1,SQRT(G18/3000)),3)</f>
        <v>0.246</v>
      </c>
      <c r="I18" s="211"/>
      <c r="J18" s="210">
        <f>ROUND((F18/$F$19)*(1+$I$19)-1,3)</f>
        <v>9.0999999999999998E-2</v>
      </c>
      <c r="K18" s="210">
        <f>ROUND(H18*J18+(1-H18)*J19,3)</f>
        <v>0.14499999999999999</v>
      </c>
      <c r="L18" s="210">
        <f>ROUND((1+K18)*$K$20-1,3)</f>
        <v>0.14299999999999999</v>
      </c>
      <c r="M18" s="212">
        <v>-5.7000000000000002E-2</v>
      </c>
      <c r="N18" s="213"/>
      <c r="O18" s="213"/>
      <c r="P18" s="213"/>
    </row>
    <row r="19" spans="2:16" x14ac:dyDescent="0.25">
      <c r="B19" s="273"/>
      <c r="C19" s="217" t="s">
        <v>180</v>
      </c>
      <c r="D19" s="209">
        <v>309615098</v>
      </c>
      <c r="E19" s="209">
        <v>289286882</v>
      </c>
      <c r="F19" s="210">
        <f>E19/D19</f>
        <v>0.93434358940725815</v>
      </c>
      <c r="G19" s="209">
        <v>17816</v>
      </c>
      <c r="H19" s="218"/>
      <c r="I19" s="212">
        <v>0.16200000000000001</v>
      </c>
      <c r="J19" s="210">
        <f>SUMPRODUCT(D17:D18,J17:J18)/D19</f>
        <v>0.16202790315906523</v>
      </c>
      <c r="K19" s="210">
        <f>SUMPRODUCT(D17:D18,K17:K18)/D19</f>
        <v>0.16419673058353113</v>
      </c>
      <c r="L19" s="210">
        <f>SUMPRODUCT(D17:D18,L17:L18)/D19</f>
        <v>0.16219673058353115</v>
      </c>
      <c r="M19" s="212">
        <f>SUMPRODUCT(D17:D18,M17:M18)/D19</f>
        <v>0.14072632501037077</v>
      </c>
      <c r="N19" s="213"/>
      <c r="O19" s="213"/>
      <c r="P19" s="213"/>
    </row>
    <row r="20" spans="2:16" x14ac:dyDescent="0.25">
      <c r="C20" s="13"/>
      <c r="D20" s="13"/>
      <c r="E20" s="13"/>
      <c r="F20" s="204"/>
      <c r="G20" s="13"/>
      <c r="H20" s="13"/>
      <c r="I20" s="13"/>
      <c r="J20" s="219" t="s">
        <v>181</v>
      </c>
      <c r="K20" s="220">
        <f>ROUND((1+I19)/(1+K19),4)</f>
        <v>0.99809999999999999</v>
      </c>
      <c r="L20" s="13"/>
      <c r="M20" s="13"/>
    </row>
    <row r="21" spans="2:16" x14ac:dyDescent="0.25">
      <c r="C21" s="13"/>
      <c r="D21" s="13"/>
      <c r="E21" s="13"/>
      <c r="F21" s="204"/>
      <c r="G21" s="13"/>
      <c r="H21" s="13"/>
      <c r="I21" s="13"/>
      <c r="J21" s="13"/>
      <c r="K21" s="13"/>
      <c r="L21" s="13"/>
      <c r="M21" s="13"/>
    </row>
    <row r="22" spans="2:16" ht="15.75" customHeight="1" x14ac:dyDescent="0.25">
      <c r="B22" s="273" t="s">
        <v>90</v>
      </c>
      <c r="C22" s="208" t="s">
        <v>178</v>
      </c>
      <c r="D22" s="221">
        <v>353447511.50916892</v>
      </c>
      <c r="E22" s="209">
        <v>383863918.10135776</v>
      </c>
      <c r="F22" s="210">
        <f>E22/D22</f>
        <v>1.086056360850626</v>
      </c>
      <c r="G22" s="209">
        <v>123125</v>
      </c>
      <c r="H22" s="210">
        <f>ROUND(MIN(1,SQRT(G22/3000)),3)</f>
        <v>1</v>
      </c>
      <c r="I22" s="211"/>
      <c r="J22" s="210">
        <f>ROUND((F22/$F$24)*(1+$I$24)-1,3)</f>
        <v>0.497</v>
      </c>
      <c r="K22" s="210">
        <f>ROUND(H22*J22+(1-H22)*$J$24,3)</f>
        <v>0.497</v>
      </c>
      <c r="L22" s="210">
        <f>ROUND((1+K22)*$K$25-1,3)</f>
        <v>0.48399999999999999</v>
      </c>
      <c r="M22" s="212">
        <v>0.27900000000000003</v>
      </c>
      <c r="N22" s="213"/>
      <c r="O22" s="213"/>
      <c r="P22" s="213"/>
    </row>
    <row r="23" spans="2:16" x14ac:dyDescent="0.25">
      <c r="B23" s="273"/>
      <c r="C23" s="208" t="s">
        <v>179</v>
      </c>
      <c r="D23" s="209">
        <f>D24-D22</f>
        <v>11026426.490831077</v>
      </c>
      <c r="E23" s="209">
        <f>E24-E22</f>
        <v>5557007.898642242</v>
      </c>
      <c r="F23" s="210">
        <f>E23/D23</f>
        <v>0.50397179024982575</v>
      </c>
      <c r="G23" s="209">
        <f>G24-G22</f>
        <v>627</v>
      </c>
      <c r="H23" s="210">
        <f>ROUND(MIN(1,SQRT(G23/3000)),3)</f>
        <v>0.45700000000000002</v>
      </c>
      <c r="I23" s="211"/>
      <c r="J23" s="210">
        <f>ROUND((F23/$F$24)*(1+$I$24)-1,3)</f>
        <v>-0.30499999999999999</v>
      </c>
      <c r="K23" s="210">
        <f>ROUND(H23*J23+(1-H23)*J24,3)</f>
        <v>0.11700000000000001</v>
      </c>
      <c r="L23" s="210">
        <f>ROUND((1+K23)*$K$25-1,3)</f>
        <v>0.108</v>
      </c>
      <c r="M23" s="212">
        <v>0.04</v>
      </c>
      <c r="N23" s="213"/>
      <c r="O23" s="213"/>
      <c r="P23" s="213"/>
    </row>
    <row r="24" spans="2:16" x14ac:dyDescent="0.25">
      <c r="B24" s="273"/>
      <c r="C24" s="217" t="s">
        <v>180</v>
      </c>
      <c r="D24" s="209">
        <v>364473938</v>
      </c>
      <c r="E24" s="209">
        <v>389420926</v>
      </c>
      <c r="F24" s="210">
        <f>E24/D24</f>
        <v>1.0684465620145382</v>
      </c>
      <c r="G24" s="209">
        <v>123752</v>
      </c>
      <c r="H24" s="218"/>
      <c r="I24" s="212">
        <v>0.47299999999999998</v>
      </c>
      <c r="J24" s="210">
        <f>SUMPRODUCT(D22:D23,J22:J23)/D24</f>
        <v>0.47273710182359724</v>
      </c>
      <c r="K24" s="210">
        <f>SUMPRODUCT(D22:D23,K22:K23)/D24</f>
        <v>0.48550386370694132</v>
      </c>
      <c r="L24" s="210">
        <f>SUMPRODUCT(D22:D23,L22:L23)/D24</f>
        <v>0.47262487566792094</v>
      </c>
      <c r="M24" s="212">
        <f>SUMPRODUCT(D22:D23,M22:M23)/D24</f>
        <v>0.27176953533147102</v>
      </c>
      <c r="N24" s="213"/>
      <c r="O24" s="213"/>
      <c r="P24" s="213"/>
    </row>
    <row r="25" spans="2:16" x14ac:dyDescent="0.25">
      <c r="C25" s="13"/>
      <c r="D25" s="13"/>
      <c r="E25" s="13"/>
      <c r="F25" s="204"/>
      <c r="G25" s="13"/>
      <c r="H25" s="13"/>
      <c r="I25" s="13"/>
      <c r="J25" s="219" t="s">
        <v>181</v>
      </c>
      <c r="K25" s="220">
        <f>ROUND((1+I24)/(1+K24),4)</f>
        <v>0.99160000000000004</v>
      </c>
      <c r="L25" s="13"/>
      <c r="M25" s="13"/>
    </row>
    <row r="26" spans="2:16" x14ac:dyDescent="0.25">
      <c r="C26" s="13"/>
      <c r="D26" s="13"/>
      <c r="E26" s="13"/>
      <c r="F26" s="204"/>
      <c r="G26" s="13"/>
      <c r="H26" s="13"/>
      <c r="I26" s="13"/>
      <c r="J26" s="13"/>
      <c r="K26" s="13"/>
      <c r="L26" s="13"/>
      <c r="M26" s="13"/>
    </row>
    <row r="27" spans="2:16" ht="15" customHeight="1" x14ac:dyDescent="0.25">
      <c r="B27" s="273" t="s">
        <v>89</v>
      </c>
      <c r="C27" s="208" t="s">
        <v>178</v>
      </c>
      <c r="D27" s="221">
        <v>1361383500.8356786</v>
      </c>
      <c r="E27" s="209">
        <v>1205481521.6002393</v>
      </c>
      <c r="F27" s="210">
        <f>E27/D27</f>
        <v>0.88548268791289186</v>
      </c>
      <c r="G27" s="209">
        <v>187944</v>
      </c>
      <c r="H27" s="210">
        <f>ROUND(MIN(1,SQRT(G27/3000)),3)</f>
        <v>1</v>
      </c>
      <c r="I27" s="211"/>
      <c r="J27" s="210">
        <f>ROUND((F27/$F$29)*(1+$I$29)-1,3)</f>
        <v>0.22</v>
      </c>
      <c r="K27" s="210">
        <f>ROUND(H27*J27+(1-H27)*$J$29,3)</f>
        <v>0.22</v>
      </c>
      <c r="L27" s="210">
        <f>ROUND((1+K27)*$K$30-1,3)</f>
        <v>0.218</v>
      </c>
      <c r="M27" s="212">
        <v>0.109</v>
      </c>
      <c r="N27" s="213"/>
      <c r="O27" s="213"/>
      <c r="P27" s="213"/>
    </row>
    <row r="28" spans="2:16" x14ac:dyDescent="0.25">
      <c r="B28" s="273"/>
      <c r="C28" s="208" t="s">
        <v>179</v>
      </c>
      <c r="D28" s="209">
        <f>D29-D27</f>
        <v>16198730.164321423</v>
      </c>
      <c r="E28" s="209">
        <f>E29-E27</f>
        <v>8923698.3997607231</v>
      </c>
      <c r="F28" s="210">
        <f>E28/D28</f>
        <v>0.55088876160278599</v>
      </c>
      <c r="G28" s="209">
        <f>G29-G27</f>
        <v>1081</v>
      </c>
      <c r="H28" s="210">
        <f>ROUND(MIN(1,SQRT(G28/3000)),3)</f>
        <v>0.6</v>
      </c>
      <c r="I28" s="211"/>
      <c r="J28" s="210">
        <f>ROUND((F28/$F$29)*(1+$I$29)-1,3)</f>
        <v>-0.24099999999999999</v>
      </c>
      <c r="K28" s="210">
        <f>ROUND(H28*J28+(1-H28)*J29,3)</f>
        <v>-5.8999999999999997E-2</v>
      </c>
      <c r="L28" s="210">
        <f>ROUND((1+K28)*$K$30-1,3)</f>
        <v>-0.06</v>
      </c>
      <c r="M28" s="212">
        <v>-0.12</v>
      </c>
      <c r="N28" s="213"/>
      <c r="O28" s="213"/>
      <c r="P28" s="213"/>
    </row>
    <row r="29" spans="2:16" x14ac:dyDescent="0.25">
      <c r="B29" s="273"/>
      <c r="C29" s="217" t="s">
        <v>180</v>
      </c>
      <c r="D29" s="209">
        <v>1377582231</v>
      </c>
      <c r="E29" s="209">
        <f>1210682126+3723094</f>
        <v>1214405220</v>
      </c>
      <c r="F29" s="210">
        <f>E29/D29</f>
        <v>0.88154826091103955</v>
      </c>
      <c r="G29" s="209">
        <v>189025</v>
      </c>
      <c r="H29" s="218"/>
      <c r="I29" s="212">
        <v>0.215</v>
      </c>
      <c r="J29" s="210">
        <f>SUMPRODUCT(D27:D28,J27:J28)/D29</f>
        <v>0.2145791877699153</v>
      </c>
      <c r="K29" s="210">
        <f>SUMPRODUCT(D27:D28,K27:K28)/D29</f>
        <v>0.21671929151367972</v>
      </c>
      <c r="L29" s="210">
        <f>SUMPRODUCT(D27:D28,L27:L28)/D29</f>
        <v>0.21473105032545867</v>
      </c>
      <c r="M29" s="212">
        <f>SUMPRODUCT(D27:D28,M27:M28)/D29</f>
        <v>0.10630723210262602</v>
      </c>
      <c r="N29" s="213"/>
      <c r="O29" s="213"/>
      <c r="P29" s="213"/>
    </row>
    <row r="30" spans="2:16" x14ac:dyDescent="0.25">
      <c r="C30" s="13"/>
      <c r="D30" s="13"/>
      <c r="E30" s="13"/>
      <c r="F30" s="204"/>
      <c r="G30" s="13"/>
      <c r="H30" s="13"/>
      <c r="I30" s="13"/>
      <c r="J30" s="219" t="s">
        <v>181</v>
      </c>
      <c r="K30" s="220">
        <f>ROUND((1+I29)/(1+K29),4)</f>
        <v>0.99860000000000004</v>
      </c>
      <c r="L30" s="13"/>
      <c r="M30" s="13"/>
    </row>
    <row r="31" spans="2:16" x14ac:dyDescent="0.25">
      <c r="C31" s="13"/>
      <c r="D31" s="13"/>
      <c r="E31" s="13"/>
      <c r="F31" s="204"/>
      <c r="G31" s="13"/>
      <c r="H31" s="13"/>
      <c r="I31" s="13"/>
      <c r="J31" s="223"/>
      <c r="K31" s="224"/>
      <c r="L31" s="13"/>
      <c r="M31" s="13"/>
    </row>
    <row r="32" spans="2:16" x14ac:dyDescent="0.25">
      <c r="B32" s="59" t="s">
        <v>182</v>
      </c>
      <c r="C32" s="13"/>
      <c r="D32" s="13"/>
      <c r="E32" s="13"/>
      <c r="F32" s="204"/>
      <c r="G32" s="13"/>
      <c r="H32" s="13"/>
      <c r="I32" s="13"/>
      <c r="J32" s="13"/>
      <c r="K32" s="13"/>
      <c r="L32" s="13"/>
      <c r="M32" s="13"/>
    </row>
    <row r="33" spans="2:6" x14ac:dyDescent="0.25">
      <c r="B33" s="59" t="s">
        <v>183</v>
      </c>
      <c r="F33"/>
    </row>
    <row r="34" spans="2:6" x14ac:dyDescent="0.25">
      <c r="F34"/>
    </row>
    <row r="35" spans="2:6" x14ac:dyDescent="0.25">
      <c r="F35"/>
    </row>
    <row r="36" spans="2:6" x14ac:dyDescent="0.25">
      <c r="F36"/>
    </row>
    <row r="37" spans="2:6" x14ac:dyDescent="0.25">
      <c r="F37"/>
    </row>
  </sheetData>
  <mergeCells count="8">
    <mergeCell ref="B22:B24"/>
    <mergeCell ref="B27:B29"/>
    <mergeCell ref="B1:M1"/>
    <mergeCell ref="B2:M2"/>
    <mergeCell ref="B3:M3"/>
    <mergeCell ref="B7:B9"/>
    <mergeCell ref="B12:B14"/>
    <mergeCell ref="B17:B19"/>
  </mergeCells>
  <printOptions horizontalCentered="1"/>
  <pageMargins left="0.5" right="0.5" top="0.75" bottom="0.5" header="0.5" footer="0.3"/>
  <pageSetup scale="75" orientation="landscape" r:id="rId1"/>
  <headerFooter>
    <oddHeader>&amp;R&amp;"Arial,Bold"&amp;10Exhibit 14
Page 2</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B4B24-D099-47A4-8F26-B3A9A0968A94}">
  <dimension ref="A1:F17"/>
  <sheetViews>
    <sheetView zoomScaleNormal="100" workbookViewId="0">
      <selection activeCell="F26" sqref="F26"/>
    </sheetView>
  </sheetViews>
  <sheetFormatPr defaultRowHeight="15" x14ac:dyDescent="0.25"/>
  <cols>
    <col min="2" max="2" width="23" bestFit="1" customWidth="1"/>
    <col min="3" max="3" width="14.28515625" bestFit="1" customWidth="1"/>
    <col min="4" max="4" width="17" bestFit="1" customWidth="1"/>
    <col min="5" max="5" width="15.42578125" bestFit="1" customWidth="1"/>
  </cols>
  <sheetData>
    <row r="1" spans="1:6" x14ac:dyDescent="0.25">
      <c r="A1" s="177" t="s">
        <v>82</v>
      </c>
      <c r="B1" s="192"/>
      <c r="C1" s="192"/>
      <c r="D1" s="192"/>
      <c r="E1" s="192"/>
      <c r="F1" s="192"/>
    </row>
    <row r="2" spans="1:6" x14ac:dyDescent="0.25">
      <c r="A2" s="178" t="s">
        <v>78</v>
      </c>
      <c r="B2" s="192"/>
      <c r="C2" s="192"/>
      <c r="D2" s="192"/>
      <c r="E2" s="192"/>
      <c r="F2" s="192"/>
    </row>
    <row r="3" spans="1:6" x14ac:dyDescent="0.25">
      <c r="A3" s="178"/>
      <c r="B3" s="192"/>
      <c r="C3" s="192"/>
      <c r="D3" s="192"/>
      <c r="E3" s="192"/>
      <c r="F3" s="192"/>
    </row>
    <row r="4" spans="1:6" x14ac:dyDescent="0.25">
      <c r="A4" s="193" t="s">
        <v>149</v>
      </c>
      <c r="B4" s="192"/>
      <c r="C4" s="192"/>
      <c r="D4" s="192"/>
      <c r="E4" s="192"/>
      <c r="F4" s="192"/>
    </row>
    <row r="5" spans="1:6" ht="15.75" x14ac:dyDescent="0.25">
      <c r="A5" s="33"/>
      <c r="B5" s="192"/>
      <c r="C5" s="192"/>
      <c r="D5" s="192"/>
      <c r="E5" s="192"/>
      <c r="F5" s="192"/>
    </row>
    <row r="6" spans="1:6" ht="15.75" x14ac:dyDescent="0.25">
      <c r="A6" s="33"/>
      <c r="B6" s="192"/>
      <c r="C6" s="192"/>
      <c r="D6" s="192"/>
      <c r="E6" s="192"/>
      <c r="F6" s="192"/>
    </row>
    <row r="7" spans="1:6" x14ac:dyDescent="0.25">
      <c r="A7" s="192" t="s">
        <v>150</v>
      </c>
      <c r="B7" s="192"/>
      <c r="C7" s="192"/>
      <c r="D7" s="192"/>
      <c r="E7" s="192"/>
      <c r="F7" s="192"/>
    </row>
    <row r="8" spans="1:6" x14ac:dyDescent="0.25">
      <c r="A8" s="38"/>
      <c r="B8" s="38"/>
      <c r="C8" s="38"/>
      <c r="D8" s="38"/>
      <c r="E8" s="38"/>
      <c r="F8" s="38"/>
    </row>
    <row r="9" spans="1:6" x14ac:dyDescent="0.25">
      <c r="A9" s="38"/>
      <c r="B9" s="194"/>
      <c r="C9" s="195"/>
      <c r="D9" s="195"/>
      <c r="E9" s="196"/>
      <c r="F9" s="38"/>
    </row>
    <row r="10" spans="1:6" x14ac:dyDescent="0.25">
      <c r="A10" s="38"/>
      <c r="B10" s="194"/>
      <c r="C10" s="195"/>
      <c r="D10" s="195"/>
      <c r="E10" s="196"/>
      <c r="F10" s="38"/>
    </row>
    <row r="11" spans="1:6" x14ac:dyDescent="0.25">
      <c r="A11" s="38"/>
      <c r="B11" s="194"/>
      <c r="C11" s="195"/>
      <c r="D11" s="195"/>
      <c r="E11" s="196"/>
      <c r="F11" s="38"/>
    </row>
    <row r="12" spans="1:6" x14ac:dyDescent="0.25">
      <c r="A12" s="38"/>
      <c r="B12" s="194"/>
      <c r="C12" s="195"/>
      <c r="D12" s="195"/>
      <c r="E12" s="196"/>
      <c r="F12" s="38"/>
    </row>
    <row r="13" spans="1:6" x14ac:dyDescent="0.25">
      <c r="A13" s="38"/>
      <c r="B13" s="59"/>
      <c r="C13" s="195"/>
      <c r="D13" s="195"/>
      <c r="E13" s="197"/>
      <c r="F13" s="38"/>
    </row>
    <row r="14" spans="1:6" x14ac:dyDescent="0.25">
      <c r="A14" s="38"/>
      <c r="B14" s="59"/>
      <c r="C14" s="195"/>
      <c r="D14" s="195"/>
      <c r="E14" s="197"/>
      <c r="F14" s="38"/>
    </row>
    <row r="15" spans="1:6" x14ac:dyDescent="0.25">
      <c r="A15" s="38"/>
      <c r="B15" s="59"/>
      <c r="C15" s="59"/>
      <c r="D15" s="59"/>
      <c r="E15" s="59"/>
      <c r="F15" s="38"/>
    </row>
    <row r="16" spans="1:6" x14ac:dyDescent="0.25">
      <c r="A16" s="38"/>
      <c r="B16" s="59"/>
      <c r="C16" s="59"/>
      <c r="D16" s="59"/>
      <c r="E16" s="59"/>
      <c r="F16" s="38"/>
    </row>
    <row r="17" spans="1:6" x14ac:dyDescent="0.25">
      <c r="A17" s="38"/>
      <c r="B17" s="38"/>
      <c r="C17" s="38"/>
      <c r="D17" s="38"/>
      <c r="E17" s="38"/>
      <c r="F17" s="38"/>
    </row>
  </sheetData>
  <pageMargins left="0.7" right="0.5" top="0.75" bottom="0.75" header="0.5" footer="0.3"/>
  <pageSetup orientation="portrait" r:id="rId1"/>
  <headerFooter>
    <oddHeader>&amp;R&amp;"Arial,Regular"&amp;10Exhibit 15</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G14"/>
  <sheetViews>
    <sheetView zoomScaleNormal="100" zoomScaleSheetLayoutView="115" workbookViewId="0"/>
  </sheetViews>
  <sheetFormatPr defaultRowHeight="15" x14ac:dyDescent="0.25"/>
  <cols>
    <col min="1" max="4" width="12.28515625" customWidth="1"/>
    <col min="5" max="5" width="13.85546875" customWidth="1"/>
    <col min="6" max="7" width="12.28515625" customWidth="1"/>
  </cols>
  <sheetData>
    <row r="1" spans="1:7" x14ac:dyDescent="0.25">
      <c r="A1" s="177" t="s">
        <v>82</v>
      </c>
      <c r="B1" s="10"/>
      <c r="C1" s="7"/>
      <c r="D1" s="7"/>
      <c r="E1" s="7"/>
      <c r="F1" s="7"/>
      <c r="G1" s="10"/>
    </row>
    <row r="2" spans="1:7" x14ac:dyDescent="0.25">
      <c r="A2" s="178" t="s">
        <v>78</v>
      </c>
      <c r="B2" s="10"/>
      <c r="C2" s="7"/>
      <c r="D2" s="7"/>
      <c r="E2" s="7"/>
      <c r="F2" s="7"/>
      <c r="G2" s="10"/>
    </row>
    <row r="3" spans="1:7" x14ac:dyDescent="0.25">
      <c r="A3" s="179"/>
      <c r="B3" s="10"/>
      <c r="C3" s="7"/>
      <c r="D3" s="7"/>
      <c r="E3" s="7"/>
      <c r="F3" s="7"/>
      <c r="G3" s="10"/>
    </row>
    <row r="4" spans="1:7" x14ac:dyDescent="0.25">
      <c r="A4" s="180" t="s">
        <v>80</v>
      </c>
      <c r="B4" s="10"/>
      <c r="C4" s="7"/>
      <c r="D4" s="7"/>
      <c r="E4" s="7"/>
      <c r="F4" s="7"/>
      <c r="G4" s="10"/>
    </row>
    <row r="6" spans="1:7" x14ac:dyDescent="0.25">
      <c r="A6" s="34"/>
      <c r="B6" s="34"/>
      <c r="C6" s="267" t="s">
        <v>54</v>
      </c>
      <c r="D6" s="267"/>
      <c r="E6" s="97" t="s">
        <v>53</v>
      </c>
      <c r="F6" s="32"/>
      <c r="G6" s="34"/>
    </row>
    <row r="7" spans="1:7" x14ac:dyDescent="0.25">
      <c r="A7" s="34"/>
      <c r="B7" s="34"/>
      <c r="C7" s="270" t="s">
        <v>131</v>
      </c>
      <c r="D7" s="270"/>
      <c r="E7" s="105">
        <v>1.2E-2</v>
      </c>
      <c r="F7" s="34"/>
      <c r="G7" s="34"/>
    </row>
    <row r="8" spans="1:7" x14ac:dyDescent="0.25">
      <c r="A8" s="34"/>
      <c r="B8" s="34"/>
      <c r="C8" s="278" t="s">
        <v>132</v>
      </c>
      <c r="D8" s="270"/>
      <c r="E8" s="105">
        <v>0.23499999999999999</v>
      </c>
      <c r="F8" s="34"/>
      <c r="G8" s="34"/>
    </row>
    <row r="9" spans="1:7" x14ac:dyDescent="0.25">
      <c r="A9" s="34"/>
      <c r="B9" s="34"/>
      <c r="C9" s="278" t="s">
        <v>133</v>
      </c>
      <c r="D9" s="270"/>
      <c r="E9" s="105">
        <v>0.68600000000000005</v>
      </c>
      <c r="F9" s="34"/>
      <c r="G9" s="34"/>
    </row>
    <row r="10" spans="1:7" x14ac:dyDescent="0.25">
      <c r="A10" s="34"/>
      <c r="B10" s="34"/>
      <c r="C10" s="278" t="s">
        <v>134</v>
      </c>
      <c r="D10" s="278"/>
      <c r="E10" s="166">
        <v>5.8999999999999997E-2</v>
      </c>
      <c r="F10" s="34"/>
      <c r="G10" s="34"/>
    </row>
    <row r="11" spans="1:7" x14ac:dyDescent="0.25">
      <c r="A11" s="34"/>
      <c r="B11" s="34"/>
      <c r="C11" s="278" t="s">
        <v>135</v>
      </c>
      <c r="D11" s="278"/>
      <c r="E11" s="166">
        <v>8.0000000000000002E-3</v>
      </c>
      <c r="F11" s="34"/>
      <c r="G11" s="34"/>
    </row>
    <row r="12" spans="1:7" x14ac:dyDescent="0.25">
      <c r="A12" s="34"/>
      <c r="B12" s="34"/>
      <c r="C12" s="144"/>
      <c r="D12" s="144"/>
      <c r="E12" s="123"/>
      <c r="F12" s="34"/>
      <c r="G12" s="34"/>
    </row>
    <row r="13" spans="1:7" x14ac:dyDescent="0.25">
      <c r="A13" s="141" t="s">
        <v>81</v>
      </c>
      <c r="B13" s="141"/>
      <c r="C13" s="141"/>
      <c r="D13" s="141"/>
      <c r="E13" s="141"/>
      <c r="F13" s="141"/>
      <c r="G13" s="141"/>
    </row>
    <row r="14" spans="1:7" x14ac:dyDescent="0.25">
      <c r="A14" s="12"/>
      <c r="B14" s="12"/>
      <c r="C14" s="12"/>
      <c r="D14" s="12"/>
      <c r="E14" s="12"/>
      <c r="F14" s="12"/>
      <c r="G14" s="12"/>
    </row>
  </sheetData>
  <mergeCells count="6">
    <mergeCell ref="C11:D11"/>
    <mergeCell ref="C9:D9"/>
    <mergeCell ref="C6:D6"/>
    <mergeCell ref="C7:D7"/>
    <mergeCell ref="C8:D8"/>
    <mergeCell ref="C10:D10"/>
  </mergeCells>
  <printOptions horizontalCentered="1"/>
  <pageMargins left="0.7" right="0.7" top="0.75" bottom="0.75" header="0.3" footer="0.3"/>
  <pageSetup scale="83" orientation="portrait" r:id="rId1"/>
  <headerFooter>
    <oddHeader>&amp;R&amp;"Arial,Bold"&amp;10Exhibit 20</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theme="9"/>
  </sheetPr>
  <dimension ref="A1:H31"/>
  <sheetViews>
    <sheetView zoomScaleNormal="100" zoomScaleSheetLayoutView="100" workbookViewId="0">
      <selection activeCell="F28" sqref="F28"/>
    </sheetView>
  </sheetViews>
  <sheetFormatPr defaultColWidth="10.28515625" defaultRowHeight="12.75" x14ac:dyDescent="0.2"/>
  <cols>
    <col min="1" max="1" width="48.7109375" style="35" customWidth="1"/>
    <col min="2" max="2" width="7" style="35" customWidth="1"/>
    <col min="3" max="3" width="15.85546875" style="35" customWidth="1"/>
    <col min="4" max="4" width="10.140625" style="35" customWidth="1"/>
    <col min="5" max="5" width="14.140625" style="35" customWidth="1"/>
    <col min="6" max="6" width="8" style="35" customWidth="1"/>
    <col min="7" max="7" width="23.140625" style="35" customWidth="1"/>
    <col min="8" max="8" width="10.28515625" style="35" customWidth="1"/>
    <col min="9" max="16384" width="10.28515625" style="35"/>
  </cols>
  <sheetData>
    <row r="1" spans="1:8" s="147" customFormat="1" ht="15.75" x14ac:dyDescent="0.25">
      <c r="A1" s="282" t="s">
        <v>82</v>
      </c>
      <c r="B1" s="282"/>
      <c r="C1" s="282"/>
      <c r="D1" s="282"/>
      <c r="E1" s="282"/>
      <c r="F1" s="282"/>
      <c r="G1" s="282"/>
      <c r="H1" s="146"/>
    </row>
    <row r="2" spans="1:8" s="147" customFormat="1" ht="15.75" x14ac:dyDescent="0.25">
      <c r="A2" s="282" t="s">
        <v>78</v>
      </c>
      <c r="B2" s="282"/>
      <c r="C2" s="282"/>
      <c r="D2" s="282"/>
      <c r="E2" s="282"/>
      <c r="F2" s="282"/>
      <c r="G2" s="282"/>
    </row>
    <row r="3" spans="1:8" s="147" customFormat="1" ht="15.75" x14ac:dyDescent="0.25">
      <c r="A3" s="282"/>
      <c r="B3" s="282"/>
      <c r="C3" s="282"/>
      <c r="D3" s="282"/>
      <c r="E3" s="282"/>
      <c r="F3" s="282"/>
      <c r="G3" s="282"/>
    </row>
    <row r="4" spans="1:8" s="147" customFormat="1" ht="15.75" x14ac:dyDescent="0.25">
      <c r="A4" s="282" t="s">
        <v>77</v>
      </c>
      <c r="B4" s="282"/>
      <c r="C4" s="282"/>
      <c r="D4" s="282"/>
      <c r="E4" s="282"/>
      <c r="F4" s="282"/>
      <c r="G4" s="282"/>
    </row>
    <row r="5" spans="1:8" s="147" customFormat="1" x14ac:dyDescent="0.2">
      <c r="A5" s="283"/>
      <c r="B5" s="283"/>
      <c r="C5" s="283"/>
      <c r="D5" s="283"/>
      <c r="E5" s="283"/>
      <c r="F5" s="283"/>
      <c r="G5" s="283"/>
    </row>
    <row r="6" spans="1:8" s="147" customFormat="1" x14ac:dyDescent="0.2">
      <c r="C6" s="148"/>
    </row>
    <row r="7" spans="1:8" ht="14.25" customHeight="1" x14ac:dyDescent="0.2">
      <c r="C7" s="284" t="s">
        <v>107</v>
      </c>
      <c r="D7" s="284"/>
      <c r="E7" s="284"/>
      <c r="F7" s="284"/>
      <c r="G7" s="284"/>
    </row>
    <row r="8" spans="1:8" ht="12.75" customHeight="1" x14ac:dyDescent="0.2">
      <c r="C8" s="279" t="s">
        <v>108</v>
      </c>
      <c r="D8" s="279" t="s">
        <v>9</v>
      </c>
      <c r="E8" s="279" t="s">
        <v>13</v>
      </c>
      <c r="F8" s="279" t="s">
        <v>14</v>
      </c>
      <c r="G8" s="279" t="s">
        <v>119</v>
      </c>
    </row>
    <row r="9" spans="1:8" ht="12.75" customHeight="1" x14ac:dyDescent="0.2">
      <c r="C9" s="280" t="s">
        <v>108</v>
      </c>
      <c r="D9" s="280" t="s">
        <v>108</v>
      </c>
      <c r="E9" s="280" t="s">
        <v>108</v>
      </c>
      <c r="F9" s="280" t="s">
        <v>108</v>
      </c>
      <c r="G9" s="280" t="s">
        <v>108</v>
      </c>
    </row>
    <row r="10" spans="1:8" ht="12.75" customHeight="1" x14ac:dyDescent="0.2">
      <c r="C10" s="281" t="s">
        <v>108</v>
      </c>
      <c r="D10" s="281" t="s">
        <v>108</v>
      </c>
      <c r="E10" s="281" t="s">
        <v>108</v>
      </c>
      <c r="F10" s="281" t="s">
        <v>108</v>
      </c>
      <c r="G10" s="281" t="s">
        <v>108</v>
      </c>
    </row>
    <row r="11" spans="1:8" x14ac:dyDescent="0.2">
      <c r="A11" s="147" t="s">
        <v>109</v>
      </c>
      <c r="B11" s="147"/>
      <c r="C11" s="149">
        <v>0.77900000000000003</v>
      </c>
      <c r="D11" s="149">
        <v>0.95799999999999996</v>
      </c>
      <c r="E11" s="149">
        <v>0.78100000000000003</v>
      </c>
      <c r="F11" s="149">
        <v>0.71599999999999997</v>
      </c>
      <c r="G11" s="149">
        <v>0.99199999999999999</v>
      </c>
    </row>
    <row r="12" spans="1:8" x14ac:dyDescent="0.2">
      <c r="A12" s="147" t="s">
        <v>110</v>
      </c>
      <c r="B12" s="147"/>
      <c r="C12" s="150">
        <v>0</v>
      </c>
      <c r="D12" s="150">
        <v>0</v>
      </c>
      <c r="E12" s="150">
        <v>2.3E-2</v>
      </c>
      <c r="F12" s="150">
        <v>0</v>
      </c>
      <c r="G12" s="150">
        <v>0</v>
      </c>
    </row>
    <row r="13" spans="1:8" x14ac:dyDescent="0.2">
      <c r="A13" s="147" t="s">
        <v>111</v>
      </c>
      <c r="B13" s="147"/>
      <c r="C13" s="149">
        <v>7.0999999999999994E-2</v>
      </c>
      <c r="D13" s="149">
        <v>7.0999999999999994E-2</v>
      </c>
      <c r="E13" s="149">
        <v>7.0999999999999994E-2</v>
      </c>
      <c r="F13" s="149">
        <v>7.0999999999999994E-2</v>
      </c>
      <c r="G13" s="149">
        <v>7.0999999999999994E-2</v>
      </c>
    </row>
    <row r="14" spans="1:8" x14ac:dyDescent="0.2">
      <c r="A14" s="147" t="s">
        <v>112</v>
      </c>
      <c r="B14" s="147"/>
      <c r="C14" s="149">
        <v>0.151</v>
      </c>
      <c r="D14" s="149">
        <v>0.151</v>
      </c>
      <c r="E14" s="149">
        <v>0.151</v>
      </c>
      <c r="F14" s="149">
        <v>0.151</v>
      </c>
      <c r="G14" s="149">
        <v>0.151</v>
      </c>
    </row>
    <row r="15" spans="1:8" x14ac:dyDescent="0.2">
      <c r="A15" s="147" t="s">
        <v>113</v>
      </c>
      <c r="B15" s="147"/>
      <c r="C15" s="149">
        <v>5.000000000000001E-3</v>
      </c>
      <c r="D15" s="149">
        <v>5.000000000000001E-3</v>
      </c>
      <c r="E15" s="149">
        <v>5.000000000000001E-3</v>
      </c>
      <c r="F15" s="149">
        <v>5.000000000000001E-3</v>
      </c>
      <c r="G15" s="149">
        <v>5.000000000000001E-3</v>
      </c>
    </row>
    <row r="16" spans="1:8" x14ac:dyDescent="0.2">
      <c r="A16" s="147"/>
      <c r="B16" s="147"/>
    </row>
    <row r="17" spans="1:7" x14ac:dyDescent="0.2">
      <c r="A17" s="152" t="s">
        <v>114</v>
      </c>
      <c r="B17" s="153" t="s">
        <v>115</v>
      </c>
      <c r="C17" s="151">
        <f t="shared" ref="C17:F17" si="0">ROUND(((C11*(1+C12)+C13)/(1-C14-C15))-1,4)</f>
        <v>7.1000000000000004E-3</v>
      </c>
      <c r="D17" s="151">
        <f t="shared" si="0"/>
        <v>0.21920000000000001</v>
      </c>
      <c r="E17" s="151">
        <f t="shared" si="0"/>
        <v>3.0800000000000001E-2</v>
      </c>
      <c r="F17" s="151">
        <f t="shared" si="0"/>
        <v>-6.7500000000000004E-2</v>
      </c>
      <c r="G17" s="151">
        <f>ROUND(((G11*(1+G12)+G13)/(1-G14-G15))-1,4)</f>
        <v>0.25950000000000001</v>
      </c>
    </row>
    <row r="18" spans="1:7" x14ac:dyDescent="0.2">
      <c r="A18" s="155" t="s">
        <v>116</v>
      </c>
      <c r="B18" s="156"/>
      <c r="C18" s="162"/>
      <c r="D18" s="163"/>
      <c r="E18" s="163"/>
      <c r="F18" s="163"/>
      <c r="G18" s="163"/>
    </row>
    <row r="19" spans="1:7" x14ac:dyDescent="0.2">
      <c r="A19" s="155"/>
      <c r="B19" s="156"/>
      <c r="C19" s="157"/>
    </row>
    <row r="20" spans="1:7" x14ac:dyDescent="0.2">
      <c r="A20" s="159" t="s">
        <v>117</v>
      </c>
      <c r="B20" s="151">
        <v>8.0000000000000002E-3</v>
      </c>
    </row>
    <row r="21" spans="1:7" x14ac:dyDescent="0.2">
      <c r="A21" s="160"/>
      <c r="B21" s="154"/>
      <c r="C21" s="154"/>
      <c r="F21" s="161"/>
    </row>
    <row r="22" spans="1:7" x14ac:dyDescent="0.2">
      <c r="A22" s="158"/>
      <c r="B22" s="158"/>
      <c r="C22" s="147"/>
    </row>
    <row r="23" spans="1:7" x14ac:dyDescent="0.2">
      <c r="A23" s="158"/>
      <c r="B23" s="158"/>
    </row>
    <row r="24" spans="1:7" x14ac:dyDescent="0.2">
      <c r="A24" s="158"/>
      <c r="B24" s="158"/>
    </row>
    <row r="25" spans="1:7" x14ac:dyDescent="0.2">
      <c r="A25" s="158"/>
      <c r="B25" s="158"/>
    </row>
    <row r="26" spans="1:7" x14ac:dyDescent="0.2">
      <c r="A26" s="158"/>
      <c r="B26" s="147"/>
    </row>
    <row r="27" spans="1:7" x14ac:dyDescent="0.2">
      <c r="A27" s="147"/>
    </row>
    <row r="28" spans="1:7" x14ac:dyDescent="0.2">
      <c r="A28" s="147"/>
    </row>
    <row r="29" spans="1:7" ht="12.75" customHeight="1" x14ac:dyDescent="0.2">
      <c r="B29" s="154"/>
      <c r="G29" s="145"/>
    </row>
    <row r="30" spans="1:7" ht="29.25" customHeight="1" x14ac:dyDescent="0.2">
      <c r="A30" s="264" t="s">
        <v>118</v>
      </c>
      <c r="B30" s="264"/>
      <c r="C30" s="264"/>
      <c r="D30" s="264"/>
      <c r="E30" s="264"/>
      <c r="F30" s="264"/>
      <c r="G30" s="145"/>
    </row>
    <row r="31" spans="1:7" x14ac:dyDescent="0.2">
      <c r="A31" s="145"/>
      <c r="B31" s="145"/>
      <c r="C31" s="145"/>
      <c r="D31" s="145"/>
      <c r="E31" s="145"/>
      <c r="F31" s="145"/>
    </row>
  </sheetData>
  <mergeCells count="12">
    <mergeCell ref="A4:G4"/>
    <mergeCell ref="A5:G5"/>
    <mergeCell ref="C7:G7"/>
    <mergeCell ref="C8:C10"/>
    <mergeCell ref="A1:G1"/>
    <mergeCell ref="A2:G2"/>
    <mergeCell ref="A3:G3"/>
    <mergeCell ref="A30:F30"/>
    <mergeCell ref="G8:G10"/>
    <mergeCell ref="D8:D10"/>
    <mergeCell ref="E8:E10"/>
    <mergeCell ref="F8:F10"/>
  </mergeCells>
  <printOptions horizontalCentered="1"/>
  <pageMargins left="0.5" right="0.5" top="0.75" bottom="0.75" header="0.3" footer="0.3"/>
  <pageSetup orientation="landscape" r:id="rId1"/>
  <headerFooter>
    <oddHeader>&amp;R&amp;"Arial,Bold"&amp;10Exhibit 21
Page &amp;P</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454B0-0AEF-49BB-AE9B-76BF52DF6ADC}">
  <dimension ref="A1:R113"/>
  <sheetViews>
    <sheetView zoomScaleNormal="100" zoomScaleSheetLayoutView="100" workbookViewId="0"/>
  </sheetViews>
  <sheetFormatPr defaultRowHeight="15" x14ac:dyDescent="0.25"/>
  <cols>
    <col min="2" max="2" width="13.85546875" customWidth="1"/>
    <col min="3" max="3" width="23" bestFit="1" customWidth="1"/>
    <col min="4" max="4" width="14.28515625" bestFit="1" customWidth="1"/>
    <col min="5" max="5" width="17" bestFit="1" customWidth="1"/>
    <col min="6" max="6" width="12.28515625" bestFit="1" customWidth="1"/>
    <col min="10" max="10" width="14.28515625" bestFit="1" customWidth="1"/>
    <col min="12" max="12" width="13.140625" bestFit="1" customWidth="1"/>
    <col min="13" max="13" width="11.28515625" bestFit="1" customWidth="1"/>
    <col min="14" max="14" width="6.5703125" customWidth="1"/>
    <col min="15" max="15" width="17" bestFit="1" customWidth="1"/>
    <col min="16" max="16" width="6.5703125" customWidth="1"/>
    <col min="17" max="18" width="14.5703125" bestFit="1" customWidth="1"/>
  </cols>
  <sheetData>
    <row r="1" spans="1:18" ht="18" x14ac:dyDescent="0.25">
      <c r="A1" s="189" t="s">
        <v>82</v>
      </c>
      <c r="B1" s="37"/>
      <c r="C1" s="37"/>
      <c r="D1" s="37"/>
      <c r="E1" s="37"/>
      <c r="F1" s="37"/>
      <c r="G1" s="37"/>
      <c r="H1" s="191"/>
      <c r="I1" s="38"/>
      <c r="J1" s="38"/>
      <c r="K1" s="38"/>
      <c r="L1" s="38"/>
      <c r="M1" s="38"/>
      <c r="N1" s="38"/>
      <c r="O1" s="38"/>
      <c r="P1" s="38"/>
      <c r="Q1" s="38"/>
    </row>
    <row r="2" spans="1:18" ht="18" x14ac:dyDescent="0.25">
      <c r="A2" s="190" t="s">
        <v>78</v>
      </c>
      <c r="B2" s="37"/>
      <c r="C2" s="37"/>
      <c r="D2" s="37"/>
      <c r="E2" s="37"/>
      <c r="F2" s="37"/>
      <c r="G2" s="37"/>
      <c r="H2" s="191"/>
      <c r="I2" s="38"/>
      <c r="J2" s="38"/>
      <c r="K2" s="38"/>
      <c r="L2" s="38"/>
      <c r="M2" s="38"/>
      <c r="N2" s="38"/>
      <c r="O2" s="38"/>
      <c r="P2" s="38"/>
      <c r="Q2" s="38"/>
    </row>
    <row r="3" spans="1:18" ht="18" x14ac:dyDescent="0.25">
      <c r="A3" s="190"/>
      <c r="B3" s="37"/>
      <c r="C3" s="37"/>
      <c r="D3" s="37"/>
      <c r="E3" s="37"/>
      <c r="F3" s="37"/>
      <c r="G3" s="37"/>
      <c r="H3" s="37"/>
      <c r="I3" s="38"/>
      <c r="J3" s="38"/>
      <c r="K3" s="38"/>
      <c r="L3" s="38"/>
      <c r="M3" s="38"/>
      <c r="N3" s="38"/>
      <c r="O3" s="38"/>
      <c r="P3" s="38"/>
      <c r="Q3" s="38"/>
    </row>
    <row r="4" spans="1:18" ht="18" x14ac:dyDescent="0.25">
      <c r="A4" s="180" t="s">
        <v>195</v>
      </c>
      <c r="B4" s="37"/>
      <c r="C4" s="37"/>
      <c r="D4" s="37"/>
      <c r="E4" s="37"/>
      <c r="F4" s="37"/>
      <c r="G4" s="37"/>
      <c r="H4" s="191"/>
      <c r="I4" s="38"/>
      <c r="J4" s="38"/>
      <c r="K4" s="38"/>
      <c r="L4" s="38"/>
      <c r="M4" s="38"/>
      <c r="N4" s="38"/>
      <c r="O4" s="38"/>
      <c r="P4" s="38"/>
      <c r="Q4" s="38"/>
    </row>
    <row r="5" spans="1:18" x14ac:dyDescent="0.25">
      <c r="A5" s="1"/>
      <c r="B5" s="45"/>
      <c r="C5" s="1"/>
      <c r="D5" s="1"/>
      <c r="E5" s="1"/>
      <c r="F5" s="1"/>
      <c r="G5" s="1"/>
      <c r="H5" s="1"/>
      <c r="I5" s="38"/>
      <c r="J5" s="59"/>
      <c r="K5" s="59"/>
      <c r="L5" s="58"/>
      <c r="M5" s="58"/>
      <c r="N5" s="57"/>
      <c r="O5" s="56"/>
      <c r="P5" s="55"/>
      <c r="Q5" s="54"/>
      <c r="R5" s="54"/>
    </row>
    <row r="6" spans="1:18" x14ac:dyDescent="0.25">
      <c r="A6" s="1"/>
      <c r="B6" s="1"/>
      <c r="C6" s="1"/>
      <c r="D6" s="1"/>
      <c r="E6" s="1"/>
      <c r="F6" s="1"/>
      <c r="G6" s="1"/>
      <c r="H6" s="1"/>
      <c r="I6" s="38"/>
      <c r="J6" s="38"/>
      <c r="K6" s="38"/>
      <c r="L6" s="38"/>
      <c r="M6" s="38"/>
      <c r="N6" s="38"/>
      <c r="O6" s="38"/>
      <c r="P6" s="38"/>
      <c r="Q6" s="38"/>
    </row>
    <row r="7" spans="1:18" x14ac:dyDescent="0.25">
      <c r="A7" s="231" t="s">
        <v>196</v>
      </c>
      <c r="B7" s="231"/>
      <c r="C7" s="231"/>
      <c r="D7" s="231"/>
      <c r="E7" s="231"/>
      <c r="F7" s="231"/>
      <c r="G7" s="231"/>
      <c r="H7" s="1"/>
      <c r="I7" s="38"/>
      <c r="J7" s="38"/>
      <c r="K7" s="38"/>
      <c r="L7" s="38"/>
      <c r="M7" s="38"/>
      <c r="N7" s="38"/>
      <c r="O7" s="38"/>
      <c r="P7" s="38"/>
      <c r="Q7" s="38"/>
    </row>
    <row r="8" spans="1:18" x14ac:dyDescent="0.25">
      <c r="A8" s="231" t="s">
        <v>197</v>
      </c>
      <c r="B8" s="231"/>
      <c r="C8" s="231"/>
      <c r="D8" s="231"/>
      <c r="E8" s="231"/>
      <c r="F8" s="231"/>
      <c r="G8" s="231"/>
      <c r="H8" s="1"/>
      <c r="I8" s="38"/>
      <c r="J8" s="38"/>
      <c r="K8" s="38"/>
      <c r="L8" s="38"/>
      <c r="M8" s="38"/>
      <c r="N8" s="38"/>
      <c r="O8" s="38"/>
      <c r="P8" s="38"/>
      <c r="Q8" s="38"/>
    </row>
    <row r="9" spans="1:18" x14ac:dyDescent="0.25">
      <c r="A9" s="35"/>
      <c r="B9" s="35"/>
      <c r="C9" s="35"/>
      <c r="D9" s="35"/>
      <c r="E9" s="35"/>
      <c r="F9" s="35"/>
      <c r="G9" s="35"/>
      <c r="H9" s="1"/>
      <c r="I9" s="38"/>
      <c r="J9" s="38"/>
      <c r="K9" s="38"/>
      <c r="L9" s="38"/>
      <c r="M9" s="38"/>
      <c r="N9" s="38"/>
      <c r="O9" s="38"/>
      <c r="P9" s="38"/>
      <c r="Q9" s="38"/>
    </row>
    <row r="10" spans="1:18" x14ac:dyDescent="0.25">
      <c r="A10" s="35"/>
      <c r="B10" s="35"/>
      <c r="C10" s="232" t="s">
        <v>198</v>
      </c>
      <c r="D10" s="123">
        <v>0.98780240483806403</v>
      </c>
      <c r="E10" s="35"/>
      <c r="F10" s="35"/>
      <c r="G10" s="35"/>
      <c r="H10" s="1"/>
      <c r="I10" s="38"/>
      <c r="J10" s="38"/>
      <c r="K10" s="38"/>
      <c r="L10" s="38"/>
      <c r="M10" s="38"/>
      <c r="N10" s="38"/>
      <c r="O10" s="38"/>
      <c r="P10" s="38"/>
      <c r="Q10" s="38"/>
    </row>
    <row r="11" spans="1:18" x14ac:dyDescent="0.25">
      <c r="A11" s="35"/>
      <c r="B11" s="35"/>
      <c r="C11" s="232" t="s">
        <v>199</v>
      </c>
      <c r="D11" s="123">
        <v>1.2197595161936007E-2</v>
      </c>
      <c r="E11" s="35"/>
      <c r="F11" s="35"/>
      <c r="G11" s="35"/>
      <c r="H11" s="1"/>
      <c r="I11" s="38"/>
      <c r="J11" s="38"/>
      <c r="K11" s="38"/>
      <c r="L11" s="38"/>
      <c r="M11" s="38"/>
      <c r="N11" s="38"/>
      <c r="O11" s="38"/>
      <c r="P11" s="38"/>
      <c r="Q11" s="38"/>
    </row>
    <row r="12" spans="1:18" x14ac:dyDescent="0.25">
      <c r="A12" s="1"/>
      <c r="B12" s="1"/>
      <c r="C12" s="1"/>
      <c r="D12" s="1"/>
      <c r="E12" s="1"/>
      <c r="F12" s="1"/>
      <c r="G12" s="1"/>
      <c r="H12" s="1"/>
      <c r="I12" s="38"/>
      <c r="J12" s="38"/>
      <c r="K12" s="38"/>
      <c r="L12" s="38"/>
      <c r="M12" s="38"/>
      <c r="N12" s="38"/>
      <c r="O12" s="38"/>
      <c r="P12" s="38"/>
      <c r="Q12" s="38"/>
    </row>
    <row r="13" spans="1:18" x14ac:dyDescent="0.25">
      <c r="A13" s="1"/>
      <c r="B13" s="1"/>
      <c r="C13" s="1"/>
      <c r="D13" s="1"/>
      <c r="E13" s="1"/>
      <c r="F13" s="1"/>
      <c r="G13" s="1"/>
      <c r="H13" s="1"/>
      <c r="I13" s="38"/>
      <c r="J13" s="38"/>
      <c r="K13" s="38"/>
      <c r="L13" s="38"/>
      <c r="M13" s="38"/>
      <c r="N13" s="38"/>
      <c r="O13" s="38"/>
      <c r="P13" s="38"/>
      <c r="Q13" s="38"/>
    </row>
    <row r="14" spans="1:18" x14ac:dyDescent="0.25">
      <c r="A14" s="1"/>
      <c r="B14" s="1"/>
      <c r="C14" s="1"/>
      <c r="D14" s="1"/>
      <c r="E14" s="1"/>
      <c r="F14" s="1"/>
      <c r="G14" s="1"/>
      <c r="H14" s="1"/>
      <c r="I14" s="38"/>
      <c r="J14" s="38"/>
      <c r="K14" s="38"/>
      <c r="L14" s="38"/>
      <c r="M14" s="38"/>
      <c r="N14" s="38"/>
      <c r="O14" s="38"/>
      <c r="P14" s="38"/>
      <c r="Q14" s="38"/>
    </row>
    <row r="15" spans="1:18" x14ac:dyDescent="0.25">
      <c r="A15" s="1"/>
      <c r="B15" s="1"/>
      <c r="C15" s="1"/>
      <c r="D15" s="1"/>
      <c r="E15" s="1"/>
      <c r="F15" s="1"/>
      <c r="G15" s="1"/>
      <c r="H15" s="1"/>
      <c r="I15" s="38"/>
      <c r="J15" s="38"/>
      <c r="K15" s="38"/>
      <c r="L15" s="38"/>
      <c r="M15" s="38"/>
      <c r="N15" s="38"/>
      <c r="O15" s="38"/>
      <c r="P15" s="38"/>
      <c r="Q15" s="38"/>
    </row>
    <row r="16" spans="1:18" x14ac:dyDescent="0.25">
      <c r="A16" s="1"/>
      <c r="B16" s="1"/>
      <c r="C16" s="1"/>
      <c r="D16" s="1"/>
      <c r="E16" s="1"/>
      <c r="F16" s="1"/>
      <c r="G16" s="1"/>
      <c r="H16" s="1"/>
      <c r="I16" s="38"/>
      <c r="J16" s="38"/>
      <c r="K16" s="38"/>
      <c r="L16" s="38"/>
      <c r="M16" s="38"/>
      <c r="N16" s="38"/>
      <c r="O16" s="38"/>
      <c r="P16" s="38"/>
      <c r="Q16" s="38"/>
    </row>
    <row r="17" spans="1:17" x14ac:dyDescent="0.25">
      <c r="A17" s="1"/>
      <c r="B17" s="1"/>
      <c r="C17" s="1"/>
      <c r="D17" s="1"/>
      <c r="E17" s="1"/>
      <c r="F17" s="1"/>
      <c r="G17" s="1"/>
      <c r="H17" s="1"/>
      <c r="I17" s="38"/>
      <c r="J17" s="38"/>
      <c r="K17" s="38"/>
      <c r="L17" s="38"/>
      <c r="M17" s="38"/>
      <c r="N17" s="38"/>
      <c r="O17" s="38"/>
      <c r="P17" s="38"/>
      <c r="Q17" s="38"/>
    </row>
    <row r="18" spans="1:17" x14ac:dyDescent="0.25">
      <c r="A18" s="1"/>
      <c r="B18" s="1"/>
      <c r="C18" s="1"/>
      <c r="D18" s="1"/>
      <c r="E18" s="1"/>
      <c r="F18" s="1"/>
      <c r="G18" s="1"/>
      <c r="H18" s="1"/>
      <c r="I18" s="38"/>
      <c r="J18" s="38"/>
      <c r="K18" s="38"/>
      <c r="L18" s="38"/>
      <c r="M18" s="38"/>
      <c r="N18" s="38"/>
      <c r="O18" s="38"/>
      <c r="P18" s="38"/>
      <c r="Q18" s="38"/>
    </row>
    <row r="19" spans="1:17" x14ac:dyDescent="0.25">
      <c r="A19" s="1"/>
      <c r="B19" s="1"/>
      <c r="C19" s="1"/>
      <c r="D19" s="1"/>
      <c r="E19" s="1"/>
      <c r="F19" s="1"/>
      <c r="G19" s="1"/>
      <c r="H19" s="1"/>
      <c r="I19" s="38"/>
      <c r="J19" s="38"/>
      <c r="K19" s="38"/>
      <c r="L19" s="38"/>
      <c r="M19" s="38"/>
      <c r="N19" s="38"/>
      <c r="O19" s="38"/>
      <c r="P19" s="38"/>
      <c r="Q19" s="38"/>
    </row>
    <row r="20" spans="1:17" x14ac:dyDescent="0.25">
      <c r="A20" s="1"/>
      <c r="B20" s="1"/>
      <c r="C20" s="1"/>
      <c r="D20" s="1"/>
      <c r="E20" s="1"/>
      <c r="F20" s="1"/>
      <c r="G20" s="1"/>
      <c r="H20" s="1"/>
      <c r="I20" s="38"/>
      <c r="J20" s="38"/>
      <c r="K20" s="38"/>
      <c r="L20" s="38"/>
      <c r="M20" s="38"/>
      <c r="N20" s="38"/>
      <c r="O20" s="38"/>
      <c r="P20" s="38"/>
      <c r="Q20" s="38"/>
    </row>
    <row r="21" spans="1:17" x14ac:dyDescent="0.25">
      <c r="A21" s="1"/>
      <c r="B21" s="1"/>
      <c r="C21" s="1"/>
      <c r="D21" s="1"/>
      <c r="E21" s="1"/>
      <c r="F21" s="1"/>
      <c r="G21" s="1"/>
      <c r="H21" s="1"/>
      <c r="I21" s="38"/>
      <c r="J21" s="38"/>
      <c r="K21" s="38"/>
      <c r="L21" s="38"/>
      <c r="M21" s="38"/>
      <c r="N21" s="38"/>
      <c r="O21" s="38"/>
      <c r="P21" s="38"/>
      <c r="Q21" s="38"/>
    </row>
    <row r="22" spans="1:17" x14ac:dyDescent="0.25">
      <c r="A22" s="1"/>
      <c r="B22" s="1"/>
      <c r="C22" s="1"/>
      <c r="D22" s="1"/>
      <c r="E22" s="1"/>
      <c r="F22" s="1"/>
      <c r="G22" s="1"/>
      <c r="H22" s="1"/>
      <c r="I22" s="38"/>
      <c r="J22" s="38"/>
      <c r="K22" s="38"/>
      <c r="L22" s="38"/>
      <c r="M22" s="38"/>
      <c r="N22" s="38"/>
      <c r="O22" s="38"/>
      <c r="P22" s="38"/>
      <c r="Q22" s="38"/>
    </row>
    <row r="23" spans="1:17" x14ac:dyDescent="0.25">
      <c r="A23" s="1"/>
      <c r="B23" s="1"/>
      <c r="C23" s="1"/>
      <c r="D23" s="1"/>
      <c r="E23" s="1"/>
      <c r="F23" s="1"/>
      <c r="G23" s="1"/>
      <c r="H23" s="1"/>
      <c r="I23" s="38"/>
      <c r="J23" s="38"/>
      <c r="K23" s="38"/>
      <c r="L23" s="38"/>
      <c r="M23" s="38"/>
      <c r="N23" s="38"/>
      <c r="O23" s="38"/>
      <c r="P23" s="38"/>
      <c r="Q23" s="38"/>
    </row>
    <row r="24" spans="1:17" x14ac:dyDescent="0.25">
      <c r="A24" s="1"/>
      <c r="B24" s="1"/>
      <c r="C24" s="1"/>
      <c r="D24" s="1"/>
      <c r="E24" s="1"/>
      <c r="F24" s="1"/>
      <c r="G24" s="1"/>
      <c r="H24" s="1"/>
      <c r="I24" s="38"/>
      <c r="J24" s="38"/>
      <c r="K24" s="38"/>
      <c r="L24" s="38"/>
      <c r="M24" s="38"/>
      <c r="N24" s="38"/>
      <c r="O24" s="38"/>
      <c r="P24" s="38"/>
      <c r="Q24" s="38"/>
    </row>
    <row r="25" spans="1:17" x14ac:dyDescent="0.25">
      <c r="A25" s="1"/>
      <c r="B25" s="1"/>
      <c r="C25" s="1"/>
      <c r="D25" s="1"/>
      <c r="E25" s="1"/>
      <c r="F25" s="1"/>
      <c r="G25" s="1"/>
      <c r="H25" s="1"/>
      <c r="I25" s="38"/>
      <c r="J25" s="38"/>
      <c r="K25" s="38"/>
      <c r="L25" s="38"/>
      <c r="M25" s="38"/>
      <c r="N25" s="38"/>
      <c r="O25" s="38"/>
      <c r="P25" s="38"/>
      <c r="Q25" s="38"/>
    </row>
    <row r="26" spans="1:17" x14ac:dyDescent="0.25">
      <c r="A26" s="1"/>
      <c r="B26" s="1"/>
      <c r="C26" s="1"/>
      <c r="D26" s="1"/>
      <c r="E26" s="1"/>
      <c r="F26" s="1"/>
      <c r="G26" s="1"/>
      <c r="H26" s="1"/>
      <c r="I26" s="38"/>
      <c r="J26" s="38"/>
      <c r="K26" s="38"/>
      <c r="L26" s="38"/>
      <c r="M26" s="38"/>
      <c r="N26" s="38"/>
      <c r="O26" s="38"/>
      <c r="P26" s="38"/>
      <c r="Q26" s="38"/>
    </row>
    <row r="27" spans="1:17" x14ac:dyDescent="0.25">
      <c r="A27" s="1"/>
      <c r="B27" s="1"/>
      <c r="C27" s="1"/>
      <c r="D27" s="1"/>
      <c r="E27" s="1"/>
      <c r="F27" s="1"/>
      <c r="G27" s="1"/>
      <c r="H27" s="1"/>
      <c r="I27" s="38"/>
      <c r="J27" s="38"/>
      <c r="K27" s="38"/>
      <c r="L27" s="38"/>
      <c r="M27" s="38"/>
      <c r="N27" s="38"/>
      <c r="O27" s="38"/>
      <c r="P27" s="38"/>
      <c r="Q27" s="38"/>
    </row>
    <row r="28" spans="1:17" x14ac:dyDescent="0.25">
      <c r="A28" s="1"/>
      <c r="B28" s="1"/>
      <c r="C28" s="1"/>
      <c r="D28" s="1"/>
      <c r="E28" s="1"/>
      <c r="F28" s="1"/>
      <c r="G28" s="1"/>
      <c r="H28" s="1"/>
      <c r="I28" s="38"/>
      <c r="J28" s="38"/>
      <c r="K28" s="38"/>
      <c r="L28" s="38"/>
      <c r="M28" s="38"/>
      <c r="N28" s="38"/>
      <c r="O28" s="38"/>
      <c r="P28" s="38"/>
      <c r="Q28" s="38"/>
    </row>
    <row r="29" spans="1:17" x14ac:dyDescent="0.25">
      <c r="A29" s="1"/>
      <c r="B29" s="1"/>
      <c r="C29" s="1"/>
      <c r="D29" s="1"/>
      <c r="E29" s="1"/>
      <c r="F29" s="1"/>
      <c r="G29" s="1"/>
      <c r="H29" s="1"/>
      <c r="I29" s="38"/>
      <c r="J29" s="38"/>
      <c r="K29" s="38"/>
      <c r="L29" s="38"/>
      <c r="M29" s="38"/>
      <c r="N29" s="38"/>
      <c r="O29" s="38"/>
      <c r="P29" s="38"/>
      <c r="Q29" s="38"/>
    </row>
    <row r="30" spans="1:17" x14ac:dyDescent="0.25">
      <c r="A30" s="1"/>
      <c r="B30" s="1"/>
      <c r="C30" s="1"/>
      <c r="D30" s="1"/>
      <c r="E30" s="1"/>
      <c r="F30" s="1"/>
      <c r="G30" s="1"/>
      <c r="H30" s="1"/>
      <c r="I30" s="38"/>
      <c r="J30" s="38"/>
      <c r="K30" s="38"/>
      <c r="L30" s="38"/>
      <c r="M30" s="38"/>
      <c r="N30" s="38"/>
      <c r="O30" s="38"/>
      <c r="P30" s="38"/>
      <c r="Q30" s="38"/>
    </row>
    <row r="31" spans="1:17" x14ac:dyDescent="0.25">
      <c r="A31" s="1"/>
      <c r="B31" s="1"/>
      <c r="C31" s="1"/>
      <c r="D31" s="1"/>
      <c r="E31" s="1"/>
      <c r="F31" s="1"/>
      <c r="G31" s="1"/>
      <c r="H31" s="1"/>
      <c r="I31" s="38"/>
      <c r="J31" s="38"/>
      <c r="K31" s="38"/>
      <c r="L31" s="38"/>
      <c r="M31" s="38"/>
      <c r="N31" s="38"/>
      <c r="O31" s="38"/>
      <c r="P31" s="38"/>
      <c r="Q31" s="38"/>
    </row>
    <row r="32" spans="1:17" x14ac:dyDescent="0.25">
      <c r="A32" s="1"/>
      <c r="B32" s="1"/>
      <c r="C32" s="1"/>
      <c r="D32" s="1"/>
      <c r="E32" s="1"/>
      <c r="F32" s="1"/>
      <c r="G32" s="1"/>
      <c r="H32" s="1"/>
      <c r="I32" s="38"/>
      <c r="J32" s="38"/>
      <c r="K32" s="38"/>
      <c r="L32" s="38"/>
      <c r="M32" s="38"/>
      <c r="N32" s="38"/>
      <c r="O32" s="38"/>
      <c r="P32" s="38"/>
      <c r="Q32" s="38"/>
    </row>
    <row r="33" spans="1:17" x14ac:dyDescent="0.25">
      <c r="A33" s="1"/>
      <c r="B33" s="1"/>
      <c r="C33" s="1"/>
      <c r="D33" s="1"/>
      <c r="E33" s="1"/>
      <c r="F33" s="1"/>
      <c r="G33" s="1"/>
      <c r="H33" s="1"/>
      <c r="I33" s="38"/>
      <c r="J33" s="38"/>
      <c r="K33" s="38"/>
      <c r="L33" s="38"/>
      <c r="M33" s="38"/>
      <c r="N33" s="38"/>
      <c r="O33" s="38"/>
      <c r="P33" s="38"/>
      <c r="Q33" s="38"/>
    </row>
    <row r="34" spans="1:17" x14ac:dyDescent="0.25">
      <c r="A34" s="1"/>
      <c r="B34" s="1"/>
      <c r="C34" s="1"/>
      <c r="D34" s="1"/>
      <c r="E34" s="1"/>
      <c r="F34" s="1"/>
      <c r="G34" s="1"/>
      <c r="H34" s="1"/>
      <c r="I34" s="38"/>
      <c r="J34" s="38"/>
      <c r="K34" s="38"/>
      <c r="L34" s="38"/>
      <c r="M34" s="38"/>
      <c r="N34" s="38"/>
      <c r="O34" s="38"/>
      <c r="P34" s="38"/>
      <c r="Q34" s="38"/>
    </row>
    <row r="35" spans="1:17" x14ac:dyDescent="0.25">
      <c r="A35" s="1"/>
      <c r="B35" s="1"/>
      <c r="C35" s="1"/>
      <c r="D35" s="1"/>
      <c r="E35" s="1"/>
      <c r="F35" s="1"/>
      <c r="G35" s="1"/>
      <c r="H35" s="1"/>
      <c r="I35" s="38"/>
      <c r="J35" s="38"/>
      <c r="K35" s="38"/>
      <c r="L35" s="38"/>
      <c r="M35" s="38"/>
      <c r="N35" s="38"/>
      <c r="O35" s="38"/>
      <c r="P35" s="38"/>
      <c r="Q35" s="38"/>
    </row>
    <row r="36" spans="1:17" x14ac:dyDescent="0.25">
      <c r="A36" s="1"/>
      <c r="B36" s="1"/>
      <c r="C36" s="1"/>
      <c r="D36" s="1"/>
      <c r="E36" s="1"/>
      <c r="F36" s="1"/>
      <c r="G36" s="1"/>
      <c r="H36" s="1"/>
      <c r="I36" s="38"/>
      <c r="J36" s="38"/>
      <c r="K36" s="38"/>
      <c r="L36" s="38"/>
      <c r="M36" s="38"/>
      <c r="N36" s="38"/>
      <c r="O36" s="38"/>
      <c r="P36" s="38"/>
      <c r="Q36" s="38"/>
    </row>
    <row r="37" spans="1:17" x14ac:dyDescent="0.25">
      <c r="A37" s="1"/>
      <c r="B37" s="1"/>
      <c r="C37" s="1"/>
      <c r="D37" s="1"/>
      <c r="E37" s="1"/>
      <c r="F37" s="1"/>
      <c r="G37" s="1"/>
      <c r="H37" s="1"/>
      <c r="I37" s="38"/>
      <c r="J37" s="38"/>
      <c r="K37" s="38"/>
      <c r="L37" s="38"/>
      <c r="M37" s="38"/>
      <c r="N37" s="38"/>
      <c r="O37" s="38"/>
      <c r="P37" s="38"/>
      <c r="Q37" s="38"/>
    </row>
    <row r="38" spans="1:17" x14ac:dyDescent="0.25">
      <c r="A38" s="1"/>
      <c r="B38" s="1"/>
      <c r="C38" s="1"/>
      <c r="D38" s="1"/>
      <c r="E38" s="1"/>
      <c r="F38" s="1"/>
      <c r="G38" s="1"/>
      <c r="H38" s="1"/>
      <c r="I38" s="38"/>
      <c r="J38" s="38"/>
      <c r="K38" s="38"/>
      <c r="L38" s="38"/>
      <c r="M38" s="38"/>
      <c r="N38" s="38"/>
      <c r="O38" s="38"/>
      <c r="P38" s="38"/>
      <c r="Q38" s="38"/>
    </row>
    <row r="39" spans="1:17" x14ac:dyDescent="0.25">
      <c r="A39" s="1"/>
      <c r="B39" s="1"/>
      <c r="C39" s="1"/>
      <c r="D39" s="1"/>
      <c r="E39" s="1"/>
      <c r="F39" s="1"/>
      <c r="G39" s="1"/>
      <c r="H39" s="1"/>
      <c r="I39" s="38"/>
      <c r="J39" s="38"/>
      <c r="K39" s="38"/>
      <c r="L39" s="38"/>
      <c r="M39" s="38"/>
      <c r="N39" s="38"/>
      <c r="O39" s="38"/>
      <c r="P39" s="38"/>
      <c r="Q39" s="38"/>
    </row>
    <row r="40" spans="1:17" x14ac:dyDescent="0.25">
      <c r="A40" s="1"/>
      <c r="B40" s="1"/>
      <c r="C40" s="1"/>
      <c r="D40" s="1"/>
      <c r="E40" s="1"/>
      <c r="F40" s="1"/>
      <c r="G40" s="1"/>
      <c r="H40" s="1"/>
      <c r="I40" s="38"/>
      <c r="J40" s="38"/>
      <c r="K40" s="38"/>
      <c r="L40" s="38"/>
      <c r="M40" s="38"/>
      <c r="N40" s="38"/>
      <c r="O40" s="38"/>
      <c r="P40" s="38"/>
      <c r="Q40" s="38"/>
    </row>
    <row r="41" spans="1:17" x14ac:dyDescent="0.25">
      <c r="A41" s="1"/>
      <c r="B41" s="1"/>
      <c r="C41" s="1"/>
      <c r="D41" s="1"/>
      <c r="E41" s="1"/>
      <c r="F41" s="1"/>
      <c r="G41" s="1"/>
      <c r="H41" s="1"/>
      <c r="I41" s="38"/>
      <c r="J41" s="38"/>
      <c r="K41" s="38"/>
      <c r="L41" s="38"/>
      <c r="M41" s="38"/>
      <c r="N41" s="38"/>
      <c r="O41" s="38"/>
      <c r="P41" s="38"/>
      <c r="Q41" s="38"/>
    </row>
    <row r="42" spans="1:17" x14ac:dyDescent="0.25">
      <c r="A42" s="1"/>
      <c r="B42" s="1"/>
      <c r="C42" s="1"/>
      <c r="D42" s="1"/>
      <c r="E42" s="1"/>
      <c r="F42" s="1"/>
      <c r="G42" s="1"/>
      <c r="H42" s="1"/>
      <c r="I42" s="38"/>
      <c r="J42" s="38"/>
      <c r="K42" s="38"/>
      <c r="L42" s="38"/>
      <c r="M42" s="38"/>
      <c r="N42" s="38"/>
      <c r="O42" s="38"/>
      <c r="P42" s="38"/>
      <c r="Q42" s="38"/>
    </row>
    <row r="43" spans="1:17" x14ac:dyDescent="0.25">
      <c r="A43" s="1"/>
      <c r="B43" s="1"/>
      <c r="C43" s="1"/>
      <c r="D43" s="1"/>
      <c r="E43" s="1"/>
      <c r="F43" s="1"/>
      <c r="G43" s="1"/>
      <c r="H43" s="1"/>
      <c r="I43" s="38"/>
      <c r="J43" s="38"/>
      <c r="K43" s="38"/>
      <c r="L43" s="38"/>
      <c r="M43" s="38"/>
      <c r="N43" s="38"/>
      <c r="O43" s="38"/>
      <c r="P43" s="38"/>
      <c r="Q43" s="38"/>
    </row>
    <row r="44" spans="1:17" x14ac:dyDescent="0.25">
      <c r="A44" s="1"/>
      <c r="B44" s="1"/>
      <c r="C44" s="1"/>
      <c r="D44" s="1"/>
      <c r="E44" s="1"/>
      <c r="F44" s="1"/>
      <c r="G44" s="1"/>
      <c r="H44" s="1"/>
      <c r="I44" s="38"/>
      <c r="J44" s="38"/>
      <c r="K44" s="38"/>
      <c r="L44" s="38"/>
      <c r="M44" s="38"/>
      <c r="N44" s="38"/>
      <c r="O44" s="38"/>
      <c r="P44" s="38"/>
      <c r="Q44" s="38"/>
    </row>
    <row r="45" spans="1:17" x14ac:dyDescent="0.25">
      <c r="A45" s="1"/>
      <c r="B45" s="1"/>
      <c r="C45" s="1"/>
      <c r="D45" s="1"/>
      <c r="E45" s="1"/>
      <c r="F45" s="1"/>
      <c r="G45" s="1"/>
      <c r="H45" s="1"/>
      <c r="I45" s="38"/>
      <c r="J45" s="38"/>
      <c r="K45" s="38"/>
      <c r="L45" s="38"/>
      <c r="M45" s="38"/>
      <c r="N45" s="38"/>
      <c r="O45" s="38"/>
      <c r="P45" s="38"/>
      <c r="Q45" s="38"/>
    </row>
    <row r="46" spans="1:17" x14ac:dyDescent="0.25">
      <c r="A46" s="1"/>
      <c r="B46" s="1"/>
      <c r="C46" s="1"/>
      <c r="D46" s="1"/>
      <c r="E46" s="1"/>
      <c r="F46" s="1"/>
      <c r="G46" s="1"/>
      <c r="H46" s="1"/>
      <c r="I46" s="38"/>
      <c r="J46" s="38"/>
      <c r="K46" s="38"/>
      <c r="L46" s="38"/>
      <c r="M46" s="38"/>
      <c r="N46" s="38"/>
      <c r="O46" s="38"/>
      <c r="P46" s="38"/>
      <c r="Q46" s="38"/>
    </row>
    <row r="47" spans="1:17" x14ac:dyDescent="0.25">
      <c r="A47" s="1"/>
      <c r="B47" s="1"/>
      <c r="C47" s="1"/>
      <c r="D47" s="1"/>
      <c r="E47" s="1"/>
      <c r="F47" s="1"/>
      <c r="G47" s="1"/>
      <c r="H47" s="1"/>
      <c r="I47" s="38"/>
      <c r="J47" s="38"/>
      <c r="K47" s="38"/>
      <c r="L47" s="38"/>
      <c r="M47" s="38"/>
      <c r="N47" s="38"/>
      <c r="O47" s="38"/>
      <c r="P47" s="38"/>
      <c r="Q47" s="38"/>
    </row>
    <row r="48" spans="1:17" x14ac:dyDescent="0.25">
      <c r="A48" s="1"/>
      <c r="B48" s="1"/>
      <c r="C48" s="1"/>
      <c r="D48" s="1"/>
      <c r="E48" s="1"/>
      <c r="F48" s="1"/>
      <c r="G48" s="1"/>
      <c r="H48" s="1"/>
      <c r="I48" s="38"/>
      <c r="J48" s="38"/>
      <c r="K48" s="38"/>
      <c r="L48" s="38"/>
      <c r="M48" s="38"/>
      <c r="N48" s="38"/>
      <c r="O48" s="38"/>
      <c r="P48" s="38"/>
      <c r="Q48" s="38"/>
    </row>
    <row r="49" spans="1:17" x14ac:dyDescent="0.25">
      <c r="A49" s="1"/>
      <c r="B49" s="1"/>
      <c r="C49" s="1"/>
      <c r="D49" s="1"/>
      <c r="E49" s="1"/>
      <c r="F49" s="1"/>
      <c r="G49" s="1"/>
      <c r="H49" s="1"/>
      <c r="I49" s="38"/>
      <c r="J49" s="38"/>
      <c r="K49" s="38"/>
      <c r="L49" s="38"/>
      <c r="M49" s="38"/>
      <c r="N49" s="38"/>
      <c r="O49" s="38"/>
      <c r="P49" s="38"/>
      <c r="Q49" s="38"/>
    </row>
    <row r="50" spans="1:17" x14ac:dyDescent="0.25">
      <c r="A50" s="1"/>
      <c r="B50" s="1"/>
      <c r="C50" s="1"/>
      <c r="D50" s="1"/>
      <c r="E50" s="1"/>
      <c r="F50" s="1"/>
      <c r="G50" s="1"/>
      <c r="H50" s="1"/>
      <c r="I50" s="38"/>
      <c r="J50" s="38"/>
      <c r="K50" s="38"/>
      <c r="L50" s="38"/>
      <c r="M50" s="38"/>
      <c r="N50" s="38"/>
      <c r="O50" s="38"/>
      <c r="P50" s="38"/>
      <c r="Q50" s="38"/>
    </row>
    <row r="51" spans="1:17" x14ac:dyDescent="0.25">
      <c r="A51" s="1"/>
      <c r="B51" s="1"/>
      <c r="C51" s="1"/>
      <c r="D51" s="1"/>
      <c r="E51" s="1"/>
      <c r="F51" s="1"/>
      <c r="G51" s="1"/>
      <c r="H51" s="1"/>
      <c r="I51" s="38"/>
      <c r="J51" s="38"/>
      <c r="K51" s="38"/>
      <c r="L51" s="38"/>
      <c r="M51" s="38"/>
      <c r="N51" s="38"/>
      <c r="O51" s="38"/>
      <c r="P51" s="38"/>
      <c r="Q51" s="38"/>
    </row>
    <row r="52" spans="1:17" x14ac:dyDescent="0.25">
      <c r="A52" s="1"/>
      <c r="B52" s="1"/>
      <c r="C52" s="1"/>
      <c r="D52" s="1"/>
      <c r="E52" s="1"/>
      <c r="F52" s="1"/>
      <c r="G52" s="1"/>
      <c r="H52" s="1"/>
      <c r="I52" s="38"/>
      <c r="J52" s="38"/>
      <c r="K52" s="38"/>
      <c r="L52" s="38"/>
      <c r="M52" s="38"/>
      <c r="N52" s="38"/>
      <c r="O52" s="38"/>
      <c r="P52" s="38"/>
      <c r="Q52" s="38"/>
    </row>
    <row r="53" spans="1:17" x14ac:dyDescent="0.25">
      <c r="A53" s="1"/>
      <c r="B53" s="1"/>
      <c r="C53" s="1"/>
      <c r="D53" s="1"/>
      <c r="E53" s="1"/>
      <c r="F53" s="1"/>
      <c r="G53" s="1"/>
      <c r="H53" s="1"/>
      <c r="I53" s="38"/>
      <c r="J53" s="38"/>
      <c r="K53" s="38"/>
      <c r="L53" s="38"/>
      <c r="M53" s="38"/>
      <c r="N53" s="38"/>
      <c r="O53" s="38"/>
      <c r="P53" s="38"/>
      <c r="Q53" s="38"/>
    </row>
    <row r="54" spans="1:17" x14ac:dyDescent="0.25">
      <c r="A54" s="1"/>
      <c r="B54" s="1"/>
      <c r="C54" s="1"/>
      <c r="D54" s="1"/>
      <c r="E54" s="1"/>
      <c r="F54" s="1"/>
      <c r="G54" s="1"/>
      <c r="H54" s="1"/>
      <c r="I54" s="38"/>
      <c r="J54" s="38"/>
      <c r="K54" s="38"/>
      <c r="L54" s="38"/>
      <c r="M54" s="38"/>
      <c r="N54" s="38"/>
      <c r="O54" s="38"/>
      <c r="P54" s="38"/>
      <c r="Q54" s="38"/>
    </row>
    <row r="55" spans="1:17" x14ac:dyDescent="0.25">
      <c r="A55" s="1"/>
      <c r="B55" s="1"/>
      <c r="C55" s="1"/>
      <c r="D55" s="1"/>
      <c r="E55" s="1"/>
      <c r="F55" s="1"/>
      <c r="G55" s="1"/>
      <c r="H55" s="1"/>
      <c r="I55" s="38"/>
      <c r="J55" s="38"/>
      <c r="K55" s="38"/>
      <c r="L55" s="38"/>
      <c r="M55" s="38"/>
      <c r="N55" s="38"/>
      <c r="O55" s="38"/>
      <c r="P55" s="38"/>
      <c r="Q55" s="38"/>
    </row>
    <row r="56" spans="1:17" x14ac:dyDescent="0.25">
      <c r="A56" s="1"/>
      <c r="B56" s="1"/>
      <c r="C56" s="1"/>
      <c r="D56" s="1"/>
      <c r="E56" s="1"/>
      <c r="F56" s="1"/>
      <c r="G56" s="1"/>
      <c r="H56" s="1"/>
      <c r="I56" s="38"/>
      <c r="J56" s="38"/>
      <c r="K56" s="38"/>
      <c r="L56" s="38"/>
      <c r="M56" s="38"/>
      <c r="N56" s="38"/>
      <c r="O56" s="38"/>
      <c r="P56" s="38"/>
      <c r="Q56" s="38"/>
    </row>
    <row r="57" spans="1:17" x14ac:dyDescent="0.25">
      <c r="A57" s="1"/>
      <c r="B57" s="1"/>
      <c r="C57" s="1"/>
      <c r="D57" s="1"/>
      <c r="E57" s="1"/>
      <c r="F57" s="1"/>
      <c r="G57" s="1"/>
      <c r="H57" s="1"/>
      <c r="I57" s="38"/>
      <c r="J57" s="38"/>
      <c r="K57" s="38"/>
      <c r="L57" s="38"/>
      <c r="M57" s="38"/>
      <c r="N57" s="38"/>
      <c r="O57" s="38"/>
      <c r="P57" s="38"/>
      <c r="Q57" s="38"/>
    </row>
    <row r="58" spans="1:17" x14ac:dyDescent="0.25">
      <c r="A58" s="1"/>
      <c r="B58" s="1"/>
      <c r="C58" s="1"/>
      <c r="D58" s="1"/>
      <c r="E58" s="1"/>
      <c r="F58" s="1"/>
      <c r="G58" s="1"/>
      <c r="H58" s="1"/>
      <c r="I58" s="38"/>
      <c r="J58" s="38"/>
      <c r="K58" s="38"/>
      <c r="L58" s="38"/>
      <c r="M58" s="38"/>
      <c r="N58" s="38"/>
      <c r="O58" s="38"/>
      <c r="P58" s="38"/>
      <c r="Q58" s="38"/>
    </row>
    <row r="59" spans="1:17" x14ac:dyDescent="0.25">
      <c r="A59" s="1"/>
      <c r="B59" s="1"/>
      <c r="C59" s="1"/>
      <c r="D59" s="1"/>
      <c r="E59" s="1"/>
      <c r="F59" s="1"/>
      <c r="G59" s="1"/>
      <c r="H59" s="1"/>
      <c r="I59" s="38"/>
      <c r="J59" s="38"/>
      <c r="K59" s="38"/>
      <c r="L59" s="38"/>
      <c r="M59" s="38"/>
      <c r="N59" s="38"/>
      <c r="O59" s="38"/>
      <c r="P59" s="38"/>
      <c r="Q59" s="38"/>
    </row>
    <row r="60" spans="1:17" x14ac:dyDescent="0.25">
      <c r="A60" s="1"/>
      <c r="B60" s="1"/>
      <c r="C60" s="1"/>
      <c r="D60" s="1"/>
      <c r="E60" s="1"/>
      <c r="F60" s="1"/>
      <c r="G60" s="1"/>
      <c r="H60" s="1"/>
      <c r="I60" s="38"/>
      <c r="J60" s="38"/>
      <c r="K60" s="38"/>
      <c r="L60" s="38"/>
      <c r="M60" s="38"/>
      <c r="N60" s="38"/>
      <c r="O60" s="38"/>
      <c r="P60" s="38"/>
      <c r="Q60" s="38"/>
    </row>
    <row r="61" spans="1:17" x14ac:dyDescent="0.25">
      <c r="A61" s="1"/>
      <c r="B61" s="1"/>
      <c r="C61" s="1"/>
      <c r="D61" s="1"/>
      <c r="E61" s="1"/>
      <c r="F61" s="1"/>
      <c r="G61" s="1"/>
      <c r="H61" s="1"/>
      <c r="I61" s="38"/>
      <c r="J61" s="38"/>
      <c r="K61" s="38"/>
      <c r="L61" s="38"/>
      <c r="M61" s="38"/>
      <c r="N61" s="38"/>
      <c r="O61" s="38"/>
      <c r="P61" s="38"/>
      <c r="Q61" s="38"/>
    </row>
    <row r="62" spans="1:17" x14ac:dyDescent="0.25">
      <c r="A62" s="1"/>
      <c r="B62" s="1"/>
      <c r="C62" s="1"/>
      <c r="D62" s="1"/>
      <c r="E62" s="1"/>
      <c r="F62" s="1"/>
      <c r="G62" s="1"/>
      <c r="H62" s="1"/>
      <c r="I62" s="38"/>
      <c r="J62" s="38"/>
      <c r="K62" s="38"/>
      <c r="L62" s="38"/>
      <c r="M62" s="38"/>
      <c r="N62" s="38"/>
      <c r="O62" s="38"/>
      <c r="P62" s="38"/>
      <c r="Q62" s="38"/>
    </row>
    <row r="63" spans="1:17" x14ac:dyDescent="0.25">
      <c r="A63" s="1"/>
      <c r="B63" s="1"/>
      <c r="C63" s="1"/>
      <c r="D63" s="1"/>
      <c r="E63" s="1"/>
      <c r="F63" s="1"/>
      <c r="G63" s="1"/>
      <c r="H63" s="1"/>
      <c r="I63" s="38"/>
      <c r="J63" s="38"/>
      <c r="K63" s="38"/>
      <c r="L63" s="38"/>
      <c r="M63" s="38"/>
      <c r="N63" s="38"/>
      <c r="O63" s="38"/>
      <c r="P63" s="38"/>
      <c r="Q63" s="38"/>
    </row>
    <row r="64" spans="1:17" x14ac:dyDescent="0.25">
      <c r="A64" s="1"/>
      <c r="B64" s="1"/>
      <c r="C64" s="1"/>
      <c r="D64" s="1"/>
      <c r="E64" s="1"/>
      <c r="F64" s="1"/>
      <c r="G64" s="1"/>
      <c r="H64" s="1"/>
      <c r="I64" s="38"/>
      <c r="J64" s="38"/>
      <c r="K64" s="38"/>
      <c r="L64" s="38"/>
      <c r="M64" s="38"/>
      <c r="N64" s="38"/>
      <c r="O64" s="38"/>
      <c r="P64" s="38"/>
      <c r="Q64" s="38"/>
    </row>
    <row r="65" spans="1:17" x14ac:dyDescent="0.25">
      <c r="A65" s="1"/>
      <c r="B65" s="1"/>
      <c r="C65" s="1"/>
      <c r="D65" s="1"/>
      <c r="E65" s="1"/>
      <c r="F65" s="1"/>
      <c r="G65" s="1"/>
      <c r="H65" s="1"/>
      <c r="I65" s="38"/>
      <c r="J65" s="38"/>
      <c r="K65" s="38"/>
      <c r="L65" s="38"/>
      <c r="M65" s="38"/>
      <c r="N65" s="38"/>
      <c r="O65" s="38"/>
      <c r="P65" s="38"/>
      <c r="Q65" s="38"/>
    </row>
    <row r="66" spans="1:17" x14ac:dyDescent="0.25">
      <c r="A66" s="1"/>
      <c r="B66" s="1"/>
      <c r="C66" s="1"/>
      <c r="D66" s="1"/>
      <c r="E66" s="1"/>
      <c r="F66" s="1"/>
      <c r="G66" s="1"/>
      <c r="H66" s="1"/>
      <c r="I66" s="38"/>
      <c r="J66" s="38"/>
      <c r="K66" s="38"/>
      <c r="L66" s="38"/>
      <c r="M66" s="38"/>
      <c r="N66" s="38"/>
      <c r="O66" s="38"/>
      <c r="P66" s="38"/>
      <c r="Q66" s="38"/>
    </row>
    <row r="67" spans="1:17" x14ac:dyDescent="0.25">
      <c r="A67" s="1"/>
      <c r="B67" s="1"/>
      <c r="C67" s="1"/>
      <c r="D67" s="1"/>
      <c r="E67" s="1"/>
      <c r="F67" s="1"/>
      <c r="G67" s="1"/>
      <c r="H67" s="1"/>
      <c r="I67" s="38"/>
      <c r="J67" s="38"/>
      <c r="K67" s="38"/>
      <c r="L67" s="38"/>
      <c r="M67" s="38"/>
      <c r="N67" s="38"/>
      <c r="O67" s="38"/>
      <c r="P67" s="38"/>
      <c r="Q67" s="38"/>
    </row>
    <row r="68" spans="1:17" x14ac:dyDescent="0.25">
      <c r="A68" s="1"/>
      <c r="B68" s="1"/>
      <c r="C68" s="1"/>
      <c r="D68" s="1"/>
      <c r="E68" s="1"/>
      <c r="F68" s="1"/>
      <c r="G68" s="1"/>
      <c r="H68" s="1"/>
      <c r="I68" s="38"/>
      <c r="J68" s="38"/>
      <c r="K68" s="38"/>
      <c r="L68" s="38"/>
      <c r="M68" s="38"/>
      <c r="N68" s="38"/>
      <c r="O68" s="38"/>
      <c r="P68" s="38"/>
      <c r="Q68" s="38"/>
    </row>
    <row r="69" spans="1:17" x14ac:dyDescent="0.25">
      <c r="A69" s="1"/>
      <c r="B69" s="1"/>
      <c r="C69" s="1"/>
      <c r="D69" s="1"/>
      <c r="E69" s="1"/>
      <c r="F69" s="1"/>
      <c r="G69" s="1"/>
      <c r="H69" s="1"/>
      <c r="I69" s="38"/>
      <c r="J69" s="38"/>
      <c r="K69" s="38"/>
      <c r="L69" s="38"/>
      <c r="M69" s="38"/>
      <c r="N69" s="38"/>
      <c r="O69" s="38"/>
      <c r="P69" s="38"/>
      <c r="Q69" s="38"/>
    </row>
    <row r="70" spans="1:17" x14ac:dyDescent="0.25">
      <c r="A70" s="1"/>
      <c r="B70" s="1"/>
      <c r="C70" s="1"/>
      <c r="D70" s="1"/>
      <c r="E70" s="1"/>
      <c r="F70" s="1"/>
      <c r="G70" s="1"/>
      <c r="H70" s="1"/>
      <c r="I70" s="38"/>
      <c r="J70" s="38"/>
      <c r="K70" s="38"/>
      <c r="L70" s="38"/>
      <c r="M70" s="38"/>
      <c r="N70" s="38"/>
      <c r="O70" s="38"/>
      <c r="P70" s="38"/>
      <c r="Q70" s="38"/>
    </row>
    <row r="71" spans="1:17" x14ac:dyDescent="0.25">
      <c r="A71" s="1"/>
      <c r="B71" s="1"/>
      <c r="C71" s="1"/>
      <c r="D71" s="1"/>
      <c r="E71" s="1"/>
      <c r="F71" s="1"/>
      <c r="G71" s="1"/>
      <c r="H71" s="1"/>
      <c r="I71" s="38"/>
      <c r="J71" s="38"/>
      <c r="K71" s="38"/>
      <c r="L71" s="38"/>
      <c r="M71" s="38"/>
      <c r="N71" s="38"/>
      <c r="O71" s="38"/>
      <c r="P71" s="38"/>
      <c r="Q71" s="38"/>
    </row>
    <row r="72" spans="1:17" x14ac:dyDescent="0.25">
      <c r="A72" s="1"/>
      <c r="B72" s="1"/>
      <c r="C72" s="1"/>
      <c r="D72" s="1"/>
      <c r="E72" s="1"/>
      <c r="F72" s="1"/>
      <c r="G72" s="1"/>
      <c r="H72" s="1"/>
      <c r="I72" s="38"/>
      <c r="J72" s="38"/>
      <c r="K72" s="38"/>
      <c r="L72" s="38"/>
      <c r="M72" s="38"/>
      <c r="N72" s="38"/>
      <c r="O72" s="38"/>
      <c r="P72" s="38"/>
      <c r="Q72" s="38"/>
    </row>
    <row r="73" spans="1:17" x14ac:dyDescent="0.25">
      <c r="A73" s="1"/>
      <c r="B73" s="1"/>
      <c r="C73" s="1"/>
      <c r="D73" s="1"/>
      <c r="E73" s="1"/>
      <c r="F73" s="1"/>
      <c r="G73" s="1"/>
      <c r="H73" s="1"/>
      <c r="I73" s="38"/>
      <c r="J73" s="38"/>
      <c r="K73" s="38"/>
      <c r="L73" s="38"/>
      <c r="M73" s="38"/>
      <c r="N73" s="38"/>
      <c r="O73" s="38"/>
      <c r="P73" s="38"/>
      <c r="Q73" s="38"/>
    </row>
    <row r="74" spans="1:17" x14ac:dyDescent="0.25">
      <c r="A74" s="1"/>
      <c r="B74" s="1"/>
      <c r="C74" s="1"/>
      <c r="D74" s="1"/>
      <c r="E74" s="1"/>
      <c r="F74" s="1"/>
      <c r="G74" s="1"/>
      <c r="H74" s="1"/>
      <c r="I74" s="38"/>
      <c r="J74" s="38"/>
      <c r="K74" s="38"/>
      <c r="L74" s="38"/>
      <c r="M74" s="38"/>
      <c r="N74" s="38"/>
      <c r="O74" s="38"/>
      <c r="P74" s="38"/>
      <c r="Q74" s="38"/>
    </row>
    <row r="75" spans="1:17" x14ac:dyDescent="0.25">
      <c r="A75" s="1"/>
      <c r="B75" s="1"/>
      <c r="C75" s="1"/>
      <c r="D75" s="1"/>
      <c r="E75" s="1"/>
      <c r="F75" s="1"/>
      <c r="G75" s="1"/>
      <c r="H75" s="1"/>
      <c r="I75" s="38"/>
      <c r="J75" s="38"/>
      <c r="K75" s="38"/>
      <c r="L75" s="38"/>
      <c r="M75" s="38"/>
      <c r="N75" s="38"/>
      <c r="O75" s="38"/>
      <c r="P75" s="38"/>
      <c r="Q75" s="38"/>
    </row>
    <row r="76" spans="1:17" x14ac:dyDescent="0.25">
      <c r="A76" s="1"/>
      <c r="B76" s="1"/>
      <c r="C76" s="1"/>
      <c r="D76" s="1"/>
      <c r="E76" s="1"/>
      <c r="F76" s="1"/>
      <c r="G76" s="1"/>
      <c r="H76" s="1"/>
      <c r="I76" s="38"/>
      <c r="J76" s="38"/>
      <c r="K76" s="38"/>
      <c r="L76" s="38"/>
      <c r="M76" s="38"/>
      <c r="N76" s="38"/>
      <c r="O76" s="38"/>
      <c r="P76" s="38"/>
      <c r="Q76" s="38"/>
    </row>
    <row r="77" spans="1:17" x14ac:dyDescent="0.25">
      <c r="A77" s="1"/>
      <c r="B77" s="1"/>
      <c r="C77" s="1"/>
      <c r="D77" s="1"/>
      <c r="E77" s="1"/>
      <c r="F77" s="1"/>
      <c r="G77" s="1"/>
      <c r="H77" s="1"/>
      <c r="I77" s="38"/>
      <c r="J77" s="38"/>
      <c r="K77" s="38"/>
      <c r="L77" s="38"/>
      <c r="M77" s="38"/>
      <c r="N77" s="38"/>
      <c r="O77" s="38"/>
      <c r="P77" s="38"/>
      <c r="Q77" s="38"/>
    </row>
    <row r="78" spans="1:17" x14ac:dyDescent="0.25">
      <c r="A78" s="1"/>
      <c r="B78" s="1"/>
      <c r="C78" s="1"/>
      <c r="D78" s="1"/>
      <c r="E78" s="1"/>
      <c r="F78" s="1"/>
      <c r="G78" s="1"/>
      <c r="H78" s="1"/>
      <c r="I78" s="38"/>
      <c r="J78" s="38"/>
      <c r="K78" s="38"/>
      <c r="L78" s="38"/>
      <c r="M78" s="38"/>
      <c r="N78" s="38"/>
      <c r="O78" s="38"/>
      <c r="P78" s="38"/>
      <c r="Q78" s="38"/>
    </row>
    <row r="79" spans="1:17" x14ac:dyDescent="0.25">
      <c r="A79" s="1"/>
      <c r="B79" s="1"/>
      <c r="C79" s="1"/>
      <c r="D79" s="1"/>
      <c r="E79" s="1"/>
      <c r="F79" s="1"/>
      <c r="G79" s="1"/>
      <c r="H79" s="1"/>
      <c r="I79" s="38"/>
      <c r="J79" s="38"/>
      <c r="K79" s="38"/>
      <c r="L79" s="38"/>
      <c r="M79" s="38"/>
      <c r="N79" s="38"/>
      <c r="O79" s="38"/>
      <c r="P79" s="38"/>
      <c r="Q79" s="38"/>
    </row>
    <row r="80" spans="1:17" x14ac:dyDescent="0.25">
      <c r="A80" s="1"/>
      <c r="B80" s="1"/>
      <c r="C80" s="1"/>
      <c r="D80" s="1"/>
      <c r="E80" s="1"/>
      <c r="F80" s="1"/>
      <c r="G80" s="1"/>
      <c r="H80" s="1"/>
      <c r="I80" s="38"/>
      <c r="J80" s="38"/>
      <c r="K80" s="38"/>
      <c r="L80" s="38"/>
      <c r="M80" s="38"/>
      <c r="N80" s="38"/>
      <c r="O80" s="38"/>
      <c r="P80" s="38"/>
      <c r="Q80" s="38"/>
    </row>
    <row r="81" spans="1:17" x14ac:dyDescent="0.25">
      <c r="A81" s="1"/>
      <c r="B81" s="1"/>
      <c r="C81" s="1"/>
      <c r="D81" s="1"/>
      <c r="E81" s="1"/>
      <c r="F81" s="1"/>
      <c r="G81" s="1"/>
      <c r="H81" s="1"/>
      <c r="I81" s="38"/>
      <c r="J81" s="38"/>
      <c r="K81" s="38"/>
      <c r="L81" s="38"/>
      <c r="M81" s="38"/>
      <c r="N81" s="38"/>
      <c r="O81" s="38"/>
      <c r="P81" s="38"/>
      <c r="Q81" s="38"/>
    </row>
    <row r="82" spans="1:17" x14ac:dyDescent="0.25">
      <c r="A82" s="1"/>
      <c r="B82" s="1"/>
      <c r="C82" s="1"/>
      <c r="D82" s="1"/>
      <c r="E82" s="1"/>
      <c r="F82" s="1"/>
      <c r="G82" s="1"/>
      <c r="H82" s="1"/>
      <c r="I82" s="38"/>
      <c r="J82" s="38"/>
      <c r="K82" s="38"/>
      <c r="L82" s="38"/>
      <c r="M82" s="38"/>
      <c r="N82" s="38"/>
      <c r="O82" s="38"/>
      <c r="P82" s="38"/>
      <c r="Q82" s="38"/>
    </row>
    <row r="83" spans="1:17" x14ac:dyDescent="0.25">
      <c r="A83" s="1"/>
      <c r="B83" s="1"/>
      <c r="C83" s="1"/>
      <c r="D83" s="1"/>
      <c r="E83" s="1"/>
      <c r="F83" s="1"/>
      <c r="G83" s="1"/>
      <c r="H83" s="1"/>
      <c r="I83" s="38"/>
      <c r="J83" s="38"/>
      <c r="K83" s="38"/>
      <c r="L83" s="38"/>
      <c r="M83" s="38"/>
      <c r="N83" s="38"/>
      <c r="O83" s="38"/>
      <c r="P83" s="38"/>
      <c r="Q83" s="38"/>
    </row>
    <row r="84" spans="1:17" x14ac:dyDescent="0.25">
      <c r="A84" s="1"/>
      <c r="B84" s="1"/>
      <c r="C84" s="1"/>
      <c r="D84" s="1"/>
      <c r="E84" s="1"/>
      <c r="F84" s="1"/>
      <c r="G84" s="1"/>
      <c r="H84" s="1"/>
      <c r="I84" s="38"/>
      <c r="J84" s="38"/>
      <c r="K84" s="38"/>
      <c r="L84" s="38"/>
      <c r="M84" s="38"/>
      <c r="N84" s="38"/>
      <c r="O84" s="38"/>
      <c r="P84" s="38"/>
      <c r="Q84" s="38"/>
    </row>
    <row r="85" spans="1:17" x14ac:dyDescent="0.25">
      <c r="A85" s="1"/>
      <c r="B85" s="1"/>
      <c r="C85" s="1"/>
      <c r="D85" s="1"/>
      <c r="E85" s="1"/>
      <c r="F85" s="1"/>
      <c r="G85" s="1"/>
      <c r="H85" s="1"/>
      <c r="I85" s="38"/>
      <c r="J85" s="38"/>
      <c r="K85" s="38"/>
      <c r="L85" s="38"/>
      <c r="M85" s="38"/>
      <c r="N85" s="38"/>
      <c r="O85" s="38"/>
      <c r="P85" s="38"/>
      <c r="Q85" s="38"/>
    </row>
    <row r="86" spans="1:17" x14ac:dyDescent="0.25">
      <c r="A86" s="1"/>
      <c r="B86" s="1"/>
      <c r="C86" s="1"/>
      <c r="D86" s="1"/>
      <c r="E86" s="1"/>
      <c r="F86" s="1"/>
      <c r="G86" s="1"/>
      <c r="H86" s="1"/>
      <c r="I86" s="38"/>
      <c r="J86" s="38"/>
      <c r="K86" s="38"/>
      <c r="L86" s="38"/>
      <c r="M86" s="38"/>
      <c r="N86" s="38"/>
      <c r="O86" s="38"/>
      <c r="P86" s="38"/>
      <c r="Q86" s="38"/>
    </row>
    <row r="87" spans="1:17" x14ac:dyDescent="0.25">
      <c r="A87" s="1"/>
      <c r="B87" s="1"/>
      <c r="C87" s="1"/>
      <c r="D87" s="1"/>
      <c r="E87" s="1"/>
      <c r="F87" s="1"/>
      <c r="G87" s="1"/>
      <c r="H87" s="1"/>
      <c r="I87" s="38"/>
      <c r="J87" s="38"/>
      <c r="K87" s="38"/>
      <c r="L87" s="38"/>
      <c r="M87" s="38"/>
      <c r="N87" s="38"/>
      <c r="O87" s="38"/>
      <c r="P87" s="38"/>
      <c r="Q87" s="38"/>
    </row>
    <row r="88" spans="1:17" x14ac:dyDescent="0.25">
      <c r="A88" s="1"/>
      <c r="B88" s="1"/>
      <c r="C88" s="1"/>
      <c r="D88" s="1"/>
      <c r="E88" s="1"/>
      <c r="F88" s="1"/>
      <c r="G88" s="1"/>
      <c r="H88" s="1"/>
      <c r="I88" s="38"/>
      <c r="J88" s="38"/>
      <c r="K88" s="38"/>
      <c r="L88" s="38"/>
      <c r="M88" s="38"/>
      <c r="N88" s="38"/>
      <c r="O88" s="38"/>
      <c r="P88" s="38"/>
      <c r="Q88" s="38"/>
    </row>
    <row r="89" spans="1:17" x14ac:dyDescent="0.25">
      <c r="A89" s="1"/>
      <c r="B89" s="1"/>
      <c r="C89" s="1"/>
      <c r="D89" s="1"/>
      <c r="E89" s="1"/>
      <c r="F89" s="1"/>
      <c r="G89" s="1"/>
      <c r="H89" s="1"/>
      <c r="I89" s="38"/>
      <c r="J89" s="38"/>
      <c r="K89" s="38"/>
      <c r="L89" s="38"/>
      <c r="M89" s="38"/>
      <c r="N89" s="38"/>
      <c r="O89" s="38"/>
      <c r="P89" s="38"/>
      <c r="Q89" s="38"/>
    </row>
    <row r="90" spans="1:17" x14ac:dyDescent="0.25">
      <c r="A90" s="1"/>
      <c r="B90" s="1"/>
      <c r="C90" s="1"/>
      <c r="D90" s="1"/>
      <c r="E90" s="1"/>
      <c r="F90" s="1"/>
      <c r="G90" s="1"/>
      <c r="H90" s="1"/>
      <c r="I90" s="38"/>
      <c r="J90" s="38"/>
      <c r="K90" s="38"/>
      <c r="L90" s="38"/>
      <c r="M90" s="38"/>
      <c r="N90" s="38"/>
      <c r="O90" s="38"/>
      <c r="P90" s="38"/>
      <c r="Q90" s="38"/>
    </row>
    <row r="91" spans="1:17" x14ac:dyDescent="0.25">
      <c r="A91" s="1"/>
      <c r="B91" s="1"/>
      <c r="C91" s="1"/>
      <c r="D91" s="1"/>
      <c r="E91" s="1"/>
      <c r="F91" s="1"/>
      <c r="G91" s="1"/>
      <c r="H91" s="1"/>
      <c r="I91" s="38"/>
      <c r="J91" s="38"/>
      <c r="K91" s="38"/>
      <c r="L91" s="38"/>
      <c r="M91" s="38"/>
      <c r="N91" s="38"/>
      <c r="O91" s="38"/>
      <c r="P91" s="38"/>
      <c r="Q91" s="38"/>
    </row>
    <row r="92" spans="1:17" x14ac:dyDescent="0.25">
      <c r="A92" s="1"/>
      <c r="B92" s="1"/>
      <c r="C92" s="1"/>
      <c r="D92" s="1"/>
      <c r="E92" s="1"/>
      <c r="F92" s="1"/>
      <c r="G92" s="1"/>
      <c r="H92" s="1"/>
      <c r="I92" s="38"/>
      <c r="J92" s="38"/>
      <c r="K92" s="38"/>
      <c r="L92" s="38"/>
      <c r="M92" s="38"/>
      <c r="N92" s="38"/>
      <c r="O92" s="38"/>
      <c r="P92" s="38"/>
      <c r="Q92" s="38"/>
    </row>
    <row r="93" spans="1:17" x14ac:dyDescent="0.25">
      <c r="A93" s="1"/>
      <c r="B93" s="1"/>
      <c r="C93" s="1"/>
      <c r="D93" s="1"/>
      <c r="E93" s="1"/>
      <c r="F93" s="1"/>
      <c r="G93" s="1"/>
      <c r="H93" s="1"/>
      <c r="I93" s="38"/>
      <c r="J93" s="38"/>
      <c r="K93" s="38"/>
      <c r="L93" s="38"/>
      <c r="M93" s="38"/>
      <c r="N93" s="38"/>
      <c r="O93" s="38"/>
      <c r="P93" s="38"/>
      <c r="Q93" s="38"/>
    </row>
    <row r="94" spans="1:17" x14ac:dyDescent="0.25">
      <c r="A94" s="1"/>
      <c r="B94" s="1"/>
      <c r="C94" s="1"/>
      <c r="D94" s="1"/>
      <c r="E94" s="1"/>
      <c r="F94" s="1"/>
      <c r="G94" s="1"/>
      <c r="H94" s="1"/>
      <c r="I94" s="38"/>
      <c r="J94" s="38"/>
      <c r="K94" s="38"/>
      <c r="L94" s="38"/>
      <c r="M94" s="38"/>
      <c r="N94" s="38"/>
      <c r="O94" s="38"/>
      <c r="P94" s="38"/>
      <c r="Q94" s="38"/>
    </row>
    <row r="95" spans="1:17" x14ac:dyDescent="0.25">
      <c r="A95" s="1"/>
      <c r="B95" s="1"/>
      <c r="C95" s="1"/>
      <c r="D95" s="1"/>
      <c r="E95" s="1"/>
      <c r="F95" s="1"/>
      <c r="G95" s="1"/>
      <c r="H95" s="1"/>
      <c r="I95" s="38"/>
      <c r="J95" s="38"/>
      <c r="K95" s="38"/>
      <c r="L95" s="38"/>
      <c r="M95" s="38"/>
      <c r="N95" s="38"/>
      <c r="O95" s="38"/>
      <c r="P95" s="38"/>
      <c r="Q95" s="38"/>
    </row>
    <row r="96" spans="1:17" x14ac:dyDescent="0.25">
      <c r="A96" s="1"/>
      <c r="B96" s="1"/>
      <c r="C96" s="1"/>
      <c r="D96" s="1"/>
      <c r="E96" s="1"/>
      <c r="F96" s="1"/>
      <c r="G96" s="1"/>
      <c r="H96" s="1"/>
      <c r="I96" s="38"/>
      <c r="J96" s="38"/>
      <c r="K96" s="38"/>
      <c r="L96" s="38"/>
      <c r="M96" s="38"/>
      <c r="N96" s="38"/>
      <c r="O96" s="38"/>
      <c r="P96" s="38"/>
      <c r="Q96" s="38"/>
    </row>
    <row r="97" spans="1:17" x14ac:dyDescent="0.25">
      <c r="A97" s="1"/>
      <c r="B97" s="1"/>
      <c r="C97" s="1"/>
      <c r="D97" s="1"/>
      <c r="E97" s="1"/>
      <c r="F97" s="1"/>
      <c r="G97" s="1"/>
      <c r="H97" s="1"/>
      <c r="I97" s="38"/>
      <c r="J97" s="38"/>
      <c r="K97" s="38"/>
      <c r="L97" s="38"/>
      <c r="M97" s="38"/>
      <c r="N97" s="38"/>
      <c r="O97" s="38"/>
      <c r="P97" s="38"/>
      <c r="Q97" s="38"/>
    </row>
    <row r="98" spans="1:17" x14ac:dyDescent="0.25">
      <c r="A98" s="1"/>
      <c r="B98" s="1"/>
      <c r="C98" s="1"/>
      <c r="D98" s="1"/>
      <c r="E98" s="1"/>
      <c r="F98" s="1"/>
      <c r="G98" s="1"/>
      <c r="H98" s="1"/>
      <c r="I98" s="38"/>
      <c r="J98" s="38"/>
      <c r="K98" s="38"/>
      <c r="L98" s="38"/>
      <c r="M98" s="38"/>
      <c r="N98" s="38"/>
      <c r="O98" s="38"/>
      <c r="P98" s="38"/>
      <c r="Q98" s="38"/>
    </row>
    <row r="99" spans="1:17" x14ac:dyDescent="0.25">
      <c r="A99" s="38"/>
      <c r="B99" s="38"/>
      <c r="C99" s="38"/>
      <c r="D99" s="38"/>
      <c r="E99" s="38"/>
      <c r="F99" s="38"/>
      <c r="G99" s="38"/>
      <c r="H99" s="38"/>
      <c r="I99" s="38"/>
      <c r="J99" s="38"/>
      <c r="K99" s="38"/>
      <c r="L99" s="38"/>
      <c r="M99" s="38"/>
      <c r="N99" s="38"/>
      <c r="O99" s="38"/>
      <c r="P99" s="38"/>
      <c r="Q99" s="38"/>
    </row>
    <row r="100" spans="1:17" x14ac:dyDescent="0.25">
      <c r="A100" s="38"/>
      <c r="B100" s="38"/>
      <c r="C100" s="38"/>
      <c r="D100" s="38"/>
      <c r="E100" s="38"/>
      <c r="F100" s="38"/>
      <c r="G100" s="38"/>
      <c r="H100" s="38"/>
      <c r="I100" s="38"/>
      <c r="J100" s="38"/>
      <c r="K100" s="38"/>
      <c r="L100" s="38"/>
      <c r="M100" s="38"/>
      <c r="N100" s="38"/>
      <c r="O100" s="38"/>
      <c r="P100" s="38"/>
      <c r="Q100" s="38"/>
    </row>
    <row r="101" spans="1:17" x14ac:dyDescent="0.25">
      <c r="A101" s="38"/>
      <c r="B101" s="38"/>
      <c r="C101" s="38"/>
      <c r="D101" s="38"/>
      <c r="E101" s="38"/>
      <c r="F101" s="38"/>
      <c r="G101" s="38"/>
      <c r="H101" s="38"/>
      <c r="I101" s="38"/>
      <c r="J101" s="38"/>
      <c r="K101" s="38"/>
      <c r="L101" s="38"/>
      <c r="M101" s="38"/>
      <c r="N101" s="38"/>
      <c r="O101" s="38"/>
      <c r="P101" s="38"/>
      <c r="Q101" s="38"/>
    </row>
    <row r="102" spans="1:17" x14ac:dyDescent="0.25">
      <c r="A102" s="38"/>
      <c r="B102" s="38"/>
      <c r="C102" s="38"/>
      <c r="D102" s="38"/>
      <c r="E102" s="38"/>
      <c r="F102" s="38"/>
      <c r="G102" s="38"/>
      <c r="H102" s="38"/>
      <c r="I102" s="38"/>
      <c r="J102" s="38"/>
      <c r="K102" s="38"/>
      <c r="L102" s="38"/>
      <c r="M102" s="38"/>
      <c r="N102" s="38"/>
      <c r="O102" s="38"/>
      <c r="P102" s="38"/>
      <c r="Q102" s="38"/>
    </row>
    <row r="103" spans="1:17" x14ac:dyDescent="0.25">
      <c r="A103" s="38"/>
      <c r="B103" s="38"/>
      <c r="C103" s="38"/>
      <c r="D103" s="38"/>
      <c r="E103" s="38"/>
      <c r="F103" s="38"/>
      <c r="G103" s="38"/>
      <c r="H103" s="38"/>
      <c r="I103" s="38"/>
      <c r="J103" s="38"/>
      <c r="K103" s="38"/>
      <c r="L103" s="38"/>
      <c r="M103" s="38"/>
      <c r="N103" s="38"/>
      <c r="O103" s="38"/>
      <c r="P103" s="38"/>
      <c r="Q103" s="38"/>
    </row>
    <row r="104" spans="1:17" x14ac:dyDescent="0.25">
      <c r="A104" s="38"/>
      <c r="B104" s="38"/>
      <c r="C104" s="38"/>
      <c r="D104" s="38"/>
      <c r="E104" s="38"/>
      <c r="F104" s="38"/>
      <c r="G104" s="38"/>
      <c r="H104" s="38"/>
      <c r="I104" s="38"/>
      <c r="J104" s="38"/>
      <c r="K104" s="38"/>
      <c r="L104" s="38"/>
      <c r="M104" s="38"/>
      <c r="N104" s="38"/>
      <c r="O104" s="38"/>
      <c r="P104" s="38"/>
      <c r="Q104" s="38"/>
    </row>
    <row r="105" spans="1:17" x14ac:dyDescent="0.25">
      <c r="A105" s="38"/>
      <c r="B105" s="38"/>
      <c r="C105" s="38"/>
      <c r="D105" s="38"/>
      <c r="E105" s="38"/>
      <c r="F105" s="38"/>
      <c r="G105" s="38"/>
      <c r="H105" s="38"/>
      <c r="I105" s="38"/>
      <c r="J105" s="38"/>
      <c r="K105" s="38"/>
      <c r="L105" s="38"/>
      <c r="M105" s="38"/>
      <c r="N105" s="38"/>
      <c r="O105" s="38"/>
      <c r="P105" s="38"/>
      <c r="Q105" s="38"/>
    </row>
    <row r="106" spans="1:17" x14ac:dyDescent="0.25">
      <c r="A106" s="38"/>
      <c r="B106" s="38"/>
      <c r="C106" s="38"/>
      <c r="D106" s="38"/>
      <c r="E106" s="38"/>
      <c r="F106" s="38"/>
      <c r="G106" s="38"/>
      <c r="H106" s="38"/>
      <c r="I106" s="38"/>
      <c r="J106" s="38"/>
      <c r="K106" s="38"/>
      <c r="L106" s="38"/>
      <c r="M106" s="38"/>
      <c r="N106" s="38"/>
      <c r="O106" s="38"/>
      <c r="P106" s="38"/>
      <c r="Q106" s="38"/>
    </row>
    <row r="107" spans="1:17" x14ac:dyDescent="0.25">
      <c r="A107" s="38"/>
      <c r="B107" s="38"/>
      <c r="C107" s="38"/>
      <c r="D107" s="38"/>
      <c r="E107" s="38"/>
      <c r="F107" s="38"/>
      <c r="G107" s="38"/>
      <c r="H107" s="38"/>
      <c r="I107" s="38"/>
      <c r="J107" s="38"/>
      <c r="K107" s="38"/>
      <c r="L107" s="38"/>
      <c r="M107" s="38"/>
      <c r="N107" s="38"/>
      <c r="O107" s="38"/>
      <c r="P107" s="38"/>
      <c r="Q107" s="38"/>
    </row>
    <row r="108" spans="1:17" x14ac:dyDescent="0.25">
      <c r="A108" s="38"/>
      <c r="B108" s="38"/>
      <c r="C108" s="38"/>
      <c r="D108" s="38"/>
      <c r="E108" s="38"/>
      <c r="F108" s="38"/>
      <c r="G108" s="38"/>
      <c r="H108" s="38"/>
      <c r="I108" s="38"/>
      <c r="J108" s="38"/>
      <c r="K108" s="38"/>
      <c r="L108" s="38"/>
      <c r="M108" s="38"/>
      <c r="N108" s="38"/>
      <c r="O108" s="38"/>
      <c r="P108" s="38"/>
      <c r="Q108" s="38"/>
    </row>
    <row r="109" spans="1:17" x14ac:dyDescent="0.25">
      <c r="A109" s="38"/>
      <c r="B109" s="38"/>
      <c r="C109" s="38"/>
      <c r="D109" s="38"/>
      <c r="E109" s="38"/>
      <c r="F109" s="38"/>
      <c r="G109" s="38"/>
      <c r="H109" s="38"/>
      <c r="I109" s="38"/>
      <c r="J109" s="38"/>
      <c r="K109" s="38"/>
      <c r="L109" s="38"/>
      <c r="M109" s="38"/>
      <c r="N109" s="38"/>
      <c r="O109" s="38"/>
      <c r="P109" s="38"/>
      <c r="Q109" s="38"/>
    </row>
    <row r="110" spans="1:17" x14ac:dyDescent="0.25">
      <c r="A110" s="38"/>
      <c r="B110" s="38"/>
      <c r="C110" s="38"/>
      <c r="D110" s="38"/>
      <c r="E110" s="38"/>
      <c r="F110" s="38"/>
      <c r="G110" s="38"/>
      <c r="H110" s="38"/>
      <c r="I110" s="38"/>
      <c r="J110" s="38"/>
      <c r="K110" s="38"/>
      <c r="L110" s="38"/>
      <c r="M110" s="38"/>
      <c r="N110" s="38"/>
      <c r="O110" s="38"/>
      <c r="P110" s="38"/>
      <c r="Q110" s="38"/>
    </row>
    <row r="111" spans="1:17" x14ac:dyDescent="0.25">
      <c r="A111" s="38"/>
      <c r="B111" s="38"/>
      <c r="C111" s="38"/>
      <c r="D111" s="38"/>
      <c r="E111" s="38"/>
      <c r="F111" s="38"/>
      <c r="G111" s="38"/>
      <c r="H111" s="38"/>
      <c r="I111" s="38"/>
      <c r="J111" s="38"/>
      <c r="K111" s="38"/>
      <c r="L111" s="38"/>
      <c r="M111" s="38"/>
      <c r="N111" s="38"/>
      <c r="O111" s="38"/>
      <c r="P111" s="38"/>
      <c r="Q111" s="38"/>
    </row>
    <row r="112" spans="1:17" x14ac:dyDescent="0.25">
      <c r="A112" s="38"/>
      <c r="B112" s="38"/>
      <c r="C112" s="38"/>
      <c r="D112" s="38"/>
      <c r="E112" s="38"/>
      <c r="F112" s="38"/>
      <c r="G112" s="38"/>
      <c r="H112" s="38"/>
      <c r="I112" s="38"/>
      <c r="J112" s="38"/>
      <c r="K112" s="38"/>
      <c r="L112" s="38"/>
      <c r="M112" s="38"/>
      <c r="N112" s="38"/>
      <c r="O112" s="38"/>
      <c r="P112" s="38"/>
      <c r="Q112" s="38"/>
    </row>
    <row r="113" spans="1:17" x14ac:dyDescent="0.25">
      <c r="A113" s="38"/>
      <c r="B113" s="38"/>
      <c r="C113" s="38"/>
      <c r="D113" s="38"/>
      <c r="E113" s="38"/>
      <c r="F113" s="38"/>
      <c r="G113" s="38"/>
      <c r="H113" s="38"/>
      <c r="I113" s="38"/>
      <c r="J113" s="38"/>
      <c r="K113" s="38"/>
      <c r="L113" s="38"/>
      <c r="M113" s="38"/>
      <c r="N113" s="38"/>
      <c r="O113" s="38"/>
      <c r="P113" s="38"/>
      <c r="Q113" s="38"/>
    </row>
  </sheetData>
  <printOptions horizontalCentered="1"/>
  <pageMargins left="0.7" right="0.7" top="0.75" bottom="0.5" header="0.5" footer="0.3"/>
  <pageSetup scale="84" orientation="portrait" r:id="rId1"/>
  <headerFooter>
    <oddHeader>&amp;R&amp;"Arial,Bold"&amp;10Exhibit 3</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8"/>
  <dimension ref="A1:R148"/>
  <sheetViews>
    <sheetView topLeftCell="A18" zoomScaleNormal="100" zoomScaleSheetLayoutView="100" workbookViewId="0">
      <selection activeCell="F40" sqref="F40"/>
    </sheetView>
  </sheetViews>
  <sheetFormatPr defaultRowHeight="15" x14ac:dyDescent="0.25"/>
  <cols>
    <col min="2" max="2" width="13.85546875" customWidth="1"/>
    <col min="3" max="3" width="23" bestFit="1" customWidth="1"/>
    <col min="4" max="4" width="14.28515625" bestFit="1" customWidth="1"/>
    <col min="5" max="5" width="17" bestFit="1" customWidth="1"/>
    <col min="6" max="6" width="12.28515625" bestFit="1" customWidth="1"/>
    <col min="10" max="10" width="14.28515625" bestFit="1" customWidth="1"/>
    <col min="12" max="12" width="13.140625" bestFit="1" customWidth="1"/>
    <col min="13" max="13" width="11.28515625" bestFit="1" customWidth="1"/>
    <col min="14" max="14" width="6.5703125" customWidth="1"/>
    <col min="15" max="15" width="17" bestFit="1" customWidth="1"/>
    <col min="16" max="16" width="6.5703125" customWidth="1"/>
    <col min="17" max="18" width="14.5703125" bestFit="1" customWidth="1"/>
  </cols>
  <sheetData>
    <row r="1" spans="1:18" ht="18" x14ac:dyDescent="0.25">
      <c r="A1" s="189" t="s">
        <v>82</v>
      </c>
      <c r="B1" s="37"/>
      <c r="C1" s="37"/>
      <c r="D1" s="37"/>
      <c r="E1" s="37"/>
      <c r="F1" s="37"/>
      <c r="G1" s="37"/>
      <c r="H1" s="191"/>
      <c r="I1" s="38"/>
      <c r="J1" s="38"/>
      <c r="K1" s="38"/>
      <c r="L1" s="38"/>
      <c r="M1" s="38"/>
      <c r="N1" s="38"/>
      <c r="O1" s="38"/>
      <c r="P1" s="38"/>
      <c r="Q1" s="38"/>
    </row>
    <row r="2" spans="1:18" ht="18" x14ac:dyDescent="0.25">
      <c r="A2" s="190" t="s">
        <v>78</v>
      </c>
      <c r="B2" s="37"/>
      <c r="C2" s="37"/>
      <c r="D2" s="37"/>
      <c r="E2" s="37"/>
      <c r="F2" s="37"/>
      <c r="G2" s="37"/>
      <c r="H2" s="191"/>
      <c r="I2" s="38"/>
      <c r="J2" s="38"/>
      <c r="K2" s="38"/>
      <c r="L2" s="38"/>
      <c r="M2" s="38"/>
      <c r="N2" s="38"/>
      <c r="O2" s="38"/>
      <c r="P2" s="38"/>
      <c r="Q2" s="38"/>
    </row>
    <row r="3" spans="1:18" ht="18" x14ac:dyDescent="0.25">
      <c r="A3" s="190"/>
      <c r="B3" s="37"/>
      <c r="C3" s="37"/>
      <c r="D3" s="37"/>
      <c r="E3" s="37"/>
      <c r="F3" s="37"/>
      <c r="G3" s="37"/>
      <c r="H3" s="37"/>
      <c r="I3" s="38"/>
      <c r="J3" s="38"/>
      <c r="K3" s="38"/>
      <c r="L3" s="38"/>
      <c r="M3" s="38"/>
      <c r="N3" s="38"/>
      <c r="O3" s="38"/>
      <c r="P3" s="38"/>
      <c r="Q3" s="38"/>
    </row>
    <row r="4" spans="1:18" ht="18" x14ac:dyDescent="0.25">
      <c r="A4" s="180" t="s">
        <v>83</v>
      </c>
      <c r="B4" s="37"/>
      <c r="C4" s="37"/>
      <c r="D4" s="37"/>
      <c r="E4" s="37"/>
      <c r="F4" s="37"/>
      <c r="G4" s="37"/>
      <c r="H4" s="191"/>
      <c r="I4" s="38"/>
      <c r="J4" s="38"/>
      <c r="K4" s="38"/>
      <c r="L4" s="38"/>
      <c r="M4" s="38"/>
      <c r="N4" s="38"/>
      <c r="O4" s="38"/>
      <c r="P4" s="38"/>
      <c r="Q4" s="38"/>
    </row>
    <row r="5" spans="1:18" x14ac:dyDescent="0.25">
      <c r="A5" s="1"/>
      <c r="B5" s="45"/>
      <c r="C5" s="1"/>
      <c r="D5" s="1"/>
      <c r="E5" s="1"/>
      <c r="F5" s="1"/>
      <c r="G5" s="1"/>
      <c r="H5" s="1"/>
      <c r="I5" s="38"/>
      <c r="J5" s="59"/>
      <c r="K5" s="59"/>
      <c r="L5" s="58"/>
      <c r="M5" s="58"/>
      <c r="N5" s="57"/>
      <c r="O5" s="56"/>
      <c r="P5" s="55"/>
      <c r="Q5" s="54"/>
      <c r="R5" s="54"/>
    </row>
    <row r="6" spans="1:18" x14ac:dyDescent="0.25">
      <c r="A6" s="1"/>
      <c r="B6" s="11"/>
      <c r="C6" s="39"/>
      <c r="D6" s="51"/>
      <c r="E6" s="51"/>
      <c r="F6" s="51" t="s">
        <v>0</v>
      </c>
      <c r="G6" s="39"/>
      <c r="H6" s="1"/>
      <c r="I6" s="38"/>
      <c r="J6" s="59"/>
      <c r="K6" s="59"/>
      <c r="L6" s="58"/>
      <c r="M6" s="58"/>
      <c r="N6" s="57"/>
      <c r="O6" s="56"/>
      <c r="P6" s="55"/>
      <c r="Q6" s="54"/>
      <c r="R6" s="54"/>
    </row>
    <row r="7" spans="1:18" x14ac:dyDescent="0.25">
      <c r="A7" s="1"/>
      <c r="B7" s="45" t="s">
        <v>85</v>
      </c>
      <c r="C7" s="39"/>
      <c r="D7" s="51" t="s">
        <v>2</v>
      </c>
      <c r="E7" s="51" t="s">
        <v>3</v>
      </c>
      <c r="F7" s="51" t="s">
        <v>4</v>
      </c>
      <c r="G7" s="39"/>
      <c r="H7" s="1"/>
      <c r="I7" s="38"/>
      <c r="J7" s="59"/>
      <c r="K7" s="59"/>
      <c r="L7" s="58"/>
      <c r="M7" s="58"/>
      <c r="N7" s="57"/>
      <c r="O7" s="56"/>
      <c r="P7" s="55"/>
      <c r="Q7" s="54"/>
      <c r="R7" s="54"/>
    </row>
    <row r="8" spans="1:18" x14ac:dyDescent="0.25">
      <c r="A8" s="1"/>
      <c r="B8" s="44" t="s">
        <v>84</v>
      </c>
      <c r="C8" s="60" t="s">
        <v>5</v>
      </c>
      <c r="D8" s="60" t="s">
        <v>0</v>
      </c>
      <c r="E8" s="60" t="s">
        <v>6</v>
      </c>
      <c r="F8" s="60" t="s">
        <v>7</v>
      </c>
      <c r="G8" s="39"/>
      <c r="H8" s="1"/>
      <c r="I8" s="38"/>
      <c r="J8" s="59"/>
      <c r="K8" s="59"/>
      <c r="L8" s="58"/>
      <c r="M8" s="58"/>
      <c r="N8" s="57"/>
      <c r="O8" s="56"/>
      <c r="P8" s="55"/>
      <c r="Q8" s="54"/>
      <c r="R8" s="54"/>
    </row>
    <row r="9" spans="1:18" x14ac:dyDescent="0.25">
      <c r="A9" s="3"/>
      <c r="B9" s="107" t="s">
        <v>136</v>
      </c>
      <c r="C9" s="53" t="s">
        <v>8</v>
      </c>
      <c r="D9" s="108">
        <v>1715344604.9300001</v>
      </c>
      <c r="E9" s="108">
        <v>1715344604.9300001</v>
      </c>
      <c r="F9" s="43">
        <f>E9/D9</f>
        <v>1</v>
      </c>
      <c r="G9" s="39"/>
      <c r="H9" s="1"/>
      <c r="I9" s="38"/>
      <c r="J9" s="2"/>
      <c r="K9" s="50"/>
      <c r="L9" s="38"/>
      <c r="M9" s="38"/>
      <c r="N9" s="38"/>
      <c r="O9" s="38"/>
      <c r="P9" s="38"/>
      <c r="Q9" s="38"/>
    </row>
    <row r="10" spans="1:18" x14ac:dyDescent="0.25">
      <c r="A10" s="3"/>
      <c r="B10" s="51"/>
      <c r="C10" s="39" t="s">
        <v>9</v>
      </c>
      <c r="D10" s="108">
        <v>69751182.780000001</v>
      </c>
      <c r="E10" s="108">
        <v>69751182.780000001</v>
      </c>
      <c r="F10" s="43">
        <f>E10/D10</f>
        <v>1</v>
      </c>
      <c r="G10" s="39"/>
      <c r="H10" s="1"/>
      <c r="I10" s="38"/>
      <c r="J10" s="2"/>
      <c r="K10" s="50"/>
      <c r="L10" s="38"/>
      <c r="M10" s="38"/>
      <c r="N10" s="38"/>
      <c r="O10" s="38"/>
      <c r="P10" s="38"/>
      <c r="Q10" s="38"/>
    </row>
    <row r="11" spans="1:18" x14ac:dyDescent="0.25">
      <c r="A11" s="3"/>
      <c r="B11" s="51"/>
      <c r="C11" s="39" t="s">
        <v>10</v>
      </c>
      <c r="D11" s="108">
        <v>322120624.92999995</v>
      </c>
      <c r="E11" s="108">
        <v>322120624.92999995</v>
      </c>
      <c r="F11" s="43">
        <f>E11/D11</f>
        <v>1</v>
      </c>
      <c r="G11" s="39"/>
      <c r="H11" s="1"/>
      <c r="I11" s="38"/>
      <c r="J11" s="2"/>
      <c r="K11" s="50"/>
      <c r="L11" s="38"/>
      <c r="M11" s="38"/>
      <c r="N11" s="38"/>
      <c r="O11" s="38"/>
      <c r="P11" s="38"/>
      <c r="Q11" s="38"/>
    </row>
    <row r="12" spans="1:18" x14ac:dyDescent="0.25">
      <c r="A12" s="3"/>
      <c r="B12" s="51"/>
      <c r="C12" s="39" t="s">
        <v>11</v>
      </c>
      <c r="D12" s="108">
        <v>699842.82000000007</v>
      </c>
      <c r="E12" s="108">
        <v>699842.82000000007</v>
      </c>
      <c r="F12" s="43">
        <f>E12/D12</f>
        <v>1</v>
      </c>
      <c r="G12" s="39"/>
      <c r="H12" s="1"/>
      <c r="I12" s="38"/>
      <c r="J12" s="2"/>
      <c r="K12" s="50"/>
      <c r="L12" s="38"/>
      <c r="M12" s="38"/>
      <c r="N12" s="38"/>
      <c r="O12" s="38"/>
      <c r="P12" s="38"/>
      <c r="Q12" s="38"/>
    </row>
    <row r="13" spans="1:18" x14ac:dyDescent="0.25">
      <c r="A13" s="3"/>
      <c r="B13" s="51"/>
      <c r="C13" s="39" t="s">
        <v>12</v>
      </c>
      <c r="D13" s="108">
        <v>2107916255.46</v>
      </c>
      <c r="E13" s="108">
        <v>2107916255.46</v>
      </c>
      <c r="F13" s="43">
        <f>E13/D13</f>
        <v>1</v>
      </c>
      <c r="G13" s="39"/>
      <c r="H13" s="1"/>
      <c r="I13" s="38"/>
      <c r="J13" s="2"/>
      <c r="K13" s="50"/>
      <c r="L13" s="38"/>
      <c r="M13" s="38"/>
      <c r="N13" s="38"/>
      <c r="O13" s="38"/>
      <c r="P13" s="38"/>
      <c r="Q13" s="38"/>
    </row>
    <row r="14" spans="1:18" x14ac:dyDescent="0.25">
      <c r="A14" s="3"/>
      <c r="B14" s="51"/>
      <c r="C14" s="39"/>
      <c r="D14" s="49"/>
      <c r="E14" s="49"/>
      <c r="F14" s="43"/>
      <c r="G14" s="39"/>
      <c r="H14" s="1"/>
      <c r="I14" s="38"/>
      <c r="J14" s="52"/>
      <c r="K14" s="50"/>
      <c r="L14" s="38"/>
      <c r="M14" s="38"/>
      <c r="N14" s="38"/>
      <c r="O14" s="38"/>
      <c r="P14" s="38"/>
      <c r="Q14" s="38"/>
    </row>
    <row r="15" spans="1:18" x14ac:dyDescent="0.25">
      <c r="A15" s="3"/>
      <c r="B15" s="51"/>
      <c r="C15" s="39" t="s">
        <v>13</v>
      </c>
      <c r="D15" s="108">
        <v>341127451.88999999</v>
      </c>
      <c r="E15" s="108">
        <v>341127451.88999999</v>
      </c>
      <c r="F15" s="43">
        <f>E15/D15</f>
        <v>1</v>
      </c>
      <c r="G15" s="39"/>
      <c r="H15" s="1"/>
      <c r="I15" s="38"/>
      <c r="J15" s="2"/>
      <c r="K15" s="50"/>
      <c r="L15" s="38"/>
      <c r="M15" s="38"/>
      <c r="N15" s="38"/>
      <c r="O15" s="38"/>
      <c r="P15" s="38"/>
      <c r="Q15" s="38"/>
    </row>
    <row r="16" spans="1:18" x14ac:dyDescent="0.25">
      <c r="A16" s="3"/>
      <c r="B16" s="51"/>
      <c r="C16" s="39" t="s">
        <v>14</v>
      </c>
      <c r="D16" s="108">
        <v>1286692108.6399999</v>
      </c>
      <c r="E16" s="108">
        <v>1286692108.6399999</v>
      </c>
      <c r="F16" s="43">
        <f>E16/D16</f>
        <v>1</v>
      </c>
      <c r="G16" s="39"/>
      <c r="H16" s="1"/>
      <c r="I16" s="38"/>
      <c r="J16" s="52"/>
      <c r="K16" s="50"/>
      <c r="L16" s="38"/>
      <c r="M16" s="38"/>
      <c r="N16" s="38"/>
      <c r="O16" s="38"/>
      <c r="P16" s="38"/>
      <c r="Q16" s="38"/>
    </row>
    <row r="17" spans="1:17" x14ac:dyDescent="0.25">
      <c r="A17" s="3"/>
      <c r="B17" s="51"/>
      <c r="C17" s="39" t="s">
        <v>15</v>
      </c>
      <c r="D17" s="108">
        <v>83607719.680000007</v>
      </c>
      <c r="E17" s="108">
        <v>83607719.680000007</v>
      </c>
      <c r="F17" s="43">
        <f>E17/D17</f>
        <v>1</v>
      </c>
      <c r="G17" s="39"/>
      <c r="H17" s="1"/>
      <c r="I17" s="38"/>
      <c r="J17" s="50"/>
      <c r="K17" s="50"/>
      <c r="L17" s="38"/>
      <c r="M17" s="38"/>
      <c r="N17" s="38"/>
      <c r="O17" s="38"/>
      <c r="P17" s="38"/>
      <c r="Q17" s="38"/>
    </row>
    <row r="18" spans="1:17" x14ac:dyDescent="0.25">
      <c r="A18" s="1"/>
      <c r="B18" s="39"/>
      <c r="C18" s="39" t="s">
        <v>16</v>
      </c>
      <c r="D18" s="108">
        <v>1711427280.2099998</v>
      </c>
      <c r="E18" s="108">
        <v>1711427280.2099998</v>
      </c>
      <c r="F18" s="43">
        <f>E18/D18</f>
        <v>1</v>
      </c>
      <c r="G18" s="39"/>
      <c r="H18" s="1"/>
      <c r="I18" s="38"/>
      <c r="J18" s="38"/>
      <c r="K18" s="50"/>
      <c r="L18" s="38"/>
      <c r="M18" s="38"/>
      <c r="N18" s="38"/>
      <c r="O18" s="38"/>
      <c r="P18" s="38"/>
      <c r="Q18" s="38"/>
    </row>
    <row r="19" spans="1:17" x14ac:dyDescent="0.25">
      <c r="A19" s="1"/>
      <c r="B19" s="39"/>
      <c r="C19" s="39"/>
      <c r="D19" s="49"/>
      <c r="E19" s="49"/>
      <c r="F19" s="43"/>
      <c r="G19" s="39"/>
      <c r="H19" s="1"/>
      <c r="I19" s="38"/>
      <c r="J19" s="38"/>
      <c r="K19" s="50"/>
      <c r="L19" s="38"/>
      <c r="M19" s="38"/>
      <c r="N19" s="38"/>
      <c r="O19" s="38"/>
      <c r="P19" s="38"/>
      <c r="Q19" s="38"/>
    </row>
    <row r="20" spans="1:17" x14ac:dyDescent="0.25">
      <c r="A20" s="1"/>
      <c r="B20" s="39"/>
      <c r="C20" s="39" t="s">
        <v>17</v>
      </c>
      <c r="D20" s="108">
        <v>3819343535.6700001</v>
      </c>
      <c r="E20" s="108">
        <v>3819343535.6700001</v>
      </c>
      <c r="F20" s="43">
        <f>E20/D20</f>
        <v>1</v>
      </c>
      <c r="G20" s="39"/>
      <c r="H20" s="1"/>
      <c r="I20" s="38"/>
      <c r="J20" s="38"/>
      <c r="K20" s="50"/>
      <c r="L20" s="38"/>
      <c r="M20" s="38"/>
      <c r="N20" s="38"/>
      <c r="O20" s="38"/>
      <c r="P20" s="38"/>
      <c r="Q20" s="38"/>
    </row>
    <row r="21" spans="1:17" x14ac:dyDescent="0.25">
      <c r="A21" s="1"/>
      <c r="B21" s="39"/>
      <c r="C21" s="39"/>
      <c r="D21" s="39"/>
      <c r="E21" s="49"/>
      <c r="F21" s="49"/>
      <c r="G21" s="48"/>
      <c r="H21" s="1"/>
      <c r="I21" s="38"/>
      <c r="J21" s="38"/>
      <c r="K21" s="38"/>
      <c r="L21" s="38"/>
      <c r="M21" s="38"/>
      <c r="N21" s="38"/>
      <c r="O21" s="38"/>
      <c r="P21" s="38"/>
      <c r="Q21" s="38"/>
    </row>
    <row r="22" spans="1:17" x14ac:dyDescent="0.25">
      <c r="A22" s="1"/>
      <c r="B22" s="39"/>
      <c r="C22" s="39"/>
      <c r="D22" s="39"/>
      <c r="E22" s="49"/>
      <c r="F22" s="49"/>
      <c r="G22" s="48"/>
      <c r="H22" s="1"/>
      <c r="I22" s="38"/>
      <c r="J22" s="38"/>
      <c r="K22" s="38"/>
      <c r="L22" s="38"/>
      <c r="M22" s="38"/>
      <c r="N22" s="38"/>
      <c r="O22" s="38"/>
      <c r="P22" s="38"/>
      <c r="Q22" s="38"/>
    </row>
    <row r="23" spans="1:17" x14ac:dyDescent="0.25">
      <c r="A23" s="1"/>
      <c r="B23" s="41" t="s">
        <v>269</v>
      </c>
      <c r="C23" s="47"/>
      <c r="D23" s="47"/>
      <c r="E23" s="47"/>
      <c r="F23" s="47"/>
      <c r="G23" s="46"/>
      <c r="H23" s="98"/>
      <c r="I23" s="38"/>
      <c r="J23" s="38"/>
      <c r="K23" s="38"/>
      <c r="L23" s="38"/>
      <c r="M23" s="38"/>
      <c r="N23" s="38"/>
      <c r="O23" s="38"/>
      <c r="P23" s="38"/>
      <c r="Q23" s="38"/>
    </row>
    <row r="24" spans="1:17" x14ac:dyDescent="0.25">
      <c r="A24" s="1"/>
      <c r="B24" s="41" t="s">
        <v>18</v>
      </c>
      <c r="C24" s="47"/>
      <c r="D24" s="47"/>
      <c r="E24" s="47"/>
      <c r="F24" s="47"/>
      <c r="G24" s="46"/>
      <c r="H24" s="98"/>
      <c r="I24" s="38"/>
      <c r="J24" s="38"/>
      <c r="K24" s="38"/>
      <c r="L24" s="38"/>
      <c r="M24" s="38"/>
      <c r="N24" s="38"/>
      <c r="O24" s="38"/>
      <c r="P24" s="38"/>
      <c r="Q24" s="38"/>
    </row>
    <row r="25" spans="1:17" x14ac:dyDescent="0.25">
      <c r="A25" s="1"/>
      <c r="B25" s="45"/>
      <c r="C25" s="47"/>
      <c r="D25" s="47"/>
      <c r="E25" s="47"/>
      <c r="F25" s="47"/>
      <c r="G25" s="42"/>
      <c r="H25" s="1"/>
      <c r="I25" s="38"/>
      <c r="J25" s="38"/>
      <c r="K25" s="38"/>
      <c r="L25" s="38"/>
      <c r="M25" s="38"/>
      <c r="N25" s="38"/>
      <c r="O25" s="38"/>
      <c r="P25" s="38"/>
      <c r="Q25" s="38"/>
    </row>
    <row r="26" spans="1:17" x14ac:dyDescent="0.25">
      <c r="A26" s="1"/>
      <c r="B26" s="45"/>
      <c r="C26" s="41"/>
      <c r="D26" s="45"/>
      <c r="E26" s="45"/>
      <c r="F26" s="45" t="s">
        <v>0</v>
      </c>
      <c r="G26" s="42"/>
      <c r="H26" s="1"/>
      <c r="I26" s="38"/>
      <c r="J26" s="38"/>
      <c r="K26" s="38"/>
      <c r="L26" s="38"/>
      <c r="M26" s="38"/>
      <c r="N26" s="38"/>
      <c r="O26" s="38"/>
      <c r="P26" s="38"/>
      <c r="Q26" s="38"/>
    </row>
    <row r="27" spans="1:17" x14ac:dyDescent="0.25">
      <c r="A27" s="1"/>
      <c r="B27" s="45" t="s">
        <v>85</v>
      </c>
      <c r="C27" s="41"/>
      <c r="D27" s="45" t="s">
        <v>2</v>
      </c>
      <c r="E27" s="45" t="s">
        <v>3</v>
      </c>
      <c r="F27" s="45" t="s">
        <v>4</v>
      </c>
      <c r="G27" s="42"/>
      <c r="H27" s="1"/>
      <c r="I27" s="38"/>
      <c r="J27" s="38"/>
      <c r="K27" s="38"/>
      <c r="L27" s="38"/>
      <c r="M27" s="38"/>
      <c r="N27" s="38"/>
      <c r="O27" s="38"/>
      <c r="P27" s="38"/>
      <c r="Q27" s="38"/>
    </row>
    <row r="28" spans="1:17" x14ac:dyDescent="0.25">
      <c r="A28" s="1"/>
      <c r="B28" s="44" t="s">
        <v>84</v>
      </c>
      <c r="C28" s="44" t="s">
        <v>5</v>
      </c>
      <c r="D28" s="44" t="s">
        <v>0</v>
      </c>
      <c r="E28" s="44" t="s">
        <v>6</v>
      </c>
      <c r="F28" s="44" t="s">
        <v>7</v>
      </c>
      <c r="G28" s="42"/>
      <c r="H28" s="1"/>
      <c r="I28" s="38"/>
      <c r="J28" s="38"/>
      <c r="K28" s="38"/>
      <c r="L28" s="38"/>
      <c r="M28" s="38"/>
      <c r="N28" s="38"/>
      <c r="O28" s="38"/>
      <c r="P28" s="38"/>
      <c r="Q28" s="38"/>
    </row>
    <row r="29" spans="1:17" x14ac:dyDescent="0.25">
      <c r="A29" s="1"/>
      <c r="B29" s="120" t="str">
        <f>(LEFT(B30,4)-1)&amp;RIGHT(B30,3)</f>
        <v>2017-1Q</v>
      </c>
      <c r="C29" s="185" t="s">
        <v>11</v>
      </c>
      <c r="D29" s="186">
        <v>1105311.5300000003</v>
      </c>
      <c r="E29" s="186">
        <v>708819.32699225901</v>
      </c>
      <c r="F29" s="184">
        <f t="shared" ref="F29:F34" si="0">E29/D29</f>
        <v>0.64128465844580385</v>
      </c>
      <c r="G29" s="42"/>
      <c r="H29" s="1"/>
      <c r="I29" s="38"/>
      <c r="J29" s="38"/>
      <c r="K29" s="38"/>
      <c r="L29" s="38"/>
      <c r="M29" s="38"/>
      <c r="N29" s="38"/>
      <c r="O29" s="38"/>
      <c r="P29" s="38"/>
      <c r="Q29" s="38"/>
    </row>
    <row r="30" spans="1:17" x14ac:dyDescent="0.25">
      <c r="A30" s="1"/>
      <c r="B30" s="120" t="str">
        <f>(LEFT(B31,4)-1)&amp;RIGHT(B31,3)</f>
        <v>2018-1Q</v>
      </c>
      <c r="C30" s="185" t="s">
        <v>11</v>
      </c>
      <c r="D30" s="186">
        <v>983067.04</v>
      </c>
      <c r="E30" s="186">
        <v>705652.88167359238</v>
      </c>
      <c r="F30" s="184">
        <f t="shared" si="0"/>
        <v>0.71780748714105225</v>
      </c>
      <c r="G30" s="42"/>
      <c r="H30" s="1"/>
      <c r="I30" s="38"/>
      <c r="J30" s="38"/>
      <c r="K30" s="38"/>
      <c r="L30" s="38"/>
      <c r="M30" s="38"/>
      <c r="N30" s="38"/>
      <c r="O30" s="38"/>
      <c r="P30" s="38"/>
      <c r="Q30" s="38"/>
    </row>
    <row r="31" spans="1:17" x14ac:dyDescent="0.25">
      <c r="A31" s="1"/>
      <c r="B31" s="120" t="str">
        <f>(LEFT(B32,4)-1)&amp;RIGHT(B32,3)</f>
        <v>2019-1Q</v>
      </c>
      <c r="C31" s="185" t="s">
        <v>11</v>
      </c>
      <c r="D31" s="186">
        <v>822968.33</v>
      </c>
      <c r="E31" s="186">
        <v>689775.92011179682</v>
      </c>
      <c r="F31" s="184">
        <f t="shared" si="0"/>
        <v>0.83815609297115579</v>
      </c>
      <c r="G31" s="42"/>
      <c r="H31" s="1"/>
      <c r="I31" s="38"/>
      <c r="J31" s="38"/>
      <c r="K31" s="38"/>
      <c r="L31" s="38"/>
      <c r="M31" s="38"/>
      <c r="N31" s="38"/>
      <c r="O31" s="38"/>
      <c r="P31" s="38"/>
      <c r="Q31" s="38"/>
    </row>
    <row r="32" spans="1:17" x14ac:dyDescent="0.25">
      <c r="A32" s="1"/>
      <c r="B32" s="120" t="str">
        <f>(LEFT(B33,4)-1)&amp;RIGHT(B33,3)</f>
        <v>2020-1Q</v>
      </c>
      <c r="C32" s="185" t="s">
        <v>11</v>
      </c>
      <c r="D32" s="186">
        <v>799640.84000000008</v>
      </c>
      <c r="E32" s="186">
        <v>684771.14118193288</v>
      </c>
      <c r="F32" s="184">
        <f t="shared" si="0"/>
        <v>0.85634838408445069</v>
      </c>
      <c r="G32" s="42"/>
      <c r="H32" s="1"/>
      <c r="I32" s="38"/>
      <c r="J32" s="38"/>
      <c r="K32" s="38"/>
      <c r="L32" s="38"/>
      <c r="M32" s="38"/>
      <c r="N32" s="38"/>
      <c r="O32" s="38"/>
      <c r="P32" s="38"/>
      <c r="Q32" s="38"/>
    </row>
    <row r="33" spans="1:17" x14ac:dyDescent="0.25">
      <c r="A33" s="1"/>
      <c r="B33" s="120" t="str">
        <f>(LEFT(B34,4)-1)&amp;RIGHT(B34,3)</f>
        <v>2021-1Q</v>
      </c>
      <c r="C33" s="185" t="s">
        <v>11</v>
      </c>
      <c r="D33" s="186">
        <v>771394.87</v>
      </c>
      <c r="E33" s="186">
        <v>690632.53513150243</v>
      </c>
      <c r="F33" s="184">
        <f t="shared" si="0"/>
        <v>0.8953035105503131</v>
      </c>
      <c r="G33" s="42"/>
      <c r="H33" s="1"/>
      <c r="I33" s="38"/>
      <c r="J33" s="38"/>
      <c r="K33" s="38"/>
      <c r="L33" s="38"/>
      <c r="M33" s="38"/>
      <c r="N33" s="38"/>
      <c r="O33" s="38"/>
      <c r="P33" s="38"/>
      <c r="Q33" s="38"/>
    </row>
    <row r="34" spans="1:17" x14ac:dyDescent="0.25">
      <c r="A34" s="1"/>
      <c r="B34" s="120" t="s">
        <v>136</v>
      </c>
      <c r="C34" s="185" t="s">
        <v>11</v>
      </c>
      <c r="D34" s="186">
        <v>699842.82000000007</v>
      </c>
      <c r="E34" s="186">
        <v>699842.82000000007</v>
      </c>
      <c r="F34" s="184">
        <f t="shared" si="0"/>
        <v>1</v>
      </c>
      <c r="G34" s="39"/>
      <c r="H34" s="1"/>
      <c r="I34" s="38"/>
      <c r="J34" s="38"/>
      <c r="K34" s="38"/>
      <c r="L34" s="38"/>
      <c r="M34" s="38"/>
      <c r="N34" s="38"/>
      <c r="O34" s="38"/>
      <c r="P34" s="38"/>
      <c r="Q34" s="38"/>
    </row>
    <row r="35" spans="1:17" x14ac:dyDescent="0.25">
      <c r="A35" s="1"/>
      <c r="B35" s="6"/>
      <c r="C35" s="40"/>
      <c r="D35" s="40"/>
      <c r="E35" s="40"/>
      <c r="F35" s="40"/>
      <c r="G35" s="39"/>
      <c r="H35" s="1"/>
      <c r="I35" s="38"/>
      <c r="J35" s="38"/>
      <c r="K35" s="38"/>
      <c r="L35" s="38"/>
      <c r="M35" s="38"/>
      <c r="N35" s="38"/>
      <c r="O35" s="38"/>
      <c r="P35" s="38"/>
      <c r="Q35" s="38"/>
    </row>
    <row r="36" spans="1:17" x14ac:dyDescent="0.25">
      <c r="A36" s="1"/>
      <c r="B36" s="40" t="s">
        <v>19</v>
      </c>
      <c r="C36" s="40"/>
      <c r="D36" s="40"/>
      <c r="E36" s="40"/>
      <c r="F36" s="40"/>
      <c r="G36" s="39"/>
      <c r="H36" s="1"/>
      <c r="I36" s="38"/>
      <c r="J36" s="38"/>
      <c r="K36" s="38"/>
      <c r="L36" s="38"/>
      <c r="M36" s="38"/>
      <c r="N36" s="38"/>
      <c r="O36" s="38"/>
      <c r="P36" s="38"/>
      <c r="Q36" s="38"/>
    </row>
    <row r="37" spans="1:17" x14ac:dyDescent="0.25">
      <c r="A37" s="1"/>
      <c r="B37" s="40" t="s">
        <v>20</v>
      </c>
      <c r="C37" s="39"/>
      <c r="D37" s="39"/>
      <c r="E37" s="39"/>
      <c r="F37" s="39"/>
      <c r="G37" s="39"/>
      <c r="H37" s="1"/>
      <c r="I37" s="38"/>
      <c r="J37" s="38"/>
      <c r="K37" s="38"/>
      <c r="L37" s="38"/>
      <c r="M37" s="38"/>
      <c r="N37" s="38"/>
      <c r="O37" s="38"/>
      <c r="P37" s="38"/>
      <c r="Q37" s="38"/>
    </row>
    <row r="38" spans="1:17" x14ac:dyDescent="0.25">
      <c r="A38" s="1"/>
      <c r="B38" s="1"/>
      <c r="C38" s="1"/>
      <c r="D38" s="1"/>
      <c r="E38" s="1"/>
      <c r="F38" s="1"/>
      <c r="G38" s="1"/>
      <c r="H38" s="1"/>
      <c r="I38" s="38"/>
      <c r="J38" s="38"/>
      <c r="K38" s="38"/>
      <c r="L38" s="38"/>
      <c r="M38" s="38"/>
      <c r="N38" s="38"/>
      <c r="O38" s="38"/>
      <c r="P38" s="38"/>
      <c r="Q38" s="38"/>
    </row>
    <row r="39" spans="1:17" x14ac:dyDescent="0.25">
      <c r="A39" s="1"/>
      <c r="B39" s="1"/>
      <c r="C39" s="1"/>
      <c r="D39" s="1"/>
      <c r="E39" s="1"/>
      <c r="F39" s="1"/>
      <c r="G39" s="1"/>
      <c r="H39" s="1"/>
      <c r="I39" s="38"/>
      <c r="J39" s="38"/>
      <c r="K39" s="38"/>
      <c r="L39" s="38"/>
      <c r="M39" s="38"/>
      <c r="N39" s="38"/>
      <c r="O39" s="38"/>
      <c r="P39" s="38"/>
      <c r="Q39" s="38"/>
    </row>
    <row r="40" spans="1:17" x14ac:dyDescent="0.25">
      <c r="A40" s="1"/>
      <c r="B40" s="1"/>
      <c r="C40" s="1"/>
      <c r="D40" s="1"/>
      <c r="E40" s="1"/>
      <c r="F40" s="1"/>
      <c r="G40" s="1"/>
      <c r="H40" s="1"/>
      <c r="I40" s="38"/>
      <c r="J40" s="38"/>
      <c r="K40" s="38"/>
      <c r="L40" s="38"/>
      <c r="M40" s="38"/>
      <c r="N40" s="38"/>
      <c r="O40" s="38"/>
      <c r="P40" s="38"/>
      <c r="Q40" s="38"/>
    </row>
    <row r="41" spans="1:17" x14ac:dyDescent="0.25">
      <c r="A41" s="1"/>
      <c r="B41" s="1"/>
      <c r="C41" s="1"/>
      <c r="D41" s="1"/>
      <c r="E41" s="1"/>
      <c r="F41" s="1"/>
      <c r="G41" s="1"/>
      <c r="H41" s="1"/>
      <c r="I41" s="38"/>
      <c r="J41" s="38"/>
      <c r="K41" s="38"/>
      <c r="L41" s="38"/>
      <c r="M41" s="38"/>
      <c r="N41" s="38"/>
      <c r="O41" s="38"/>
      <c r="P41" s="38"/>
      <c r="Q41" s="38"/>
    </row>
    <row r="42" spans="1:17" x14ac:dyDescent="0.25">
      <c r="A42" s="1"/>
      <c r="B42" s="1"/>
      <c r="C42" s="1"/>
      <c r="D42" s="1"/>
      <c r="E42" s="1"/>
      <c r="F42" s="1"/>
      <c r="G42" s="1"/>
      <c r="H42" s="1"/>
      <c r="I42" s="38"/>
      <c r="J42" s="38"/>
      <c r="K42" s="38"/>
      <c r="L42" s="38"/>
      <c r="M42" s="38"/>
      <c r="N42" s="38"/>
      <c r="O42" s="38"/>
      <c r="P42" s="38"/>
      <c r="Q42" s="38"/>
    </row>
    <row r="43" spans="1:17" x14ac:dyDescent="0.25">
      <c r="A43" s="1"/>
      <c r="B43" s="1"/>
      <c r="C43" s="1"/>
      <c r="D43" s="1"/>
      <c r="E43" s="1"/>
      <c r="F43" s="1"/>
      <c r="G43" s="1"/>
      <c r="H43" s="1"/>
      <c r="I43" s="38"/>
      <c r="J43" s="38"/>
      <c r="K43" s="38"/>
      <c r="L43" s="38"/>
      <c r="M43" s="38"/>
      <c r="N43" s="38"/>
      <c r="O43" s="38"/>
      <c r="P43" s="38"/>
      <c r="Q43" s="38"/>
    </row>
    <row r="44" spans="1:17" x14ac:dyDescent="0.25">
      <c r="A44" s="1"/>
      <c r="B44" s="1"/>
      <c r="C44" s="1"/>
      <c r="D44" s="1"/>
      <c r="E44" s="1"/>
      <c r="F44" s="1"/>
      <c r="G44" s="1"/>
      <c r="H44" s="1"/>
      <c r="I44" s="38"/>
      <c r="J44" s="38"/>
      <c r="K44" s="38"/>
      <c r="L44" s="38"/>
      <c r="M44" s="38"/>
      <c r="N44" s="38"/>
      <c r="O44" s="38"/>
      <c r="P44" s="38"/>
      <c r="Q44" s="38"/>
    </row>
    <row r="45" spans="1:17" x14ac:dyDescent="0.25">
      <c r="A45" s="1"/>
      <c r="B45" s="1"/>
      <c r="C45" s="1"/>
      <c r="D45" s="1"/>
      <c r="E45" s="1"/>
      <c r="F45" s="1"/>
      <c r="G45" s="1"/>
      <c r="H45" s="1"/>
      <c r="I45" s="38"/>
      <c r="J45" s="38"/>
      <c r="K45" s="38"/>
      <c r="L45" s="38"/>
      <c r="M45" s="38"/>
      <c r="N45" s="38"/>
      <c r="O45" s="38"/>
      <c r="P45" s="38"/>
      <c r="Q45" s="38"/>
    </row>
    <row r="46" spans="1:17" x14ac:dyDescent="0.25">
      <c r="A46" s="1"/>
      <c r="B46" s="1"/>
      <c r="C46" s="1"/>
      <c r="D46" s="1"/>
      <c r="E46" s="1"/>
      <c r="F46" s="1"/>
      <c r="G46" s="1"/>
      <c r="H46" s="1"/>
      <c r="I46" s="38"/>
      <c r="J46" s="38"/>
      <c r="K46" s="38"/>
      <c r="L46" s="38"/>
      <c r="M46" s="38"/>
      <c r="N46" s="38"/>
      <c r="O46" s="38"/>
      <c r="P46" s="38"/>
      <c r="Q46" s="38"/>
    </row>
    <row r="47" spans="1:17" x14ac:dyDescent="0.25">
      <c r="A47" s="1"/>
      <c r="B47" s="1"/>
      <c r="C47" s="1"/>
      <c r="D47" s="1"/>
      <c r="E47" s="1"/>
      <c r="F47" s="1"/>
      <c r="G47" s="1"/>
      <c r="H47" s="1"/>
      <c r="I47" s="38"/>
      <c r="J47" s="38"/>
      <c r="K47" s="38"/>
      <c r="L47" s="38"/>
      <c r="M47" s="38"/>
      <c r="N47" s="38"/>
      <c r="O47" s="38"/>
      <c r="P47" s="38"/>
      <c r="Q47" s="38"/>
    </row>
    <row r="48" spans="1:17" x14ac:dyDescent="0.25">
      <c r="A48" s="1"/>
      <c r="B48" s="1"/>
      <c r="C48" s="1"/>
      <c r="D48" s="1"/>
      <c r="E48" s="1"/>
      <c r="F48" s="1"/>
      <c r="G48" s="1"/>
      <c r="H48" s="1"/>
      <c r="I48" s="38"/>
      <c r="J48" s="38"/>
      <c r="K48" s="38"/>
      <c r="L48" s="38"/>
      <c r="M48" s="38"/>
      <c r="N48" s="38"/>
      <c r="O48" s="38"/>
      <c r="P48" s="38"/>
      <c r="Q48" s="38"/>
    </row>
    <row r="49" spans="1:17" x14ac:dyDescent="0.25">
      <c r="A49" s="1"/>
      <c r="B49" s="1"/>
      <c r="C49" s="1"/>
      <c r="D49" s="1"/>
      <c r="E49" s="1"/>
      <c r="F49" s="1"/>
      <c r="G49" s="1"/>
      <c r="H49" s="1"/>
      <c r="I49" s="38"/>
      <c r="J49" s="38"/>
      <c r="K49" s="38"/>
      <c r="L49" s="38"/>
      <c r="M49" s="38"/>
      <c r="N49" s="38"/>
      <c r="O49" s="38"/>
      <c r="P49" s="38"/>
      <c r="Q49" s="38"/>
    </row>
    <row r="50" spans="1:17" x14ac:dyDescent="0.25">
      <c r="A50" s="1"/>
      <c r="B50" s="1"/>
      <c r="C50" s="1"/>
      <c r="D50" s="1"/>
      <c r="E50" s="1"/>
      <c r="F50" s="1"/>
      <c r="G50" s="1"/>
      <c r="H50" s="1"/>
      <c r="I50" s="38"/>
      <c r="J50" s="38"/>
      <c r="K50" s="38"/>
      <c r="L50" s="38"/>
      <c r="M50" s="38"/>
      <c r="N50" s="38"/>
      <c r="O50" s="38"/>
      <c r="P50" s="38"/>
      <c r="Q50" s="38"/>
    </row>
    <row r="51" spans="1:17" x14ac:dyDescent="0.25">
      <c r="A51" s="1"/>
      <c r="B51" s="1"/>
      <c r="C51" s="1"/>
      <c r="D51" s="1"/>
      <c r="E51" s="1"/>
      <c r="F51" s="1"/>
      <c r="G51" s="1"/>
      <c r="H51" s="1"/>
      <c r="I51" s="38"/>
      <c r="J51" s="38"/>
      <c r="K51" s="38"/>
      <c r="L51" s="38"/>
      <c r="M51" s="38"/>
      <c r="N51" s="38"/>
      <c r="O51" s="38"/>
      <c r="P51" s="38"/>
      <c r="Q51" s="38"/>
    </row>
    <row r="52" spans="1:17" x14ac:dyDescent="0.25">
      <c r="A52" s="1"/>
      <c r="B52" s="1"/>
      <c r="C52" s="1"/>
      <c r="D52" s="1"/>
      <c r="E52" s="1"/>
      <c r="F52" s="1"/>
      <c r="G52" s="1"/>
      <c r="H52" s="1"/>
      <c r="I52" s="38"/>
      <c r="J52" s="38"/>
      <c r="K52" s="38"/>
      <c r="L52" s="38"/>
      <c r="M52" s="38"/>
      <c r="N52" s="38"/>
      <c r="O52" s="38"/>
      <c r="P52" s="38"/>
      <c r="Q52" s="38"/>
    </row>
    <row r="53" spans="1:17" x14ac:dyDescent="0.25">
      <c r="A53" s="1"/>
      <c r="B53" s="1"/>
      <c r="C53" s="1"/>
      <c r="D53" s="1"/>
      <c r="E53" s="1"/>
      <c r="F53" s="1"/>
      <c r="G53" s="1"/>
      <c r="H53" s="1"/>
      <c r="I53" s="38"/>
      <c r="J53" s="38"/>
      <c r="K53" s="38"/>
      <c r="L53" s="38"/>
      <c r="M53" s="38"/>
      <c r="N53" s="38"/>
      <c r="O53" s="38"/>
      <c r="P53" s="38"/>
      <c r="Q53" s="38"/>
    </row>
    <row r="54" spans="1:17" x14ac:dyDescent="0.25">
      <c r="A54" s="1"/>
      <c r="B54" s="1"/>
      <c r="C54" s="1"/>
      <c r="D54" s="1"/>
      <c r="E54" s="1"/>
      <c r="F54" s="1"/>
      <c r="G54" s="1"/>
      <c r="H54" s="1"/>
      <c r="I54" s="38"/>
      <c r="J54" s="38"/>
      <c r="K54" s="38"/>
      <c r="L54" s="38"/>
      <c r="M54" s="38"/>
      <c r="N54" s="38"/>
      <c r="O54" s="38"/>
      <c r="P54" s="38"/>
      <c r="Q54" s="38"/>
    </row>
    <row r="55" spans="1:17" x14ac:dyDescent="0.25">
      <c r="A55" s="1"/>
      <c r="B55" s="1"/>
      <c r="C55" s="1"/>
      <c r="D55" s="1"/>
      <c r="E55" s="1"/>
      <c r="F55" s="1"/>
      <c r="G55" s="1"/>
      <c r="H55" s="1"/>
      <c r="I55" s="38"/>
      <c r="J55" s="38"/>
      <c r="K55" s="38"/>
      <c r="L55" s="38"/>
      <c r="M55" s="38"/>
      <c r="N55" s="38"/>
      <c r="O55" s="38"/>
      <c r="P55" s="38"/>
      <c r="Q55" s="38"/>
    </row>
    <row r="56" spans="1:17" x14ac:dyDescent="0.25">
      <c r="A56" s="1"/>
      <c r="B56" s="1"/>
      <c r="C56" s="1"/>
      <c r="D56" s="1"/>
      <c r="E56" s="1"/>
      <c r="F56" s="1"/>
      <c r="G56" s="1"/>
      <c r="H56" s="1"/>
      <c r="I56" s="38"/>
      <c r="J56" s="38"/>
      <c r="K56" s="38"/>
      <c r="L56" s="38"/>
      <c r="M56" s="38"/>
      <c r="N56" s="38"/>
      <c r="O56" s="38"/>
      <c r="P56" s="38"/>
      <c r="Q56" s="38"/>
    </row>
    <row r="57" spans="1:17" x14ac:dyDescent="0.25">
      <c r="A57" s="1"/>
      <c r="B57" s="1"/>
      <c r="C57" s="1"/>
      <c r="D57" s="1"/>
      <c r="E57" s="1"/>
      <c r="F57" s="1"/>
      <c r="G57" s="1"/>
      <c r="H57" s="1"/>
      <c r="I57" s="38"/>
      <c r="J57" s="38"/>
      <c r="K57" s="38"/>
      <c r="L57" s="38"/>
      <c r="M57" s="38"/>
      <c r="N57" s="38"/>
      <c r="O57" s="38"/>
      <c r="P57" s="38"/>
      <c r="Q57" s="38"/>
    </row>
    <row r="58" spans="1:17" x14ac:dyDescent="0.25">
      <c r="A58" s="1"/>
      <c r="B58" s="1"/>
      <c r="C58" s="1"/>
      <c r="D58" s="1"/>
      <c r="E58" s="1"/>
      <c r="F58" s="1"/>
      <c r="G58" s="1"/>
      <c r="H58" s="1"/>
      <c r="I58" s="38"/>
      <c r="J58" s="38"/>
      <c r="K58" s="38"/>
      <c r="L58" s="38"/>
      <c r="M58" s="38"/>
      <c r="N58" s="38"/>
      <c r="O58" s="38"/>
      <c r="P58" s="38"/>
      <c r="Q58" s="38"/>
    </row>
    <row r="59" spans="1:17" x14ac:dyDescent="0.25">
      <c r="A59" s="1"/>
      <c r="B59" s="1"/>
      <c r="C59" s="1"/>
      <c r="D59" s="1"/>
      <c r="E59" s="1"/>
      <c r="F59" s="1"/>
      <c r="G59" s="1"/>
      <c r="H59" s="1"/>
      <c r="I59" s="38"/>
      <c r="J59" s="38"/>
      <c r="K59" s="38"/>
      <c r="L59" s="38"/>
      <c r="M59" s="38"/>
      <c r="N59" s="38"/>
      <c r="O59" s="38"/>
      <c r="P59" s="38"/>
      <c r="Q59" s="38"/>
    </row>
    <row r="60" spans="1:17" x14ac:dyDescent="0.25">
      <c r="A60" s="1"/>
      <c r="B60" s="1"/>
      <c r="C60" s="1"/>
      <c r="D60" s="1"/>
      <c r="E60" s="1"/>
      <c r="F60" s="1"/>
      <c r="G60" s="1"/>
      <c r="H60" s="1"/>
      <c r="I60" s="38"/>
      <c r="J60" s="38"/>
      <c r="K60" s="38"/>
      <c r="L60" s="38"/>
      <c r="M60" s="38"/>
      <c r="N60" s="38"/>
      <c r="O60" s="38"/>
      <c r="P60" s="38"/>
      <c r="Q60" s="38"/>
    </row>
    <row r="61" spans="1:17" x14ac:dyDescent="0.25">
      <c r="A61" s="1"/>
      <c r="B61" s="1"/>
      <c r="C61" s="1"/>
      <c r="D61" s="1"/>
      <c r="E61" s="1"/>
      <c r="F61" s="1"/>
      <c r="G61" s="1"/>
      <c r="H61" s="1"/>
      <c r="I61" s="38"/>
      <c r="J61" s="38"/>
      <c r="K61" s="38"/>
      <c r="L61" s="38"/>
      <c r="M61" s="38"/>
      <c r="N61" s="38"/>
      <c r="O61" s="38"/>
      <c r="P61" s="38"/>
      <c r="Q61" s="38"/>
    </row>
    <row r="62" spans="1:17" x14ac:dyDescent="0.25">
      <c r="A62" s="1"/>
      <c r="B62" s="1"/>
      <c r="C62" s="1"/>
      <c r="D62" s="1"/>
      <c r="E62" s="1"/>
      <c r="F62" s="1"/>
      <c r="G62" s="1"/>
      <c r="H62" s="1"/>
      <c r="I62" s="38"/>
      <c r="J62" s="38"/>
      <c r="K62" s="38"/>
      <c r="L62" s="38"/>
      <c r="M62" s="38"/>
      <c r="N62" s="38"/>
      <c r="O62" s="38"/>
      <c r="P62" s="38"/>
      <c r="Q62" s="38"/>
    </row>
    <row r="63" spans="1:17" x14ac:dyDescent="0.25">
      <c r="A63" s="1"/>
      <c r="B63" s="1"/>
      <c r="C63" s="1"/>
      <c r="D63" s="1"/>
      <c r="E63" s="1"/>
      <c r="F63" s="1"/>
      <c r="G63" s="1"/>
      <c r="H63" s="1"/>
      <c r="I63" s="38"/>
      <c r="J63" s="38"/>
      <c r="K63" s="38"/>
      <c r="L63" s="38"/>
      <c r="M63" s="38"/>
      <c r="N63" s="38"/>
      <c r="O63" s="38"/>
      <c r="P63" s="38"/>
      <c r="Q63" s="38"/>
    </row>
    <row r="64" spans="1:17" x14ac:dyDescent="0.25">
      <c r="A64" s="1"/>
      <c r="B64" s="1"/>
      <c r="C64" s="1"/>
      <c r="D64" s="1"/>
      <c r="E64" s="1"/>
      <c r="F64" s="1"/>
      <c r="G64" s="1"/>
      <c r="H64" s="1"/>
      <c r="I64" s="38"/>
      <c r="J64" s="38"/>
      <c r="K64" s="38"/>
      <c r="L64" s="38"/>
      <c r="M64" s="38"/>
      <c r="N64" s="38"/>
      <c r="O64" s="38"/>
      <c r="P64" s="38"/>
      <c r="Q64" s="38"/>
    </row>
    <row r="65" spans="1:17" x14ac:dyDescent="0.25">
      <c r="A65" s="1"/>
      <c r="B65" s="1"/>
      <c r="C65" s="1"/>
      <c r="D65" s="1"/>
      <c r="E65" s="1"/>
      <c r="F65" s="1"/>
      <c r="G65" s="1"/>
      <c r="H65" s="1"/>
      <c r="I65" s="38"/>
      <c r="J65" s="38"/>
      <c r="K65" s="38"/>
      <c r="L65" s="38"/>
      <c r="M65" s="38"/>
      <c r="N65" s="38"/>
      <c r="O65" s="38"/>
      <c r="P65" s="38"/>
      <c r="Q65" s="38"/>
    </row>
    <row r="66" spans="1:17" x14ac:dyDescent="0.25">
      <c r="A66" s="1"/>
      <c r="B66" s="1"/>
      <c r="C66" s="1"/>
      <c r="D66" s="1"/>
      <c r="E66" s="1"/>
      <c r="F66" s="1"/>
      <c r="G66" s="1"/>
      <c r="H66" s="1"/>
      <c r="I66" s="38"/>
      <c r="J66" s="38"/>
      <c r="K66" s="38"/>
      <c r="L66" s="38"/>
      <c r="M66" s="38"/>
      <c r="N66" s="38"/>
      <c r="O66" s="38"/>
      <c r="P66" s="38"/>
      <c r="Q66" s="38"/>
    </row>
    <row r="67" spans="1:17" x14ac:dyDescent="0.25">
      <c r="A67" s="1"/>
      <c r="B67" s="1"/>
      <c r="C67" s="1"/>
      <c r="D67" s="1"/>
      <c r="E67" s="1"/>
      <c r="F67" s="1"/>
      <c r="G67" s="1"/>
      <c r="H67" s="1"/>
      <c r="I67" s="38"/>
      <c r="J67" s="38"/>
      <c r="K67" s="38"/>
      <c r="L67" s="38"/>
      <c r="M67" s="38"/>
      <c r="N67" s="38"/>
      <c r="O67" s="38"/>
      <c r="P67" s="38"/>
      <c r="Q67" s="38"/>
    </row>
    <row r="68" spans="1:17" x14ac:dyDescent="0.25">
      <c r="A68" s="1"/>
      <c r="B68" s="1"/>
      <c r="C68" s="1"/>
      <c r="D68" s="1"/>
      <c r="E68" s="1"/>
      <c r="F68" s="1"/>
      <c r="G68" s="1"/>
      <c r="H68" s="1"/>
      <c r="I68" s="38"/>
      <c r="J68" s="38"/>
      <c r="K68" s="38"/>
      <c r="L68" s="38"/>
      <c r="M68" s="38"/>
      <c r="N68" s="38"/>
      <c r="O68" s="38"/>
      <c r="P68" s="38"/>
      <c r="Q68" s="38"/>
    </row>
    <row r="69" spans="1:17" x14ac:dyDescent="0.25">
      <c r="A69" s="1"/>
      <c r="B69" s="1"/>
      <c r="C69" s="1"/>
      <c r="D69" s="1"/>
      <c r="E69" s="1"/>
      <c r="F69" s="1"/>
      <c r="G69" s="1"/>
      <c r="H69" s="1"/>
      <c r="I69" s="38"/>
      <c r="J69" s="38"/>
      <c r="K69" s="38"/>
      <c r="L69" s="38"/>
      <c r="M69" s="38"/>
      <c r="N69" s="38"/>
      <c r="O69" s="38"/>
      <c r="P69" s="38"/>
      <c r="Q69" s="38"/>
    </row>
    <row r="70" spans="1:17" x14ac:dyDescent="0.25">
      <c r="A70" s="1"/>
      <c r="B70" s="1"/>
      <c r="C70" s="1"/>
      <c r="D70" s="1"/>
      <c r="E70" s="1"/>
      <c r="F70" s="1"/>
      <c r="G70" s="1"/>
      <c r="H70" s="1"/>
      <c r="I70" s="38"/>
      <c r="J70" s="38"/>
      <c r="K70" s="38"/>
      <c r="L70" s="38"/>
      <c r="M70" s="38"/>
      <c r="N70" s="38"/>
      <c r="O70" s="38"/>
      <c r="P70" s="38"/>
      <c r="Q70" s="38"/>
    </row>
    <row r="71" spans="1:17" x14ac:dyDescent="0.25">
      <c r="A71" s="1"/>
      <c r="B71" s="1"/>
      <c r="C71" s="1"/>
      <c r="D71" s="1"/>
      <c r="E71" s="1"/>
      <c r="F71" s="1"/>
      <c r="G71" s="1"/>
      <c r="H71" s="1"/>
      <c r="I71" s="38"/>
      <c r="J71" s="38"/>
      <c r="K71" s="38"/>
      <c r="L71" s="38"/>
      <c r="M71" s="38"/>
      <c r="N71" s="38"/>
      <c r="O71" s="38"/>
      <c r="P71" s="38"/>
      <c r="Q71" s="38"/>
    </row>
    <row r="72" spans="1:17" x14ac:dyDescent="0.25">
      <c r="A72" s="1"/>
      <c r="B72" s="1"/>
      <c r="C72" s="1"/>
      <c r="D72" s="1"/>
      <c r="E72" s="1"/>
      <c r="F72" s="1"/>
      <c r="G72" s="1"/>
      <c r="H72" s="1"/>
      <c r="I72" s="38"/>
      <c r="J72" s="38"/>
      <c r="K72" s="38"/>
      <c r="L72" s="38"/>
      <c r="M72" s="38"/>
      <c r="N72" s="38"/>
      <c r="O72" s="38"/>
      <c r="P72" s="38"/>
      <c r="Q72" s="38"/>
    </row>
    <row r="73" spans="1:17" x14ac:dyDescent="0.25">
      <c r="A73" s="1"/>
      <c r="B73" s="1"/>
      <c r="C73" s="1"/>
      <c r="D73" s="1"/>
      <c r="E73" s="1"/>
      <c r="F73" s="1"/>
      <c r="G73" s="1"/>
      <c r="H73" s="1"/>
      <c r="I73" s="38"/>
      <c r="J73" s="38"/>
      <c r="K73" s="38"/>
      <c r="L73" s="38"/>
      <c r="M73" s="38"/>
      <c r="N73" s="38"/>
      <c r="O73" s="38"/>
      <c r="P73" s="38"/>
      <c r="Q73" s="38"/>
    </row>
    <row r="74" spans="1:17" x14ac:dyDescent="0.25">
      <c r="A74" s="1"/>
      <c r="B74" s="1"/>
      <c r="C74" s="1"/>
      <c r="D74" s="1"/>
      <c r="E74" s="1"/>
      <c r="F74" s="1"/>
      <c r="G74" s="1"/>
      <c r="H74" s="1"/>
      <c r="I74" s="38"/>
      <c r="J74" s="38"/>
      <c r="K74" s="38"/>
      <c r="L74" s="38"/>
      <c r="M74" s="38"/>
      <c r="N74" s="38"/>
      <c r="O74" s="38"/>
      <c r="P74" s="38"/>
      <c r="Q74" s="38"/>
    </row>
    <row r="75" spans="1:17" x14ac:dyDescent="0.25">
      <c r="A75" s="1"/>
      <c r="B75" s="1"/>
      <c r="C75" s="1"/>
      <c r="D75" s="1"/>
      <c r="E75" s="1"/>
      <c r="F75" s="1"/>
      <c r="G75" s="1"/>
      <c r="H75" s="1"/>
      <c r="I75" s="38"/>
      <c r="J75" s="38"/>
      <c r="K75" s="38"/>
      <c r="L75" s="38"/>
      <c r="M75" s="38"/>
      <c r="N75" s="38"/>
      <c r="O75" s="38"/>
      <c r="P75" s="38"/>
      <c r="Q75" s="38"/>
    </row>
    <row r="76" spans="1:17" x14ac:dyDescent="0.25">
      <c r="A76" s="1"/>
      <c r="B76" s="1"/>
      <c r="C76" s="1"/>
      <c r="D76" s="1"/>
      <c r="E76" s="1"/>
      <c r="F76" s="1"/>
      <c r="G76" s="1"/>
      <c r="H76" s="1"/>
      <c r="I76" s="38"/>
      <c r="J76" s="38"/>
      <c r="K76" s="38"/>
      <c r="L76" s="38"/>
      <c r="M76" s="38"/>
      <c r="N76" s="38"/>
      <c r="O76" s="38"/>
      <c r="P76" s="38"/>
      <c r="Q76" s="38"/>
    </row>
    <row r="77" spans="1:17" x14ac:dyDescent="0.25">
      <c r="A77" s="1"/>
      <c r="B77" s="1"/>
      <c r="C77" s="1"/>
      <c r="D77" s="1"/>
      <c r="E77" s="1"/>
      <c r="F77" s="1"/>
      <c r="G77" s="1"/>
      <c r="H77" s="1"/>
      <c r="I77" s="38"/>
      <c r="J77" s="38"/>
      <c r="K77" s="38"/>
      <c r="L77" s="38"/>
      <c r="M77" s="38"/>
      <c r="N77" s="38"/>
      <c r="O77" s="38"/>
      <c r="P77" s="38"/>
      <c r="Q77" s="38"/>
    </row>
    <row r="78" spans="1:17" x14ac:dyDescent="0.25">
      <c r="A78" s="1"/>
      <c r="B78" s="1"/>
      <c r="C78" s="1"/>
      <c r="D78" s="1"/>
      <c r="E78" s="1"/>
      <c r="F78" s="1"/>
      <c r="G78" s="1"/>
      <c r="H78" s="1"/>
      <c r="I78" s="38"/>
      <c r="J78" s="38"/>
      <c r="K78" s="38"/>
      <c r="L78" s="38"/>
      <c r="M78" s="38"/>
      <c r="N78" s="38"/>
      <c r="O78" s="38"/>
      <c r="P78" s="38"/>
      <c r="Q78" s="38"/>
    </row>
    <row r="79" spans="1:17" x14ac:dyDescent="0.25">
      <c r="A79" s="1"/>
      <c r="B79" s="1"/>
      <c r="C79" s="1"/>
      <c r="D79" s="1"/>
      <c r="E79" s="1"/>
      <c r="F79" s="1"/>
      <c r="G79" s="1"/>
      <c r="H79" s="1"/>
      <c r="I79" s="38"/>
      <c r="J79" s="38"/>
      <c r="K79" s="38"/>
      <c r="L79" s="38"/>
      <c r="M79" s="38"/>
      <c r="N79" s="38"/>
      <c r="O79" s="38"/>
      <c r="P79" s="38"/>
      <c r="Q79" s="38"/>
    </row>
    <row r="80" spans="1:17" x14ac:dyDescent="0.25">
      <c r="A80" s="1"/>
      <c r="B80" s="1"/>
      <c r="C80" s="1"/>
      <c r="D80" s="1"/>
      <c r="E80" s="1"/>
      <c r="F80" s="1"/>
      <c r="G80" s="1"/>
      <c r="H80" s="1"/>
      <c r="I80" s="38"/>
      <c r="J80" s="38"/>
      <c r="K80" s="38"/>
      <c r="L80" s="38"/>
      <c r="M80" s="38"/>
      <c r="N80" s="38"/>
      <c r="O80" s="38"/>
      <c r="P80" s="38"/>
      <c r="Q80" s="38"/>
    </row>
    <row r="81" spans="1:17" x14ac:dyDescent="0.25">
      <c r="A81" s="1"/>
      <c r="B81" s="1"/>
      <c r="C81" s="1"/>
      <c r="D81" s="1"/>
      <c r="E81" s="1"/>
      <c r="F81" s="1"/>
      <c r="G81" s="1"/>
      <c r="H81" s="1"/>
      <c r="I81" s="38"/>
      <c r="J81" s="38"/>
      <c r="K81" s="38"/>
      <c r="L81" s="38"/>
      <c r="M81" s="38"/>
      <c r="N81" s="38"/>
      <c r="O81" s="38"/>
      <c r="P81" s="38"/>
      <c r="Q81" s="38"/>
    </row>
    <row r="82" spans="1:17" x14ac:dyDescent="0.25">
      <c r="A82" s="1"/>
      <c r="B82" s="1"/>
      <c r="C82" s="1"/>
      <c r="D82" s="1"/>
      <c r="E82" s="1"/>
      <c r="F82" s="1"/>
      <c r="G82" s="1"/>
      <c r="H82" s="1"/>
      <c r="I82" s="38"/>
      <c r="J82" s="38"/>
      <c r="K82" s="38"/>
      <c r="L82" s="38"/>
      <c r="M82" s="38"/>
      <c r="N82" s="38"/>
      <c r="O82" s="38"/>
      <c r="P82" s="38"/>
      <c r="Q82" s="38"/>
    </row>
    <row r="83" spans="1:17" x14ac:dyDescent="0.25">
      <c r="A83" s="1"/>
      <c r="B83" s="1"/>
      <c r="C83" s="1"/>
      <c r="D83" s="1"/>
      <c r="E83" s="1"/>
      <c r="F83" s="1"/>
      <c r="G83" s="1"/>
      <c r="H83" s="1"/>
      <c r="I83" s="38"/>
      <c r="J83" s="38"/>
      <c r="K83" s="38"/>
      <c r="L83" s="38"/>
      <c r="M83" s="38"/>
      <c r="N83" s="38"/>
      <c r="O83" s="38"/>
      <c r="P83" s="38"/>
      <c r="Q83" s="38"/>
    </row>
    <row r="84" spans="1:17" x14ac:dyDescent="0.25">
      <c r="A84" s="1"/>
      <c r="B84" s="1"/>
      <c r="C84" s="1"/>
      <c r="D84" s="1"/>
      <c r="E84" s="1"/>
      <c r="F84" s="1"/>
      <c r="G84" s="1"/>
      <c r="H84" s="1"/>
      <c r="I84" s="38"/>
      <c r="J84" s="38"/>
      <c r="K84" s="38"/>
      <c r="L84" s="38"/>
      <c r="M84" s="38"/>
      <c r="N84" s="38"/>
      <c r="O84" s="38"/>
      <c r="P84" s="38"/>
      <c r="Q84" s="38"/>
    </row>
    <row r="85" spans="1:17" x14ac:dyDescent="0.25">
      <c r="A85" s="1"/>
      <c r="B85" s="1"/>
      <c r="C85" s="1"/>
      <c r="D85" s="1"/>
      <c r="E85" s="1"/>
      <c r="F85" s="1"/>
      <c r="G85" s="1"/>
      <c r="H85" s="1"/>
      <c r="I85" s="38"/>
      <c r="J85" s="38"/>
      <c r="K85" s="38"/>
      <c r="L85" s="38"/>
      <c r="M85" s="38"/>
      <c r="N85" s="38"/>
      <c r="O85" s="38"/>
      <c r="P85" s="38"/>
      <c r="Q85" s="38"/>
    </row>
    <row r="86" spans="1:17" x14ac:dyDescent="0.25">
      <c r="A86" s="1"/>
      <c r="B86" s="1"/>
      <c r="C86" s="1"/>
      <c r="D86" s="1"/>
      <c r="E86" s="1"/>
      <c r="F86" s="1"/>
      <c r="G86" s="1"/>
      <c r="H86" s="1"/>
      <c r="I86" s="38"/>
      <c r="J86" s="38"/>
      <c r="K86" s="38"/>
      <c r="L86" s="38"/>
      <c r="M86" s="38"/>
      <c r="N86" s="38"/>
      <c r="O86" s="38"/>
      <c r="P86" s="38"/>
      <c r="Q86" s="38"/>
    </row>
    <row r="87" spans="1:17" x14ac:dyDescent="0.25">
      <c r="A87" s="1"/>
      <c r="B87" s="1"/>
      <c r="C87" s="1"/>
      <c r="D87" s="1"/>
      <c r="E87" s="1"/>
      <c r="F87" s="1"/>
      <c r="G87" s="1"/>
      <c r="H87" s="1"/>
      <c r="I87" s="38"/>
      <c r="J87" s="38"/>
      <c r="K87" s="38"/>
      <c r="L87" s="38"/>
      <c r="M87" s="38"/>
      <c r="N87" s="38"/>
      <c r="O87" s="38"/>
      <c r="P87" s="38"/>
      <c r="Q87" s="38"/>
    </row>
    <row r="88" spans="1:17" x14ac:dyDescent="0.25">
      <c r="A88" s="1"/>
      <c r="B88" s="1"/>
      <c r="C88" s="1"/>
      <c r="D88" s="1"/>
      <c r="E88" s="1"/>
      <c r="F88" s="1"/>
      <c r="G88" s="1"/>
      <c r="H88" s="1"/>
      <c r="I88" s="38"/>
      <c r="J88" s="38"/>
      <c r="K88" s="38"/>
      <c r="L88" s="38"/>
      <c r="M88" s="38"/>
      <c r="N88" s="38"/>
      <c r="O88" s="38"/>
      <c r="P88" s="38"/>
      <c r="Q88" s="38"/>
    </row>
    <row r="89" spans="1:17" x14ac:dyDescent="0.25">
      <c r="A89" s="1"/>
      <c r="B89" s="1"/>
      <c r="C89" s="1"/>
      <c r="D89" s="1"/>
      <c r="E89" s="1"/>
      <c r="F89" s="1"/>
      <c r="G89" s="1"/>
      <c r="H89" s="1"/>
      <c r="I89" s="38"/>
      <c r="J89" s="38"/>
      <c r="K89" s="38"/>
      <c r="L89" s="38"/>
      <c r="M89" s="38"/>
      <c r="N89" s="38"/>
      <c r="O89" s="38"/>
      <c r="P89" s="38"/>
      <c r="Q89" s="38"/>
    </row>
    <row r="90" spans="1:17" x14ac:dyDescent="0.25">
      <c r="A90" s="1"/>
      <c r="B90" s="1"/>
      <c r="C90" s="1"/>
      <c r="D90" s="1"/>
      <c r="E90" s="1"/>
      <c r="F90" s="1"/>
      <c r="G90" s="1"/>
      <c r="H90" s="1"/>
      <c r="I90" s="38"/>
      <c r="J90" s="38"/>
      <c r="K90" s="38"/>
      <c r="L90" s="38"/>
      <c r="M90" s="38"/>
      <c r="N90" s="38"/>
      <c r="O90" s="38"/>
      <c r="P90" s="38"/>
      <c r="Q90" s="38"/>
    </row>
    <row r="91" spans="1:17" x14ac:dyDescent="0.25">
      <c r="A91" s="1"/>
      <c r="B91" s="1"/>
      <c r="C91" s="1"/>
      <c r="D91" s="1"/>
      <c r="E91" s="1"/>
      <c r="F91" s="1"/>
      <c r="G91" s="1"/>
      <c r="H91" s="1"/>
      <c r="I91" s="38"/>
      <c r="J91" s="38"/>
      <c r="K91" s="38"/>
      <c r="L91" s="38"/>
      <c r="M91" s="38"/>
      <c r="N91" s="38"/>
      <c r="O91" s="38"/>
      <c r="P91" s="38"/>
      <c r="Q91" s="38"/>
    </row>
    <row r="92" spans="1:17" x14ac:dyDescent="0.25">
      <c r="A92" s="1"/>
      <c r="B92" s="1"/>
      <c r="C92" s="1"/>
      <c r="D92" s="1"/>
      <c r="E92" s="1"/>
      <c r="F92" s="1"/>
      <c r="G92" s="1"/>
      <c r="H92" s="1"/>
      <c r="I92" s="38"/>
      <c r="J92" s="38"/>
      <c r="K92" s="38"/>
      <c r="L92" s="38"/>
      <c r="M92" s="38"/>
      <c r="N92" s="38"/>
      <c r="O92" s="38"/>
      <c r="P92" s="38"/>
      <c r="Q92" s="38"/>
    </row>
    <row r="93" spans="1:17" x14ac:dyDescent="0.25">
      <c r="A93" s="1"/>
      <c r="B93" s="1"/>
      <c r="C93" s="1"/>
      <c r="D93" s="1"/>
      <c r="E93" s="1"/>
      <c r="F93" s="1"/>
      <c r="G93" s="1"/>
      <c r="H93" s="1"/>
      <c r="I93" s="38"/>
      <c r="J93" s="38"/>
      <c r="K93" s="38"/>
      <c r="L93" s="38"/>
      <c r="M93" s="38"/>
      <c r="N93" s="38"/>
      <c r="O93" s="38"/>
      <c r="P93" s="38"/>
      <c r="Q93" s="38"/>
    </row>
    <row r="94" spans="1:17" x14ac:dyDescent="0.25">
      <c r="A94" s="1"/>
      <c r="B94" s="1"/>
      <c r="C94" s="1"/>
      <c r="D94" s="1"/>
      <c r="E94" s="1"/>
      <c r="F94" s="1"/>
      <c r="G94" s="1"/>
      <c r="H94" s="1"/>
      <c r="I94" s="38"/>
      <c r="J94" s="38"/>
      <c r="K94" s="38"/>
      <c r="L94" s="38"/>
      <c r="M94" s="38"/>
      <c r="N94" s="38"/>
      <c r="O94" s="38"/>
      <c r="P94" s="38"/>
      <c r="Q94" s="38"/>
    </row>
    <row r="95" spans="1:17" x14ac:dyDescent="0.25">
      <c r="A95" s="1"/>
      <c r="B95" s="1"/>
      <c r="C95" s="1"/>
      <c r="D95" s="1"/>
      <c r="E95" s="1"/>
      <c r="F95" s="1"/>
      <c r="G95" s="1"/>
      <c r="H95" s="1"/>
      <c r="I95" s="38"/>
      <c r="J95" s="38"/>
      <c r="K95" s="38"/>
      <c r="L95" s="38"/>
      <c r="M95" s="38"/>
      <c r="N95" s="38"/>
      <c r="O95" s="38"/>
      <c r="P95" s="38"/>
      <c r="Q95" s="38"/>
    </row>
    <row r="96" spans="1:17" x14ac:dyDescent="0.25">
      <c r="A96" s="1"/>
      <c r="B96" s="1"/>
      <c r="C96" s="1"/>
      <c r="D96" s="1"/>
      <c r="E96" s="1"/>
      <c r="F96" s="1"/>
      <c r="G96" s="1"/>
      <c r="H96" s="1"/>
      <c r="I96" s="38"/>
      <c r="J96" s="38"/>
      <c r="K96" s="38"/>
      <c r="L96" s="38"/>
      <c r="M96" s="38"/>
      <c r="N96" s="38"/>
      <c r="O96" s="38"/>
      <c r="P96" s="38"/>
      <c r="Q96" s="38"/>
    </row>
    <row r="97" spans="1:17" x14ac:dyDescent="0.25">
      <c r="A97" s="1"/>
      <c r="B97" s="1"/>
      <c r="C97" s="1"/>
      <c r="D97" s="1"/>
      <c r="E97" s="1"/>
      <c r="F97" s="1"/>
      <c r="G97" s="1"/>
      <c r="H97" s="1"/>
      <c r="I97" s="38"/>
      <c r="J97" s="38"/>
      <c r="K97" s="38"/>
      <c r="L97" s="38"/>
      <c r="M97" s="38"/>
      <c r="N97" s="38"/>
      <c r="O97" s="38"/>
      <c r="P97" s="38"/>
      <c r="Q97" s="38"/>
    </row>
    <row r="98" spans="1:17" x14ac:dyDescent="0.25">
      <c r="A98" s="1"/>
      <c r="B98" s="1"/>
      <c r="C98" s="1"/>
      <c r="D98" s="1"/>
      <c r="E98" s="1"/>
      <c r="F98" s="1"/>
      <c r="G98" s="1"/>
      <c r="H98" s="1"/>
      <c r="I98" s="38"/>
      <c r="J98" s="38"/>
      <c r="K98" s="38"/>
      <c r="L98" s="38"/>
      <c r="M98" s="38"/>
      <c r="N98" s="38"/>
      <c r="O98" s="38"/>
      <c r="P98" s="38"/>
      <c r="Q98" s="38"/>
    </row>
    <row r="99" spans="1:17" x14ac:dyDescent="0.25">
      <c r="A99" s="1"/>
      <c r="B99" s="1"/>
      <c r="C99" s="1"/>
      <c r="D99" s="1"/>
      <c r="E99" s="1"/>
      <c r="F99" s="1"/>
      <c r="G99" s="1"/>
      <c r="H99" s="1"/>
      <c r="I99" s="38"/>
      <c r="J99" s="38"/>
      <c r="K99" s="38"/>
      <c r="L99" s="38"/>
      <c r="M99" s="38"/>
      <c r="N99" s="38"/>
      <c r="O99" s="38"/>
      <c r="P99" s="38"/>
      <c r="Q99" s="38"/>
    </row>
    <row r="100" spans="1:17" x14ac:dyDescent="0.25">
      <c r="A100" s="1"/>
      <c r="B100" s="1"/>
      <c r="C100" s="1"/>
      <c r="D100" s="1"/>
      <c r="E100" s="1"/>
      <c r="F100" s="1"/>
      <c r="G100" s="1"/>
      <c r="H100" s="1"/>
      <c r="I100" s="38"/>
      <c r="J100" s="38"/>
      <c r="K100" s="38"/>
      <c r="L100" s="38"/>
      <c r="M100" s="38"/>
      <c r="N100" s="38"/>
      <c r="O100" s="38"/>
      <c r="P100" s="38"/>
      <c r="Q100" s="38"/>
    </row>
    <row r="101" spans="1:17" x14ac:dyDescent="0.25">
      <c r="A101" s="1"/>
      <c r="B101" s="1"/>
      <c r="C101" s="1"/>
      <c r="D101" s="1"/>
      <c r="E101" s="1"/>
      <c r="F101" s="1"/>
      <c r="G101" s="1"/>
      <c r="H101" s="1"/>
      <c r="I101" s="38"/>
      <c r="J101" s="38"/>
      <c r="K101" s="38"/>
      <c r="L101" s="38"/>
      <c r="M101" s="38"/>
      <c r="N101" s="38"/>
      <c r="O101" s="38"/>
      <c r="P101" s="38"/>
      <c r="Q101" s="38"/>
    </row>
    <row r="102" spans="1:17" x14ac:dyDescent="0.25">
      <c r="A102" s="1"/>
      <c r="B102" s="1"/>
      <c r="C102" s="1"/>
      <c r="D102" s="1"/>
      <c r="E102" s="1"/>
      <c r="F102" s="1"/>
      <c r="G102" s="1"/>
      <c r="H102" s="1"/>
      <c r="I102" s="38"/>
      <c r="J102" s="38"/>
      <c r="K102" s="38"/>
      <c r="L102" s="38"/>
      <c r="M102" s="38"/>
      <c r="N102" s="38"/>
      <c r="O102" s="38"/>
      <c r="P102" s="38"/>
      <c r="Q102" s="38"/>
    </row>
    <row r="103" spans="1:17" x14ac:dyDescent="0.25">
      <c r="A103" s="1"/>
      <c r="B103" s="1"/>
      <c r="C103" s="1"/>
      <c r="D103" s="1"/>
      <c r="E103" s="1"/>
      <c r="F103" s="1"/>
      <c r="G103" s="1"/>
      <c r="H103" s="1"/>
      <c r="I103" s="38"/>
      <c r="J103" s="38"/>
      <c r="K103" s="38"/>
      <c r="L103" s="38"/>
      <c r="M103" s="38"/>
      <c r="N103" s="38"/>
      <c r="O103" s="38"/>
      <c r="P103" s="38"/>
      <c r="Q103" s="38"/>
    </row>
    <row r="104" spans="1:17" x14ac:dyDescent="0.25">
      <c r="A104" s="1"/>
      <c r="B104" s="1"/>
      <c r="C104" s="1"/>
      <c r="D104" s="1"/>
      <c r="E104" s="1"/>
      <c r="F104" s="1"/>
      <c r="G104" s="1"/>
      <c r="H104" s="1"/>
      <c r="I104" s="38"/>
      <c r="J104" s="38"/>
      <c r="K104" s="38"/>
      <c r="L104" s="38"/>
      <c r="M104" s="38"/>
      <c r="N104" s="38"/>
      <c r="O104" s="38"/>
      <c r="P104" s="38"/>
      <c r="Q104" s="38"/>
    </row>
    <row r="105" spans="1:17" x14ac:dyDescent="0.25">
      <c r="A105" s="1"/>
      <c r="B105" s="1"/>
      <c r="C105" s="1"/>
      <c r="D105" s="1"/>
      <c r="E105" s="1"/>
      <c r="F105" s="1"/>
      <c r="G105" s="1"/>
      <c r="H105" s="1"/>
      <c r="I105" s="38"/>
      <c r="J105" s="38"/>
      <c r="K105" s="38"/>
      <c r="L105" s="38"/>
      <c r="M105" s="38"/>
      <c r="N105" s="38"/>
      <c r="O105" s="38"/>
      <c r="P105" s="38"/>
      <c r="Q105" s="38"/>
    </row>
    <row r="106" spans="1:17" x14ac:dyDescent="0.25">
      <c r="A106" s="1"/>
      <c r="B106" s="1"/>
      <c r="C106" s="1"/>
      <c r="D106" s="1"/>
      <c r="E106" s="1"/>
      <c r="F106" s="1"/>
      <c r="G106" s="1"/>
      <c r="H106" s="1"/>
      <c r="I106" s="38"/>
      <c r="J106" s="38"/>
      <c r="K106" s="38"/>
      <c r="L106" s="38"/>
      <c r="M106" s="38"/>
      <c r="N106" s="38"/>
      <c r="O106" s="38"/>
      <c r="P106" s="38"/>
      <c r="Q106" s="38"/>
    </row>
    <row r="107" spans="1:17" x14ac:dyDescent="0.25">
      <c r="A107" s="1"/>
      <c r="B107" s="1"/>
      <c r="C107" s="1"/>
      <c r="D107" s="1"/>
      <c r="E107" s="1"/>
      <c r="F107" s="1"/>
      <c r="G107" s="1"/>
      <c r="H107" s="1"/>
      <c r="I107" s="38"/>
      <c r="J107" s="38"/>
      <c r="K107" s="38"/>
      <c r="L107" s="38"/>
      <c r="M107" s="38"/>
      <c r="N107" s="38"/>
      <c r="O107" s="38"/>
      <c r="P107" s="38"/>
      <c r="Q107" s="38"/>
    </row>
    <row r="108" spans="1:17" x14ac:dyDescent="0.25">
      <c r="A108" s="1"/>
      <c r="B108" s="1"/>
      <c r="C108" s="1"/>
      <c r="D108" s="1"/>
      <c r="E108" s="1"/>
      <c r="F108" s="1"/>
      <c r="G108" s="1"/>
      <c r="H108" s="1"/>
      <c r="I108" s="38"/>
      <c r="J108" s="38"/>
      <c r="K108" s="38"/>
      <c r="L108" s="38"/>
      <c r="M108" s="38"/>
      <c r="N108" s="38"/>
      <c r="O108" s="38"/>
      <c r="P108" s="38"/>
      <c r="Q108" s="38"/>
    </row>
    <row r="109" spans="1:17" x14ac:dyDescent="0.25">
      <c r="A109" s="1"/>
      <c r="B109" s="1"/>
      <c r="C109" s="1"/>
      <c r="D109" s="1"/>
      <c r="E109" s="1"/>
      <c r="F109" s="1"/>
      <c r="G109" s="1"/>
      <c r="H109" s="1"/>
      <c r="I109" s="38"/>
      <c r="J109" s="38"/>
      <c r="K109" s="38"/>
      <c r="L109" s="38"/>
      <c r="M109" s="38"/>
      <c r="N109" s="38"/>
      <c r="O109" s="38"/>
      <c r="P109" s="38"/>
      <c r="Q109" s="38"/>
    </row>
    <row r="110" spans="1:17" x14ac:dyDescent="0.25">
      <c r="A110" s="1"/>
      <c r="B110" s="1"/>
      <c r="C110" s="1"/>
      <c r="D110" s="1"/>
      <c r="E110" s="1"/>
      <c r="F110" s="1"/>
      <c r="G110" s="1"/>
      <c r="H110" s="1"/>
      <c r="I110" s="38"/>
      <c r="J110" s="38"/>
      <c r="K110" s="38"/>
      <c r="L110" s="38"/>
      <c r="M110" s="38"/>
      <c r="N110" s="38"/>
      <c r="O110" s="38"/>
      <c r="P110" s="38"/>
      <c r="Q110" s="38"/>
    </row>
    <row r="111" spans="1:17" x14ac:dyDescent="0.25">
      <c r="A111" s="1"/>
      <c r="B111" s="1"/>
      <c r="C111" s="1"/>
      <c r="D111" s="1"/>
      <c r="E111" s="1"/>
      <c r="F111" s="1"/>
      <c r="G111" s="1"/>
      <c r="H111" s="1"/>
      <c r="I111" s="38"/>
      <c r="J111" s="38"/>
      <c r="K111" s="38"/>
      <c r="L111" s="38"/>
      <c r="M111" s="38"/>
      <c r="N111" s="38"/>
      <c r="O111" s="38"/>
      <c r="P111" s="38"/>
      <c r="Q111" s="38"/>
    </row>
    <row r="112" spans="1:17" x14ac:dyDescent="0.25">
      <c r="A112" s="1"/>
      <c r="B112" s="1"/>
      <c r="C112" s="1"/>
      <c r="D112" s="1"/>
      <c r="E112" s="1"/>
      <c r="F112" s="1"/>
      <c r="G112" s="1"/>
      <c r="H112" s="1"/>
      <c r="I112" s="38"/>
      <c r="J112" s="38"/>
      <c r="K112" s="38"/>
      <c r="L112" s="38"/>
      <c r="M112" s="38"/>
      <c r="N112" s="38"/>
      <c r="O112" s="38"/>
      <c r="P112" s="38"/>
      <c r="Q112" s="38"/>
    </row>
    <row r="113" spans="1:17" x14ac:dyDescent="0.25">
      <c r="A113" s="1"/>
      <c r="B113" s="1"/>
      <c r="C113" s="1"/>
      <c r="D113" s="1"/>
      <c r="E113" s="1"/>
      <c r="F113" s="1"/>
      <c r="G113" s="1"/>
      <c r="H113" s="1"/>
      <c r="I113" s="38"/>
      <c r="J113" s="38"/>
      <c r="K113" s="38"/>
      <c r="L113" s="38"/>
      <c r="M113" s="38"/>
      <c r="N113" s="38"/>
      <c r="O113" s="38"/>
      <c r="P113" s="38"/>
      <c r="Q113" s="38"/>
    </row>
    <row r="114" spans="1:17" x14ac:dyDescent="0.25">
      <c r="A114" s="1"/>
      <c r="B114" s="1"/>
      <c r="C114" s="1"/>
      <c r="D114" s="1"/>
      <c r="E114" s="1"/>
      <c r="F114" s="1"/>
      <c r="G114" s="1"/>
      <c r="H114" s="1"/>
      <c r="I114" s="38"/>
      <c r="J114" s="38"/>
      <c r="K114" s="38"/>
      <c r="L114" s="38"/>
      <c r="M114" s="38"/>
      <c r="N114" s="38"/>
      <c r="O114" s="38"/>
      <c r="P114" s="38"/>
      <c r="Q114" s="38"/>
    </row>
    <row r="115" spans="1:17" x14ac:dyDescent="0.25">
      <c r="A115" s="1"/>
      <c r="B115" s="1"/>
      <c r="C115" s="1"/>
      <c r="D115" s="1"/>
      <c r="E115" s="1"/>
      <c r="F115" s="1"/>
      <c r="G115" s="1"/>
      <c r="H115" s="1"/>
      <c r="I115" s="38"/>
      <c r="J115" s="38"/>
      <c r="K115" s="38"/>
      <c r="L115" s="38"/>
      <c r="M115" s="38"/>
      <c r="N115" s="38"/>
      <c r="O115" s="38"/>
      <c r="P115" s="38"/>
      <c r="Q115" s="38"/>
    </row>
    <row r="116" spans="1:17" x14ac:dyDescent="0.25">
      <c r="A116" s="1"/>
      <c r="B116" s="1"/>
      <c r="C116" s="1"/>
      <c r="D116" s="1"/>
      <c r="E116" s="1"/>
      <c r="F116" s="1"/>
      <c r="G116" s="1"/>
      <c r="H116" s="1"/>
      <c r="I116" s="38"/>
      <c r="J116" s="38"/>
      <c r="K116" s="38"/>
      <c r="L116" s="38"/>
      <c r="M116" s="38"/>
      <c r="N116" s="38"/>
      <c r="O116" s="38"/>
      <c r="P116" s="38"/>
      <c r="Q116" s="38"/>
    </row>
    <row r="117" spans="1:17" x14ac:dyDescent="0.25">
      <c r="A117" s="1"/>
      <c r="B117" s="1"/>
      <c r="C117" s="1"/>
      <c r="D117" s="1"/>
      <c r="E117" s="1"/>
      <c r="F117" s="1"/>
      <c r="G117" s="1"/>
      <c r="H117" s="1"/>
      <c r="I117" s="38"/>
      <c r="J117" s="38"/>
      <c r="K117" s="38"/>
      <c r="L117" s="38"/>
      <c r="M117" s="38"/>
      <c r="N117" s="38"/>
      <c r="O117" s="38"/>
      <c r="P117" s="38"/>
      <c r="Q117" s="38"/>
    </row>
    <row r="118" spans="1:17" x14ac:dyDescent="0.25">
      <c r="A118" s="1"/>
      <c r="B118" s="1"/>
      <c r="C118" s="1"/>
      <c r="D118" s="1"/>
      <c r="E118" s="1"/>
      <c r="F118" s="1"/>
      <c r="G118" s="1"/>
      <c r="H118" s="1"/>
      <c r="I118" s="38"/>
      <c r="J118" s="38"/>
      <c r="K118" s="38"/>
      <c r="L118" s="38"/>
      <c r="M118" s="38"/>
      <c r="N118" s="38"/>
      <c r="O118" s="38"/>
      <c r="P118" s="38"/>
      <c r="Q118" s="38"/>
    </row>
    <row r="119" spans="1:17" x14ac:dyDescent="0.25">
      <c r="A119" s="1"/>
      <c r="B119" s="1"/>
      <c r="C119" s="1"/>
      <c r="D119" s="1"/>
      <c r="E119" s="1"/>
      <c r="F119" s="1"/>
      <c r="G119" s="1"/>
      <c r="H119" s="1"/>
      <c r="I119" s="38"/>
      <c r="J119" s="38"/>
      <c r="K119" s="38"/>
      <c r="L119" s="38"/>
      <c r="M119" s="38"/>
      <c r="N119" s="38"/>
      <c r="O119" s="38"/>
      <c r="P119" s="38"/>
      <c r="Q119" s="38"/>
    </row>
    <row r="120" spans="1:17" x14ac:dyDescent="0.25">
      <c r="A120" s="1"/>
      <c r="B120" s="1"/>
      <c r="C120" s="1"/>
      <c r="D120" s="1"/>
      <c r="E120" s="1"/>
      <c r="F120" s="1"/>
      <c r="G120" s="1"/>
      <c r="H120" s="1"/>
      <c r="I120" s="38"/>
      <c r="J120" s="38"/>
      <c r="K120" s="38"/>
      <c r="L120" s="38"/>
      <c r="M120" s="38"/>
      <c r="N120" s="38"/>
      <c r="O120" s="38"/>
      <c r="P120" s="38"/>
      <c r="Q120" s="38"/>
    </row>
    <row r="121" spans="1:17" x14ac:dyDescent="0.25">
      <c r="A121" s="1"/>
      <c r="B121" s="1"/>
      <c r="C121" s="1"/>
      <c r="D121" s="1"/>
      <c r="E121" s="1"/>
      <c r="F121" s="1"/>
      <c r="G121" s="1"/>
      <c r="H121" s="1"/>
      <c r="I121" s="38"/>
      <c r="J121" s="38"/>
      <c r="K121" s="38"/>
      <c r="L121" s="38"/>
      <c r="M121" s="38"/>
      <c r="N121" s="38"/>
      <c r="O121" s="38"/>
      <c r="P121" s="38"/>
      <c r="Q121" s="38"/>
    </row>
    <row r="122" spans="1:17" x14ac:dyDescent="0.25">
      <c r="A122" s="1"/>
      <c r="B122" s="1"/>
      <c r="C122" s="1"/>
      <c r="D122" s="1"/>
      <c r="E122" s="1"/>
      <c r="F122" s="1"/>
      <c r="G122" s="1"/>
      <c r="H122" s="1"/>
      <c r="I122" s="38"/>
      <c r="J122" s="38"/>
      <c r="K122" s="38"/>
      <c r="L122" s="38"/>
      <c r="M122" s="38"/>
      <c r="N122" s="38"/>
      <c r="O122" s="38"/>
      <c r="P122" s="38"/>
      <c r="Q122" s="38"/>
    </row>
    <row r="123" spans="1:17" x14ac:dyDescent="0.25">
      <c r="A123" s="1"/>
      <c r="B123" s="1"/>
      <c r="C123" s="1"/>
      <c r="D123" s="1"/>
      <c r="E123" s="1"/>
      <c r="F123" s="1"/>
      <c r="G123" s="1"/>
      <c r="H123" s="1"/>
      <c r="I123" s="38"/>
      <c r="J123" s="38"/>
      <c r="K123" s="38"/>
      <c r="L123" s="38"/>
      <c r="M123" s="38"/>
      <c r="N123" s="38"/>
      <c r="O123" s="38"/>
      <c r="P123" s="38"/>
      <c r="Q123" s="38"/>
    </row>
    <row r="124" spans="1:17" x14ac:dyDescent="0.25">
      <c r="A124" s="1"/>
      <c r="B124" s="1"/>
      <c r="C124" s="1"/>
      <c r="D124" s="1"/>
      <c r="E124" s="1"/>
      <c r="F124" s="1"/>
      <c r="G124" s="1"/>
      <c r="H124" s="1"/>
      <c r="I124" s="38"/>
      <c r="J124" s="38"/>
      <c r="K124" s="38"/>
      <c r="L124" s="38"/>
      <c r="M124" s="38"/>
      <c r="N124" s="38"/>
      <c r="O124" s="38"/>
      <c r="P124" s="38"/>
      <c r="Q124" s="38"/>
    </row>
    <row r="125" spans="1:17" x14ac:dyDescent="0.25">
      <c r="A125" s="1"/>
      <c r="B125" s="1"/>
      <c r="C125" s="1"/>
      <c r="D125" s="1"/>
      <c r="E125" s="1"/>
      <c r="F125" s="1"/>
      <c r="G125" s="1"/>
      <c r="H125" s="1"/>
      <c r="I125" s="38"/>
      <c r="J125" s="38"/>
      <c r="K125" s="38"/>
      <c r="L125" s="38"/>
      <c r="M125" s="38"/>
      <c r="N125" s="38"/>
      <c r="O125" s="38"/>
      <c r="P125" s="38"/>
      <c r="Q125" s="38"/>
    </row>
    <row r="126" spans="1:17" x14ac:dyDescent="0.25">
      <c r="A126" s="1"/>
      <c r="B126" s="1"/>
      <c r="C126" s="1"/>
      <c r="D126" s="1"/>
      <c r="E126" s="1"/>
      <c r="F126" s="1"/>
      <c r="G126" s="1"/>
      <c r="H126" s="1"/>
      <c r="I126" s="38"/>
      <c r="J126" s="38"/>
      <c r="K126" s="38"/>
      <c r="L126" s="38"/>
      <c r="M126" s="38"/>
      <c r="N126" s="38"/>
      <c r="O126" s="38"/>
      <c r="P126" s="38"/>
      <c r="Q126" s="38"/>
    </row>
    <row r="127" spans="1:17" x14ac:dyDescent="0.25">
      <c r="A127" s="1"/>
      <c r="B127" s="1"/>
      <c r="C127" s="1"/>
      <c r="D127" s="1"/>
      <c r="E127" s="1"/>
      <c r="F127" s="1"/>
      <c r="G127" s="1"/>
      <c r="H127" s="1"/>
      <c r="I127" s="38"/>
      <c r="J127" s="38"/>
      <c r="K127" s="38"/>
      <c r="L127" s="38"/>
      <c r="M127" s="38"/>
      <c r="N127" s="38"/>
      <c r="O127" s="38"/>
      <c r="P127" s="38"/>
      <c r="Q127" s="38"/>
    </row>
    <row r="128" spans="1:17" x14ac:dyDescent="0.25">
      <c r="A128" s="1"/>
      <c r="B128" s="1"/>
      <c r="C128" s="1"/>
      <c r="D128" s="1"/>
      <c r="E128" s="1"/>
      <c r="F128" s="1"/>
      <c r="G128" s="1"/>
      <c r="H128" s="1"/>
      <c r="I128" s="38"/>
      <c r="J128" s="38"/>
      <c r="K128" s="38"/>
      <c r="L128" s="38"/>
      <c r="M128" s="38"/>
      <c r="N128" s="38"/>
      <c r="O128" s="38"/>
      <c r="P128" s="38"/>
      <c r="Q128" s="38"/>
    </row>
    <row r="129" spans="1:17" x14ac:dyDescent="0.25">
      <c r="A129" s="1"/>
      <c r="B129" s="1"/>
      <c r="C129" s="1"/>
      <c r="D129" s="1"/>
      <c r="E129" s="1"/>
      <c r="F129" s="1"/>
      <c r="G129" s="1"/>
      <c r="H129" s="1"/>
      <c r="I129" s="38"/>
      <c r="J129" s="38"/>
      <c r="K129" s="38"/>
      <c r="L129" s="38"/>
      <c r="M129" s="38"/>
      <c r="N129" s="38"/>
      <c r="O129" s="38"/>
      <c r="P129" s="38"/>
      <c r="Q129" s="38"/>
    </row>
    <row r="130" spans="1:17" x14ac:dyDescent="0.25">
      <c r="A130" s="1"/>
      <c r="B130" s="1"/>
      <c r="C130" s="1"/>
      <c r="D130" s="1"/>
      <c r="E130" s="1"/>
      <c r="F130" s="1"/>
      <c r="G130" s="1"/>
      <c r="H130" s="1"/>
      <c r="I130" s="38"/>
      <c r="J130" s="38"/>
      <c r="K130" s="38"/>
      <c r="L130" s="38"/>
      <c r="M130" s="38"/>
      <c r="N130" s="38"/>
      <c r="O130" s="38"/>
      <c r="P130" s="38"/>
      <c r="Q130" s="38"/>
    </row>
    <row r="131" spans="1:17" x14ac:dyDescent="0.25">
      <c r="A131" s="1"/>
      <c r="B131" s="1"/>
      <c r="C131" s="1"/>
      <c r="D131" s="1"/>
      <c r="E131" s="1"/>
      <c r="F131" s="1"/>
      <c r="G131" s="1"/>
      <c r="H131" s="1"/>
      <c r="I131" s="38"/>
      <c r="J131" s="38"/>
      <c r="K131" s="38"/>
      <c r="L131" s="38"/>
      <c r="M131" s="38"/>
      <c r="N131" s="38"/>
      <c r="O131" s="38"/>
      <c r="P131" s="38"/>
      <c r="Q131" s="38"/>
    </row>
    <row r="132" spans="1:17" x14ac:dyDescent="0.25">
      <c r="A132" s="1"/>
      <c r="B132" s="1"/>
      <c r="C132" s="1"/>
      <c r="D132" s="1"/>
      <c r="E132" s="1"/>
      <c r="F132" s="1"/>
      <c r="G132" s="1"/>
      <c r="H132" s="1"/>
      <c r="I132" s="38"/>
      <c r="J132" s="38"/>
      <c r="K132" s="38"/>
      <c r="L132" s="38"/>
      <c r="M132" s="38"/>
      <c r="N132" s="38"/>
      <c r="O132" s="38"/>
      <c r="P132" s="38"/>
      <c r="Q132" s="38"/>
    </row>
    <row r="133" spans="1:17" x14ac:dyDescent="0.25">
      <c r="A133" s="1"/>
      <c r="B133" s="1"/>
      <c r="C133" s="1"/>
      <c r="D133" s="1"/>
      <c r="E133" s="1"/>
      <c r="F133" s="1"/>
      <c r="G133" s="1"/>
      <c r="H133" s="1"/>
      <c r="I133" s="38"/>
      <c r="J133" s="38"/>
      <c r="K133" s="38"/>
      <c r="L133" s="38"/>
      <c r="M133" s="38"/>
      <c r="N133" s="38"/>
      <c r="O133" s="38"/>
      <c r="P133" s="38"/>
      <c r="Q133" s="38"/>
    </row>
    <row r="134" spans="1:17" x14ac:dyDescent="0.25">
      <c r="A134" s="38"/>
      <c r="B134" s="38"/>
      <c r="C134" s="38"/>
      <c r="D134" s="38"/>
      <c r="E134" s="38"/>
      <c r="F134" s="38"/>
      <c r="G134" s="38"/>
      <c r="H134" s="38"/>
      <c r="I134" s="38"/>
      <c r="J134" s="38"/>
      <c r="K134" s="38"/>
      <c r="L134" s="38"/>
      <c r="M134" s="38"/>
      <c r="N134" s="38"/>
      <c r="O134" s="38"/>
      <c r="P134" s="38"/>
      <c r="Q134" s="38"/>
    </row>
    <row r="135" spans="1:17" x14ac:dyDescent="0.25">
      <c r="A135" s="38"/>
      <c r="B135" s="38"/>
      <c r="C135" s="38"/>
      <c r="D135" s="38"/>
      <c r="E135" s="38"/>
      <c r="F135" s="38"/>
      <c r="G135" s="38"/>
      <c r="H135" s="38"/>
      <c r="I135" s="38"/>
      <c r="J135" s="38"/>
      <c r="K135" s="38"/>
      <c r="L135" s="38"/>
      <c r="M135" s="38"/>
      <c r="N135" s="38"/>
      <c r="O135" s="38"/>
      <c r="P135" s="38"/>
      <c r="Q135" s="38"/>
    </row>
    <row r="136" spans="1:17" x14ac:dyDescent="0.25">
      <c r="A136" s="38"/>
      <c r="B136" s="38"/>
      <c r="C136" s="38"/>
      <c r="D136" s="38"/>
      <c r="E136" s="38"/>
      <c r="F136" s="38"/>
      <c r="G136" s="38"/>
      <c r="H136" s="38"/>
      <c r="I136" s="38"/>
      <c r="J136" s="38"/>
      <c r="K136" s="38"/>
      <c r="L136" s="38"/>
      <c r="M136" s="38"/>
      <c r="N136" s="38"/>
      <c r="O136" s="38"/>
      <c r="P136" s="38"/>
      <c r="Q136" s="38"/>
    </row>
    <row r="137" spans="1:17" x14ac:dyDescent="0.25">
      <c r="A137" s="38"/>
      <c r="B137" s="38"/>
      <c r="C137" s="38"/>
      <c r="D137" s="38"/>
      <c r="E137" s="38"/>
      <c r="F137" s="38"/>
      <c r="G137" s="38"/>
      <c r="H137" s="38"/>
      <c r="I137" s="38"/>
      <c r="J137" s="38"/>
      <c r="K137" s="38"/>
      <c r="L137" s="38"/>
      <c r="M137" s="38"/>
      <c r="N137" s="38"/>
      <c r="O137" s="38"/>
      <c r="P137" s="38"/>
      <c r="Q137" s="38"/>
    </row>
    <row r="138" spans="1:17" x14ac:dyDescent="0.25">
      <c r="A138" s="38"/>
      <c r="B138" s="38"/>
      <c r="C138" s="38"/>
      <c r="D138" s="38"/>
      <c r="E138" s="38"/>
      <c r="F138" s="38"/>
      <c r="G138" s="38"/>
      <c r="H138" s="38"/>
      <c r="I138" s="38"/>
      <c r="J138" s="38"/>
      <c r="K138" s="38"/>
      <c r="L138" s="38"/>
      <c r="M138" s="38"/>
      <c r="N138" s="38"/>
      <c r="O138" s="38"/>
      <c r="P138" s="38"/>
      <c r="Q138" s="38"/>
    </row>
    <row r="139" spans="1:17" x14ac:dyDescent="0.25">
      <c r="A139" s="38"/>
      <c r="B139" s="38"/>
      <c r="C139" s="38"/>
      <c r="D139" s="38"/>
      <c r="E139" s="38"/>
      <c r="F139" s="38"/>
      <c r="G139" s="38"/>
      <c r="H139" s="38"/>
      <c r="I139" s="38"/>
      <c r="J139" s="38"/>
      <c r="K139" s="38"/>
      <c r="L139" s="38"/>
      <c r="M139" s="38"/>
      <c r="N139" s="38"/>
      <c r="O139" s="38"/>
      <c r="P139" s="38"/>
      <c r="Q139" s="38"/>
    </row>
    <row r="140" spans="1:17" x14ac:dyDescent="0.25">
      <c r="A140" s="38"/>
      <c r="B140" s="38"/>
      <c r="C140" s="38"/>
      <c r="D140" s="38"/>
      <c r="E140" s="38"/>
      <c r="F140" s="38"/>
      <c r="G140" s="38"/>
      <c r="H140" s="38"/>
      <c r="I140" s="38"/>
      <c r="J140" s="38"/>
      <c r="K140" s="38"/>
      <c r="L140" s="38"/>
      <c r="M140" s="38"/>
      <c r="N140" s="38"/>
      <c r="O140" s="38"/>
      <c r="P140" s="38"/>
      <c r="Q140" s="38"/>
    </row>
    <row r="141" spans="1:17" x14ac:dyDescent="0.25">
      <c r="A141" s="38"/>
      <c r="B141" s="38"/>
      <c r="C141" s="38"/>
      <c r="D141" s="38"/>
      <c r="E141" s="38"/>
      <c r="F141" s="38"/>
      <c r="G141" s="38"/>
      <c r="H141" s="38"/>
      <c r="I141" s="38"/>
      <c r="J141" s="38"/>
      <c r="K141" s="38"/>
      <c r="L141" s="38"/>
      <c r="M141" s="38"/>
      <c r="N141" s="38"/>
      <c r="O141" s="38"/>
      <c r="P141" s="38"/>
      <c r="Q141" s="38"/>
    </row>
    <row r="142" spans="1:17" x14ac:dyDescent="0.25">
      <c r="A142" s="38"/>
      <c r="B142" s="38"/>
      <c r="C142" s="38"/>
      <c r="D142" s="38"/>
      <c r="E142" s="38"/>
      <c r="F142" s="38"/>
      <c r="G142" s="38"/>
      <c r="H142" s="38"/>
      <c r="I142" s="38"/>
      <c r="J142" s="38"/>
      <c r="K142" s="38"/>
      <c r="L142" s="38"/>
      <c r="M142" s="38"/>
      <c r="N142" s="38"/>
      <c r="O142" s="38"/>
      <c r="P142" s="38"/>
      <c r="Q142" s="38"/>
    </row>
    <row r="143" spans="1:17" x14ac:dyDescent="0.25">
      <c r="A143" s="38"/>
      <c r="B143" s="38"/>
      <c r="C143" s="38"/>
      <c r="D143" s="38"/>
      <c r="E143" s="38"/>
      <c r="F143" s="38"/>
      <c r="G143" s="38"/>
      <c r="H143" s="38"/>
      <c r="I143" s="38"/>
      <c r="J143" s="38"/>
      <c r="K143" s="38"/>
      <c r="L143" s="38"/>
      <c r="M143" s="38"/>
      <c r="N143" s="38"/>
      <c r="O143" s="38"/>
      <c r="P143" s="38"/>
      <c r="Q143" s="38"/>
    </row>
    <row r="144" spans="1:17" x14ac:dyDescent="0.25">
      <c r="A144" s="38"/>
      <c r="B144" s="38"/>
      <c r="C144" s="38"/>
      <c r="D144" s="38"/>
      <c r="E144" s="38"/>
      <c r="F144" s="38"/>
      <c r="G144" s="38"/>
      <c r="H144" s="38"/>
      <c r="I144" s="38"/>
      <c r="J144" s="38"/>
      <c r="K144" s="38"/>
      <c r="L144" s="38"/>
      <c r="M144" s="38"/>
      <c r="N144" s="38"/>
      <c r="O144" s="38"/>
      <c r="P144" s="38"/>
      <c r="Q144" s="38"/>
    </row>
    <row r="145" spans="1:17" x14ac:dyDescent="0.25">
      <c r="A145" s="38"/>
      <c r="B145" s="38"/>
      <c r="C145" s="38"/>
      <c r="D145" s="38"/>
      <c r="E145" s="38"/>
      <c r="F145" s="38"/>
      <c r="G145" s="38"/>
      <c r="H145" s="38"/>
      <c r="I145" s="38"/>
      <c r="J145" s="38"/>
      <c r="K145" s="38"/>
      <c r="L145" s="38"/>
      <c r="M145" s="38"/>
      <c r="N145" s="38"/>
      <c r="O145" s="38"/>
      <c r="P145" s="38"/>
      <c r="Q145" s="38"/>
    </row>
    <row r="146" spans="1:17" x14ac:dyDescent="0.25">
      <c r="A146" s="38"/>
      <c r="B146" s="38"/>
      <c r="C146" s="38"/>
      <c r="D146" s="38"/>
      <c r="E146" s="38"/>
      <c r="F146" s="38"/>
      <c r="G146" s="38"/>
      <c r="H146" s="38"/>
      <c r="I146" s="38"/>
      <c r="J146" s="38"/>
      <c r="K146" s="38"/>
      <c r="L146" s="38"/>
      <c r="M146" s="38"/>
      <c r="N146" s="38"/>
      <c r="O146" s="38"/>
      <c r="P146" s="38"/>
      <c r="Q146" s="38"/>
    </row>
    <row r="147" spans="1:17" x14ac:dyDescent="0.25">
      <c r="A147" s="38"/>
      <c r="B147" s="38"/>
      <c r="C147" s="38"/>
      <c r="D147" s="38"/>
      <c r="E147" s="38"/>
      <c r="F147" s="38"/>
      <c r="G147" s="38"/>
      <c r="H147" s="38"/>
      <c r="I147" s="38"/>
      <c r="J147" s="38"/>
      <c r="K147" s="38"/>
      <c r="L147" s="38"/>
      <c r="M147" s="38"/>
      <c r="N147" s="38"/>
      <c r="O147" s="38"/>
      <c r="P147" s="38"/>
      <c r="Q147" s="38"/>
    </row>
    <row r="148" spans="1:17" x14ac:dyDescent="0.25">
      <c r="A148" s="38"/>
      <c r="B148" s="38"/>
      <c r="C148" s="38"/>
      <c r="D148" s="38"/>
      <c r="E148" s="38"/>
      <c r="F148" s="38"/>
      <c r="G148" s="38"/>
      <c r="H148" s="38"/>
      <c r="I148" s="38"/>
      <c r="J148" s="38"/>
      <c r="K148" s="38"/>
      <c r="L148" s="38"/>
      <c r="M148" s="38"/>
      <c r="N148" s="38"/>
      <c r="O148" s="38"/>
      <c r="P148" s="38"/>
      <c r="Q148" s="38"/>
    </row>
  </sheetData>
  <printOptions horizontalCentered="1"/>
  <pageMargins left="0.7" right="0.7" top="0.75" bottom="0.5" header="0.3" footer="0.3"/>
  <pageSetup scale="84" orientation="portrait" r:id="rId1"/>
  <headerFooter>
    <oddHeader>&amp;R&amp;"Arial,Bold"&amp;10Exhibit 4</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95FB0-2C55-448F-BE53-C6BF5463791E}">
  <dimension ref="A1:E102"/>
  <sheetViews>
    <sheetView zoomScaleNormal="100" zoomScaleSheetLayoutView="100" workbookViewId="0">
      <selection activeCell="J11" sqref="J11"/>
    </sheetView>
  </sheetViews>
  <sheetFormatPr defaultRowHeight="15" x14ac:dyDescent="0.25"/>
  <cols>
    <col min="1" max="1" width="9.140625" customWidth="1"/>
    <col min="2" max="2" width="13.85546875" customWidth="1"/>
    <col min="3" max="3" width="23" bestFit="1" customWidth="1"/>
    <col min="4" max="4" width="14.28515625" bestFit="1" customWidth="1"/>
    <col min="5" max="5" width="9.28515625" customWidth="1"/>
  </cols>
  <sheetData>
    <row r="1" spans="1:5" ht="18" x14ac:dyDescent="0.25">
      <c r="A1" s="189" t="s">
        <v>82</v>
      </c>
      <c r="B1" s="37"/>
      <c r="C1" s="37"/>
      <c r="D1" s="37"/>
      <c r="E1" s="37"/>
    </row>
    <row r="2" spans="1:5" ht="18" x14ac:dyDescent="0.25">
      <c r="A2" s="190" t="s">
        <v>78</v>
      </c>
      <c r="B2" s="37"/>
      <c r="C2" s="37"/>
      <c r="D2" s="37"/>
      <c r="E2" s="37"/>
    </row>
    <row r="3" spans="1:5" ht="18" x14ac:dyDescent="0.25">
      <c r="A3" s="190"/>
      <c r="B3" s="37"/>
      <c r="C3" s="37"/>
      <c r="D3" s="37"/>
      <c r="E3" s="37"/>
    </row>
    <row r="4" spans="1:5" ht="18" x14ac:dyDescent="0.25">
      <c r="A4" s="180" t="s">
        <v>200</v>
      </c>
      <c r="B4" s="37"/>
      <c r="C4" s="37"/>
      <c r="D4" s="37"/>
      <c r="E4" s="37"/>
    </row>
    <row r="5" spans="1:5" x14ac:dyDescent="0.25">
      <c r="A5" s="1"/>
      <c r="B5" s="45"/>
      <c r="C5" s="1"/>
      <c r="D5" s="1"/>
      <c r="E5" s="1"/>
    </row>
    <row r="6" spans="1:5" x14ac:dyDescent="0.25">
      <c r="A6" s="1"/>
      <c r="B6" s="1"/>
      <c r="C6" s="1"/>
      <c r="D6" s="1"/>
      <c r="E6" s="1"/>
    </row>
    <row r="7" spans="1:5" x14ac:dyDescent="0.25">
      <c r="A7" s="1"/>
      <c r="B7" s="1"/>
      <c r="C7" s="1"/>
      <c r="D7" s="1"/>
      <c r="E7" s="1"/>
    </row>
    <row r="8" spans="1:5" ht="39" thickBot="1" x14ac:dyDescent="0.3">
      <c r="A8" s="1"/>
      <c r="B8" s="233"/>
      <c r="C8" s="234"/>
      <c r="D8" s="235" t="s">
        <v>201</v>
      </c>
      <c r="E8" s="1"/>
    </row>
    <row r="9" spans="1:5" x14ac:dyDescent="0.25">
      <c r="A9" s="1"/>
      <c r="B9" s="236" t="s">
        <v>202</v>
      </c>
      <c r="C9" s="234"/>
      <c r="D9" s="237">
        <v>0</v>
      </c>
      <c r="E9" s="1"/>
    </row>
    <row r="10" spans="1:5" x14ac:dyDescent="0.25">
      <c r="A10" s="1"/>
      <c r="B10" s="236" t="s">
        <v>203</v>
      </c>
      <c r="C10" s="234"/>
      <c r="D10" s="237">
        <v>0</v>
      </c>
      <c r="E10" s="1"/>
    </row>
    <row r="11" spans="1:5" x14ac:dyDescent="0.25">
      <c r="A11" s="1"/>
      <c r="B11" s="236" t="s">
        <v>204</v>
      </c>
      <c r="C11" s="234"/>
      <c r="D11" s="237">
        <v>0</v>
      </c>
      <c r="E11" s="1"/>
    </row>
    <row r="12" spans="1:5" x14ac:dyDescent="0.25">
      <c r="A12" s="1"/>
      <c r="B12" s="236" t="s">
        <v>205</v>
      </c>
      <c r="C12" s="234"/>
      <c r="D12" s="237">
        <v>0</v>
      </c>
      <c r="E12" s="1"/>
    </row>
    <row r="13" spans="1:5" x14ac:dyDescent="0.25">
      <c r="A13" s="1"/>
      <c r="B13" s="236" t="s">
        <v>206</v>
      </c>
      <c r="C13" s="234"/>
      <c r="D13" s="237">
        <v>0</v>
      </c>
      <c r="E13" s="1"/>
    </row>
    <row r="14" spans="1:5" x14ac:dyDescent="0.25">
      <c r="A14" s="1"/>
      <c r="B14" s="236" t="s">
        <v>207</v>
      </c>
      <c r="C14" s="234"/>
      <c r="D14" s="237">
        <v>0</v>
      </c>
      <c r="E14" s="1"/>
    </row>
    <row r="15" spans="1:5" x14ac:dyDescent="0.25">
      <c r="A15" s="1"/>
      <c r="B15" s="236" t="s">
        <v>208</v>
      </c>
      <c r="C15" s="234"/>
      <c r="D15" s="237">
        <v>0</v>
      </c>
      <c r="E15" s="1"/>
    </row>
    <row r="16" spans="1:5" x14ac:dyDescent="0.25">
      <c r="A16" s="1"/>
      <c r="B16" s="236" t="s">
        <v>209</v>
      </c>
      <c r="C16" s="234"/>
      <c r="D16" s="237">
        <v>0</v>
      </c>
      <c r="E16" s="1"/>
    </row>
    <row r="17" spans="1:5" x14ac:dyDescent="0.25">
      <c r="A17" s="1"/>
      <c r="B17" s="236" t="s">
        <v>210</v>
      </c>
      <c r="C17" s="234"/>
      <c r="D17" s="237">
        <v>0</v>
      </c>
      <c r="E17" s="1"/>
    </row>
    <row r="18" spans="1:5" x14ac:dyDescent="0.25">
      <c r="A18" s="1"/>
      <c r="B18" s="236" t="s">
        <v>211</v>
      </c>
      <c r="C18" s="234"/>
      <c r="D18" s="237">
        <v>0</v>
      </c>
      <c r="E18" s="1"/>
    </row>
    <row r="19" spans="1:5" x14ac:dyDescent="0.25">
      <c r="A19" s="1"/>
      <c r="B19" s="1"/>
      <c r="C19" s="1"/>
      <c r="D19" s="1"/>
      <c r="E19" s="1"/>
    </row>
    <row r="20" spans="1:5" x14ac:dyDescent="0.25">
      <c r="A20" s="1"/>
      <c r="B20" s="1"/>
      <c r="C20" s="1"/>
      <c r="D20" s="1"/>
      <c r="E20" s="1"/>
    </row>
    <row r="21" spans="1:5" x14ac:dyDescent="0.25">
      <c r="A21" s="1"/>
      <c r="B21" s="1"/>
      <c r="C21" s="1"/>
      <c r="D21" s="1"/>
      <c r="E21" s="1"/>
    </row>
    <row r="22" spans="1:5" x14ac:dyDescent="0.25">
      <c r="A22" s="1"/>
      <c r="B22" s="1"/>
      <c r="C22" s="1"/>
      <c r="D22" s="1"/>
      <c r="E22" s="1"/>
    </row>
    <row r="23" spans="1:5" x14ac:dyDescent="0.25">
      <c r="A23" s="1"/>
      <c r="B23" s="1"/>
      <c r="C23" s="1"/>
      <c r="D23" s="1"/>
      <c r="E23" s="1"/>
    </row>
    <row r="24" spans="1:5" x14ac:dyDescent="0.25">
      <c r="A24" s="1"/>
      <c r="B24" s="1"/>
      <c r="C24" s="1"/>
      <c r="D24" s="1"/>
      <c r="E24" s="1"/>
    </row>
    <row r="25" spans="1:5" x14ac:dyDescent="0.25">
      <c r="A25" s="1"/>
      <c r="B25" s="1"/>
      <c r="C25" s="1"/>
      <c r="D25" s="1"/>
      <c r="E25" s="1"/>
    </row>
    <row r="26" spans="1:5" x14ac:dyDescent="0.25">
      <c r="A26" s="1"/>
      <c r="B26" s="1"/>
      <c r="C26" s="1"/>
      <c r="D26" s="1"/>
      <c r="E26" s="1"/>
    </row>
    <row r="27" spans="1:5" x14ac:dyDescent="0.25">
      <c r="A27" s="1"/>
      <c r="B27" s="1"/>
      <c r="C27" s="1"/>
      <c r="D27" s="1"/>
      <c r="E27" s="1"/>
    </row>
    <row r="28" spans="1:5" x14ac:dyDescent="0.25">
      <c r="A28" s="1"/>
      <c r="B28" s="1"/>
      <c r="C28" s="1"/>
      <c r="D28" s="1"/>
      <c r="E28" s="1"/>
    </row>
    <row r="29" spans="1:5" x14ac:dyDescent="0.25">
      <c r="A29" s="1"/>
      <c r="B29" s="1"/>
      <c r="C29" s="1"/>
      <c r="D29" s="1"/>
      <c r="E29" s="1"/>
    </row>
    <row r="30" spans="1:5" x14ac:dyDescent="0.25">
      <c r="A30" s="1"/>
      <c r="B30" s="1"/>
      <c r="C30" s="1"/>
      <c r="D30" s="1"/>
      <c r="E30" s="1"/>
    </row>
    <row r="31" spans="1:5" x14ac:dyDescent="0.25">
      <c r="A31" s="1"/>
      <c r="B31" s="1"/>
      <c r="C31" s="1"/>
      <c r="D31" s="1"/>
      <c r="E31" s="1"/>
    </row>
    <row r="32" spans="1:5" x14ac:dyDescent="0.25">
      <c r="A32" s="1"/>
      <c r="B32" s="1"/>
      <c r="C32" s="1"/>
      <c r="D32" s="1"/>
      <c r="E32" s="1"/>
    </row>
    <row r="33" spans="1:5" x14ac:dyDescent="0.25">
      <c r="A33" s="1"/>
      <c r="B33" s="1"/>
      <c r="C33" s="1"/>
      <c r="D33" s="1"/>
      <c r="E33" s="1"/>
    </row>
    <row r="34" spans="1:5" x14ac:dyDescent="0.25">
      <c r="A34" s="1"/>
      <c r="B34" s="1"/>
      <c r="C34" s="1"/>
      <c r="D34" s="1"/>
      <c r="E34" s="1"/>
    </row>
    <row r="35" spans="1:5" x14ac:dyDescent="0.25">
      <c r="A35" s="1"/>
      <c r="B35" s="1"/>
      <c r="C35" s="1"/>
      <c r="D35" s="1"/>
      <c r="E35" s="1"/>
    </row>
    <row r="36" spans="1:5" x14ac:dyDescent="0.25">
      <c r="A36" s="1"/>
      <c r="B36" s="1"/>
      <c r="C36" s="1"/>
      <c r="D36" s="1"/>
      <c r="E36" s="1"/>
    </row>
    <row r="37" spans="1:5" x14ac:dyDescent="0.25">
      <c r="A37" s="1"/>
      <c r="B37" s="1"/>
      <c r="C37" s="1"/>
      <c r="D37" s="1"/>
      <c r="E37" s="1"/>
    </row>
    <row r="38" spans="1:5" x14ac:dyDescent="0.25">
      <c r="A38" s="1"/>
      <c r="B38" s="1"/>
      <c r="C38" s="1"/>
      <c r="D38" s="1"/>
      <c r="E38" s="1"/>
    </row>
    <row r="39" spans="1:5" x14ac:dyDescent="0.25">
      <c r="A39" s="1"/>
      <c r="B39" s="1"/>
      <c r="C39" s="1"/>
      <c r="D39" s="1"/>
      <c r="E39" s="1"/>
    </row>
    <row r="40" spans="1:5" x14ac:dyDescent="0.25">
      <c r="A40" s="1"/>
      <c r="B40" s="1"/>
      <c r="C40" s="1"/>
      <c r="D40" s="1"/>
      <c r="E40" s="1"/>
    </row>
    <row r="41" spans="1:5" x14ac:dyDescent="0.25">
      <c r="A41" s="1"/>
      <c r="B41" s="1"/>
      <c r="C41" s="1"/>
      <c r="D41" s="1"/>
      <c r="E41" s="1"/>
    </row>
    <row r="42" spans="1:5" x14ac:dyDescent="0.25">
      <c r="A42" s="1"/>
      <c r="B42" s="1"/>
      <c r="C42" s="1"/>
      <c r="D42" s="1"/>
      <c r="E42" s="1"/>
    </row>
    <row r="43" spans="1:5" x14ac:dyDescent="0.25">
      <c r="A43" s="1"/>
      <c r="B43" s="1"/>
      <c r="C43" s="1"/>
      <c r="D43" s="1"/>
      <c r="E43" s="1"/>
    </row>
    <row r="44" spans="1:5" x14ac:dyDescent="0.25">
      <c r="A44" s="1"/>
      <c r="B44" s="1"/>
      <c r="C44" s="1"/>
      <c r="D44" s="1"/>
      <c r="E44" s="1"/>
    </row>
    <row r="45" spans="1:5" x14ac:dyDescent="0.25">
      <c r="A45" s="1"/>
      <c r="B45" s="1"/>
      <c r="C45" s="1"/>
      <c r="D45" s="1"/>
      <c r="E45" s="1"/>
    </row>
    <row r="46" spans="1:5" x14ac:dyDescent="0.25">
      <c r="A46" s="1"/>
      <c r="B46" s="1"/>
      <c r="C46" s="1"/>
      <c r="D46" s="1"/>
      <c r="E46" s="1"/>
    </row>
    <row r="47" spans="1:5" x14ac:dyDescent="0.25">
      <c r="A47" s="1"/>
      <c r="B47" s="1"/>
      <c r="C47" s="1"/>
      <c r="D47" s="1"/>
      <c r="E47" s="1"/>
    </row>
    <row r="48" spans="1:5" x14ac:dyDescent="0.25">
      <c r="A48" s="1"/>
      <c r="B48" s="1"/>
      <c r="C48" s="1"/>
      <c r="D48" s="1"/>
      <c r="E48" s="1"/>
    </row>
    <row r="49" spans="1:5" x14ac:dyDescent="0.25">
      <c r="A49" s="1"/>
      <c r="B49" s="1"/>
      <c r="C49" s="1"/>
      <c r="D49" s="1"/>
      <c r="E49" s="1"/>
    </row>
    <row r="50" spans="1:5" x14ac:dyDescent="0.25">
      <c r="A50" s="1"/>
      <c r="B50" s="1"/>
      <c r="C50" s="1"/>
      <c r="D50" s="1"/>
      <c r="E50" s="1"/>
    </row>
    <row r="51" spans="1:5" x14ac:dyDescent="0.25">
      <c r="A51" s="1"/>
      <c r="B51" s="1"/>
      <c r="C51" s="1"/>
      <c r="D51" s="1"/>
      <c r="E51" s="1"/>
    </row>
    <row r="52" spans="1:5" x14ac:dyDescent="0.25">
      <c r="A52" s="1"/>
      <c r="B52" s="1"/>
      <c r="C52" s="1"/>
      <c r="D52" s="1"/>
      <c r="E52" s="1"/>
    </row>
    <row r="53" spans="1:5" x14ac:dyDescent="0.25">
      <c r="A53" s="1"/>
      <c r="B53" s="1"/>
      <c r="C53" s="1"/>
      <c r="D53" s="1"/>
      <c r="E53" s="1"/>
    </row>
    <row r="54" spans="1:5" x14ac:dyDescent="0.25">
      <c r="A54" s="1"/>
      <c r="B54" s="1"/>
      <c r="C54" s="1"/>
      <c r="D54" s="1"/>
      <c r="E54" s="1"/>
    </row>
    <row r="55" spans="1:5" x14ac:dyDescent="0.25">
      <c r="A55" s="1"/>
      <c r="B55" s="1"/>
      <c r="C55" s="1"/>
      <c r="D55" s="1"/>
      <c r="E55" s="1"/>
    </row>
    <row r="56" spans="1:5" x14ac:dyDescent="0.25">
      <c r="A56" s="1"/>
      <c r="B56" s="1"/>
      <c r="C56" s="1"/>
      <c r="D56" s="1"/>
      <c r="E56" s="1"/>
    </row>
    <row r="57" spans="1:5" x14ac:dyDescent="0.25">
      <c r="A57" s="1"/>
      <c r="B57" s="1"/>
      <c r="C57" s="1"/>
      <c r="D57" s="1"/>
      <c r="E57" s="1"/>
    </row>
    <row r="58" spans="1:5" x14ac:dyDescent="0.25">
      <c r="A58" s="1"/>
      <c r="B58" s="1"/>
      <c r="C58" s="1"/>
      <c r="D58" s="1"/>
      <c r="E58" s="1"/>
    </row>
    <row r="59" spans="1:5" x14ac:dyDescent="0.25">
      <c r="A59" s="1"/>
      <c r="B59" s="1"/>
      <c r="C59" s="1"/>
      <c r="D59" s="1"/>
      <c r="E59" s="1"/>
    </row>
    <row r="60" spans="1:5" x14ac:dyDescent="0.25">
      <c r="A60" s="1"/>
      <c r="B60" s="1"/>
      <c r="C60" s="1"/>
      <c r="D60" s="1"/>
      <c r="E60" s="1"/>
    </row>
    <row r="61" spans="1:5" x14ac:dyDescent="0.25">
      <c r="A61" s="1"/>
      <c r="B61" s="1"/>
      <c r="C61" s="1"/>
      <c r="D61" s="1"/>
      <c r="E61" s="1"/>
    </row>
    <row r="62" spans="1:5" x14ac:dyDescent="0.25">
      <c r="A62" s="1"/>
      <c r="B62" s="1"/>
      <c r="C62" s="1"/>
      <c r="D62" s="1"/>
      <c r="E62" s="1"/>
    </row>
    <row r="63" spans="1:5" x14ac:dyDescent="0.25">
      <c r="A63" s="1"/>
      <c r="B63" s="1"/>
      <c r="C63" s="1"/>
      <c r="D63" s="1"/>
      <c r="E63" s="1"/>
    </row>
    <row r="64" spans="1:5" x14ac:dyDescent="0.25">
      <c r="A64" s="1"/>
      <c r="B64" s="1"/>
      <c r="C64" s="1"/>
      <c r="D64" s="1"/>
      <c r="E64" s="1"/>
    </row>
    <row r="65" spans="1:5" x14ac:dyDescent="0.25">
      <c r="A65" s="1"/>
      <c r="B65" s="1"/>
      <c r="C65" s="1"/>
      <c r="D65" s="1"/>
      <c r="E65" s="1"/>
    </row>
    <row r="66" spans="1:5" x14ac:dyDescent="0.25">
      <c r="A66" s="1"/>
      <c r="B66" s="1"/>
      <c r="C66" s="1"/>
      <c r="D66" s="1"/>
      <c r="E66" s="1"/>
    </row>
    <row r="67" spans="1:5" x14ac:dyDescent="0.25">
      <c r="A67" s="1"/>
      <c r="B67" s="1"/>
      <c r="C67" s="1"/>
      <c r="D67" s="1"/>
      <c r="E67" s="1"/>
    </row>
    <row r="68" spans="1:5" x14ac:dyDescent="0.25">
      <c r="A68" s="1"/>
      <c r="B68" s="1"/>
      <c r="C68" s="1"/>
      <c r="D68" s="1"/>
      <c r="E68" s="1"/>
    </row>
    <row r="69" spans="1:5" x14ac:dyDescent="0.25">
      <c r="A69" s="1"/>
      <c r="B69" s="1"/>
      <c r="C69" s="1"/>
      <c r="D69" s="1"/>
      <c r="E69" s="1"/>
    </row>
    <row r="70" spans="1:5" x14ac:dyDescent="0.25">
      <c r="A70" s="1"/>
      <c r="B70" s="1"/>
      <c r="C70" s="1"/>
      <c r="D70" s="1"/>
      <c r="E70" s="1"/>
    </row>
    <row r="71" spans="1:5" x14ac:dyDescent="0.25">
      <c r="A71" s="1"/>
      <c r="B71" s="1"/>
      <c r="C71" s="1"/>
      <c r="D71" s="1"/>
      <c r="E71" s="1"/>
    </row>
    <row r="72" spans="1:5" x14ac:dyDescent="0.25">
      <c r="A72" s="1"/>
      <c r="B72" s="1"/>
      <c r="C72" s="1"/>
      <c r="D72" s="1"/>
      <c r="E72" s="1"/>
    </row>
    <row r="73" spans="1:5" x14ac:dyDescent="0.25">
      <c r="A73" s="1"/>
      <c r="B73" s="1"/>
      <c r="C73" s="1"/>
      <c r="D73" s="1"/>
      <c r="E73" s="1"/>
    </row>
    <row r="74" spans="1:5" x14ac:dyDescent="0.25">
      <c r="A74" s="1"/>
      <c r="B74" s="1"/>
      <c r="C74" s="1"/>
      <c r="D74" s="1"/>
      <c r="E74" s="1"/>
    </row>
    <row r="75" spans="1:5" x14ac:dyDescent="0.25">
      <c r="A75" s="1"/>
      <c r="B75" s="1"/>
      <c r="C75" s="1"/>
      <c r="D75" s="1"/>
      <c r="E75" s="1"/>
    </row>
    <row r="76" spans="1:5" x14ac:dyDescent="0.25">
      <c r="A76" s="1"/>
      <c r="B76" s="1"/>
      <c r="C76" s="1"/>
      <c r="D76" s="1"/>
      <c r="E76" s="1"/>
    </row>
    <row r="77" spans="1:5" x14ac:dyDescent="0.25">
      <c r="A77" s="1"/>
      <c r="B77" s="1"/>
      <c r="C77" s="1"/>
      <c r="D77" s="1"/>
      <c r="E77" s="1"/>
    </row>
    <row r="78" spans="1:5" x14ac:dyDescent="0.25">
      <c r="A78" s="1"/>
      <c r="B78" s="1"/>
      <c r="C78" s="1"/>
      <c r="D78" s="1"/>
      <c r="E78" s="1"/>
    </row>
    <row r="79" spans="1:5" x14ac:dyDescent="0.25">
      <c r="A79" s="1"/>
      <c r="B79" s="1"/>
      <c r="C79" s="1"/>
      <c r="D79" s="1"/>
      <c r="E79" s="1"/>
    </row>
    <row r="80" spans="1:5" x14ac:dyDescent="0.25">
      <c r="A80" s="1"/>
      <c r="B80" s="1"/>
      <c r="C80" s="1"/>
      <c r="D80" s="1"/>
      <c r="E80" s="1"/>
    </row>
    <row r="81" spans="1:5" x14ac:dyDescent="0.25">
      <c r="A81" s="1"/>
      <c r="B81" s="1"/>
      <c r="C81" s="1"/>
      <c r="D81" s="1"/>
      <c r="E81" s="1"/>
    </row>
    <row r="82" spans="1:5" x14ac:dyDescent="0.25">
      <c r="A82" s="1"/>
      <c r="B82" s="1"/>
      <c r="C82" s="1"/>
      <c r="D82" s="1"/>
      <c r="E82" s="1"/>
    </row>
    <row r="83" spans="1:5" x14ac:dyDescent="0.25">
      <c r="A83" s="1"/>
      <c r="B83" s="1"/>
      <c r="C83" s="1"/>
      <c r="D83" s="1"/>
      <c r="E83" s="1"/>
    </row>
    <row r="84" spans="1:5" x14ac:dyDescent="0.25">
      <c r="A84" s="1"/>
      <c r="B84" s="1"/>
      <c r="C84" s="1"/>
      <c r="D84" s="1"/>
      <c r="E84" s="1"/>
    </row>
    <row r="85" spans="1:5" x14ac:dyDescent="0.25">
      <c r="A85" s="1"/>
      <c r="B85" s="1"/>
      <c r="C85" s="1"/>
      <c r="D85" s="1"/>
      <c r="E85" s="1"/>
    </row>
    <row r="86" spans="1:5" x14ac:dyDescent="0.25">
      <c r="A86" s="1"/>
      <c r="B86" s="1"/>
      <c r="C86" s="1"/>
      <c r="D86" s="1"/>
      <c r="E86" s="1"/>
    </row>
    <row r="87" spans="1:5" x14ac:dyDescent="0.25">
      <c r="A87" s="1"/>
      <c r="B87" s="1"/>
      <c r="C87" s="1"/>
      <c r="D87" s="1"/>
      <c r="E87" s="1"/>
    </row>
    <row r="88" spans="1:5" x14ac:dyDescent="0.25">
      <c r="A88" s="38"/>
      <c r="B88" s="38"/>
      <c r="C88" s="38"/>
      <c r="D88" s="38"/>
      <c r="E88" s="38"/>
    </row>
    <row r="89" spans="1:5" x14ac:dyDescent="0.25">
      <c r="A89" s="38"/>
      <c r="B89" s="38"/>
      <c r="C89" s="38"/>
      <c r="D89" s="38"/>
      <c r="E89" s="38"/>
    </row>
    <row r="90" spans="1:5" x14ac:dyDescent="0.25">
      <c r="A90" s="38"/>
      <c r="B90" s="38"/>
      <c r="C90" s="38"/>
      <c r="D90" s="38"/>
      <c r="E90" s="38"/>
    </row>
    <row r="91" spans="1:5" x14ac:dyDescent="0.25">
      <c r="A91" s="38"/>
      <c r="B91" s="38"/>
      <c r="C91" s="38"/>
      <c r="D91" s="38"/>
      <c r="E91" s="38"/>
    </row>
    <row r="92" spans="1:5" x14ac:dyDescent="0.25">
      <c r="A92" s="38"/>
      <c r="B92" s="38"/>
      <c r="C92" s="38"/>
      <c r="D92" s="38"/>
      <c r="E92" s="38"/>
    </row>
    <row r="93" spans="1:5" x14ac:dyDescent="0.25">
      <c r="A93" s="38"/>
      <c r="B93" s="38"/>
      <c r="C93" s="38"/>
      <c r="D93" s="38"/>
      <c r="E93" s="38"/>
    </row>
    <row r="94" spans="1:5" x14ac:dyDescent="0.25">
      <c r="A94" s="38"/>
      <c r="B94" s="38"/>
      <c r="C94" s="38"/>
      <c r="D94" s="38"/>
      <c r="E94" s="38"/>
    </row>
    <row r="95" spans="1:5" x14ac:dyDescent="0.25">
      <c r="A95" s="38"/>
      <c r="B95" s="38"/>
      <c r="C95" s="38"/>
      <c r="D95" s="38"/>
      <c r="E95" s="38"/>
    </row>
    <row r="96" spans="1:5" x14ac:dyDescent="0.25">
      <c r="A96" s="38"/>
      <c r="B96" s="38"/>
      <c r="C96" s="38"/>
      <c r="D96" s="38"/>
      <c r="E96" s="38"/>
    </row>
    <row r="97" spans="1:5" x14ac:dyDescent="0.25">
      <c r="A97" s="38"/>
      <c r="B97" s="38"/>
      <c r="C97" s="38"/>
      <c r="D97" s="38"/>
      <c r="E97" s="38"/>
    </row>
    <row r="98" spans="1:5" x14ac:dyDescent="0.25">
      <c r="A98" s="38"/>
      <c r="B98" s="38"/>
      <c r="C98" s="38"/>
      <c r="D98" s="38"/>
      <c r="E98" s="38"/>
    </row>
    <row r="99" spans="1:5" x14ac:dyDescent="0.25">
      <c r="A99" s="38"/>
      <c r="B99" s="38"/>
      <c r="C99" s="38"/>
      <c r="D99" s="38"/>
      <c r="E99" s="38"/>
    </row>
    <row r="100" spans="1:5" x14ac:dyDescent="0.25">
      <c r="A100" s="38"/>
      <c r="B100" s="38"/>
      <c r="C100" s="38"/>
      <c r="D100" s="38"/>
      <c r="E100" s="38"/>
    </row>
    <row r="101" spans="1:5" x14ac:dyDescent="0.25">
      <c r="A101" s="38"/>
      <c r="B101" s="38"/>
      <c r="C101" s="38"/>
      <c r="D101" s="38"/>
      <c r="E101" s="38"/>
    </row>
    <row r="102" spans="1:5" x14ac:dyDescent="0.25">
      <c r="A102" s="38"/>
      <c r="B102" s="38"/>
      <c r="C102" s="38"/>
      <c r="D102" s="38"/>
      <c r="E102" s="38"/>
    </row>
  </sheetData>
  <printOptions horizontalCentered="1"/>
  <pageMargins left="0.7" right="0.7" top="0.75" bottom="0.5" header="0.5" footer="0.3"/>
  <pageSetup scale="84" orientation="portrait" r:id="rId1"/>
  <headerFooter>
    <oddHeader>&amp;R&amp;"Arial,Bold"&amp;10Exhibit 6</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77849-8494-40E9-A63B-63166231D0D9}">
  <dimension ref="A1:J49"/>
  <sheetViews>
    <sheetView workbookViewId="0">
      <selection activeCell="A2" sqref="A2"/>
    </sheetView>
  </sheetViews>
  <sheetFormatPr defaultRowHeight="15" x14ac:dyDescent="0.25"/>
  <cols>
    <col min="2" max="2" width="9.5703125" customWidth="1"/>
    <col min="3" max="3" width="23" bestFit="1" customWidth="1"/>
    <col min="4" max="4" width="14.28515625" bestFit="1" customWidth="1"/>
    <col min="5" max="5" width="17" bestFit="1" customWidth="1"/>
    <col min="6" max="6" width="15.42578125" bestFit="1" customWidth="1"/>
  </cols>
  <sheetData>
    <row r="1" spans="1:7" x14ac:dyDescent="0.25">
      <c r="A1" s="177" t="s">
        <v>82</v>
      </c>
      <c r="B1" s="192"/>
      <c r="C1" s="192"/>
      <c r="D1" s="192"/>
      <c r="E1" s="192"/>
      <c r="F1" s="192"/>
      <c r="G1" s="192"/>
    </row>
    <row r="2" spans="1:7" x14ac:dyDescent="0.25">
      <c r="A2" s="178" t="s">
        <v>78</v>
      </c>
      <c r="B2" s="192"/>
      <c r="C2" s="192"/>
      <c r="D2" s="192"/>
      <c r="E2" s="192"/>
      <c r="F2" s="192"/>
      <c r="G2" s="192"/>
    </row>
    <row r="3" spans="1:7" x14ac:dyDescent="0.25">
      <c r="A3" s="178"/>
      <c r="B3" s="192"/>
      <c r="C3" s="192"/>
      <c r="D3" s="192"/>
      <c r="E3" s="192"/>
      <c r="F3" s="192"/>
      <c r="G3" s="192"/>
    </row>
    <row r="4" spans="1:7" x14ac:dyDescent="0.25">
      <c r="A4" s="193" t="s">
        <v>87</v>
      </c>
      <c r="B4" s="192"/>
      <c r="C4" s="192"/>
      <c r="D4" s="192"/>
      <c r="E4" s="192"/>
      <c r="F4" s="192"/>
      <c r="G4" s="192"/>
    </row>
    <row r="5" spans="1:7" ht="15.75" x14ac:dyDescent="0.25">
      <c r="A5" s="33"/>
      <c r="B5" s="192"/>
      <c r="C5" s="192"/>
      <c r="D5" s="192"/>
      <c r="E5" s="192"/>
      <c r="F5" s="192"/>
      <c r="G5" s="192"/>
    </row>
    <row r="6" spans="1:7" ht="15.75" x14ac:dyDescent="0.25">
      <c r="A6" s="33"/>
      <c r="B6" s="192"/>
      <c r="C6" s="192"/>
      <c r="D6" s="192"/>
      <c r="E6" s="192"/>
      <c r="F6" s="192"/>
      <c r="G6" s="192"/>
    </row>
    <row r="7" spans="1:7" x14ac:dyDescent="0.25">
      <c r="A7" s="192" t="s">
        <v>86</v>
      </c>
      <c r="B7" s="192"/>
      <c r="C7" s="192"/>
      <c r="D7" s="192"/>
      <c r="E7" s="192"/>
      <c r="F7" s="192"/>
      <c r="G7" s="192"/>
    </row>
    <row r="8" spans="1:7" x14ac:dyDescent="0.25">
      <c r="A8" s="38"/>
      <c r="B8" s="38"/>
      <c r="C8" s="38"/>
      <c r="D8" s="38"/>
      <c r="E8" s="38"/>
      <c r="F8" s="38"/>
      <c r="G8" s="38"/>
    </row>
    <row r="9" spans="1:7" x14ac:dyDescent="0.25">
      <c r="A9" s="38"/>
      <c r="B9" s="198" t="s">
        <v>55</v>
      </c>
      <c r="C9" s="198" t="s">
        <v>56</v>
      </c>
      <c r="D9" s="198" t="s">
        <v>23</v>
      </c>
      <c r="E9" s="198" t="s">
        <v>57</v>
      </c>
      <c r="F9" s="198" t="s">
        <v>41</v>
      </c>
      <c r="G9" s="38"/>
    </row>
    <row r="10" spans="1:7" x14ac:dyDescent="0.25">
      <c r="A10" s="38"/>
      <c r="B10" s="188" t="s">
        <v>97</v>
      </c>
      <c r="C10" s="109">
        <v>16874281</v>
      </c>
      <c r="D10" s="109">
        <v>4794726096</v>
      </c>
      <c r="E10" s="109">
        <v>849960</v>
      </c>
      <c r="F10" s="61">
        <f>ROUND(D10/C10,2)</f>
        <v>284.14</v>
      </c>
      <c r="G10" s="38"/>
    </row>
    <row r="11" spans="1:7" x14ac:dyDescent="0.25">
      <c r="A11" s="38"/>
      <c r="B11" s="188" t="s">
        <v>98</v>
      </c>
      <c r="C11" s="109">
        <v>17033702</v>
      </c>
      <c r="D11" s="109">
        <v>4929472616</v>
      </c>
      <c r="E11" s="109">
        <v>860339</v>
      </c>
      <c r="F11" s="61">
        <f t="shared" ref="F11:F33" si="0">ROUND(D11/C11,2)</f>
        <v>289.39999999999998</v>
      </c>
      <c r="G11" s="38"/>
    </row>
    <row r="12" spans="1:7" x14ac:dyDescent="0.25">
      <c r="A12" s="38"/>
      <c r="B12" s="188" t="s">
        <v>99</v>
      </c>
      <c r="C12" s="109">
        <v>17205093</v>
      </c>
      <c r="D12" s="109">
        <v>5029409552</v>
      </c>
      <c r="E12" s="109">
        <v>877756</v>
      </c>
      <c r="F12" s="61">
        <f t="shared" si="0"/>
        <v>292.32</v>
      </c>
      <c r="G12" s="38"/>
    </row>
    <row r="13" spans="1:7" x14ac:dyDescent="0.25">
      <c r="A13" s="38"/>
      <c r="B13" s="188" t="s">
        <v>104</v>
      </c>
      <c r="C13" s="109">
        <v>17374997</v>
      </c>
      <c r="D13" s="109">
        <v>5126974301</v>
      </c>
      <c r="E13" s="109">
        <v>883426</v>
      </c>
      <c r="F13" s="61">
        <f t="shared" si="0"/>
        <v>295.08</v>
      </c>
      <c r="G13" s="38"/>
    </row>
    <row r="14" spans="1:7" x14ac:dyDescent="0.25">
      <c r="A14" s="38"/>
      <c r="B14" s="188" t="s">
        <v>105</v>
      </c>
      <c r="C14" s="109">
        <v>17527757</v>
      </c>
      <c r="D14" s="109">
        <v>5213996033</v>
      </c>
      <c r="E14" s="109">
        <v>894064</v>
      </c>
      <c r="F14" s="61">
        <f t="shared" si="0"/>
        <v>297.47000000000003</v>
      </c>
      <c r="G14" s="38"/>
    </row>
    <row r="15" spans="1:7" x14ac:dyDescent="0.25">
      <c r="A15" s="38"/>
      <c r="B15" s="188" t="s">
        <v>106</v>
      </c>
      <c r="C15" s="109">
        <v>17685521</v>
      </c>
      <c r="D15" s="109">
        <v>5278124164</v>
      </c>
      <c r="E15" s="109">
        <v>901586</v>
      </c>
      <c r="F15" s="61">
        <f t="shared" si="0"/>
        <v>298.44</v>
      </c>
      <c r="G15" s="38"/>
    </row>
    <row r="16" spans="1:7" x14ac:dyDescent="0.25">
      <c r="A16" s="38"/>
      <c r="B16" s="188" t="s">
        <v>120</v>
      </c>
      <c r="C16" s="109">
        <v>17815117</v>
      </c>
      <c r="D16" s="109">
        <v>5365591265</v>
      </c>
      <c r="E16" s="109">
        <v>904141</v>
      </c>
      <c r="F16" s="61">
        <f t="shared" si="0"/>
        <v>301.18</v>
      </c>
      <c r="G16" s="38"/>
    </row>
    <row r="17" spans="1:7" x14ac:dyDescent="0.25">
      <c r="A17" s="38"/>
      <c r="B17" s="188" t="s">
        <v>121</v>
      </c>
      <c r="C17" s="109">
        <v>17953333</v>
      </c>
      <c r="D17" s="109">
        <v>5509256743</v>
      </c>
      <c r="E17" s="109">
        <v>911186</v>
      </c>
      <c r="F17" s="61">
        <f t="shared" si="0"/>
        <v>306.87</v>
      </c>
      <c r="G17" s="38"/>
    </row>
    <row r="18" spans="1:7" x14ac:dyDescent="0.25">
      <c r="A18" s="38"/>
      <c r="B18" s="188" t="s">
        <v>122</v>
      </c>
      <c r="C18" s="109">
        <v>18013875</v>
      </c>
      <c r="D18" s="109">
        <v>5563958407</v>
      </c>
      <c r="E18" s="109">
        <v>908826</v>
      </c>
      <c r="F18" s="61">
        <f t="shared" si="0"/>
        <v>308.87</v>
      </c>
      <c r="G18" s="38"/>
    </row>
    <row r="19" spans="1:7" x14ac:dyDescent="0.25">
      <c r="A19" s="38"/>
      <c r="B19" s="188" t="s">
        <v>151</v>
      </c>
      <c r="C19" s="109">
        <v>18048110</v>
      </c>
      <c r="D19" s="109">
        <v>5605480819</v>
      </c>
      <c r="E19" s="109">
        <v>901135</v>
      </c>
      <c r="F19" s="61">
        <f t="shared" si="0"/>
        <v>310.58999999999997</v>
      </c>
      <c r="G19" s="38"/>
    </row>
    <row r="20" spans="1:7" x14ac:dyDescent="0.25">
      <c r="A20" s="38"/>
      <c r="B20" s="188" t="s">
        <v>152</v>
      </c>
      <c r="C20" s="109">
        <v>18076314</v>
      </c>
      <c r="D20" s="109">
        <v>5637563804</v>
      </c>
      <c r="E20" s="109">
        <v>891795</v>
      </c>
      <c r="F20" s="61">
        <f t="shared" si="0"/>
        <v>311.88</v>
      </c>
      <c r="G20" s="38"/>
    </row>
    <row r="21" spans="1:7" x14ac:dyDescent="0.25">
      <c r="A21" s="38"/>
      <c r="B21" s="188" t="s">
        <v>153</v>
      </c>
      <c r="C21" s="109">
        <v>18099701</v>
      </c>
      <c r="D21" s="109">
        <v>5668102789</v>
      </c>
      <c r="E21" s="109">
        <v>884882</v>
      </c>
      <c r="F21" s="61">
        <f t="shared" si="0"/>
        <v>313.16000000000003</v>
      </c>
      <c r="G21" s="38"/>
    </row>
    <row r="22" spans="1:7" x14ac:dyDescent="0.25">
      <c r="A22" s="38"/>
      <c r="B22" s="188" t="s">
        <v>154</v>
      </c>
      <c r="C22" s="109">
        <v>18110953</v>
      </c>
      <c r="D22" s="109">
        <v>5735576508</v>
      </c>
      <c r="E22" s="109">
        <v>873518</v>
      </c>
      <c r="F22" s="61">
        <f t="shared" si="0"/>
        <v>316.69</v>
      </c>
      <c r="G22" s="38"/>
    </row>
    <row r="23" spans="1:7" x14ac:dyDescent="0.25">
      <c r="A23" s="38"/>
      <c r="B23" s="188" t="s">
        <v>155</v>
      </c>
      <c r="C23" s="109">
        <v>18129569</v>
      </c>
      <c r="D23" s="109">
        <v>5795747787</v>
      </c>
      <c r="E23" s="109">
        <v>861628</v>
      </c>
      <c r="F23" s="61">
        <f t="shared" si="0"/>
        <v>319.68</v>
      </c>
      <c r="G23" s="38"/>
    </row>
    <row r="24" spans="1:7" x14ac:dyDescent="0.25">
      <c r="A24" s="38"/>
      <c r="B24" s="188" t="s">
        <v>156</v>
      </c>
      <c r="C24" s="109">
        <v>18154727</v>
      </c>
      <c r="D24" s="109">
        <v>5888981217</v>
      </c>
      <c r="E24" s="109">
        <v>857817</v>
      </c>
      <c r="F24" s="61">
        <f t="shared" si="0"/>
        <v>324.38</v>
      </c>
      <c r="G24" s="38"/>
    </row>
    <row r="25" spans="1:7" x14ac:dyDescent="0.25">
      <c r="A25" s="38"/>
      <c r="B25" s="188" t="s">
        <v>157</v>
      </c>
      <c r="C25" s="109">
        <v>18189429</v>
      </c>
      <c r="D25" s="109">
        <v>5946914067</v>
      </c>
      <c r="E25" s="109">
        <v>851664</v>
      </c>
      <c r="F25" s="61">
        <f t="shared" si="0"/>
        <v>326.94</v>
      </c>
      <c r="G25" s="38"/>
    </row>
    <row r="26" spans="1:7" x14ac:dyDescent="0.25">
      <c r="A26" s="38"/>
      <c r="B26" s="188" t="s">
        <v>158</v>
      </c>
      <c r="C26" s="109">
        <v>18256836</v>
      </c>
      <c r="D26" s="109">
        <v>6054102604</v>
      </c>
      <c r="E26" s="109">
        <v>848386</v>
      </c>
      <c r="F26" s="61">
        <f t="shared" si="0"/>
        <v>331.61</v>
      </c>
      <c r="G26" s="196"/>
    </row>
    <row r="27" spans="1:7" x14ac:dyDescent="0.25">
      <c r="A27" s="38"/>
      <c r="B27" s="188" t="s">
        <v>159</v>
      </c>
      <c r="C27" s="109">
        <v>18304936</v>
      </c>
      <c r="D27" s="109">
        <v>5910263756</v>
      </c>
      <c r="E27" s="109">
        <v>790723</v>
      </c>
      <c r="F27" s="61">
        <f t="shared" si="0"/>
        <v>322.88</v>
      </c>
      <c r="G27" s="196"/>
    </row>
    <row r="28" spans="1:7" x14ac:dyDescent="0.25">
      <c r="A28" s="38"/>
      <c r="B28" s="188" t="s">
        <v>160</v>
      </c>
      <c r="C28" s="109">
        <v>18362199</v>
      </c>
      <c r="D28" s="109">
        <v>5618607004</v>
      </c>
      <c r="E28" s="109">
        <v>715704</v>
      </c>
      <c r="F28" s="61">
        <f t="shared" si="0"/>
        <v>305.99</v>
      </c>
      <c r="G28" s="196"/>
    </row>
    <row r="29" spans="1:7" x14ac:dyDescent="0.25">
      <c r="A29" s="38"/>
      <c r="B29" s="188" t="s">
        <v>161</v>
      </c>
      <c r="C29" s="109">
        <v>18413085</v>
      </c>
      <c r="D29" s="109">
        <v>5282689373</v>
      </c>
      <c r="E29" s="109">
        <v>635004</v>
      </c>
      <c r="F29" s="61">
        <f t="shared" si="0"/>
        <v>286.89999999999998</v>
      </c>
      <c r="G29" s="196"/>
    </row>
    <row r="30" spans="1:7" x14ac:dyDescent="0.25">
      <c r="A30" s="38"/>
      <c r="B30" s="188" t="s">
        <v>162</v>
      </c>
      <c r="C30" s="109">
        <v>18438900</v>
      </c>
      <c r="D30" s="109">
        <v>4848324059</v>
      </c>
      <c r="E30" s="109">
        <v>550930</v>
      </c>
      <c r="F30" s="61">
        <f t="shared" si="0"/>
        <v>262.94</v>
      </c>
      <c r="G30" s="196"/>
    </row>
    <row r="31" spans="1:7" x14ac:dyDescent="0.25">
      <c r="A31" s="38"/>
      <c r="B31" s="188" t="s">
        <v>163</v>
      </c>
      <c r="C31" s="109">
        <v>18502137</v>
      </c>
      <c r="D31" s="109">
        <v>4746527517</v>
      </c>
      <c r="E31" s="109">
        <v>537485</v>
      </c>
      <c r="F31" s="61">
        <f t="shared" si="0"/>
        <v>256.54000000000002</v>
      </c>
      <c r="G31" s="196"/>
    </row>
    <row r="32" spans="1:7" x14ac:dyDescent="0.25">
      <c r="A32" s="38"/>
      <c r="B32" s="188" t="s">
        <v>164</v>
      </c>
      <c r="C32" s="109">
        <v>18557881</v>
      </c>
      <c r="D32" s="109">
        <v>4865340888</v>
      </c>
      <c r="E32" s="109">
        <v>547848</v>
      </c>
      <c r="F32" s="61">
        <f t="shared" si="0"/>
        <v>262.17</v>
      </c>
      <c r="G32" s="196"/>
    </row>
    <row r="33" spans="1:10" x14ac:dyDescent="0.25">
      <c r="A33" s="38"/>
      <c r="B33" s="188" t="s">
        <v>165</v>
      </c>
      <c r="C33" s="109">
        <v>18607967</v>
      </c>
      <c r="D33" s="109">
        <v>5052619574</v>
      </c>
      <c r="E33" s="109">
        <v>563545</v>
      </c>
      <c r="F33" s="61">
        <f t="shared" si="0"/>
        <v>271.52999999999997</v>
      </c>
      <c r="G33" s="196"/>
    </row>
    <row r="34" spans="1:10" x14ac:dyDescent="0.25">
      <c r="A34" s="38"/>
      <c r="B34" s="34"/>
      <c r="C34" s="199"/>
      <c r="D34" s="199"/>
      <c r="E34" s="199"/>
      <c r="F34" s="199"/>
      <c r="G34" s="38"/>
    </row>
    <row r="35" spans="1:10" x14ac:dyDescent="0.25">
      <c r="A35" s="38"/>
      <c r="B35" s="34"/>
      <c r="C35" s="199" t="s">
        <v>58</v>
      </c>
      <c r="D35" s="200" t="s">
        <v>166</v>
      </c>
      <c r="E35" s="199"/>
      <c r="F35" s="199"/>
      <c r="G35" s="38"/>
    </row>
    <row r="36" spans="1:10" x14ac:dyDescent="0.25">
      <c r="A36" s="38"/>
      <c r="B36" s="188"/>
      <c r="C36" s="34" t="s">
        <v>59</v>
      </c>
      <c r="D36" s="62">
        <f>ROUND(LOGEST(F10:F33)^4-1,3)</f>
        <v>-0.01</v>
      </c>
      <c r="E36" s="188"/>
      <c r="F36" s="188"/>
      <c r="G36" s="38"/>
      <c r="H36" s="201"/>
      <c r="I36" s="201"/>
      <c r="J36" s="201"/>
    </row>
    <row r="37" spans="1:10" x14ac:dyDescent="0.25">
      <c r="A37" s="38"/>
      <c r="B37" s="197"/>
      <c r="E37" s="197"/>
      <c r="F37" s="197"/>
      <c r="G37" s="38"/>
    </row>
    <row r="38" spans="1:10" x14ac:dyDescent="0.25">
      <c r="A38" s="38"/>
      <c r="B38" s="197"/>
      <c r="E38" s="197"/>
      <c r="F38" s="197"/>
      <c r="G38" s="38"/>
    </row>
    <row r="39" spans="1:10" x14ac:dyDescent="0.25">
      <c r="A39" s="38"/>
      <c r="B39" s="197"/>
      <c r="C39" s="194"/>
      <c r="D39" s="195"/>
      <c r="E39" s="195"/>
      <c r="F39" s="196"/>
      <c r="G39" s="38"/>
    </row>
    <row r="40" spans="1:10" x14ac:dyDescent="0.25">
      <c r="A40" s="38"/>
      <c r="B40" s="197"/>
      <c r="C40" s="194"/>
      <c r="D40" s="195"/>
      <c r="E40" s="195"/>
      <c r="F40" s="196"/>
      <c r="G40" s="38"/>
    </row>
    <row r="41" spans="1:10" x14ac:dyDescent="0.25">
      <c r="A41" s="38"/>
      <c r="B41" s="197"/>
      <c r="C41" s="194"/>
      <c r="D41" s="195"/>
      <c r="E41" s="195"/>
      <c r="F41" s="196"/>
      <c r="G41" s="38"/>
    </row>
    <row r="42" spans="1:10" x14ac:dyDescent="0.25">
      <c r="A42" s="38"/>
      <c r="B42" s="197"/>
      <c r="C42" s="194"/>
      <c r="D42" s="195"/>
      <c r="E42" s="195"/>
      <c r="F42" s="196"/>
      <c r="G42" s="38"/>
    </row>
    <row r="43" spans="1:10" x14ac:dyDescent="0.25">
      <c r="A43" s="38"/>
      <c r="B43" s="197"/>
      <c r="C43" s="194"/>
      <c r="D43" s="195"/>
      <c r="E43" s="195"/>
      <c r="F43" s="196"/>
      <c r="G43" s="38"/>
    </row>
    <row r="44" spans="1:10" x14ac:dyDescent="0.25">
      <c r="A44" s="38"/>
      <c r="B44" s="197"/>
      <c r="C44" s="194"/>
      <c r="D44" s="195"/>
      <c r="E44" s="195"/>
      <c r="F44" s="196"/>
      <c r="G44" s="38"/>
    </row>
    <row r="45" spans="1:10" x14ac:dyDescent="0.25">
      <c r="A45" s="38"/>
      <c r="B45" s="59"/>
      <c r="C45" s="59"/>
      <c r="D45" s="195"/>
      <c r="E45" s="195"/>
      <c r="F45" s="197"/>
      <c r="G45" s="38"/>
    </row>
    <row r="46" spans="1:10" x14ac:dyDescent="0.25">
      <c r="A46" s="38"/>
      <c r="B46" s="59"/>
      <c r="C46" s="59"/>
      <c r="D46" s="195"/>
      <c r="E46" s="195"/>
      <c r="F46" s="197"/>
      <c r="G46" s="38"/>
    </row>
    <row r="47" spans="1:10" x14ac:dyDescent="0.25">
      <c r="A47" s="38"/>
      <c r="B47" s="59"/>
      <c r="C47" s="59"/>
      <c r="D47" s="59"/>
      <c r="E47" s="59"/>
      <c r="F47" s="59"/>
      <c r="G47" s="38"/>
    </row>
    <row r="48" spans="1:10" x14ac:dyDescent="0.25">
      <c r="A48" s="38"/>
      <c r="B48" s="59"/>
      <c r="C48" s="59"/>
      <c r="D48" s="59"/>
      <c r="E48" s="59"/>
      <c r="F48" s="59"/>
      <c r="G48" s="38"/>
    </row>
    <row r="49" spans="1:7" x14ac:dyDescent="0.25">
      <c r="A49" s="38"/>
      <c r="B49" s="38"/>
      <c r="C49" s="38"/>
      <c r="D49" s="38"/>
      <c r="E49" s="38"/>
      <c r="F49" s="38"/>
      <c r="G49" s="38"/>
    </row>
  </sheetData>
  <pageMargins left="0.7" right="0.5" top="0.75" bottom="0.75" header="0.3" footer="0.3"/>
  <pageSetup orientation="portrait" r:id="rId1"/>
  <headerFooter>
    <oddHeader>&amp;R&amp;"Arial,Regular"&amp;10Exhibit 8 Supplemental</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2"/>
  <dimension ref="A1:G51"/>
  <sheetViews>
    <sheetView zoomScaleNormal="100" zoomScaleSheetLayoutView="100" workbookViewId="0">
      <selection activeCell="K26" sqref="K26"/>
    </sheetView>
  </sheetViews>
  <sheetFormatPr defaultRowHeight="15" x14ac:dyDescent="0.25"/>
  <cols>
    <col min="2" max="2" width="12.85546875" customWidth="1"/>
    <col min="3" max="3" width="13" customWidth="1"/>
    <col min="4" max="4" width="17.42578125" customWidth="1"/>
    <col min="5" max="5" width="13.42578125" customWidth="1"/>
    <col min="6" max="6" width="15.28515625" customWidth="1"/>
    <col min="7" max="7" width="11" customWidth="1"/>
    <col min="8" max="8" width="9.140625" customWidth="1"/>
  </cols>
  <sheetData>
    <row r="1" spans="1:7" x14ac:dyDescent="0.25">
      <c r="A1" s="177" t="s">
        <v>82</v>
      </c>
      <c r="B1" s="95"/>
      <c r="C1" s="95"/>
      <c r="D1" s="95"/>
      <c r="E1" s="95"/>
      <c r="F1" s="95"/>
      <c r="G1" s="96"/>
    </row>
    <row r="2" spans="1:7" x14ac:dyDescent="0.25">
      <c r="A2" s="178" t="s">
        <v>78</v>
      </c>
      <c r="B2" s="95"/>
      <c r="C2" s="95"/>
      <c r="D2" s="95"/>
      <c r="E2" s="95"/>
      <c r="F2" s="95"/>
      <c r="G2" s="96"/>
    </row>
    <row r="3" spans="1:7" x14ac:dyDescent="0.25">
      <c r="A3" s="178"/>
      <c r="B3" s="95"/>
      <c r="C3" s="95"/>
      <c r="D3" s="95"/>
      <c r="E3" s="95"/>
      <c r="F3" s="95"/>
      <c r="G3" s="94"/>
    </row>
    <row r="4" spans="1:7" x14ac:dyDescent="0.25">
      <c r="A4" s="180" t="s">
        <v>21</v>
      </c>
      <c r="B4" s="93"/>
      <c r="C4" s="93"/>
      <c r="D4" s="93"/>
      <c r="E4" s="93"/>
      <c r="F4" s="93"/>
      <c r="G4" s="10"/>
    </row>
    <row r="5" spans="1:7" x14ac:dyDescent="0.25">
      <c r="B5" s="93"/>
      <c r="C5" s="93"/>
      <c r="D5" s="93"/>
      <c r="E5" s="93"/>
      <c r="F5" s="93"/>
    </row>
    <row r="6" spans="1:7" x14ac:dyDescent="0.25">
      <c r="B6" s="92" t="s">
        <v>22</v>
      </c>
      <c r="C6" s="92"/>
      <c r="D6" s="92"/>
      <c r="E6" s="92"/>
      <c r="F6" s="92"/>
    </row>
    <row r="7" spans="1:7" x14ac:dyDescent="0.25">
      <c r="B7" s="92"/>
      <c r="C7" s="92"/>
      <c r="D7" s="92"/>
      <c r="E7" s="92"/>
      <c r="F7" s="92"/>
    </row>
    <row r="8" spans="1:7" x14ac:dyDescent="0.25">
      <c r="A8" s="175" t="s">
        <v>141</v>
      </c>
      <c r="B8" s="91"/>
      <c r="C8" s="91"/>
      <c r="D8" s="91"/>
      <c r="E8" s="91"/>
      <c r="F8" s="88"/>
    </row>
    <row r="9" spans="1:7" x14ac:dyDescent="0.25">
      <c r="A9" s="175" t="s">
        <v>140</v>
      </c>
      <c r="B9" s="91"/>
      <c r="C9" s="91"/>
      <c r="D9" s="91"/>
      <c r="E9" s="91"/>
      <c r="F9" s="88"/>
    </row>
    <row r="10" spans="1:7" x14ac:dyDescent="0.25">
      <c r="A10" s="183" t="s">
        <v>148</v>
      </c>
      <c r="B10" s="91"/>
      <c r="C10" s="176"/>
      <c r="D10" s="176"/>
      <c r="E10" s="176"/>
      <c r="F10" s="88"/>
    </row>
    <row r="11" spans="1:7" x14ac:dyDescent="0.25">
      <c r="A11" s="175" t="s">
        <v>142</v>
      </c>
      <c r="B11" s="91"/>
      <c r="C11" s="91"/>
      <c r="D11" s="91"/>
      <c r="E11" s="91"/>
      <c r="F11" s="88"/>
    </row>
    <row r="12" spans="1:7" x14ac:dyDescent="0.25">
      <c r="B12" s="90"/>
      <c r="C12" s="89"/>
      <c r="D12" s="89"/>
      <c r="E12" s="87"/>
      <c r="F12" s="90"/>
    </row>
    <row r="13" spans="1:7" x14ac:dyDescent="0.25">
      <c r="B13" s="88"/>
      <c r="C13" s="87" t="s">
        <v>23</v>
      </c>
      <c r="D13" s="87" t="s">
        <v>23</v>
      </c>
      <c r="E13" s="89"/>
      <c r="F13" s="88"/>
    </row>
    <row r="14" spans="1:7" x14ac:dyDescent="0.25">
      <c r="B14" s="87"/>
      <c r="C14" s="87" t="s">
        <v>24</v>
      </c>
      <c r="D14" s="87" t="s">
        <v>25</v>
      </c>
      <c r="E14" s="87" t="s">
        <v>23</v>
      </c>
      <c r="F14" s="87"/>
    </row>
    <row r="15" spans="1:7" x14ac:dyDescent="0.25">
      <c r="B15" s="4" t="s">
        <v>1</v>
      </c>
      <c r="C15" s="182" t="s">
        <v>147</v>
      </c>
      <c r="D15" s="182" t="s">
        <v>147</v>
      </c>
      <c r="E15" s="4" t="s">
        <v>26</v>
      </c>
      <c r="F15" s="5" t="s">
        <v>27</v>
      </c>
    </row>
    <row r="16" spans="1:7" ht="12.95" customHeight="1" x14ac:dyDescent="0.25">
      <c r="A16" s="12"/>
      <c r="B16" s="110">
        <v>1994</v>
      </c>
      <c r="C16" s="8">
        <v>5571947.9100000001</v>
      </c>
      <c r="D16" s="8">
        <v>192276080.44999999</v>
      </c>
      <c r="E16" s="8">
        <f t="shared" ref="E16:E37" si="0">C16+D16</f>
        <v>197848028.35999998</v>
      </c>
      <c r="F16" s="86">
        <f t="shared" ref="F16:F37" si="1">C16/D16</f>
        <v>2.8978892730492003E-2</v>
      </c>
      <c r="G16" s="103"/>
    </row>
    <row r="17" spans="1:7" ht="12.95" customHeight="1" x14ac:dyDescent="0.25">
      <c r="A17" s="12"/>
      <c r="B17" s="110">
        <v>1995</v>
      </c>
      <c r="C17" s="8">
        <v>9601721.0399999991</v>
      </c>
      <c r="D17" s="8">
        <v>189704929.08000001</v>
      </c>
      <c r="E17" s="8">
        <f t="shared" si="0"/>
        <v>199306650.12</v>
      </c>
      <c r="F17" s="86">
        <f t="shared" si="1"/>
        <v>5.0613977647100988E-2</v>
      </c>
      <c r="G17" s="103"/>
    </row>
    <row r="18" spans="1:7" ht="12.95" customHeight="1" x14ac:dyDescent="0.25">
      <c r="A18" s="12"/>
      <c r="B18" s="110">
        <v>1996</v>
      </c>
      <c r="C18" s="8">
        <v>193708.79</v>
      </c>
      <c r="D18" s="8">
        <v>164267325.49000001</v>
      </c>
      <c r="E18" s="8">
        <f t="shared" si="0"/>
        <v>164461034.28</v>
      </c>
      <c r="F18" s="86">
        <f t="shared" si="1"/>
        <v>1.1792289758305724E-3</v>
      </c>
      <c r="G18" s="103"/>
    </row>
    <row r="19" spans="1:7" ht="12.95" customHeight="1" x14ac:dyDescent="0.25">
      <c r="A19" s="12"/>
      <c r="B19" s="110">
        <v>1997</v>
      </c>
      <c r="C19" s="8">
        <v>893798.26</v>
      </c>
      <c r="D19" s="8">
        <v>152004427.58000001</v>
      </c>
      <c r="E19" s="8">
        <f t="shared" si="0"/>
        <v>152898225.84</v>
      </c>
      <c r="F19" s="86">
        <f t="shared" si="1"/>
        <v>5.8800804307466209E-3</v>
      </c>
      <c r="G19" s="103"/>
    </row>
    <row r="20" spans="1:7" ht="12.95" customHeight="1" x14ac:dyDescent="0.25">
      <c r="A20" s="12"/>
      <c r="B20" s="110">
        <v>1998</v>
      </c>
      <c r="C20" s="8">
        <v>3749468.52</v>
      </c>
      <c r="D20" s="8">
        <v>140152652.62</v>
      </c>
      <c r="E20" s="8">
        <f t="shared" si="0"/>
        <v>143902121.14000002</v>
      </c>
      <c r="F20" s="86">
        <f t="shared" si="1"/>
        <v>2.6752747450068205E-2</v>
      </c>
      <c r="G20" s="103"/>
    </row>
    <row r="21" spans="1:7" ht="12.95" customHeight="1" x14ac:dyDescent="0.25">
      <c r="A21" s="12"/>
      <c r="B21" s="110">
        <v>1999</v>
      </c>
      <c r="C21" s="8">
        <v>69626.570000000007</v>
      </c>
      <c r="D21" s="8">
        <v>123890256.95</v>
      </c>
      <c r="E21" s="8">
        <f t="shared" si="0"/>
        <v>123959883.52</v>
      </c>
      <c r="F21" s="86">
        <f t="shared" si="1"/>
        <v>5.6200198235201095E-4</v>
      </c>
      <c r="G21" s="103"/>
    </row>
    <row r="22" spans="1:7" ht="12.95" customHeight="1" x14ac:dyDescent="0.25">
      <c r="A22" s="12"/>
      <c r="B22" s="110">
        <v>2000</v>
      </c>
      <c r="C22" s="8">
        <v>45745.37</v>
      </c>
      <c r="D22" s="8">
        <v>127397387.93000001</v>
      </c>
      <c r="E22" s="8">
        <f t="shared" si="0"/>
        <v>127443133.30000001</v>
      </c>
      <c r="F22" s="86">
        <f t="shared" si="1"/>
        <v>3.5907620040950394E-4</v>
      </c>
      <c r="G22" s="103"/>
    </row>
    <row r="23" spans="1:7" ht="12.95" customHeight="1" x14ac:dyDescent="0.25">
      <c r="A23" s="12"/>
      <c r="B23" s="110">
        <v>2001</v>
      </c>
      <c r="C23" s="8">
        <v>113397.73</v>
      </c>
      <c r="D23" s="8">
        <v>152104934.09999999</v>
      </c>
      <c r="E23" s="8">
        <f t="shared" si="0"/>
        <v>152218331.82999998</v>
      </c>
      <c r="F23" s="86">
        <f t="shared" si="1"/>
        <v>7.4552302113649847E-4</v>
      </c>
      <c r="G23" s="103"/>
    </row>
    <row r="24" spans="1:7" ht="12.95" customHeight="1" x14ac:dyDescent="0.25">
      <c r="A24" s="12"/>
      <c r="B24" s="110">
        <v>2002</v>
      </c>
      <c r="C24" s="8">
        <v>25755.200000000001</v>
      </c>
      <c r="D24" s="8">
        <v>186009793.06999999</v>
      </c>
      <c r="E24" s="8">
        <f t="shared" si="0"/>
        <v>186035548.26999998</v>
      </c>
      <c r="F24" s="86">
        <f t="shared" si="1"/>
        <v>1.3846152707834954E-4</v>
      </c>
      <c r="G24" s="103"/>
    </row>
    <row r="25" spans="1:7" ht="12.95" customHeight="1" x14ac:dyDescent="0.25">
      <c r="A25" s="12"/>
      <c r="B25" s="110">
        <v>2003</v>
      </c>
      <c r="C25" s="8">
        <v>2274711.56</v>
      </c>
      <c r="D25" s="8">
        <v>178767744.71000001</v>
      </c>
      <c r="E25" s="8">
        <f t="shared" si="0"/>
        <v>181042456.27000001</v>
      </c>
      <c r="F25" s="86">
        <f t="shared" si="1"/>
        <v>1.2724395912081762E-2</v>
      </c>
      <c r="G25" s="103"/>
    </row>
    <row r="26" spans="1:7" ht="12.95" customHeight="1" x14ac:dyDescent="0.25">
      <c r="A26" s="12"/>
      <c r="B26" s="110">
        <v>2004</v>
      </c>
      <c r="C26" s="8">
        <v>479200.3</v>
      </c>
      <c r="D26" s="8">
        <v>162280213.47</v>
      </c>
      <c r="E26" s="8">
        <f t="shared" si="0"/>
        <v>162759413.77000001</v>
      </c>
      <c r="F26" s="86">
        <f t="shared" si="1"/>
        <v>2.9529188417575479E-3</v>
      </c>
      <c r="G26" s="103"/>
    </row>
    <row r="27" spans="1:7" ht="12.95" customHeight="1" x14ac:dyDescent="0.25">
      <c r="A27" s="12"/>
      <c r="B27" s="110">
        <v>2005</v>
      </c>
      <c r="C27" s="8">
        <v>294981.40999999997</v>
      </c>
      <c r="D27" s="8">
        <v>159746121.78999999</v>
      </c>
      <c r="E27" s="8">
        <f t="shared" si="0"/>
        <v>160041103.19999999</v>
      </c>
      <c r="F27" s="86">
        <f t="shared" si="1"/>
        <v>1.8465638269940499E-3</v>
      </c>
      <c r="G27" s="103"/>
    </row>
    <row r="28" spans="1:7" ht="12.95" customHeight="1" x14ac:dyDescent="0.25">
      <c r="A28" s="12"/>
      <c r="B28" s="110">
        <v>2006</v>
      </c>
      <c r="C28" s="8">
        <v>5180690.3099999996</v>
      </c>
      <c r="D28" s="8">
        <v>158569531.58000001</v>
      </c>
      <c r="E28" s="8">
        <f t="shared" si="0"/>
        <v>163750221.89000002</v>
      </c>
      <c r="F28" s="86">
        <f t="shared" si="1"/>
        <v>3.2671410821354961E-2</v>
      </c>
      <c r="G28" s="103"/>
    </row>
    <row r="29" spans="1:7" ht="12.95" customHeight="1" x14ac:dyDescent="0.25">
      <c r="A29" s="12"/>
      <c r="B29" s="110">
        <v>2007</v>
      </c>
      <c r="C29" s="8">
        <v>3826980.52</v>
      </c>
      <c r="D29" s="8">
        <v>159496936.09</v>
      </c>
      <c r="E29" s="8">
        <f t="shared" si="0"/>
        <v>163323916.61000001</v>
      </c>
      <c r="F29" s="86">
        <f t="shared" si="1"/>
        <v>2.3994069189144384E-2</v>
      </c>
      <c r="G29" s="103"/>
    </row>
    <row r="30" spans="1:7" ht="12.95" customHeight="1" x14ac:dyDescent="0.25">
      <c r="A30" s="12"/>
      <c r="B30" s="110">
        <v>2008</v>
      </c>
      <c r="C30" s="8">
        <v>3022053.42</v>
      </c>
      <c r="D30" s="8">
        <v>171757024.15000001</v>
      </c>
      <c r="E30" s="8">
        <f t="shared" si="0"/>
        <v>174779077.56999999</v>
      </c>
      <c r="F30" s="86">
        <f t="shared" si="1"/>
        <v>1.7594933511195208E-2</v>
      </c>
      <c r="G30" s="103"/>
    </row>
    <row r="31" spans="1:7" ht="12.95" customHeight="1" x14ac:dyDescent="0.25">
      <c r="A31" s="12"/>
      <c r="B31" s="110">
        <v>2009</v>
      </c>
      <c r="C31" s="8">
        <v>-148469.66</v>
      </c>
      <c r="D31" s="8">
        <v>151952732.90000001</v>
      </c>
      <c r="E31" s="8">
        <f t="shared" si="0"/>
        <v>151804263.24000001</v>
      </c>
      <c r="F31" s="86">
        <f t="shared" si="1"/>
        <v>-9.7707791868217203E-4</v>
      </c>
      <c r="G31" s="103"/>
    </row>
    <row r="32" spans="1:7" ht="12.95" customHeight="1" x14ac:dyDescent="0.25">
      <c r="A32" s="12"/>
      <c r="B32" s="110">
        <v>2010</v>
      </c>
      <c r="C32" s="8">
        <v>2830575.81</v>
      </c>
      <c r="D32" s="8">
        <v>148093931.69999999</v>
      </c>
      <c r="E32" s="8">
        <f t="shared" si="0"/>
        <v>150924507.50999999</v>
      </c>
      <c r="F32" s="86">
        <f t="shared" si="1"/>
        <v>1.9113381470174044E-2</v>
      </c>
      <c r="G32" s="103"/>
    </row>
    <row r="33" spans="1:7" ht="12.95" customHeight="1" x14ac:dyDescent="0.25">
      <c r="A33" s="12"/>
      <c r="B33" s="110">
        <v>2011</v>
      </c>
      <c r="C33" s="8">
        <v>3494820.68</v>
      </c>
      <c r="D33" s="8">
        <v>158199499.59999999</v>
      </c>
      <c r="E33" s="8">
        <f t="shared" si="0"/>
        <v>161694320.28</v>
      </c>
      <c r="F33" s="86">
        <f t="shared" si="1"/>
        <v>2.2091224617249043E-2</v>
      </c>
      <c r="G33" s="103"/>
    </row>
    <row r="34" spans="1:7" ht="12.95" customHeight="1" x14ac:dyDescent="0.25">
      <c r="A34" s="12"/>
      <c r="B34" s="110">
        <v>2012</v>
      </c>
      <c r="C34" s="8">
        <v>3776404.89</v>
      </c>
      <c r="D34" s="8">
        <v>164296789.88999999</v>
      </c>
      <c r="E34" s="8">
        <f t="shared" si="0"/>
        <v>168073194.77999997</v>
      </c>
      <c r="F34" s="86">
        <f t="shared" si="1"/>
        <v>2.2985262782847914E-2</v>
      </c>
      <c r="G34" s="103"/>
    </row>
    <row r="35" spans="1:7" ht="12.95" customHeight="1" x14ac:dyDescent="0.25">
      <c r="A35" s="12"/>
      <c r="B35" s="110">
        <v>2013</v>
      </c>
      <c r="C35" s="8">
        <v>1024849.81</v>
      </c>
      <c r="D35" s="8">
        <v>174347860.03999999</v>
      </c>
      <c r="E35" s="8">
        <f t="shared" si="0"/>
        <v>175372709.84999999</v>
      </c>
      <c r="F35" s="86">
        <f t="shared" si="1"/>
        <v>5.8781897854374154E-3</v>
      </c>
      <c r="G35" s="103"/>
    </row>
    <row r="36" spans="1:7" ht="12.95" customHeight="1" x14ac:dyDescent="0.25">
      <c r="A36" s="12"/>
      <c r="B36" s="110">
        <v>2014</v>
      </c>
      <c r="C36" s="8">
        <v>157650.98000000001</v>
      </c>
      <c r="D36" s="8">
        <v>178752507.62</v>
      </c>
      <c r="E36" s="8">
        <f t="shared" si="0"/>
        <v>178910158.59999999</v>
      </c>
      <c r="F36" s="86">
        <f t="shared" si="1"/>
        <v>8.8195115189735652E-4</v>
      </c>
      <c r="G36" s="103"/>
    </row>
    <row r="37" spans="1:7" ht="12.95" customHeight="1" x14ac:dyDescent="0.25">
      <c r="A37" s="12"/>
      <c r="B37" s="110">
        <v>2015</v>
      </c>
      <c r="C37" s="8">
        <v>1327556.8400000001</v>
      </c>
      <c r="D37" s="8">
        <v>195253394.18000001</v>
      </c>
      <c r="E37" s="8">
        <f t="shared" si="0"/>
        <v>196580951.02000001</v>
      </c>
      <c r="F37" s="86">
        <f t="shared" si="1"/>
        <v>6.7991485913743103E-3</v>
      </c>
      <c r="G37" s="103"/>
    </row>
    <row r="38" spans="1:7" ht="12.95" customHeight="1" x14ac:dyDescent="0.25">
      <c r="A38" s="12"/>
      <c r="B38" s="110">
        <v>2016</v>
      </c>
      <c r="C38" s="8">
        <v>963462.2</v>
      </c>
      <c r="D38" s="8">
        <v>207218857.16</v>
      </c>
      <c r="E38" s="8">
        <f t="shared" ref="E38:E39" si="2">C38+D38</f>
        <v>208182319.35999998</v>
      </c>
      <c r="F38" s="86">
        <f t="shared" ref="F38:F39" si="3">C38/D38</f>
        <v>4.6494909450064256E-3</v>
      </c>
      <c r="G38" s="103"/>
    </row>
    <row r="39" spans="1:7" ht="12.95" customHeight="1" x14ac:dyDescent="0.25">
      <c r="A39" s="12"/>
      <c r="B39" s="142">
        <v>2017</v>
      </c>
      <c r="C39" s="143">
        <v>30353820.949999999</v>
      </c>
      <c r="D39" s="143">
        <v>228593046.28</v>
      </c>
      <c r="E39" s="143">
        <f t="shared" si="2"/>
        <v>258946867.22999999</v>
      </c>
      <c r="F39" s="86">
        <f t="shared" si="3"/>
        <v>0.13278540814763054</v>
      </c>
      <c r="G39" s="103"/>
    </row>
    <row r="40" spans="1:7" ht="12.95" customHeight="1" x14ac:dyDescent="0.25">
      <c r="A40" s="12"/>
      <c r="B40" s="170">
        <v>2018</v>
      </c>
      <c r="C40" s="171">
        <v>14211672.550000001</v>
      </c>
      <c r="D40" s="171">
        <v>221348289.81</v>
      </c>
      <c r="E40" s="167">
        <f t="shared" ref="E40:E43" si="4">C40+D40</f>
        <v>235559962.36000001</v>
      </c>
      <c r="F40" s="86">
        <f t="shared" ref="F40:F43" si="5">C40/D40</f>
        <v>6.420502531191434E-2</v>
      </c>
      <c r="G40" s="103"/>
    </row>
    <row r="41" spans="1:7" ht="12.95" customHeight="1" x14ac:dyDescent="0.25">
      <c r="A41" s="12"/>
      <c r="B41" s="170">
        <v>2019</v>
      </c>
      <c r="C41" s="171">
        <v>9409336.5500000007</v>
      </c>
      <c r="D41" s="171">
        <v>236529795.15000001</v>
      </c>
      <c r="E41" s="167">
        <f t="shared" si="4"/>
        <v>245939131.70000002</v>
      </c>
      <c r="F41" s="86">
        <f t="shared" si="5"/>
        <v>3.978076649511697E-2</v>
      </c>
      <c r="G41" s="103"/>
    </row>
    <row r="42" spans="1:7" ht="12.95" customHeight="1" x14ac:dyDescent="0.25">
      <c r="A42" s="12"/>
      <c r="B42" s="170">
        <v>2020</v>
      </c>
      <c r="C42" s="171">
        <v>-9835366.4600000009</v>
      </c>
      <c r="D42" s="171">
        <v>232425981.06</v>
      </c>
      <c r="E42" s="167">
        <f t="shared" si="4"/>
        <v>222590614.59999999</v>
      </c>
      <c r="F42" s="86">
        <f t="shared" si="5"/>
        <v>-4.231612324553783E-2</v>
      </c>
      <c r="G42" s="103"/>
    </row>
    <row r="43" spans="1:7" ht="12.95" customHeight="1" x14ac:dyDescent="0.25">
      <c r="A43" s="12"/>
      <c r="B43" s="170">
        <v>2021</v>
      </c>
      <c r="C43" s="171">
        <v>8446490.4100000001</v>
      </c>
      <c r="D43" s="171">
        <v>283885532.51999998</v>
      </c>
      <c r="E43" s="167">
        <f t="shared" si="4"/>
        <v>292332022.93000001</v>
      </c>
      <c r="F43" s="86">
        <f t="shared" si="5"/>
        <v>2.9753155558939721E-2</v>
      </c>
      <c r="G43" s="103"/>
    </row>
    <row r="44" spans="1:7" ht="12.95" customHeight="1" x14ac:dyDescent="0.25">
      <c r="A44" s="12"/>
      <c r="B44" s="111" t="s">
        <v>28</v>
      </c>
      <c r="C44" s="112"/>
      <c r="D44" s="112"/>
      <c r="E44" s="112"/>
      <c r="F44" s="85">
        <f>AVERAGE(F34:F43)</f>
        <v>2.6540227552462721E-2</v>
      </c>
    </row>
    <row r="45" spans="1:7" x14ac:dyDescent="0.25">
      <c r="A45" s="12"/>
      <c r="B45" s="59"/>
      <c r="C45" s="59"/>
      <c r="D45" s="59"/>
      <c r="E45" s="59"/>
      <c r="F45" s="13"/>
    </row>
    <row r="46" spans="1:7" ht="44.25" customHeight="1" x14ac:dyDescent="0.25">
      <c r="A46" s="261" t="s">
        <v>96</v>
      </c>
      <c r="B46" s="261"/>
      <c r="C46" s="261"/>
      <c r="D46" s="261"/>
      <c r="E46" s="261"/>
      <c r="F46" s="261"/>
      <c r="G46" s="261"/>
    </row>
    <row r="47" spans="1:7" x14ac:dyDescent="0.25">
      <c r="B47" s="13"/>
      <c r="C47" s="13"/>
      <c r="D47" s="13"/>
      <c r="E47" s="13"/>
      <c r="F47" s="13"/>
    </row>
    <row r="48" spans="1:7" x14ac:dyDescent="0.25">
      <c r="A48" s="35" t="s">
        <v>143</v>
      </c>
      <c r="C48" s="13"/>
      <c r="D48" s="13"/>
      <c r="E48" s="13"/>
      <c r="F48" s="13"/>
    </row>
    <row r="50" spans="1:7" ht="30" customHeight="1" x14ac:dyDescent="0.25">
      <c r="A50" s="261" t="s">
        <v>139</v>
      </c>
      <c r="B50" s="261"/>
      <c r="C50" s="261"/>
      <c r="D50" s="261"/>
      <c r="E50" s="261"/>
      <c r="F50" s="261"/>
      <c r="G50" s="261"/>
    </row>
    <row r="51" spans="1:7" x14ac:dyDescent="0.25">
      <c r="B51" s="187"/>
      <c r="C51" s="187"/>
      <c r="D51" s="187"/>
      <c r="E51" s="187"/>
      <c r="F51" s="187"/>
    </row>
  </sheetData>
  <mergeCells count="2">
    <mergeCell ref="A50:G50"/>
    <mergeCell ref="A46:G46"/>
  </mergeCells>
  <printOptions horizontalCentered="1"/>
  <pageMargins left="0.7" right="0.7" top="0.75" bottom="0.75" header="0.3" footer="0.3"/>
  <pageSetup scale="83" orientation="portrait" r:id="rId1"/>
  <headerFooter>
    <oddHeader>&amp;R&amp;"Arial,Bold"&amp;10Exhibit 9
Page &amp;P</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84A0-946B-4D3F-A28D-107DD40C48D6}">
  <dimension ref="A1:F46"/>
  <sheetViews>
    <sheetView zoomScaleNormal="100" zoomScaleSheetLayoutView="100" workbookViewId="0">
      <selection activeCell="F26" sqref="F26"/>
    </sheetView>
  </sheetViews>
  <sheetFormatPr defaultRowHeight="15" x14ac:dyDescent="0.25"/>
  <cols>
    <col min="2" max="2" width="12.85546875" customWidth="1"/>
    <col min="3" max="3" width="17.42578125" customWidth="1"/>
    <col min="4" max="4" width="15" customWidth="1"/>
    <col min="5" max="5" width="4.7109375" customWidth="1"/>
  </cols>
  <sheetData>
    <row r="1" spans="1:6" x14ac:dyDescent="0.25">
      <c r="A1" s="177" t="s">
        <v>82</v>
      </c>
      <c r="B1" s="95"/>
      <c r="C1" s="95"/>
      <c r="D1" s="95"/>
      <c r="E1" s="95"/>
      <c r="F1" s="96"/>
    </row>
    <row r="2" spans="1:6" x14ac:dyDescent="0.25">
      <c r="A2" s="178" t="s">
        <v>78</v>
      </c>
      <c r="B2" s="95"/>
      <c r="C2" s="95"/>
      <c r="D2" s="95"/>
      <c r="E2" s="95"/>
      <c r="F2" s="96"/>
    </row>
    <row r="3" spans="1:6" x14ac:dyDescent="0.25">
      <c r="A3" s="178"/>
      <c r="B3" s="95"/>
      <c r="C3" s="95"/>
      <c r="D3" s="95"/>
      <c r="E3" s="95"/>
      <c r="F3" s="94"/>
    </row>
    <row r="4" spans="1:6" x14ac:dyDescent="0.25">
      <c r="A4" s="180" t="s">
        <v>144</v>
      </c>
      <c r="B4" s="93"/>
      <c r="C4" s="93"/>
      <c r="D4" s="93"/>
      <c r="E4" s="93"/>
      <c r="F4" s="10"/>
    </row>
    <row r="5" spans="1:6" x14ac:dyDescent="0.25">
      <c r="B5" s="93"/>
      <c r="C5" s="93"/>
      <c r="D5" s="93"/>
      <c r="E5" s="93"/>
    </row>
    <row r="6" spans="1:6" x14ac:dyDescent="0.25">
      <c r="B6" s="92" t="s">
        <v>22</v>
      </c>
      <c r="C6" s="92"/>
      <c r="D6" s="92"/>
      <c r="E6" s="92"/>
    </row>
    <row r="7" spans="1:6" x14ac:dyDescent="0.25">
      <c r="B7" s="91"/>
      <c r="C7" s="91"/>
      <c r="D7" s="91"/>
      <c r="E7" s="91"/>
    </row>
    <row r="8" spans="1:6" x14ac:dyDescent="0.25">
      <c r="B8" s="90"/>
      <c r="C8" s="89"/>
      <c r="D8" s="89"/>
      <c r="E8" s="87"/>
    </row>
    <row r="9" spans="1:6" x14ac:dyDescent="0.25">
      <c r="B9" s="88"/>
      <c r="C9" s="181" t="s">
        <v>146</v>
      </c>
    </row>
    <row r="10" spans="1:6" x14ac:dyDescent="0.25">
      <c r="B10" s="87" t="s">
        <v>137</v>
      </c>
      <c r="C10" s="87" t="s">
        <v>24</v>
      </c>
    </row>
    <row r="11" spans="1:6" x14ac:dyDescent="0.25">
      <c r="B11" s="4" t="s">
        <v>1</v>
      </c>
      <c r="C11" s="182" t="s">
        <v>147</v>
      </c>
    </row>
    <row r="12" spans="1:6" hidden="1" x14ac:dyDescent="0.25">
      <c r="A12" s="12"/>
      <c r="B12" s="172">
        <v>1994</v>
      </c>
      <c r="C12" s="173">
        <v>5571947.9100000001</v>
      </c>
    </row>
    <row r="13" spans="1:6" hidden="1" x14ac:dyDescent="0.25">
      <c r="A13" s="12"/>
      <c r="B13" s="172">
        <v>1995</v>
      </c>
      <c r="C13" s="173">
        <v>9601721.0399999991</v>
      </c>
    </row>
    <row r="14" spans="1:6" hidden="1" x14ac:dyDescent="0.25">
      <c r="A14" s="12"/>
      <c r="B14" s="172">
        <v>1996</v>
      </c>
      <c r="C14" s="173">
        <v>193708.79</v>
      </c>
    </row>
    <row r="15" spans="1:6" hidden="1" x14ac:dyDescent="0.25">
      <c r="A15" s="12"/>
      <c r="B15" s="172">
        <v>1997</v>
      </c>
      <c r="C15" s="173">
        <v>893798.26</v>
      </c>
    </row>
    <row r="16" spans="1:6" hidden="1" x14ac:dyDescent="0.25">
      <c r="A16" s="12"/>
      <c r="B16" s="172">
        <v>1998</v>
      </c>
      <c r="C16" s="173">
        <v>3749468.52</v>
      </c>
    </row>
    <row r="17" spans="1:3" hidden="1" x14ac:dyDescent="0.25">
      <c r="A17" s="12"/>
      <c r="B17" s="172">
        <v>1999</v>
      </c>
      <c r="C17" s="173">
        <v>69626.570000000007</v>
      </c>
    </row>
    <row r="18" spans="1:3" hidden="1" x14ac:dyDescent="0.25">
      <c r="A18" s="12"/>
      <c r="B18" s="172">
        <v>2000</v>
      </c>
      <c r="C18" s="173">
        <v>45745.37</v>
      </c>
    </row>
    <row r="19" spans="1:3" hidden="1" x14ac:dyDescent="0.25">
      <c r="A19" s="12"/>
      <c r="B19" s="172">
        <v>2001</v>
      </c>
      <c r="C19" s="173">
        <v>113397.73</v>
      </c>
    </row>
    <row r="20" spans="1:3" hidden="1" x14ac:dyDescent="0.25">
      <c r="A20" s="12"/>
      <c r="B20" s="172">
        <v>2002</v>
      </c>
      <c r="C20" s="173">
        <v>25755.200000000001</v>
      </c>
    </row>
    <row r="21" spans="1:3" hidden="1" x14ac:dyDescent="0.25">
      <c r="A21" s="12"/>
      <c r="B21" s="172">
        <v>2003</v>
      </c>
      <c r="C21" s="173">
        <v>2274711.56</v>
      </c>
    </row>
    <row r="22" spans="1:3" hidden="1" x14ac:dyDescent="0.25">
      <c r="A22" s="12"/>
      <c r="B22" s="172">
        <v>2004</v>
      </c>
      <c r="C22" s="173">
        <v>479200.3</v>
      </c>
    </row>
    <row r="23" spans="1:3" hidden="1" x14ac:dyDescent="0.25">
      <c r="A23" s="12"/>
      <c r="B23" s="172">
        <v>2005</v>
      </c>
      <c r="C23" s="173">
        <v>294981.40999999997</v>
      </c>
    </row>
    <row r="24" spans="1:3" hidden="1" x14ac:dyDescent="0.25">
      <c r="A24" s="12"/>
      <c r="B24" s="172">
        <v>2006</v>
      </c>
      <c r="C24" s="173">
        <v>5180690.3099999996</v>
      </c>
    </row>
    <row r="25" spans="1:3" x14ac:dyDescent="0.25">
      <c r="A25" s="12"/>
      <c r="B25" s="172">
        <v>2007</v>
      </c>
      <c r="C25" s="173">
        <v>0</v>
      </c>
    </row>
    <row r="26" spans="1:3" x14ac:dyDescent="0.25">
      <c r="A26" s="12"/>
      <c r="B26" s="172">
        <v>2008</v>
      </c>
      <c r="C26" s="173">
        <v>-22080.11</v>
      </c>
    </row>
    <row r="27" spans="1:3" x14ac:dyDescent="0.25">
      <c r="A27" s="12"/>
      <c r="B27" s="172">
        <v>2009</v>
      </c>
      <c r="C27" s="173">
        <v>-313344.77999999997</v>
      </c>
    </row>
    <row r="28" spans="1:3" x14ac:dyDescent="0.25">
      <c r="A28" s="12"/>
      <c r="B28" s="172">
        <v>2010</v>
      </c>
      <c r="C28" s="173">
        <v>-24696.07</v>
      </c>
    </row>
    <row r="29" spans="1:3" x14ac:dyDescent="0.25">
      <c r="A29" s="12"/>
      <c r="B29" s="172">
        <v>2011</v>
      </c>
      <c r="C29" s="173">
        <v>-74293.790000000008</v>
      </c>
    </row>
    <row r="30" spans="1:3" x14ac:dyDescent="0.25">
      <c r="A30" s="12"/>
      <c r="B30" s="172">
        <v>2012</v>
      </c>
      <c r="C30" s="173">
        <v>-23325.83</v>
      </c>
    </row>
    <row r="31" spans="1:3" x14ac:dyDescent="0.25">
      <c r="A31" s="12"/>
      <c r="B31" s="172">
        <v>2013</v>
      </c>
      <c r="C31" s="173">
        <v>-7463.03</v>
      </c>
    </row>
    <row r="32" spans="1:3" x14ac:dyDescent="0.25">
      <c r="A32" s="12"/>
      <c r="B32" s="172">
        <v>2014</v>
      </c>
      <c r="C32" s="173">
        <v>4.25</v>
      </c>
    </row>
    <row r="33" spans="1:6" x14ac:dyDescent="0.25">
      <c r="A33" s="12"/>
      <c r="B33" s="172">
        <v>2015</v>
      </c>
      <c r="C33" s="173">
        <v>-97.48</v>
      </c>
    </row>
    <row r="34" spans="1:6" x14ac:dyDescent="0.25">
      <c r="A34" s="12"/>
      <c r="B34" s="172">
        <v>2016</v>
      </c>
      <c r="C34" s="173">
        <v>1014.75</v>
      </c>
    </row>
    <row r="35" spans="1:6" x14ac:dyDescent="0.25">
      <c r="A35" s="12"/>
      <c r="B35" s="172">
        <v>2017</v>
      </c>
      <c r="C35" s="173">
        <v>-22509.58</v>
      </c>
    </row>
    <row r="36" spans="1:6" x14ac:dyDescent="0.25">
      <c r="A36" s="12"/>
      <c r="B36" s="170">
        <v>2018</v>
      </c>
      <c r="C36" s="171">
        <v>-14933.31</v>
      </c>
    </row>
    <row r="37" spans="1:6" x14ac:dyDescent="0.25">
      <c r="A37" s="12"/>
      <c r="B37" s="170">
        <v>2019</v>
      </c>
      <c r="C37" s="171">
        <v>500</v>
      </c>
    </row>
    <row r="38" spans="1:6" x14ac:dyDescent="0.25">
      <c r="A38" s="12"/>
      <c r="B38" s="170">
        <v>2020</v>
      </c>
      <c r="C38" s="171">
        <v>-16752495.700000001</v>
      </c>
    </row>
    <row r="39" spans="1:6" x14ac:dyDescent="0.25">
      <c r="A39" s="12"/>
      <c r="B39" s="170">
        <v>2021</v>
      </c>
      <c r="C39" s="171">
        <v>-812527.24</v>
      </c>
    </row>
    <row r="40" spans="1:6" x14ac:dyDescent="0.25">
      <c r="A40" s="12"/>
      <c r="B40" s="111"/>
      <c r="C40" s="112"/>
      <c r="D40" s="112"/>
      <c r="E40" s="112"/>
    </row>
    <row r="41" spans="1:6" x14ac:dyDescent="0.25">
      <c r="A41" s="12"/>
      <c r="B41" s="34" t="s">
        <v>138</v>
      </c>
      <c r="C41" s="59"/>
      <c r="D41" s="59"/>
      <c r="E41" s="59"/>
    </row>
    <row r="42" spans="1:6" ht="15.75" customHeight="1" x14ac:dyDescent="0.25">
      <c r="C42" s="174"/>
      <c r="D42" s="174"/>
      <c r="E42" s="174"/>
    </row>
    <row r="43" spans="1:6" ht="26.25" customHeight="1" x14ac:dyDescent="0.25">
      <c r="B43" s="261" t="s">
        <v>145</v>
      </c>
      <c r="C43" s="261"/>
      <c r="D43" s="261"/>
      <c r="E43" s="261"/>
      <c r="F43" s="174"/>
    </row>
    <row r="44" spans="1:6" x14ac:dyDescent="0.25">
      <c r="B44" s="261"/>
      <c r="C44" s="261"/>
      <c r="D44" s="261"/>
      <c r="E44" s="261"/>
      <c r="F44" s="174"/>
    </row>
    <row r="45" spans="1:6" x14ac:dyDescent="0.25">
      <c r="B45" s="35"/>
      <c r="C45" s="13"/>
      <c r="D45" s="13"/>
      <c r="E45" s="13"/>
    </row>
    <row r="46" spans="1:6" x14ac:dyDescent="0.25">
      <c r="B46" s="34"/>
    </row>
  </sheetData>
  <mergeCells count="1">
    <mergeCell ref="B43:E44"/>
  </mergeCells>
  <printOptions horizontalCentered="1"/>
  <pageMargins left="0.7" right="0.7" top="0.75" bottom="0.75" header="0.3" footer="0.3"/>
  <pageSetup scale="83" orientation="portrait" r:id="rId1"/>
  <headerFooter>
    <oddHeader>&amp;R&amp;"Arial,Bold"&amp;10Exhibit 9
Page &amp;P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7"/>
  <dimension ref="A1:O46"/>
  <sheetViews>
    <sheetView zoomScaleNormal="100" zoomScaleSheetLayoutView="90" workbookViewId="0">
      <selection activeCell="B1" sqref="B1"/>
    </sheetView>
  </sheetViews>
  <sheetFormatPr defaultRowHeight="15" x14ac:dyDescent="0.25"/>
  <cols>
    <col min="1" max="1" width="7.140625" customWidth="1"/>
    <col min="2" max="2" width="16.28515625" customWidth="1"/>
    <col min="3" max="3" width="22.140625" customWidth="1"/>
    <col min="4" max="4" width="22" bestFit="1" customWidth="1"/>
    <col min="5" max="5" width="11.140625" bestFit="1" customWidth="1"/>
    <col min="6" max="6" width="16.85546875" customWidth="1"/>
    <col min="7" max="7" width="6.140625" customWidth="1"/>
    <col min="9" max="9" width="21.140625" customWidth="1"/>
    <col min="10" max="10" width="10.140625" customWidth="1"/>
    <col min="11" max="11" width="11" customWidth="1"/>
    <col min="12" max="12" width="12.28515625" customWidth="1"/>
    <col min="13" max="13" width="14.42578125" customWidth="1"/>
    <col min="14" max="14" width="11" customWidth="1"/>
    <col min="15" max="15" width="10.28515625" customWidth="1"/>
  </cols>
  <sheetData>
    <row r="1" spans="1:15" ht="18.75" x14ac:dyDescent="0.3">
      <c r="A1" s="177" t="s">
        <v>82</v>
      </c>
      <c r="B1" s="63"/>
      <c r="C1" s="65"/>
      <c r="D1" s="65"/>
      <c r="E1" s="65"/>
      <c r="F1" s="65"/>
      <c r="G1" s="66"/>
      <c r="I1" s="177" t="s">
        <v>82</v>
      </c>
      <c r="J1" s="64"/>
      <c r="K1" s="65"/>
      <c r="L1" s="65"/>
      <c r="M1" s="65"/>
      <c r="N1" s="65"/>
      <c r="O1" s="64"/>
    </row>
    <row r="2" spans="1:15" ht="18.75" x14ac:dyDescent="0.3">
      <c r="A2" s="178" t="s">
        <v>78</v>
      </c>
      <c r="B2" s="63"/>
      <c r="C2" s="65"/>
      <c r="D2" s="65"/>
      <c r="E2" s="65"/>
      <c r="F2" s="65"/>
      <c r="G2" s="66"/>
      <c r="I2" s="178" t="s">
        <v>78</v>
      </c>
      <c r="J2" s="64"/>
      <c r="K2" s="65"/>
      <c r="L2" s="65"/>
      <c r="M2" s="65"/>
      <c r="N2" s="65"/>
      <c r="O2" s="68"/>
    </row>
    <row r="3" spans="1:15" ht="18.75" x14ac:dyDescent="0.3">
      <c r="A3" s="179"/>
      <c r="B3" s="63"/>
      <c r="C3" s="65"/>
      <c r="D3" s="65"/>
      <c r="E3" s="65"/>
      <c r="F3" s="65"/>
      <c r="G3" s="67"/>
      <c r="I3" s="178"/>
      <c r="J3" s="64"/>
      <c r="K3" s="65"/>
      <c r="L3" s="65"/>
      <c r="M3" s="65"/>
      <c r="N3" s="65"/>
      <c r="O3" s="64"/>
    </row>
    <row r="4" spans="1:15" ht="18.75" x14ac:dyDescent="0.3">
      <c r="A4" s="180" t="s">
        <v>95</v>
      </c>
      <c r="B4" s="63"/>
      <c r="C4" s="65"/>
      <c r="D4" s="65"/>
      <c r="E4" s="65"/>
      <c r="F4" s="65"/>
      <c r="G4" s="66"/>
      <c r="I4" s="180" t="s">
        <v>95</v>
      </c>
      <c r="J4" s="64"/>
      <c r="K4" s="65"/>
      <c r="L4" s="65"/>
      <c r="M4" s="65"/>
      <c r="N4" s="65"/>
      <c r="O4" s="64"/>
    </row>
    <row r="5" spans="1:15" ht="15.75" x14ac:dyDescent="0.25">
      <c r="A5" s="7" t="s">
        <v>94</v>
      </c>
      <c r="B5" s="113"/>
      <c r="C5" s="31"/>
      <c r="D5" s="31"/>
      <c r="E5" s="31"/>
      <c r="F5" s="31"/>
      <c r="G5" s="70"/>
      <c r="I5" s="7" t="s">
        <v>93</v>
      </c>
      <c r="J5" s="69"/>
      <c r="K5" s="31"/>
      <c r="L5" s="31"/>
      <c r="M5" s="31"/>
      <c r="N5" s="31"/>
      <c r="O5" s="69"/>
    </row>
    <row r="6" spans="1:15" ht="15.75" x14ac:dyDescent="0.25">
      <c r="A6" s="31"/>
      <c r="B6" s="114"/>
      <c r="C6" s="7"/>
      <c r="D6" s="7"/>
      <c r="E6" s="7"/>
      <c r="F6" s="7"/>
      <c r="G6" s="36"/>
      <c r="I6" s="9"/>
      <c r="K6" s="7"/>
      <c r="L6" s="7"/>
      <c r="M6" s="7"/>
      <c r="N6" s="7"/>
    </row>
    <row r="7" spans="1:15" ht="15" customHeight="1" x14ac:dyDescent="0.25">
      <c r="A7" s="9"/>
      <c r="B7" s="265" t="s">
        <v>268</v>
      </c>
      <c r="C7" s="265"/>
      <c r="D7" s="265"/>
      <c r="E7" s="265"/>
      <c r="F7" s="265"/>
      <c r="G7" s="6"/>
      <c r="I7" s="266" t="s">
        <v>102</v>
      </c>
      <c r="J7" s="266"/>
      <c r="K7" s="266"/>
      <c r="L7" s="266"/>
      <c r="M7" s="266"/>
      <c r="N7" s="266"/>
      <c r="O7" s="266"/>
    </row>
    <row r="8" spans="1:15" x14ac:dyDescent="0.25">
      <c r="A8" s="7"/>
      <c r="B8" s="265"/>
      <c r="C8" s="265"/>
      <c r="D8" s="265"/>
      <c r="E8" s="265"/>
      <c r="F8" s="265"/>
      <c r="G8" s="6"/>
      <c r="I8" s="266"/>
      <c r="J8" s="266"/>
      <c r="K8" s="266"/>
      <c r="L8" s="266"/>
      <c r="M8" s="266"/>
      <c r="N8" s="266"/>
      <c r="O8" s="266"/>
    </row>
    <row r="9" spans="1:15" x14ac:dyDescent="0.25">
      <c r="A9" s="9"/>
      <c r="B9" s="265"/>
      <c r="C9" s="265"/>
      <c r="D9" s="265"/>
      <c r="E9" s="265"/>
      <c r="F9" s="265"/>
      <c r="G9" s="6"/>
      <c r="I9" s="104"/>
      <c r="N9" s="59"/>
      <c r="O9" s="104"/>
    </row>
    <row r="10" spans="1:15" x14ac:dyDescent="0.25">
      <c r="A10" s="6"/>
      <c r="B10" s="115"/>
      <c r="C10" s="115"/>
      <c r="D10" s="90" t="s">
        <v>100</v>
      </c>
      <c r="E10" s="115"/>
      <c r="F10" s="115"/>
      <c r="G10" s="6"/>
      <c r="J10" s="267" t="s">
        <v>5</v>
      </c>
      <c r="K10" s="267"/>
      <c r="L10" s="267" t="s">
        <v>100</v>
      </c>
      <c r="M10" s="267"/>
      <c r="N10" s="59"/>
      <c r="O10" s="104"/>
    </row>
    <row r="11" spans="1:15" ht="15" customHeight="1" x14ac:dyDescent="0.25">
      <c r="A11" s="6"/>
      <c r="B11" s="115"/>
      <c r="C11" s="106" t="s">
        <v>5</v>
      </c>
      <c r="D11" s="257" t="s">
        <v>270</v>
      </c>
      <c r="E11" s="115"/>
      <c r="F11" s="115"/>
      <c r="G11" s="6"/>
      <c r="J11" s="262" t="s">
        <v>42</v>
      </c>
      <c r="K11" s="262"/>
      <c r="L11" s="263">
        <v>262537</v>
      </c>
      <c r="M11" s="263"/>
      <c r="N11" s="59"/>
    </row>
    <row r="12" spans="1:15" ht="15" customHeight="1" x14ac:dyDescent="0.25">
      <c r="A12" s="6"/>
      <c r="B12" s="115"/>
      <c r="C12" s="110" t="s">
        <v>42</v>
      </c>
      <c r="D12" s="8">
        <v>115019</v>
      </c>
      <c r="E12" s="115"/>
      <c r="F12" s="115"/>
      <c r="G12" s="6"/>
      <c r="J12" s="262" t="s">
        <v>92</v>
      </c>
      <c r="K12" s="262"/>
      <c r="L12" s="263">
        <v>32426</v>
      </c>
      <c r="M12" s="263"/>
      <c r="N12" s="59"/>
    </row>
    <row r="13" spans="1:15" x14ac:dyDescent="0.25">
      <c r="A13" s="6"/>
      <c r="B13" s="115"/>
      <c r="C13" s="110" t="s">
        <v>92</v>
      </c>
      <c r="D13" s="8">
        <v>9164</v>
      </c>
      <c r="E13" s="115"/>
      <c r="F13" s="115"/>
      <c r="G13" s="6"/>
      <c r="J13" s="262" t="s">
        <v>91</v>
      </c>
      <c r="K13" s="262"/>
      <c r="L13" s="263">
        <v>30192</v>
      </c>
      <c r="M13" s="263"/>
      <c r="N13" s="59"/>
    </row>
    <row r="14" spans="1:15" x14ac:dyDescent="0.25">
      <c r="A14" s="6"/>
      <c r="B14" s="115"/>
      <c r="C14" s="110" t="s">
        <v>91</v>
      </c>
      <c r="D14" s="8">
        <v>17816</v>
      </c>
      <c r="E14" s="115"/>
      <c r="F14" s="115"/>
      <c r="G14" s="6"/>
      <c r="J14" s="262" t="s">
        <v>90</v>
      </c>
      <c r="K14" s="262"/>
      <c r="L14" s="263">
        <v>232407</v>
      </c>
      <c r="M14" s="263"/>
      <c r="N14" s="59"/>
    </row>
    <row r="15" spans="1:15" x14ac:dyDescent="0.25">
      <c r="A15" s="6"/>
      <c r="B15" s="115"/>
      <c r="C15" s="110" t="s">
        <v>90</v>
      </c>
      <c r="D15" s="8">
        <v>123752</v>
      </c>
      <c r="E15" s="115"/>
      <c r="F15" s="115"/>
      <c r="G15" s="6"/>
      <c r="J15" s="262" t="s">
        <v>89</v>
      </c>
      <c r="K15" s="262"/>
      <c r="L15" s="263">
        <v>334554</v>
      </c>
      <c r="M15" s="263"/>
      <c r="N15" s="59"/>
    </row>
    <row r="16" spans="1:15" x14ac:dyDescent="0.25">
      <c r="A16" s="6"/>
      <c r="B16" s="115"/>
      <c r="C16" s="110" t="s">
        <v>89</v>
      </c>
      <c r="D16" s="8">
        <v>189025</v>
      </c>
      <c r="E16" s="115"/>
      <c r="F16" s="115"/>
      <c r="G16" s="6"/>
      <c r="I16" s="99"/>
      <c r="J16" s="262" t="s">
        <v>88</v>
      </c>
      <c r="K16" s="262"/>
      <c r="L16" s="263">
        <v>391844</v>
      </c>
      <c r="M16" s="263"/>
      <c r="N16" s="100"/>
    </row>
    <row r="17" spans="1:15" ht="15" customHeight="1" x14ac:dyDescent="0.25">
      <c r="A17" s="6"/>
      <c r="B17" s="115"/>
      <c r="C17" s="110" t="s">
        <v>88</v>
      </c>
      <c r="D17" s="8">
        <v>293047</v>
      </c>
      <c r="E17" s="115"/>
      <c r="F17" s="115"/>
      <c r="G17" s="6"/>
    </row>
    <row r="18" spans="1:15" x14ac:dyDescent="0.25">
      <c r="A18" s="6"/>
      <c r="B18" s="115"/>
      <c r="C18" s="115"/>
      <c r="D18" s="115"/>
      <c r="E18" s="115"/>
      <c r="F18" s="115"/>
      <c r="G18" s="6"/>
      <c r="I18" s="265" t="s">
        <v>35</v>
      </c>
      <c r="J18" s="265"/>
      <c r="K18" s="265"/>
      <c r="L18" s="265"/>
      <c r="M18" s="265"/>
      <c r="N18" s="265"/>
      <c r="O18" s="265"/>
    </row>
    <row r="19" spans="1:15" ht="15" customHeight="1" x14ac:dyDescent="0.25">
      <c r="A19" s="6"/>
      <c r="B19" s="268" t="s">
        <v>267</v>
      </c>
      <c r="C19" s="268"/>
      <c r="D19" s="268"/>
      <c r="E19" s="268"/>
      <c r="F19" s="268"/>
      <c r="G19" s="6"/>
      <c r="I19" s="265"/>
      <c r="J19" s="265"/>
      <c r="K19" s="265"/>
      <c r="L19" s="265"/>
      <c r="M19" s="265"/>
      <c r="N19" s="265"/>
      <c r="O19" s="265"/>
    </row>
    <row r="20" spans="1:15" x14ac:dyDescent="0.25">
      <c r="A20" s="6"/>
      <c r="B20" s="268"/>
      <c r="C20" s="268"/>
      <c r="D20" s="268"/>
      <c r="E20" s="268"/>
      <c r="F20" s="268"/>
      <c r="I20" s="118"/>
      <c r="O20" s="59"/>
    </row>
    <row r="21" spans="1:15" x14ac:dyDescent="0.25">
      <c r="A21" s="6"/>
      <c r="B21" s="116"/>
      <c r="C21" s="116"/>
      <c r="D21" s="116"/>
      <c r="E21" s="116"/>
      <c r="F21" s="116"/>
      <c r="I21" s="119" t="s">
        <v>36</v>
      </c>
      <c r="J21" s="119"/>
      <c r="K21" s="119"/>
      <c r="L21" s="119"/>
      <c r="M21" s="119"/>
      <c r="N21" s="119"/>
      <c r="O21" s="59"/>
    </row>
    <row r="22" spans="1:15" x14ac:dyDescent="0.25">
      <c r="A22" s="6"/>
      <c r="B22" s="99" t="s">
        <v>29</v>
      </c>
      <c r="C22" s="34"/>
      <c r="D22" s="34"/>
      <c r="E22" s="34"/>
      <c r="F22" s="34"/>
      <c r="I22" s="34"/>
      <c r="J22" s="118" t="s">
        <v>38</v>
      </c>
      <c r="K22" s="118" t="s">
        <v>39</v>
      </c>
      <c r="L22" s="118" t="s">
        <v>40</v>
      </c>
      <c r="M22" s="270" t="s">
        <v>41</v>
      </c>
      <c r="N22" s="270"/>
      <c r="O22" s="41"/>
    </row>
    <row r="23" spans="1:15" x14ac:dyDescent="0.25">
      <c r="A23" s="6"/>
      <c r="B23" s="117"/>
      <c r="C23" s="34"/>
      <c r="D23" s="90" t="s">
        <v>100</v>
      </c>
      <c r="E23" s="34"/>
      <c r="F23" s="34"/>
      <c r="I23" s="34" t="s">
        <v>37</v>
      </c>
      <c r="J23" s="120" t="s">
        <v>166</v>
      </c>
      <c r="K23" s="121">
        <v>-9.5070000000000002E-2</v>
      </c>
      <c r="L23" s="121">
        <v>2.3519999999999999E-2</v>
      </c>
      <c r="M23" s="271">
        <f>(1+K23)*(1+L23)-1</f>
        <v>-7.3786046399999972E-2</v>
      </c>
      <c r="N23" s="271"/>
      <c r="O23" s="59"/>
    </row>
    <row r="24" spans="1:15" x14ac:dyDescent="0.25">
      <c r="A24" s="6"/>
      <c r="B24" s="117"/>
      <c r="C24" s="106" t="s">
        <v>30</v>
      </c>
      <c r="D24" s="257" t="s">
        <v>270</v>
      </c>
      <c r="E24" s="34"/>
      <c r="F24" s="34"/>
      <c r="I24" s="118"/>
      <c r="O24" s="59"/>
    </row>
    <row r="25" spans="1:15" x14ac:dyDescent="0.25">
      <c r="A25" s="6"/>
      <c r="B25" s="117"/>
      <c r="C25" s="110" t="s">
        <v>136</v>
      </c>
      <c r="D25" s="110">
        <v>16</v>
      </c>
      <c r="E25" s="34"/>
      <c r="F25" s="34"/>
      <c r="I25" s="119" t="s">
        <v>52</v>
      </c>
      <c r="J25" s="119"/>
      <c r="K25" s="119"/>
      <c r="L25" s="119"/>
      <c r="M25" s="119"/>
      <c r="N25" s="119"/>
      <c r="O25" s="59"/>
    </row>
    <row r="26" spans="1:15" x14ac:dyDescent="0.25">
      <c r="A26" s="6"/>
      <c r="B26" s="117"/>
      <c r="C26" s="110" t="s">
        <v>266</v>
      </c>
      <c r="D26" s="110">
        <v>18</v>
      </c>
      <c r="E26" s="34"/>
      <c r="F26" s="34"/>
      <c r="I26" s="34"/>
      <c r="J26" s="118" t="s">
        <v>38</v>
      </c>
      <c r="K26" s="118" t="s">
        <v>39</v>
      </c>
      <c r="L26" s="118" t="s">
        <v>40</v>
      </c>
      <c r="M26" s="270" t="s">
        <v>41</v>
      </c>
      <c r="N26" s="270"/>
      <c r="O26" s="34"/>
    </row>
    <row r="27" spans="1:15" x14ac:dyDescent="0.25">
      <c r="A27" s="6"/>
      <c r="B27" s="117"/>
      <c r="C27" s="110" t="s">
        <v>265</v>
      </c>
      <c r="D27" s="110">
        <v>31</v>
      </c>
      <c r="E27" s="34"/>
      <c r="F27" s="34"/>
      <c r="I27" s="34" t="s">
        <v>42</v>
      </c>
      <c r="J27" s="202" t="s">
        <v>166</v>
      </c>
      <c r="K27" s="203" t="s">
        <v>43</v>
      </c>
      <c r="L27" s="203" t="s">
        <v>43</v>
      </c>
      <c r="M27" s="269">
        <v>-0.01</v>
      </c>
      <c r="N27" s="269"/>
      <c r="O27" s="34"/>
    </row>
    <row r="28" spans="1:15" x14ac:dyDescent="0.25">
      <c r="A28" s="6"/>
      <c r="B28" s="117"/>
      <c r="C28" s="110" t="s">
        <v>264</v>
      </c>
      <c r="D28" s="110">
        <v>36</v>
      </c>
      <c r="E28" s="34"/>
      <c r="F28" s="34"/>
      <c r="I28" s="34"/>
      <c r="J28" s="34"/>
      <c r="K28" s="34"/>
      <c r="N28" s="34"/>
      <c r="O28" s="34"/>
    </row>
    <row r="29" spans="1:15" x14ac:dyDescent="0.25">
      <c r="A29" s="6"/>
      <c r="B29" s="117"/>
      <c r="C29" s="110" t="s">
        <v>263</v>
      </c>
      <c r="D29" s="110">
        <v>31</v>
      </c>
      <c r="E29" s="34"/>
      <c r="F29" s="34"/>
      <c r="I29" s="34"/>
      <c r="J29" s="34"/>
      <c r="K29" s="34"/>
      <c r="L29" s="122" t="s">
        <v>101</v>
      </c>
      <c r="M29" s="110">
        <v>275</v>
      </c>
      <c r="N29" s="34"/>
      <c r="O29" s="34"/>
    </row>
    <row r="30" spans="1:15" x14ac:dyDescent="0.25">
      <c r="A30" s="6"/>
      <c r="B30" s="117"/>
      <c r="C30" s="110" t="s">
        <v>262</v>
      </c>
      <c r="D30" s="110">
        <v>33</v>
      </c>
      <c r="E30" s="34"/>
      <c r="F30" s="34"/>
      <c r="I30" s="34"/>
      <c r="J30" s="34"/>
      <c r="K30" s="34"/>
      <c r="L30" s="122" t="s">
        <v>44</v>
      </c>
      <c r="M30" s="105">
        <f>ROUND(SQRT(M29/6000),3)</f>
        <v>0.214</v>
      </c>
      <c r="N30" s="34"/>
      <c r="O30" s="34"/>
    </row>
    <row r="31" spans="1:15" x14ac:dyDescent="0.25">
      <c r="A31" s="6"/>
      <c r="B31" s="117"/>
      <c r="C31" s="118"/>
      <c r="D31" s="118"/>
      <c r="E31" s="34"/>
      <c r="F31" s="34"/>
      <c r="I31" s="34"/>
      <c r="J31" s="34"/>
      <c r="K31" s="34"/>
      <c r="L31" s="122" t="s">
        <v>50</v>
      </c>
      <c r="M31" s="105">
        <f>(M30*(1+M23)+(1-M30)*(1+M27))-1</f>
        <v>-2.3650213929599984E-2</v>
      </c>
      <c r="N31" s="34"/>
      <c r="O31" s="34"/>
    </row>
    <row r="32" spans="1:15" x14ac:dyDescent="0.25">
      <c r="A32" s="6"/>
      <c r="B32" s="117"/>
      <c r="C32" s="118" t="s">
        <v>31</v>
      </c>
      <c r="D32" s="256">
        <f>SUM(D25:D30)</f>
        <v>165</v>
      </c>
      <c r="E32" s="34"/>
      <c r="F32" s="34"/>
      <c r="I32" s="34"/>
      <c r="J32" s="34"/>
      <c r="K32" s="34"/>
      <c r="L32" s="122" t="s">
        <v>51</v>
      </c>
      <c r="M32" s="123">
        <f>M31</f>
        <v>-2.3650213929599984E-2</v>
      </c>
      <c r="N32" s="34"/>
      <c r="O32" s="34"/>
    </row>
    <row r="33" spans="1:15" x14ac:dyDescent="0.25">
      <c r="A33" s="6"/>
      <c r="B33" s="117"/>
      <c r="C33" s="118"/>
      <c r="D33" s="118"/>
      <c r="E33" s="34"/>
      <c r="F33" s="34"/>
      <c r="I33" s="34"/>
      <c r="J33" s="34"/>
      <c r="K33" s="34"/>
      <c r="N33" s="34"/>
      <c r="O33" s="34"/>
    </row>
    <row r="34" spans="1:15" x14ac:dyDescent="0.25">
      <c r="A34" s="6"/>
      <c r="B34" s="117"/>
      <c r="C34" s="118" t="s">
        <v>32</v>
      </c>
      <c r="D34" s="105">
        <f>ROUND(SQRT(D32/3000),3)</f>
        <v>0.23499999999999999</v>
      </c>
      <c r="E34" s="34"/>
      <c r="F34" s="34"/>
      <c r="I34" s="34"/>
      <c r="J34" s="34"/>
      <c r="K34" s="34"/>
      <c r="L34" s="122" t="s">
        <v>45</v>
      </c>
      <c r="M34" s="124">
        <v>44470</v>
      </c>
      <c r="N34" s="34"/>
      <c r="O34" s="34"/>
    </row>
    <row r="35" spans="1:15" x14ac:dyDescent="0.25">
      <c r="A35" s="6"/>
      <c r="B35" s="102"/>
      <c r="C35" s="35"/>
      <c r="D35" s="35"/>
      <c r="E35" s="35"/>
      <c r="F35" s="35"/>
      <c r="L35" s="122" t="s">
        <v>46</v>
      </c>
      <c r="M35" s="124">
        <v>45292</v>
      </c>
    </row>
    <row r="36" spans="1:15" x14ac:dyDescent="0.25">
      <c r="A36" s="6"/>
      <c r="B36" s="102" t="s">
        <v>34</v>
      </c>
      <c r="C36" s="35"/>
      <c r="D36" s="35"/>
      <c r="E36" s="35"/>
      <c r="F36" s="35"/>
    </row>
    <row r="37" spans="1:15" x14ac:dyDescent="0.25">
      <c r="A37" s="6"/>
      <c r="B37" s="102" t="s">
        <v>33</v>
      </c>
      <c r="C37" s="35"/>
      <c r="D37" s="35"/>
      <c r="E37" s="35"/>
      <c r="F37" s="35"/>
      <c r="I37" s="34" t="s">
        <v>47</v>
      </c>
      <c r="J37" s="125" t="s">
        <v>136</v>
      </c>
      <c r="K37" s="126" t="str">
        <f>LEFT(J37,4)-1&amp; RIGHT(J37,3)</f>
        <v>2021-1Q</v>
      </c>
      <c r="L37" s="126" t="str">
        <f>LEFT(K37,4)-1&amp; RIGHT(K37,3)</f>
        <v>2020-1Q</v>
      </c>
      <c r="M37" s="126" t="str">
        <f>LEFT(L37,4)-1&amp; RIGHT(L37,3)</f>
        <v>2019-1Q</v>
      </c>
      <c r="N37" s="126" t="str">
        <f>LEFT(M37,4)-1&amp; RIGHT(M37,3)</f>
        <v>2018-1Q</v>
      </c>
      <c r="O37" s="126" t="str">
        <f>LEFT(N37,4)-1&amp; RIGHT(N37,3)</f>
        <v>2017-1Q</v>
      </c>
    </row>
    <row r="38" spans="1:15" x14ac:dyDescent="0.25">
      <c r="A38" s="6"/>
      <c r="B38" s="6"/>
      <c r="I38" s="34" t="s">
        <v>48</v>
      </c>
      <c r="J38" s="127">
        <v>2.25</v>
      </c>
      <c r="K38" s="122">
        <f>J38+1</f>
        <v>3.25</v>
      </c>
      <c r="L38" s="122">
        <f>K38+1</f>
        <v>4.25</v>
      </c>
      <c r="M38" s="122">
        <f>L38+1</f>
        <v>5.25</v>
      </c>
      <c r="N38" s="122">
        <f>M38+1</f>
        <v>6.25</v>
      </c>
      <c r="O38" s="122">
        <f>N38+1</f>
        <v>7.25</v>
      </c>
    </row>
    <row r="39" spans="1:15" x14ac:dyDescent="0.25">
      <c r="A39" s="6"/>
      <c r="B39" s="6"/>
      <c r="I39" s="34" t="s">
        <v>49</v>
      </c>
      <c r="J39" s="128">
        <f t="shared" ref="J39:O39" si="0">ROUND((1+$M$32)^J38,3)</f>
        <v>0.94799999999999995</v>
      </c>
      <c r="K39" s="128">
        <f t="shared" si="0"/>
        <v>0.92500000000000004</v>
      </c>
      <c r="L39" s="128">
        <f t="shared" si="0"/>
        <v>0.90300000000000002</v>
      </c>
      <c r="M39" s="128">
        <f t="shared" si="0"/>
        <v>0.88200000000000001</v>
      </c>
      <c r="N39" s="128">
        <f t="shared" si="0"/>
        <v>0.86099999999999999</v>
      </c>
      <c r="O39" s="128">
        <f t="shared" si="0"/>
        <v>0.84099999999999997</v>
      </c>
    </row>
    <row r="40" spans="1:15" x14ac:dyDescent="0.25">
      <c r="A40" s="6"/>
      <c r="B40" s="6"/>
      <c r="J40" s="34"/>
      <c r="K40" s="129"/>
      <c r="L40" s="129"/>
      <c r="M40" s="129"/>
      <c r="N40" s="129"/>
      <c r="O40" s="129"/>
    </row>
    <row r="41" spans="1:15" x14ac:dyDescent="0.25">
      <c r="A41" s="6"/>
      <c r="B41" s="6"/>
      <c r="I41" s="34" t="s">
        <v>103</v>
      </c>
      <c r="J41" s="34"/>
      <c r="K41" s="34"/>
      <c r="L41" s="34"/>
      <c r="M41" s="34"/>
      <c r="N41" s="34"/>
      <c r="O41" s="34"/>
    </row>
    <row r="42" spans="1:15" ht="15" customHeight="1" x14ac:dyDescent="0.25">
      <c r="I42" s="34" t="s">
        <v>60</v>
      </c>
      <c r="O42" s="101"/>
    </row>
    <row r="43" spans="1:15" x14ac:dyDescent="0.25">
      <c r="O43" s="101"/>
    </row>
    <row r="44" spans="1:15" x14ac:dyDescent="0.25">
      <c r="I44" s="264" t="str">
        <f>"**Credibility Weighted Annual Trend = ( [MISC LIAB "&amp;J23&amp;" credibility] * (1+[MISC LIAB pure premium trend]) + (1-[MISC LIAB "&amp;J23&amp;" credibility])*(1+ [ Fast Track BIPD "&amp;J23&amp;" pure premium trend]) ) - 1"</f>
        <v>**Credibility Weighted Annual Trend = ( [MISC LIAB 24 pt credibility] * (1+[MISC LIAB pure premium trend]) + (1-[MISC LIAB 24 pt credibility])*(1+ [ Fast Track BIPD 24 pt pure premium trend]) ) - 1</v>
      </c>
      <c r="J44" s="264"/>
      <c r="K44" s="264"/>
      <c r="L44" s="264"/>
      <c r="M44" s="264"/>
      <c r="N44" s="264"/>
      <c r="O44" s="101"/>
    </row>
    <row r="45" spans="1:15" x14ac:dyDescent="0.25">
      <c r="I45" s="264"/>
      <c r="J45" s="264"/>
      <c r="K45" s="264"/>
      <c r="L45" s="264"/>
      <c r="M45" s="264"/>
      <c r="N45" s="264"/>
    </row>
    <row r="46" spans="1:15" x14ac:dyDescent="0.25">
      <c r="I46" s="264"/>
      <c r="J46" s="264"/>
      <c r="K46" s="264"/>
      <c r="L46" s="264"/>
      <c r="M46" s="264"/>
      <c r="N46" s="264"/>
    </row>
  </sheetData>
  <mergeCells count="23">
    <mergeCell ref="I44:N46"/>
    <mergeCell ref="B7:F9"/>
    <mergeCell ref="I7:O8"/>
    <mergeCell ref="J10:K10"/>
    <mergeCell ref="L10:M10"/>
    <mergeCell ref="B19:F20"/>
    <mergeCell ref="J16:K16"/>
    <mergeCell ref="I18:O19"/>
    <mergeCell ref="M27:N27"/>
    <mergeCell ref="M26:N26"/>
    <mergeCell ref="M23:N23"/>
    <mergeCell ref="M22:N22"/>
    <mergeCell ref="L16:M16"/>
    <mergeCell ref="J15:K15"/>
    <mergeCell ref="J14:K14"/>
    <mergeCell ref="J13:K13"/>
    <mergeCell ref="J12:K12"/>
    <mergeCell ref="J11:K11"/>
    <mergeCell ref="L15:M15"/>
    <mergeCell ref="L14:M14"/>
    <mergeCell ref="L13:M13"/>
    <mergeCell ref="L12:M12"/>
    <mergeCell ref="L11:M11"/>
  </mergeCells>
  <printOptions horizontalCentered="1"/>
  <pageMargins left="0.7" right="0.7" top="0.75" bottom="0.75" header="0.3" footer="0.3"/>
  <pageSetup scale="83" orientation="portrait" useFirstPageNumber="1" r:id="rId1"/>
  <headerFooter>
    <oddHeader>&amp;R&amp;"Arial,Bold"&amp;10Exhibit 10
Page &amp;P</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BC018-3249-4877-A27E-7C39C5BCBC15}">
  <dimension ref="A1:Q99"/>
  <sheetViews>
    <sheetView zoomScaleNormal="100" zoomScaleSheetLayoutView="100" workbookViewId="0">
      <selection sqref="A1:M1"/>
    </sheetView>
  </sheetViews>
  <sheetFormatPr defaultRowHeight="15" x14ac:dyDescent="0.25"/>
  <cols>
    <col min="1" max="1" width="12.7109375" customWidth="1"/>
    <col min="2" max="2" width="10.5703125" bestFit="1" customWidth="1"/>
    <col min="3" max="3" width="14" customWidth="1"/>
    <col min="4" max="4" width="14.7109375" customWidth="1"/>
    <col min="5" max="6" width="18.42578125" bestFit="1" customWidth="1"/>
    <col min="7" max="7" width="17.7109375" customWidth="1"/>
    <col min="8" max="8" width="23.140625" bestFit="1" customWidth="1"/>
    <col min="9" max="9" width="13.85546875" bestFit="1" customWidth="1"/>
    <col min="10" max="10" width="9.5703125" bestFit="1" customWidth="1"/>
    <col min="11" max="11" width="10.140625" bestFit="1" customWidth="1"/>
    <col min="12" max="13" width="14.85546875" bestFit="1" customWidth="1"/>
    <col min="14" max="14" width="6.5703125" customWidth="1"/>
    <col min="15" max="15" width="17" bestFit="1" customWidth="1"/>
    <col min="16" max="16" width="6.5703125" customWidth="1"/>
    <col min="17" max="18" width="14.5703125" bestFit="1" customWidth="1"/>
  </cols>
  <sheetData>
    <row r="1" spans="1:17" ht="18" customHeight="1" x14ac:dyDescent="0.25">
      <c r="A1" s="258" t="s">
        <v>82</v>
      </c>
      <c r="B1" s="258"/>
      <c r="C1" s="258"/>
      <c r="D1" s="258"/>
      <c r="E1" s="258"/>
      <c r="F1" s="258"/>
      <c r="G1" s="258"/>
      <c r="H1" s="258"/>
      <c r="I1" s="258"/>
      <c r="J1" s="258"/>
      <c r="K1" s="258"/>
      <c r="L1" s="258"/>
      <c r="M1" s="258"/>
      <c r="N1" s="38"/>
      <c r="O1" s="38"/>
      <c r="P1" s="38"/>
      <c r="Q1" s="38"/>
    </row>
    <row r="2" spans="1:17" ht="18" customHeight="1" x14ac:dyDescent="0.25">
      <c r="A2" s="259" t="s">
        <v>78</v>
      </c>
      <c r="B2" s="259"/>
      <c r="C2" s="259"/>
      <c r="D2" s="259"/>
      <c r="E2" s="259"/>
      <c r="F2" s="259"/>
      <c r="G2" s="259"/>
      <c r="H2" s="259"/>
      <c r="I2" s="259"/>
      <c r="J2" s="259"/>
      <c r="K2" s="259"/>
      <c r="L2" s="259"/>
      <c r="M2" s="259"/>
      <c r="N2" s="38"/>
      <c r="O2" s="38"/>
      <c r="P2" s="38"/>
      <c r="Q2" s="38"/>
    </row>
    <row r="3" spans="1:17" ht="18" x14ac:dyDescent="0.25">
      <c r="A3" s="190"/>
      <c r="B3" s="37"/>
      <c r="C3" s="37"/>
      <c r="D3" s="37"/>
      <c r="E3" s="37"/>
      <c r="F3" s="37"/>
      <c r="G3" s="37"/>
      <c r="H3" s="37"/>
      <c r="I3" s="38"/>
      <c r="J3" s="38"/>
      <c r="K3" s="38"/>
      <c r="L3" s="38"/>
      <c r="M3" s="38"/>
      <c r="N3" s="38"/>
      <c r="O3" s="38"/>
      <c r="P3" s="38"/>
      <c r="Q3" s="38"/>
    </row>
    <row r="4" spans="1:17" ht="18" customHeight="1" x14ac:dyDescent="0.25">
      <c r="A4" s="260" t="s">
        <v>212</v>
      </c>
      <c r="B4" s="260"/>
      <c r="C4" s="260"/>
      <c r="D4" s="260"/>
      <c r="E4" s="260"/>
      <c r="F4" s="260"/>
      <c r="G4" s="260"/>
      <c r="H4" s="260"/>
      <c r="I4" s="260"/>
      <c r="J4" s="260"/>
      <c r="K4" s="260"/>
      <c r="L4" s="260"/>
      <c r="M4" s="260"/>
      <c r="N4" s="38"/>
      <c r="O4" s="38"/>
      <c r="P4" s="38"/>
      <c r="Q4" s="38"/>
    </row>
    <row r="5" spans="1:17" x14ac:dyDescent="0.25">
      <c r="A5" s="1"/>
      <c r="B5" s="1"/>
      <c r="C5" s="1"/>
      <c r="D5" s="1"/>
      <c r="E5" s="1"/>
      <c r="F5" s="1"/>
      <c r="G5" s="1"/>
      <c r="H5" s="1"/>
      <c r="I5" s="38"/>
      <c r="J5" s="38"/>
      <c r="K5" s="38"/>
      <c r="L5" s="38"/>
      <c r="M5" s="38"/>
      <c r="N5" s="38"/>
      <c r="O5" s="38"/>
      <c r="P5" s="38"/>
      <c r="Q5" s="38"/>
    </row>
    <row r="6" spans="1:17" x14ac:dyDescent="0.25">
      <c r="A6" s="1"/>
      <c r="B6" s="1"/>
      <c r="C6" s="1"/>
      <c r="D6" s="1"/>
      <c r="E6" s="1"/>
      <c r="F6" s="1"/>
      <c r="G6" s="1"/>
      <c r="H6" s="1"/>
      <c r="I6" s="38"/>
      <c r="J6" s="38"/>
      <c r="K6" s="38"/>
      <c r="L6" s="38"/>
      <c r="M6" s="38"/>
      <c r="N6" s="38"/>
      <c r="O6" s="38"/>
      <c r="P6" s="38"/>
      <c r="Q6" s="38"/>
    </row>
    <row r="7" spans="1:17" x14ac:dyDescent="0.25">
      <c r="A7" s="238" t="s">
        <v>63</v>
      </c>
      <c r="B7" s="238" t="s">
        <v>64</v>
      </c>
      <c r="C7" s="238" t="s">
        <v>65</v>
      </c>
      <c r="D7" s="238" t="s">
        <v>66</v>
      </c>
      <c r="E7" s="238" t="s">
        <v>67</v>
      </c>
      <c r="F7" s="238" t="s">
        <v>213</v>
      </c>
      <c r="G7" s="238" t="s">
        <v>214</v>
      </c>
      <c r="H7" s="238" t="s">
        <v>215</v>
      </c>
      <c r="I7" s="238" t="s">
        <v>216</v>
      </c>
      <c r="J7" s="238" t="s">
        <v>217</v>
      </c>
      <c r="K7" s="238" t="s">
        <v>218</v>
      </c>
      <c r="L7" s="238" t="s">
        <v>219</v>
      </c>
      <c r="M7" s="238" t="s">
        <v>220</v>
      </c>
      <c r="N7" s="38"/>
      <c r="O7" s="38"/>
      <c r="P7" s="38"/>
      <c r="Q7" s="38"/>
    </row>
    <row r="8" spans="1:17" x14ac:dyDescent="0.25">
      <c r="A8" s="239"/>
      <c r="B8" s="239" t="s">
        <v>167</v>
      </c>
      <c r="C8" s="239" t="s">
        <v>230</v>
      </c>
      <c r="D8" s="239" t="s">
        <v>167</v>
      </c>
      <c r="E8" s="255" t="s">
        <v>167</v>
      </c>
      <c r="F8" s="239" t="s">
        <v>167</v>
      </c>
      <c r="G8" s="255" t="s">
        <v>167</v>
      </c>
      <c r="H8" s="255" t="s">
        <v>167</v>
      </c>
      <c r="I8" s="255" t="s">
        <v>230</v>
      </c>
      <c r="J8" s="239" t="s">
        <v>167</v>
      </c>
      <c r="K8" s="239" t="s">
        <v>167</v>
      </c>
      <c r="L8" s="239" t="s">
        <v>26</v>
      </c>
      <c r="M8" s="239" t="s">
        <v>253</v>
      </c>
      <c r="N8" s="38"/>
      <c r="O8" s="38"/>
      <c r="P8" s="38"/>
      <c r="Q8" s="38"/>
    </row>
    <row r="9" spans="1:17" x14ac:dyDescent="0.25">
      <c r="A9" s="239"/>
      <c r="B9" s="239" t="s">
        <v>222</v>
      </c>
      <c r="C9" s="239" t="s">
        <v>231</v>
      </c>
      <c r="D9" s="239" t="s">
        <v>239</v>
      </c>
      <c r="E9" s="255" t="s">
        <v>241</v>
      </c>
      <c r="F9" s="239" t="s">
        <v>242</v>
      </c>
      <c r="G9" s="255" t="s">
        <v>245</v>
      </c>
      <c r="H9" s="255" t="s">
        <v>246</v>
      </c>
      <c r="I9" s="255" t="s">
        <v>247</v>
      </c>
      <c r="J9" s="239" t="s">
        <v>243</v>
      </c>
      <c r="K9" s="239" t="s">
        <v>254</v>
      </c>
      <c r="L9" s="239" t="s">
        <v>167</v>
      </c>
      <c r="M9" s="239" t="s">
        <v>212</v>
      </c>
      <c r="N9" s="38"/>
      <c r="O9" s="38"/>
      <c r="P9" s="38"/>
      <c r="Q9" s="38"/>
    </row>
    <row r="10" spans="1:17" x14ac:dyDescent="0.25">
      <c r="A10" s="239"/>
      <c r="B10" s="239" t="s">
        <v>223</v>
      </c>
      <c r="C10" s="239" t="s">
        <v>232</v>
      </c>
      <c r="D10" s="239" t="s">
        <v>240</v>
      </c>
      <c r="E10" s="255" t="s">
        <v>240</v>
      </c>
      <c r="F10" s="239" t="s">
        <v>243</v>
      </c>
      <c r="G10" s="255" t="s">
        <v>248</v>
      </c>
      <c r="H10" s="255" t="s">
        <v>249</v>
      </c>
      <c r="I10" s="255" t="s">
        <v>250</v>
      </c>
      <c r="J10" s="239" t="s">
        <v>255</v>
      </c>
      <c r="K10" s="239" t="s">
        <v>233</v>
      </c>
      <c r="L10" s="239" t="s">
        <v>212</v>
      </c>
      <c r="M10" s="239" t="s">
        <v>256</v>
      </c>
      <c r="N10" s="38"/>
      <c r="O10" s="38"/>
      <c r="P10" s="38"/>
      <c r="Q10" s="38"/>
    </row>
    <row r="11" spans="1:17" x14ac:dyDescent="0.25">
      <c r="A11" s="240" t="s">
        <v>1</v>
      </c>
      <c r="B11" s="240" t="s">
        <v>224</v>
      </c>
      <c r="C11" s="240" t="s">
        <v>233</v>
      </c>
      <c r="D11" s="240" t="s">
        <v>0</v>
      </c>
      <c r="E11" s="240" t="s">
        <v>0</v>
      </c>
      <c r="F11" s="241" t="s">
        <v>244</v>
      </c>
      <c r="G11" s="241" t="s">
        <v>251</v>
      </c>
      <c r="H11" s="241" t="s">
        <v>252</v>
      </c>
      <c r="I11" s="240" t="s">
        <v>0</v>
      </c>
      <c r="J11" s="240" t="s">
        <v>257</v>
      </c>
      <c r="K11" s="240" t="s">
        <v>258</v>
      </c>
      <c r="L11" s="240" t="s">
        <v>259</v>
      </c>
      <c r="M11" s="241" t="s">
        <v>260</v>
      </c>
      <c r="N11" s="38"/>
      <c r="O11" s="38"/>
      <c r="P11" s="38"/>
      <c r="Q11" s="38"/>
    </row>
    <row r="12" spans="1:17" x14ac:dyDescent="0.25">
      <c r="A12" s="239">
        <v>2019</v>
      </c>
      <c r="B12" s="242">
        <v>17359486.782951269</v>
      </c>
      <c r="C12" s="253">
        <v>-5109824</v>
      </c>
      <c r="D12" s="243">
        <v>3967349292.0300002</v>
      </c>
      <c r="E12" s="253">
        <v>123141021.73</v>
      </c>
      <c r="F12" s="243">
        <f>D12+E12</f>
        <v>4090490313.7600002</v>
      </c>
      <c r="G12" s="244">
        <f>D12/F12</f>
        <v>0.96989577965366014</v>
      </c>
      <c r="H12" s="245">
        <f>B12*G12</f>
        <v>16836892.967737928</v>
      </c>
      <c r="I12" s="253">
        <v>39905695775</v>
      </c>
      <c r="J12" s="246">
        <f>D12/I12</f>
        <v>9.9418121022098641E-2</v>
      </c>
      <c r="K12" s="243">
        <f>C12*J12</f>
        <v>-508009.10083362414</v>
      </c>
      <c r="L12" s="243">
        <f>H12+K12</f>
        <v>16328883.866904303</v>
      </c>
      <c r="M12" s="246">
        <f>L12/D12</f>
        <v>4.1158170518808025E-3</v>
      </c>
      <c r="N12" s="38"/>
      <c r="O12" s="38"/>
      <c r="P12" s="38"/>
      <c r="Q12" s="38"/>
    </row>
    <row r="13" spans="1:17" x14ac:dyDescent="0.25">
      <c r="A13" s="239">
        <v>2020</v>
      </c>
      <c r="B13" s="242">
        <v>10305783.225784404</v>
      </c>
      <c r="C13" s="253">
        <v>-5491184</v>
      </c>
      <c r="D13" s="243">
        <v>3873849974.9499998</v>
      </c>
      <c r="E13" s="253">
        <v>120605646.36</v>
      </c>
      <c r="F13" s="243">
        <f t="shared" ref="F13:F14" si="0">D13+E13</f>
        <v>3994455621.3099999</v>
      </c>
      <c r="G13" s="244">
        <f t="shared" ref="G13:G14" si="1">D13/F13</f>
        <v>0.96980673768996661</v>
      </c>
      <c r="H13" s="245">
        <f t="shared" ref="H13:H14" si="2">B13*G13</f>
        <v>9994618.0095379539</v>
      </c>
      <c r="I13" s="253">
        <v>39458699247</v>
      </c>
      <c r="J13" s="246">
        <f t="shared" ref="J13:J14" si="3">D13/I13</f>
        <v>9.8174801726251135E-2</v>
      </c>
      <c r="K13" s="243">
        <f>C13*J13</f>
        <v>-539095.90044236265</v>
      </c>
      <c r="L13" s="243">
        <f t="shared" ref="L13:L14" si="4">H13+K13</f>
        <v>9455522.1090955921</v>
      </c>
      <c r="M13" s="246">
        <f t="shared" ref="M13:M14" si="5">L13/D13</f>
        <v>2.4408591376122238E-3</v>
      </c>
      <c r="N13" s="38"/>
      <c r="O13" s="38"/>
      <c r="P13" s="38"/>
      <c r="Q13" s="38"/>
    </row>
    <row r="14" spans="1:17" x14ac:dyDescent="0.25">
      <c r="A14" s="239">
        <v>2021</v>
      </c>
      <c r="B14" s="242">
        <v>23202.923924868144</v>
      </c>
      <c r="C14" s="254">
        <v>-5478077</v>
      </c>
      <c r="D14" s="243">
        <v>3822754870.1599998</v>
      </c>
      <c r="E14" s="253">
        <v>132024710.95999999</v>
      </c>
      <c r="F14" s="243">
        <f t="shared" si="0"/>
        <v>3954779581.1199999</v>
      </c>
      <c r="G14" s="244">
        <f t="shared" si="1"/>
        <v>0.9666164173623526</v>
      </c>
      <c r="H14" s="245">
        <f t="shared" si="2"/>
        <v>22428.327196587263</v>
      </c>
      <c r="I14" s="253">
        <v>40624420247</v>
      </c>
      <c r="J14" s="246">
        <f t="shared" si="3"/>
        <v>9.4099924304576379E-2</v>
      </c>
      <c r="K14" s="243">
        <f>C14*J14</f>
        <v>-515486.63103464089</v>
      </c>
      <c r="L14" s="243">
        <f t="shared" si="4"/>
        <v>-493058.3038380536</v>
      </c>
      <c r="M14" s="246">
        <f t="shared" si="5"/>
        <v>-1.2897983799244151E-4</v>
      </c>
      <c r="N14" s="38"/>
      <c r="O14" s="38"/>
      <c r="P14" s="38"/>
      <c r="Q14" s="38"/>
    </row>
    <row r="15" spans="1:17" x14ac:dyDescent="0.25">
      <c r="A15" s="239"/>
      <c r="B15" s="247"/>
      <c r="C15" s="243"/>
      <c r="D15" s="243"/>
      <c r="E15" s="243"/>
      <c r="F15" s="243"/>
      <c r="G15" s="248"/>
      <c r="H15" s="239"/>
      <c r="I15" s="249"/>
      <c r="J15" s="249"/>
      <c r="K15" s="249"/>
      <c r="L15" s="249"/>
      <c r="M15" s="249"/>
      <c r="N15" s="38"/>
      <c r="O15" s="38"/>
      <c r="P15" s="38"/>
      <c r="Q15" s="38"/>
    </row>
    <row r="16" spans="1:17" x14ac:dyDescent="0.25">
      <c r="A16" s="249" t="s">
        <v>221</v>
      </c>
      <c r="B16" s="239" t="s">
        <v>225</v>
      </c>
      <c r="C16" s="249" t="s">
        <v>234</v>
      </c>
      <c r="D16" s="243"/>
      <c r="E16" s="243"/>
      <c r="F16" s="243"/>
      <c r="G16" s="248"/>
      <c r="H16" s="239"/>
      <c r="I16" s="243"/>
      <c r="J16" s="249"/>
      <c r="K16" s="249"/>
      <c r="L16" s="249"/>
      <c r="M16" s="249"/>
      <c r="N16" s="38"/>
      <c r="O16" s="38"/>
      <c r="P16" s="38"/>
      <c r="Q16" s="38"/>
    </row>
    <row r="17" spans="1:17" x14ac:dyDescent="0.25">
      <c r="A17" s="249"/>
      <c r="B17" s="239" t="s">
        <v>226</v>
      </c>
      <c r="C17" s="250" t="s">
        <v>235</v>
      </c>
      <c r="D17" s="243"/>
      <c r="E17" s="243"/>
      <c r="F17" s="243"/>
      <c r="G17" s="248"/>
      <c r="H17" s="239"/>
      <c r="I17" s="249"/>
      <c r="J17" s="249"/>
      <c r="K17" s="249"/>
      <c r="L17" s="249"/>
      <c r="M17" s="249"/>
      <c r="N17" s="38"/>
      <c r="O17" s="38"/>
      <c r="P17" s="38"/>
      <c r="Q17" s="38"/>
    </row>
    <row r="18" spans="1:17" x14ac:dyDescent="0.25">
      <c r="A18" s="249"/>
      <c r="B18" s="239" t="s">
        <v>227</v>
      </c>
      <c r="C18" s="249" t="s">
        <v>236</v>
      </c>
      <c r="D18" s="243"/>
      <c r="E18" s="243"/>
      <c r="F18" s="243"/>
      <c r="G18" s="248"/>
      <c r="H18" s="239"/>
      <c r="I18" s="251"/>
      <c r="J18" s="249"/>
      <c r="K18" s="249"/>
      <c r="L18" s="249"/>
      <c r="M18" s="249"/>
      <c r="N18" s="38"/>
      <c r="O18" s="38"/>
      <c r="P18" s="38"/>
      <c r="Q18" s="38"/>
    </row>
    <row r="19" spans="1:17" x14ac:dyDescent="0.25">
      <c r="A19" s="249"/>
      <c r="B19" s="239" t="s">
        <v>228</v>
      </c>
      <c r="C19" s="249" t="s">
        <v>237</v>
      </c>
      <c r="D19" s="243"/>
      <c r="E19" s="243"/>
      <c r="F19" s="243"/>
      <c r="G19" s="248"/>
      <c r="H19" s="239"/>
      <c r="I19" s="249"/>
      <c r="J19" s="249"/>
      <c r="K19" s="249"/>
      <c r="L19" s="249"/>
      <c r="M19" s="249"/>
      <c r="N19" s="38"/>
      <c r="O19" s="38"/>
      <c r="P19" s="38"/>
      <c r="Q19" s="38"/>
    </row>
    <row r="20" spans="1:17" x14ac:dyDescent="0.25">
      <c r="A20" s="249"/>
      <c r="B20" s="239" t="s">
        <v>229</v>
      </c>
      <c r="C20" s="249" t="s">
        <v>238</v>
      </c>
      <c r="D20" s="249"/>
      <c r="E20" s="249"/>
      <c r="F20" s="249"/>
      <c r="G20" s="249"/>
      <c r="H20" s="252"/>
      <c r="I20" s="249"/>
      <c r="J20" s="249"/>
      <c r="K20" s="249"/>
      <c r="L20" s="249"/>
      <c r="M20" s="249"/>
      <c r="N20" s="38"/>
      <c r="O20" s="38"/>
      <c r="P20" s="38"/>
      <c r="Q20" s="38"/>
    </row>
    <row r="21" spans="1:17" x14ac:dyDescent="0.25">
      <c r="A21" s="249"/>
      <c r="B21" s="249"/>
      <c r="C21" s="249"/>
      <c r="D21" s="249"/>
      <c r="E21" s="249"/>
      <c r="F21" s="249"/>
      <c r="G21" s="249"/>
      <c r="H21" s="249"/>
      <c r="I21" s="249"/>
      <c r="J21" s="249"/>
      <c r="K21" s="249"/>
      <c r="L21" s="249"/>
      <c r="M21" s="249"/>
      <c r="N21" s="38"/>
      <c r="O21" s="38"/>
      <c r="P21" s="38"/>
      <c r="Q21" s="38"/>
    </row>
    <row r="22" spans="1:17" x14ac:dyDescent="0.25">
      <c r="A22" s="272" t="s">
        <v>261</v>
      </c>
      <c r="B22" s="272"/>
      <c r="C22" s="272"/>
      <c r="D22" s="272"/>
      <c r="E22" s="272"/>
      <c r="F22" s="272"/>
      <c r="G22" s="272"/>
      <c r="H22" s="272"/>
      <c r="I22" s="272"/>
      <c r="J22" s="272"/>
      <c r="K22" s="272"/>
      <c r="L22" s="272"/>
      <c r="M22" s="272"/>
      <c r="N22" s="38"/>
      <c r="O22" s="38"/>
      <c r="P22" s="38"/>
      <c r="Q22" s="38"/>
    </row>
    <row r="23" spans="1:17" x14ac:dyDescent="0.25">
      <c r="A23" s="272"/>
      <c r="B23" s="272"/>
      <c r="C23" s="272"/>
      <c r="D23" s="272"/>
      <c r="E23" s="272"/>
      <c r="F23" s="272"/>
      <c r="G23" s="272"/>
      <c r="H23" s="272"/>
      <c r="I23" s="272"/>
      <c r="J23" s="272"/>
      <c r="K23" s="272"/>
      <c r="L23" s="272"/>
      <c r="M23" s="272"/>
      <c r="N23" s="38"/>
      <c r="O23" s="38"/>
      <c r="P23" s="38"/>
      <c r="Q23" s="38"/>
    </row>
    <row r="24" spans="1:17" x14ac:dyDescent="0.25">
      <c r="A24" s="1"/>
      <c r="B24" s="1"/>
      <c r="C24" s="1"/>
      <c r="D24" s="1"/>
      <c r="E24" s="1"/>
      <c r="F24" s="1"/>
      <c r="G24" s="1"/>
      <c r="H24" s="1"/>
      <c r="I24" s="38"/>
      <c r="J24" s="38"/>
      <c r="K24" s="38"/>
      <c r="L24" s="38"/>
      <c r="M24" s="38"/>
      <c r="N24" s="38"/>
      <c r="O24" s="38"/>
      <c r="P24" s="38"/>
      <c r="Q24" s="38"/>
    </row>
    <row r="25" spans="1:17" x14ac:dyDescent="0.25">
      <c r="A25" s="1"/>
      <c r="B25" s="1"/>
      <c r="C25" s="1"/>
      <c r="D25" s="1"/>
      <c r="E25" s="1"/>
      <c r="F25" s="1"/>
      <c r="G25" s="1"/>
      <c r="H25" s="1"/>
      <c r="I25" s="38"/>
      <c r="J25" s="38"/>
      <c r="K25" s="38"/>
      <c r="L25" s="38"/>
      <c r="M25" s="38"/>
      <c r="N25" s="38"/>
      <c r="O25" s="38"/>
      <c r="P25" s="38"/>
      <c r="Q25" s="38"/>
    </row>
    <row r="26" spans="1:17" x14ac:dyDescent="0.25">
      <c r="A26" s="1"/>
      <c r="B26" s="1"/>
      <c r="C26" s="1"/>
      <c r="D26" s="1"/>
      <c r="E26" s="1"/>
      <c r="F26" s="1"/>
      <c r="G26" s="1"/>
      <c r="H26" s="1"/>
      <c r="I26" s="38"/>
      <c r="J26" s="38"/>
      <c r="K26" s="38"/>
      <c r="L26" s="38"/>
      <c r="M26" s="38"/>
      <c r="N26" s="38"/>
      <c r="O26" s="38"/>
      <c r="P26" s="38"/>
      <c r="Q26" s="38"/>
    </row>
    <row r="27" spans="1:17" x14ac:dyDescent="0.25">
      <c r="A27" s="1"/>
      <c r="B27" s="1"/>
      <c r="C27" s="1"/>
      <c r="D27" s="1"/>
      <c r="E27" s="1"/>
      <c r="F27" s="1"/>
      <c r="G27" s="1"/>
      <c r="H27" s="1"/>
      <c r="I27" s="38"/>
      <c r="J27" s="38"/>
      <c r="K27" s="38"/>
      <c r="L27" s="38"/>
      <c r="M27" s="38"/>
      <c r="N27" s="38"/>
      <c r="O27" s="38"/>
      <c r="P27" s="38"/>
      <c r="Q27" s="38"/>
    </row>
    <row r="28" spans="1:17" x14ac:dyDescent="0.25">
      <c r="A28" s="1"/>
      <c r="B28" s="1"/>
      <c r="C28" s="1"/>
      <c r="D28" s="1"/>
      <c r="E28" s="1"/>
      <c r="F28" s="1"/>
      <c r="G28" s="1"/>
      <c r="H28" s="1"/>
      <c r="I28" s="38"/>
      <c r="J28" s="38"/>
      <c r="K28" s="38"/>
      <c r="L28" s="38"/>
      <c r="M28" s="38"/>
      <c r="N28" s="38"/>
      <c r="O28" s="38"/>
      <c r="P28" s="38"/>
      <c r="Q28" s="38"/>
    </row>
    <row r="29" spans="1:17" x14ac:dyDescent="0.25">
      <c r="A29" s="1"/>
      <c r="B29" s="1"/>
      <c r="C29" s="1"/>
      <c r="D29" s="1"/>
      <c r="E29" s="1"/>
      <c r="F29" s="1"/>
      <c r="G29" s="1"/>
      <c r="H29" s="1"/>
      <c r="I29" s="38"/>
      <c r="J29" s="38"/>
      <c r="K29" s="38"/>
      <c r="L29" s="38"/>
      <c r="M29" s="38"/>
      <c r="N29" s="38"/>
      <c r="O29" s="38"/>
      <c r="P29" s="38"/>
      <c r="Q29" s="38"/>
    </row>
    <row r="30" spans="1:17" x14ac:dyDescent="0.25">
      <c r="A30" s="1"/>
      <c r="B30" s="1"/>
      <c r="C30" s="1"/>
      <c r="D30" s="1"/>
      <c r="E30" s="1"/>
      <c r="F30" s="1"/>
      <c r="G30" s="1"/>
      <c r="H30" s="1"/>
      <c r="I30" s="38"/>
      <c r="J30" s="38"/>
      <c r="K30" s="38"/>
      <c r="L30" s="38"/>
      <c r="M30" s="38"/>
      <c r="N30" s="38"/>
      <c r="O30" s="38"/>
      <c r="P30" s="38"/>
      <c r="Q30" s="38"/>
    </row>
    <row r="31" spans="1:17" x14ac:dyDescent="0.25">
      <c r="A31" s="1"/>
      <c r="B31" s="1"/>
      <c r="C31" s="1"/>
      <c r="D31" s="1"/>
      <c r="E31" s="1"/>
      <c r="F31" s="1"/>
      <c r="G31" s="1"/>
      <c r="H31" s="1"/>
      <c r="I31" s="38"/>
      <c r="J31" s="38"/>
      <c r="K31" s="38"/>
      <c r="L31" s="38"/>
      <c r="M31" s="38"/>
      <c r="N31" s="38"/>
      <c r="O31" s="38"/>
      <c r="P31" s="38"/>
      <c r="Q31" s="38"/>
    </row>
    <row r="32" spans="1:17" x14ac:dyDescent="0.25">
      <c r="A32" s="1"/>
      <c r="B32" s="1"/>
      <c r="C32" s="1"/>
      <c r="D32" s="1"/>
      <c r="E32" s="1"/>
      <c r="F32" s="1"/>
      <c r="G32" s="1"/>
      <c r="H32" s="1"/>
      <c r="I32" s="38"/>
      <c r="J32" s="38"/>
      <c r="K32" s="38"/>
      <c r="L32" s="38"/>
      <c r="M32" s="38"/>
      <c r="N32" s="38"/>
      <c r="O32" s="38"/>
      <c r="P32" s="38"/>
      <c r="Q32" s="38"/>
    </row>
    <row r="33" spans="1:17" x14ac:dyDescent="0.25">
      <c r="A33" s="1"/>
      <c r="B33" s="1"/>
      <c r="C33" s="1"/>
      <c r="D33" s="1"/>
      <c r="E33" s="1"/>
      <c r="F33" s="1"/>
      <c r="G33" s="1"/>
      <c r="H33" s="1"/>
      <c r="I33" s="38"/>
      <c r="J33" s="38"/>
      <c r="K33" s="38"/>
      <c r="L33" s="38"/>
      <c r="M33" s="38"/>
      <c r="N33" s="38"/>
      <c r="O33" s="38"/>
      <c r="P33" s="38"/>
      <c r="Q33" s="38"/>
    </row>
    <row r="34" spans="1:17" x14ac:dyDescent="0.25">
      <c r="A34" s="1"/>
      <c r="B34" s="1"/>
      <c r="C34" s="1"/>
      <c r="D34" s="1"/>
      <c r="E34" s="1"/>
      <c r="F34" s="1"/>
      <c r="G34" s="1"/>
      <c r="H34" s="1"/>
      <c r="I34" s="38"/>
      <c r="J34" s="38"/>
      <c r="K34" s="38"/>
      <c r="L34" s="38"/>
      <c r="M34" s="38"/>
      <c r="N34" s="38"/>
      <c r="O34" s="38"/>
      <c r="P34" s="38"/>
      <c r="Q34" s="38"/>
    </row>
    <row r="35" spans="1:17" x14ac:dyDescent="0.25">
      <c r="A35" s="1"/>
      <c r="B35" s="1"/>
      <c r="C35" s="1"/>
      <c r="D35" s="1"/>
      <c r="E35" s="1"/>
      <c r="F35" s="1"/>
      <c r="G35" s="1"/>
      <c r="H35" s="1"/>
      <c r="I35" s="38"/>
      <c r="J35" s="38"/>
      <c r="K35" s="38"/>
      <c r="L35" s="38"/>
      <c r="M35" s="38"/>
      <c r="N35" s="38"/>
      <c r="O35" s="38"/>
      <c r="P35" s="38"/>
      <c r="Q35" s="38"/>
    </row>
    <row r="36" spans="1:17" x14ac:dyDescent="0.25">
      <c r="A36" s="1"/>
      <c r="B36" s="1"/>
      <c r="C36" s="1"/>
      <c r="D36" s="1"/>
      <c r="E36" s="1"/>
      <c r="F36" s="1"/>
      <c r="G36" s="1"/>
      <c r="H36" s="1"/>
      <c r="I36" s="38"/>
      <c r="J36" s="38"/>
      <c r="K36" s="38"/>
      <c r="L36" s="38"/>
      <c r="M36" s="38"/>
      <c r="N36" s="38"/>
      <c r="O36" s="38"/>
      <c r="P36" s="38"/>
      <c r="Q36" s="38"/>
    </row>
    <row r="37" spans="1:17" x14ac:dyDescent="0.25">
      <c r="A37" s="1"/>
      <c r="B37" s="1"/>
      <c r="C37" s="1"/>
      <c r="D37" s="1"/>
      <c r="E37" s="1"/>
      <c r="F37" s="1"/>
      <c r="G37" s="1"/>
      <c r="H37" s="1"/>
      <c r="I37" s="38"/>
      <c r="J37" s="38"/>
      <c r="K37" s="38"/>
      <c r="L37" s="38"/>
      <c r="M37" s="38"/>
      <c r="N37" s="38"/>
      <c r="O37" s="38"/>
      <c r="P37" s="38"/>
      <c r="Q37" s="38"/>
    </row>
    <row r="38" spans="1:17" x14ac:dyDescent="0.25">
      <c r="A38" s="1"/>
      <c r="B38" s="1"/>
      <c r="C38" s="1"/>
      <c r="D38" s="1"/>
      <c r="E38" s="1"/>
      <c r="F38" s="1"/>
      <c r="G38" s="1"/>
      <c r="H38" s="1"/>
      <c r="I38" s="38"/>
      <c r="J38" s="38"/>
      <c r="K38" s="38"/>
      <c r="L38" s="38"/>
      <c r="M38" s="38"/>
      <c r="N38" s="38"/>
      <c r="O38" s="38"/>
      <c r="P38" s="38"/>
      <c r="Q38" s="38"/>
    </row>
    <row r="39" spans="1:17" x14ac:dyDescent="0.25">
      <c r="A39" s="1"/>
      <c r="B39" s="1"/>
      <c r="C39" s="1"/>
      <c r="D39" s="1"/>
      <c r="E39" s="1"/>
      <c r="F39" s="1"/>
      <c r="G39" s="1"/>
      <c r="H39" s="1"/>
      <c r="I39" s="38"/>
      <c r="J39" s="38"/>
      <c r="K39" s="38"/>
      <c r="L39" s="38"/>
      <c r="M39" s="38"/>
      <c r="N39" s="38"/>
      <c r="O39" s="38"/>
      <c r="P39" s="38"/>
      <c r="Q39" s="38"/>
    </row>
    <row r="40" spans="1:17" x14ac:dyDescent="0.25">
      <c r="A40" s="1"/>
      <c r="B40" s="1"/>
      <c r="C40" s="1"/>
      <c r="D40" s="1"/>
      <c r="E40" s="1"/>
      <c r="F40" s="1"/>
      <c r="G40" s="1"/>
      <c r="H40" s="1"/>
      <c r="I40" s="38"/>
      <c r="J40" s="38"/>
      <c r="K40" s="38"/>
      <c r="L40" s="38"/>
      <c r="M40" s="38"/>
      <c r="N40" s="38"/>
      <c r="O40" s="38"/>
      <c r="P40" s="38"/>
      <c r="Q40" s="38"/>
    </row>
    <row r="41" spans="1:17" x14ac:dyDescent="0.25">
      <c r="A41" s="1"/>
      <c r="B41" s="1"/>
      <c r="C41" s="1"/>
      <c r="D41" s="1"/>
      <c r="E41" s="1"/>
      <c r="F41" s="1"/>
      <c r="G41" s="1"/>
      <c r="H41" s="1"/>
      <c r="I41" s="38"/>
      <c r="J41" s="38"/>
      <c r="K41" s="38"/>
      <c r="L41" s="38"/>
      <c r="M41" s="38"/>
      <c r="N41" s="38"/>
      <c r="O41" s="38"/>
      <c r="P41" s="38"/>
      <c r="Q41" s="38"/>
    </row>
    <row r="42" spans="1:17" x14ac:dyDescent="0.25">
      <c r="A42" s="1"/>
      <c r="B42" s="1"/>
      <c r="C42" s="1"/>
      <c r="D42" s="1"/>
      <c r="E42" s="1"/>
      <c r="F42" s="1"/>
      <c r="G42" s="1"/>
      <c r="H42" s="1"/>
      <c r="I42" s="38"/>
      <c r="J42" s="38"/>
      <c r="K42" s="38"/>
      <c r="L42" s="38"/>
      <c r="M42" s="38"/>
      <c r="N42" s="38"/>
      <c r="O42" s="38"/>
      <c r="P42" s="38"/>
      <c r="Q42" s="38"/>
    </row>
    <row r="43" spans="1:17" x14ac:dyDescent="0.25">
      <c r="A43" s="1"/>
      <c r="B43" s="1"/>
      <c r="C43" s="1"/>
      <c r="D43" s="1"/>
      <c r="E43" s="1"/>
      <c r="F43" s="1"/>
      <c r="G43" s="1"/>
      <c r="H43" s="1"/>
      <c r="I43" s="38"/>
      <c r="J43" s="38"/>
      <c r="K43" s="38"/>
      <c r="L43" s="38"/>
      <c r="M43" s="38"/>
      <c r="N43" s="38"/>
      <c r="O43" s="38"/>
      <c r="P43" s="38"/>
      <c r="Q43" s="38"/>
    </row>
    <row r="44" spans="1:17" x14ac:dyDescent="0.25">
      <c r="A44" s="1"/>
      <c r="B44" s="1"/>
      <c r="C44" s="1"/>
      <c r="D44" s="1"/>
      <c r="E44" s="1"/>
      <c r="F44" s="1"/>
      <c r="G44" s="1"/>
      <c r="H44" s="1"/>
      <c r="I44" s="38"/>
      <c r="J44" s="38"/>
      <c r="K44" s="38"/>
      <c r="L44" s="38"/>
      <c r="M44" s="38"/>
      <c r="N44" s="38"/>
      <c r="O44" s="38"/>
      <c r="P44" s="38"/>
      <c r="Q44" s="38"/>
    </row>
    <row r="45" spans="1:17" x14ac:dyDescent="0.25">
      <c r="A45" s="1"/>
      <c r="B45" s="1"/>
      <c r="C45" s="1"/>
      <c r="D45" s="1"/>
      <c r="E45" s="1"/>
      <c r="F45" s="1"/>
      <c r="G45" s="1"/>
      <c r="H45" s="1"/>
      <c r="I45" s="38"/>
      <c r="J45" s="38"/>
      <c r="K45" s="38"/>
      <c r="L45" s="38"/>
      <c r="M45" s="38"/>
      <c r="N45" s="38"/>
      <c r="O45" s="38"/>
      <c r="P45" s="38"/>
      <c r="Q45" s="38"/>
    </row>
    <row r="46" spans="1:17" x14ac:dyDescent="0.25">
      <c r="A46" s="1"/>
      <c r="B46" s="1"/>
      <c r="C46" s="1"/>
      <c r="D46" s="1"/>
      <c r="E46" s="1"/>
      <c r="F46" s="1"/>
      <c r="G46" s="1"/>
      <c r="H46" s="1"/>
      <c r="I46" s="38"/>
      <c r="J46" s="38"/>
      <c r="K46" s="38"/>
      <c r="L46" s="38"/>
      <c r="M46" s="38"/>
      <c r="N46" s="38"/>
      <c r="O46" s="38"/>
      <c r="P46" s="38"/>
      <c r="Q46" s="38"/>
    </row>
    <row r="47" spans="1:17" x14ac:dyDescent="0.25">
      <c r="A47" s="1"/>
      <c r="B47" s="1"/>
      <c r="C47" s="1"/>
      <c r="D47" s="1"/>
      <c r="E47" s="1"/>
      <c r="F47" s="1"/>
      <c r="G47" s="1"/>
      <c r="H47" s="1"/>
      <c r="I47" s="38"/>
      <c r="J47" s="38"/>
      <c r="K47" s="38"/>
      <c r="L47" s="38"/>
      <c r="M47" s="38"/>
      <c r="N47" s="38"/>
      <c r="O47" s="38"/>
      <c r="P47" s="38"/>
      <c r="Q47" s="38"/>
    </row>
    <row r="48" spans="1:17" x14ac:dyDescent="0.25">
      <c r="A48" s="1"/>
      <c r="B48" s="1"/>
      <c r="C48" s="1"/>
      <c r="D48" s="1"/>
      <c r="E48" s="1"/>
      <c r="F48" s="1"/>
      <c r="G48" s="1"/>
      <c r="H48" s="1"/>
      <c r="I48" s="38"/>
      <c r="J48" s="38"/>
      <c r="K48" s="38"/>
      <c r="L48" s="38"/>
      <c r="M48" s="38"/>
      <c r="N48" s="38"/>
      <c r="O48" s="38"/>
      <c r="P48" s="38"/>
      <c r="Q48" s="38"/>
    </row>
    <row r="49" spans="1:17" x14ac:dyDescent="0.25">
      <c r="A49" s="1"/>
      <c r="B49" s="1"/>
      <c r="C49" s="1"/>
      <c r="D49" s="1"/>
      <c r="E49" s="1"/>
      <c r="F49" s="1"/>
      <c r="G49" s="1"/>
      <c r="H49" s="1"/>
      <c r="I49" s="38"/>
      <c r="J49" s="38"/>
      <c r="K49" s="38"/>
      <c r="L49" s="38"/>
      <c r="M49" s="38"/>
      <c r="N49" s="38"/>
      <c r="O49" s="38"/>
      <c r="P49" s="38"/>
      <c r="Q49" s="38"/>
    </row>
    <row r="50" spans="1:17" x14ac:dyDescent="0.25">
      <c r="A50" s="1"/>
      <c r="B50" s="1"/>
      <c r="C50" s="1"/>
      <c r="D50" s="1"/>
      <c r="E50" s="1"/>
      <c r="F50" s="1"/>
      <c r="G50" s="1"/>
      <c r="H50" s="1"/>
      <c r="I50" s="38"/>
      <c r="J50" s="38"/>
      <c r="K50" s="38"/>
      <c r="L50" s="38"/>
      <c r="M50" s="38"/>
      <c r="N50" s="38"/>
      <c r="O50" s="38"/>
      <c r="P50" s="38"/>
      <c r="Q50" s="38"/>
    </row>
    <row r="51" spans="1:17" x14ac:dyDescent="0.25">
      <c r="A51" s="1"/>
      <c r="B51" s="1"/>
      <c r="C51" s="1"/>
      <c r="D51" s="1"/>
      <c r="E51" s="1"/>
      <c r="F51" s="1"/>
      <c r="G51" s="1"/>
      <c r="H51" s="1"/>
      <c r="I51" s="38"/>
      <c r="J51" s="38"/>
      <c r="K51" s="38"/>
      <c r="L51" s="38"/>
      <c r="M51" s="38"/>
      <c r="N51" s="38"/>
      <c r="O51" s="38"/>
      <c r="P51" s="38"/>
      <c r="Q51" s="38"/>
    </row>
    <row r="52" spans="1:17" x14ac:dyDescent="0.25">
      <c r="A52" s="1"/>
      <c r="B52" s="1"/>
      <c r="C52" s="1"/>
      <c r="D52" s="1"/>
      <c r="E52" s="1"/>
      <c r="F52" s="1"/>
      <c r="G52" s="1"/>
      <c r="H52" s="1"/>
      <c r="I52" s="38"/>
      <c r="J52" s="38"/>
      <c r="K52" s="38"/>
      <c r="L52" s="38"/>
      <c r="M52" s="38"/>
      <c r="N52" s="38"/>
      <c r="O52" s="38"/>
      <c r="P52" s="38"/>
      <c r="Q52" s="38"/>
    </row>
    <row r="53" spans="1:17" x14ac:dyDescent="0.25">
      <c r="A53" s="1"/>
      <c r="B53" s="1"/>
      <c r="C53" s="1"/>
      <c r="D53" s="1"/>
      <c r="E53" s="1"/>
      <c r="F53" s="1"/>
      <c r="G53" s="1"/>
      <c r="H53" s="1"/>
      <c r="I53" s="38"/>
      <c r="J53" s="38"/>
      <c r="K53" s="38"/>
      <c r="L53" s="38"/>
      <c r="M53" s="38"/>
      <c r="N53" s="38"/>
      <c r="O53" s="38"/>
      <c r="P53" s="38"/>
      <c r="Q53" s="38"/>
    </row>
    <row r="54" spans="1:17" x14ac:dyDescent="0.25">
      <c r="A54" s="1"/>
      <c r="B54" s="1"/>
      <c r="C54" s="1"/>
      <c r="D54" s="1"/>
      <c r="E54" s="1"/>
      <c r="F54" s="1"/>
      <c r="G54" s="1"/>
      <c r="H54" s="1"/>
      <c r="I54" s="38"/>
      <c r="J54" s="38"/>
      <c r="K54" s="38"/>
      <c r="L54" s="38"/>
      <c r="M54" s="38"/>
      <c r="N54" s="38"/>
      <c r="O54" s="38"/>
      <c r="P54" s="38"/>
      <c r="Q54" s="38"/>
    </row>
    <row r="55" spans="1:17" x14ac:dyDescent="0.25">
      <c r="A55" s="1"/>
      <c r="B55" s="1"/>
      <c r="C55" s="1"/>
      <c r="D55" s="1"/>
      <c r="E55" s="1"/>
      <c r="F55" s="1"/>
      <c r="G55" s="1"/>
      <c r="H55" s="1"/>
      <c r="I55" s="38"/>
      <c r="J55" s="38"/>
      <c r="K55" s="38"/>
      <c r="L55" s="38"/>
      <c r="M55" s="38"/>
      <c r="N55" s="38"/>
      <c r="O55" s="38"/>
      <c r="P55" s="38"/>
      <c r="Q55" s="38"/>
    </row>
    <row r="56" spans="1:17" x14ac:dyDescent="0.25">
      <c r="A56" s="1"/>
      <c r="B56" s="1"/>
      <c r="C56" s="1"/>
      <c r="D56" s="1"/>
      <c r="E56" s="1"/>
      <c r="F56" s="1"/>
      <c r="G56" s="1"/>
      <c r="H56" s="1"/>
      <c r="I56" s="38"/>
      <c r="J56" s="38"/>
      <c r="K56" s="38"/>
      <c r="L56" s="38"/>
      <c r="M56" s="38"/>
      <c r="N56" s="38"/>
      <c r="O56" s="38"/>
      <c r="P56" s="38"/>
      <c r="Q56" s="38"/>
    </row>
    <row r="57" spans="1:17" x14ac:dyDescent="0.25">
      <c r="A57" s="1"/>
      <c r="B57" s="1"/>
      <c r="C57" s="1"/>
      <c r="D57" s="1"/>
      <c r="E57" s="1"/>
      <c r="F57" s="1"/>
      <c r="G57" s="1"/>
      <c r="H57" s="1"/>
      <c r="I57" s="38"/>
      <c r="J57" s="38"/>
      <c r="K57" s="38"/>
      <c r="L57" s="38"/>
      <c r="M57" s="38"/>
      <c r="N57" s="38"/>
      <c r="O57" s="38"/>
      <c r="P57" s="38"/>
      <c r="Q57" s="38"/>
    </row>
    <row r="58" spans="1:17" x14ac:dyDescent="0.25">
      <c r="A58" s="1"/>
      <c r="B58" s="1"/>
      <c r="C58" s="1"/>
      <c r="D58" s="1"/>
      <c r="E58" s="1"/>
      <c r="F58" s="1"/>
      <c r="G58" s="1"/>
      <c r="H58" s="1"/>
      <c r="I58" s="38"/>
      <c r="J58" s="38"/>
      <c r="K58" s="38"/>
      <c r="L58" s="38"/>
      <c r="M58" s="38"/>
      <c r="N58" s="38"/>
      <c r="O58" s="38"/>
      <c r="P58" s="38"/>
      <c r="Q58" s="38"/>
    </row>
    <row r="59" spans="1:17" x14ac:dyDescent="0.25">
      <c r="A59" s="1"/>
      <c r="B59" s="1"/>
      <c r="C59" s="1"/>
      <c r="D59" s="1"/>
      <c r="E59" s="1"/>
      <c r="F59" s="1"/>
      <c r="G59" s="1"/>
      <c r="H59" s="1"/>
      <c r="I59" s="38"/>
      <c r="J59" s="38"/>
      <c r="K59" s="38"/>
      <c r="L59" s="38"/>
      <c r="M59" s="38"/>
      <c r="N59" s="38"/>
      <c r="O59" s="38"/>
      <c r="P59" s="38"/>
      <c r="Q59" s="38"/>
    </row>
    <row r="60" spans="1:17" x14ac:dyDescent="0.25">
      <c r="A60" s="1"/>
      <c r="B60" s="1"/>
      <c r="C60" s="1"/>
      <c r="D60" s="1"/>
      <c r="E60" s="1"/>
      <c r="F60" s="1"/>
      <c r="G60" s="1"/>
      <c r="H60" s="1"/>
      <c r="I60" s="38"/>
      <c r="J60" s="38"/>
      <c r="K60" s="38"/>
      <c r="L60" s="38"/>
      <c r="M60" s="38"/>
      <c r="N60" s="38"/>
      <c r="O60" s="38"/>
      <c r="P60" s="38"/>
      <c r="Q60" s="38"/>
    </row>
    <row r="61" spans="1:17" x14ac:dyDescent="0.25">
      <c r="A61" s="1"/>
      <c r="B61" s="1"/>
      <c r="C61" s="1"/>
      <c r="D61" s="1"/>
      <c r="E61" s="1"/>
      <c r="F61" s="1"/>
      <c r="G61" s="1"/>
      <c r="H61" s="1"/>
      <c r="I61" s="38"/>
      <c r="J61" s="38"/>
      <c r="K61" s="38"/>
      <c r="L61" s="38"/>
      <c r="M61" s="38"/>
      <c r="N61" s="38"/>
      <c r="O61" s="38"/>
      <c r="P61" s="38"/>
      <c r="Q61" s="38"/>
    </row>
    <row r="62" spans="1:17" x14ac:dyDescent="0.25">
      <c r="A62" s="1"/>
      <c r="B62" s="1"/>
      <c r="C62" s="1"/>
      <c r="D62" s="1"/>
      <c r="E62" s="1"/>
      <c r="F62" s="1"/>
      <c r="G62" s="1"/>
      <c r="H62" s="1"/>
      <c r="I62" s="38"/>
      <c r="J62" s="38"/>
      <c r="K62" s="38"/>
      <c r="L62" s="38"/>
      <c r="M62" s="38"/>
      <c r="N62" s="38"/>
      <c r="O62" s="38"/>
      <c r="P62" s="38"/>
      <c r="Q62" s="38"/>
    </row>
    <row r="63" spans="1:17" x14ac:dyDescent="0.25">
      <c r="A63" s="1"/>
      <c r="B63" s="1"/>
      <c r="C63" s="1"/>
      <c r="D63" s="1"/>
      <c r="E63" s="1"/>
      <c r="F63" s="1"/>
      <c r="G63" s="1"/>
      <c r="H63" s="1"/>
      <c r="I63" s="38"/>
      <c r="J63" s="38"/>
      <c r="K63" s="38"/>
      <c r="L63" s="38"/>
      <c r="M63" s="38"/>
      <c r="N63" s="38"/>
      <c r="O63" s="38"/>
      <c r="P63" s="38"/>
      <c r="Q63" s="38"/>
    </row>
    <row r="64" spans="1:17" x14ac:dyDescent="0.25">
      <c r="A64" s="1"/>
      <c r="B64" s="1"/>
      <c r="C64" s="1"/>
      <c r="D64" s="1"/>
      <c r="E64" s="1"/>
      <c r="F64" s="1"/>
      <c r="G64" s="1"/>
      <c r="H64" s="1"/>
      <c r="I64" s="38"/>
      <c r="J64" s="38"/>
      <c r="K64" s="38"/>
      <c r="L64" s="38"/>
      <c r="M64" s="38"/>
      <c r="N64" s="38"/>
      <c r="O64" s="38"/>
      <c r="P64" s="38"/>
      <c r="Q64" s="38"/>
    </row>
    <row r="65" spans="1:17" x14ac:dyDescent="0.25">
      <c r="A65" s="1"/>
      <c r="B65" s="1"/>
      <c r="C65" s="1"/>
      <c r="D65" s="1"/>
      <c r="E65" s="1"/>
      <c r="F65" s="1"/>
      <c r="G65" s="1"/>
      <c r="H65" s="1"/>
      <c r="I65" s="38"/>
      <c r="J65" s="38"/>
      <c r="K65" s="38"/>
      <c r="L65" s="38"/>
      <c r="M65" s="38"/>
      <c r="N65" s="38"/>
      <c r="O65" s="38"/>
      <c r="P65" s="38"/>
      <c r="Q65" s="38"/>
    </row>
    <row r="66" spans="1:17" x14ac:dyDescent="0.25">
      <c r="A66" s="1"/>
      <c r="B66" s="1"/>
      <c r="C66" s="1"/>
      <c r="D66" s="1"/>
      <c r="E66" s="1"/>
      <c r="F66" s="1"/>
      <c r="G66" s="1"/>
      <c r="H66" s="1"/>
      <c r="I66" s="38"/>
      <c r="J66" s="38"/>
      <c r="K66" s="38"/>
      <c r="L66" s="38"/>
      <c r="M66" s="38"/>
      <c r="N66" s="38"/>
      <c r="O66" s="38"/>
      <c r="P66" s="38"/>
      <c r="Q66" s="38"/>
    </row>
    <row r="67" spans="1:17" x14ac:dyDescent="0.25">
      <c r="A67" s="1"/>
      <c r="B67" s="1"/>
      <c r="C67" s="1"/>
      <c r="D67" s="1"/>
      <c r="E67" s="1"/>
      <c r="F67" s="1"/>
      <c r="G67" s="1"/>
      <c r="H67" s="1"/>
      <c r="I67" s="38"/>
      <c r="J67" s="38"/>
      <c r="K67" s="38"/>
      <c r="L67" s="38"/>
      <c r="M67" s="38"/>
      <c r="N67" s="38"/>
      <c r="O67" s="38"/>
      <c r="P67" s="38"/>
      <c r="Q67" s="38"/>
    </row>
    <row r="68" spans="1:17" x14ac:dyDescent="0.25">
      <c r="A68" s="1"/>
      <c r="B68" s="1"/>
      <c r="C68" s="1"/>
      <c r="D68" s="1"/>
      <c r="E68" s="1"/>
      <c r="F68" s="1"/>
      <c r="G68" s="1"/>
      <c r="H68" s="1"/>
      <c r="I68" s="38"/>
      <c r="J68" s="38"/>
      <c r="K68" s="38"/>
      <c r="L68" s="38"/>
      <c r="M68" s="38"/>
      <c r="N68" s="38"/>
      <c r="O68" s="38"/>
      <c r="P68" s="38"/>
      <c r="Q68" s="38"/>
    </row>
    <row r="69" spans="1:17" x14ac:dyDescent="0.25">
      <c r="A69" s="1"/>
      <c r="B69" s="1"/>
      <c r="C69" s="1"/>
      <c r="D69" s="1"/>
      <c r="E69" s="1"/>
      <c r="F69" s="1"/>
      <c r="G69" s="1"/>
      <c r="H69" s="1"/>
      <c r="I69" s="38"/>
      <c r="J69" s="38"/>
      <c r="K69" s="38"/>
      <c r="L69" s="38"/>
      <c r="M69" s="38"/>
      <c r="N69" s="38"/>
      <c r="O69" s="38"/>
      <c r="P69" s="38"/>
      <c r="Q69" s="38"/>
    </row>
    <row r="70" spans="1:17" x14ac:dyDescent="0.25">
      <c r="A70" s="1"/>
      <c r="B70" s="1"/>
      <c r="C70" s="1"/>
      <c r="D70" s="1"/>
      <c r="E70" s="1"/>
      <c r="F70" s="1"/>
      <c r="G70" s="1"/>
      <c r="H70" s="1"/>
      <c r="I70" s="38"/>
      <c r="J70" s="38"/>
      <c r="K70" s="38"/>
      <c r="L70" s="38"/>
      <c r="M70" s="38"/>
      <c r="N70" s="38"/>
      <c r="O70" s="38"/>
      <c r="P70" s="38"/>
      <c r="Q70" s="38"/>
    </row>
    <row r="71" spans="1:17" x14ac:dyDescent="0.25">
      <c r="A71" s="1"/>
      <c r="B71" s="1"/>
      <c r="C71" s="1"/>
      <c r="D71" s="1"/>
      <c r="E71" s="1"/>
      <c r="F71" s="1"/>
      <c r="G71" s="1"/>
      <c r="H71" s="1"/>
      <c r="I71" s="38"/>
      <c r="J71" s="38"/>
      <c r="K71" s="38"/>
      <c r="L71" s="38"/>
      <c r="M71" s="38"/>
      <c r="N71" s="38"/>
      <c r="O71" s="38"/>
      <c r="P71" s="38"/>
      <c r="Q71" s="38"/>
    </row>
    <row r="72" spans="1:17" x14ac:dyDescent="0.25">
      <c r="A72" s="1"/>
      <c r="B72" s="1"/>
      <c r="C72" s="1"/>
      <c r="D72" s="1"/>
      <c r="E72" s="1"/>
      <c r="F72" s="1"/>
      <c r="G72" s="1"/>
      <c r="H72" s="1"/>
      <c r="I72" s="38"/>
      <c r="J72" s="38"/>
      <c r="K72" s="38"/>
      <c r="L72" s="38"/>
      <c r="M72" s="38"/>
      <c r="N72" s="38"/>
      <c r="O72" s="38"/>
      <c r="P72" s="38"/>
      <c r="Q72" s="38"/>
    </row>
    <row r="73" spans="1:17" x14ac:dyDescent="0.25">
      <c r="A73" s="1"/>
      <c r="B73" s="1"/>
      <c r="C73" s="1"/>
      <c r="D73" s="1"/>
      <c r="E73" s="1"/>
      <c r="F73" s="1"/>
      <c r="G73" s="1"/>
      <c r="H73" s="1"/>
      <c r="I73" s="38"/>
      <c r="J73" s="38"/>
      <c r="K73" s="38"/>
      <c r="L73" s="38"/>
      <c r="M73" s="38"/>
      <c r="N73" s="38"/>
      <c r="O73" s="38"/>
      <c r="P73" s="38"/>
      <c r="Q73" s="38"/>
    </row>
    <row r="74" spans="1:17" x14ac:dyDescent="0.25">
      <c r="A74" s="1"/>
      <c r="B74" s="1"/>
      <c r="C74" s="1"/>
      <c r="D74" s="1"/>
      <c r="E74" s="1"/>
      <c r="F74" s="1"/>
      <c r="G74" s="1"/>
      <c r="H74" s="1"/>
      <c r="I74" s="38"/>
      <c r="J74" s="38"/>
      <c r="K74" s="38"/>
      <c r="L74" s="38"/>
      <c r="M74" s="38"/>
      <c r="N74" s="38"/>
      <c r="O74" s="38"/>
      <c r="P74" s="38"/>
      <c r="Q74" s="38"/>
    </row>
    <row r="75" spans="1:17" x14ac:dyDescent="0.25">
      <c r="A75" s="1"/>
      <c r="B75" s="1"/>
      <c r="C75" s="1"/>
      <c r="D75" s="1"/>
      <c r="E75" s="1"/>
      <c r="F75" s="1"/>
      <c r="G75" s="1"/>
      <c r="H75" s="1"/>
      <c r="I75" s="38"/>
      <c r="J75" s="38"/>
      <c r="K75" s="38"/>
      <c r="L75" s="38"/>
      <c r="M75" s="38"/>
      <c r="N75" s="38"/>
      <c r="O75" s="38"/>
      <c r="P75" s="38"/>
      <c r="Q75" s="38"/>
    </row>
    <row r="76" spans="1:17" x14ac:dyDescent="0.25">
      <c r="A76" s="1"/>
      <c r="B76" s="1"/>
      <c r="C76" s="1"/>
      <c r="D76" s="1"/>
      <c r="E76" s="1"/>
      <c r="F76" s="1"/>
      <c r="G76" s="1"/>
      <c r="H76" s="1"/>
      <c r="I76" s="38"/>
      <c r="J76" s="38"/>
      <c r="K76" s="38"/>
      <c r="L76" s="38"/>
      <c r="M76" s="38"/>
      <c r="N76" s="38"/>
      <c r="O76" s="38"/>
      <c r="P76" s="38"/>
      <c r="Q76" s="38"/>
    </row>
    <row r="77" spans="1:17" x14ac:dyDescent="0.25">
      <c r="A77" s="1"/>
      <c r="B77" s="1"/>
      <c r="C77" s="1"/>
      <c r="D77" s="1"/>
      <c r="E77" s="1"/>
      <c r="F77" s="1"/>
      <c r="G77" s="1"/>
      <c r="H77" s="1"/>
      <c r="I77" s="38"/>
      <c r="J77" s="38"/>
      <c r="K77" s="38"/>
      <c r="L77" s="38"/>
      <c r="M77" s="38"/>
      <c r="N77" s="38"/>
      <c r="O77" s="38"/>
      <c r="P77" s="38"/>
      <c r="Q77" s="38"/>
    </row>
    <row r="78" spans="1:17" x14ac:dyDescent="0.25">
      <c r="A78" s="1"/>
      <c r="B78" s="1"/>
      <c r="C78" s="1"/>
      <c r="D78" s="1"/>
      <c r="E78" s="1"/>
      <c r="F78" s="1"/>
      <c r="G78" s="1"/>
      <c r="H78" s="1"/>
      <c r="I78" s="38"/>
      <c r="J78" s="38"/>
      <c r="K78" s="38"/>
      <c r="L78" s="38"/>
      <c r="M78" s="38"/>
      <c r="N78" s="38"/>
      <c r="O78" s="38"/>
      <c r="P78" s="38"/>
      <c r="Q78" s="38"/>
    </row>
    <row r="79" spans="1:17" x14ac:dyDescent="0.25">
      <c r="A79" s="1"/>
      <c r="B79" s="1"/>
      <c r="C79" s="1"/>
      <c r="D79" s="1"/>
      <c r="E79" s="1"/>
      <c r="F79" s="1"/>
      <c r="G79" s="1"/>
      <c r="H79" s="1"/>
      <c r="I79" s="38"/>
      <c r="J79" s="38"/>
      <c r="K79" s="38"/>
      <c r="L79" s="38"/>
      <c r="M79" s="38"/>
      <c r="N79" s="38"/>
      <c r="O79" s="38"/>
      <c r="P79" s="38"/>
      <c r="Q79" s="38"/>
    </row>
    <row r="80" spans="1:17" x14ac:dyDescent="0.25">
      <c r="A80" s="1"/>
      <c r="B80" s="1"/>
      <c r="C80" s="1"/>
      <c r="D80" s="1"/>
      <c r="E80" s="1"/>
      <c r="F80" s="1"/>
      <c r="G80" s="1"/>
      <c r="H80" s="1"/>
      <c r="I80" s="38"/>
      <c r="J80" s="38"/>
      <c r="K80" s="38"/>
      <c r="L80" s="38"/>
      <c r="M80" s="38"/>
      <c r="N80" s="38"/>
      <c r="O80" s="38"/>
      <c r="P80" s="38"/>
      <c r="Q80" s="38"/>
    </row>
    <row r="81" spans="1:17" x14ac:dyDescent="0.25">
      <c r="A81" s="1"/>
      <c r="B81" s="1"/>
      <c r="C81" s="1"/>
      <c r="D81" s="1"/>
      <c r="E81" s="1"/>
      <c r="F81" s="1"/>
      <c r="G81" s="1"/>
      <c r="H81" s="1"/>
      <c r="I81" s="38"/>
      <c r="J81" s="38"/>
      <c r="K81" s="38"/>
      <c r="L81" s="38"/>
      <c r="M81" s="38"/>
      <c r="N81" s="38"/>
      <c r="O81" s="38"/>
      <c r="P81" s="38"/>
      <c r="Q81" s="38"/>
    </row>
    <row r="82" spans="1:17" x14ac:dyDescent="0.25">
      <c r="A82" s="1"/>
      <c r="B82" s="1"/>
      <c r="C82" s="1"/>
      <c r="D82" s="1"/>
      <c r="E82" s="1"/>
      <c r="F82" s="1"/>
      <c r="G82" s="1"/>
      <c r="H82" s="1"/>
      <c r="I82" s="38"/>
      <c r="J82" s="38"/>
      <c r="K82" s="38"/>
      <c r="L82" s="38"/>
      <c r="M82" s="38"/>
      <c r="N82" s="38"/>
      <c r="O82" s="38"/>
      <c r="P82" s="38"/>
      <c r="Q82" s="38"/>
    </row>
    <row r="83" spans="1:17" x14ac:dyDescent="0.25">
      <c r="A83" s="1"/>
      <c r="B83" s="1"/>
      <c r="C83" s="1"/>
      <c r="D83" s="1"/>
      <c r="E83" s="1"/>
      <c r="F83" s="1"/>
      <c r="G83" s="1"/>
      <c r="H83" s="1"/>
      <c r="I83" s="38"/>
      <c r="J83" s="38"/>
      <c r="K83" s="38"/>
      <c r="L83" s="38"/>
      <c r="M83" s="38"/>
      <c r="N83" s="38"/>
      <c r="O83" s="38"/>
      <c r="P83" s="38"/>
      <c r="Q83" s="38"/>
    </row>
    <row r="84" spans="1:17" x14ac:dyDescent="0.25">
      <c r="A84" s="1"/>
      <c r="B84" s="1"/>
      <c r="C84" s="1"/>
      <c r="D84" s="1"/>
      <c r="E84" s="1"/>
      <c r="F84" s="1"/>
      <c r="G84" s="1"/>
      <c r="H84" s="1"/>
      <c r="I84" s="38"/>
      <c r="J84" s="38"/>
      <c r="K84" s="38"/>
      <c r="L84" s="38"/>
      <c r="M84" s="38"/>
      <c r="N84" s="38"/>
      <c r="O84" s="38"/>
      <c r="P84" s="38"/>
      <c r="Q84" s="38"/>
    </row>
    <row r="85" spans="1:17" x14ac:dyDescent="0.25">
      <c r="A85" s="38"/>
      <c r="B85" s="38"/>
      <c r="C85" s="38"/>
      <c r="D85" s="38"/>
      <c r="E85" s="38"/>
      <c r="F85" s="38"/>
      <c r="G85" s="38"/>
      <c r="H85" s="38"/>
      <c r="I85" s="38"/>
      <c r="J85" s="38"/>
      <c r="K85" s="38"/>
      <c r="L85" s="38"/>
      <c r="M85" s="38"/>
      <c r="N85" s="38"/>
      <c r="O85" s="38"/>
      <c r="P85" s="38"/>
      <c r="Q85" s="38"/>
    </row>
    <row r="86" spans="1:17" x14ac:dyDescent="0.25">
      <c r="A86" s="38"/>
      <c r="B86" s="38"/>
      <c r="C86" s="38"/>
      <c r="D86" s="38"/>
      <c r="E86" s="38"/>
      <c r="F86" s="38"/>
      <c r="G86" s="38"/>
      <c r="H86" s="38"/>
      <c r="I86" s="38"/>
      <c r="J86" s="38"/>
      <c r="K86" s="38"/>
      <c r="L86" s="38"/>
      <c r="M86" s="38"/>
      <c r="N86" s="38"/>
      <c r="O86" s="38"/>
      <c r="P86" s="38"/>
      <c r="Q86" s="38"/>
    </row>
    <row r="87" spans="1:17" x14ac:dyDescent="0.25">
      <c r="A87" s="38"/>
      <c r="B87" s="38"/>
      <c r="C87" s="38"/>
      <c r="D87" s="38"/>
      <c r="E87" s="38"/>
      <c r="F87" s="38"/>
      <c r="G87" s="38"/>
      <c r="H87" s="38"/>
      <c r="I87" s="38"/>
      <c r="J87" s="38"/>
      <c r="K87" s="38"/>
      <c r="L87" s="38"/>
      <c r="M87" s="38"/>
      <c r="N87" s="38"/>
      <c r="O87" s="38"/>
      <c r="P87" s="38"/>
      <c r="Q87" s="38"/>
    </row>
    <row r="88" spans="1:17" x14ac:dyDescent="0.25">
      <c r="A88" s="38"/>
      <c r="B88" s="38"/>
      <c r="C88" s="38"/>
      <c r="D88" s="38"/>
      <c r="E88" s="38"/>
      <c r="F88" s="38"/>
      <c r="G88" s="38"/>
      <c r="H88" s="38"/>
      <c r="I88" s="38"/>
      <c r="J88" s="38"/>
      <c r="K88" s="38"/>
      <c r="L88" s="38"/>
      <c r="M88" s="38"/>
      <c r="N88" s="38"/>
      <c r="O88" s="38"/>
      <c r="P88" s="38"/>
      <c r="Q88" s="38"/>
    </row>
    <row r="89" spans="1:17" x14ac:dyDescent="0.25">
      <c r="A89" s="38"/>
      <c r="B89" s="38"/>
      <c r="C89" s="38"/>
      <c r="D89" s="38"/>
      <c r="E89" s="38"/>
      <c r="F89" s="38"/>
      <c r="G89" s="38"/>
      <c r="H89" s="38"/>
      <c r="I89" s="38"/>
      <c r="J89" s="38"/>
      <c r="K89" s="38"/>
      <c r="L89" s="38"/>
      <c r="M89" s="38"/>
      <c r="N89" s="38"/>
      <c r="O89" s="38"/>
      <c r="P89" s="38"/>
      <c r="Q89" s="38"/>
    </row>
    <row r="90" spans="1:17" x14ac:dyDescent="0.25">
      <c r="A90" s="38"/>
      <c r="B90" s="38"/>
      <c r="C90" s="38"/>
      <c r="D90" s="38"/>
      <c r="E90" s="38"/>
      <c r="F90" s="38"/>
      <c r="G90" s="38"/>
      <c r="H90" s="38"/>
      <c r="I90" s="38"/>
      <c r="J90" s="38"/>
      <c r="K90" s="38"/>
      <c r="L90" s="38"/>
      <c r="M90" s="38"/>
      <c r="N90" s="38"/>
      <c r="O90" s="38"/>
      <c r="P90" s="38"/>
      <c r="Q90" s="38"/>
    </row>
    <row r="91" spans="1:17" x14ac:dyDescent="0.25">
      <c r="A91" s="38"/>
      <c r="B91" s="38"/>
      <c r="C91" s="38"/>
      <c r="D91" s="38"/>
      <c r="E91" s="38"/>
      <c r="F91" s="38"/>
      <c r="G91" s="38"/>
      <c r="H91" s="38"/>
      <c r="I91" s="38"/>
      <c r="J91" s="38"/>
      <c r="K91" s="38"/>
      <c r="L91" s="38"/>
      <c r="M91" s="38"/>
      <c r="N91" s="38"/>
      <c r="O91" s="38"/>
      <c r="P91" s="38"/>
      <c r="Q91" s="38"/>
    </row>
    <row r="92" spans="1:17" x14ac:dyDescent="0.25">
      <c r="A92" s="38"/>
      <c r="B92" s="38"/>
      <c r="C92" s="38"/>
      <c r="D92" s="38"/>
      <c r="E92" s="38"/>
      <c r="F92" s="38"/>
      <c r="G92" s="38"/>
      <c r="H92" s="38"/>
      <c r="I92" s="38"/>
      <c r="J92" s="38"/>
      <c r="K92" s="38"/>
      <c r="L92" s="38"/>
      <c r="M92" s="38"/>
      <c r="N92" s="38"/>
      <c r="O92" s="38"/>
      <c r="P92" s="38"/>
      <c r="Q92" s="38"/>
    </row>
    <row r="93" spans="1:17" x14ac:dyDescent="0.25">
      <c r="A93" s="38"/>
      <c r="B93" s="38"/>
      <c r="C93" s="38"/>
      <c r="D93" s="38"/>
      <c r="E93" s="38"/>
      <c r="F93" s="38"/>
      <c r="G93" s="38"/>
      <c r="H93" s="38"/>
      <c r="I93" s="38"/>
      <c r="J93" s="38"/>
      <c r="K93" s="38"/>
      <c r="L93" s="38"/>
      <c r="M93" s="38"/>
      <c r="N93" s="38"/>
      <c r="O93" s="38"/>
      <c r="P93" s="38"/>
      <c r="Q93" s="38"/>
    </row>
    <row r="94" spans="1:17" x14ac:dyDescent="0.25">
      <c r="A94" s="38"/>
      <c r="B94" s="38"/>
      <c r="C94" s="38"/>
      <c r="D94" s="38"/>
      <c r="E94" s="38"/>
      <c r="F94" s="38"/>
      <c r="G94" s="38"/>
      <c r="H94" s="38"/>
      <c r="I94" s="38"/>
      <c r="J94" s="38"/>
      <c r="K94" s="38"/>
      <c r="L94" s="38"/>
      <c r="M94" s="38"/>
      <c r="N94" s="38"/>
      <c r="O94" s="38"/>
      <c r="P94" s="38"/>
      <c r="Q94" s="38"/>
    </row>
    <row r="95" spans="1:17" x14ac:dyDescent="0.25">
      <c r="A95" s="38"/>
      <c r="B95" s="38"/>
      <c r="C95" s="38"/>
      <c r="D95" s="38"/>
      <c r="E95" s="38"/>
      <c r="F95" s="38"/>
      <c r="G95" s="38"/>
      <c r="H95" s="38"/>
      <c r="I95" s="38"/>
      <c r="J95" s="38"/>
      <c r="K95" s="38"/>
      <c r="L95" s="38"/>
      <c r="M95" s="38"/>
      <c r="N95" s="38"/>
      <c r="O95" s="38"/>
      <c r="P95" s="38"/>
      <c r="Q95" s="38"/>
    </row>
    <row r="96" spans="1:17" x14ac:dyDescent="0.25">
      <c r="A96" s="38"/>
      <c r="B96" s="38"/>
      <c r="C96" s="38"/>
      <c r="D96" s="38"/>
      <c r="E96" s="38"/>
      <c r="F96" s="38"/>
      <c r="G96" s="38"/>
      <c r="H96" s="38"/>
      <c r="I96" s="38"/>
      <c r="J96" s="38"/>
      <c r="K96" s="38"/>
      <c r="L96" s="38"/>
      <c r="M96" s="38"/>
      <c r="N96" s="38"/>
      <c r="O96" s="38"/>
      <c r="P96" s="38"/>
      <c r="Q96" s="38"/>
    </row>
    <row r="97" spans="1:17" x14ac:dyDescent="0.25">
      <c r="A97" s="38"/>
      <c r="B97" s="38"/>
      <c r="C97" s="38"/>
      <c r="D97" s="38"/>
      <c r="E97" s="38"/>
      <c r="F97" s="38"/>
      <c r="G97" s="38"/>
      <c r="H97" s="38"/>
      <c r="I97" s="38"/>
      <c r="J97" s="38"/>
      <c r="K97" s="38"/>
      <c r="L97" s="38"/>
      <c r="M97" s="38"/>
      <c r="N97" s="38"/>
      <c r="O97" s="38"/>
      <c r="P97" s="38"/>
      <c r="Q97" s="38"/>
    </row>
    <row r="98" spans="1:17" x14ac:dyDescent="0.25">
      <c r="A98" s="38"/>
      <c r="B98" s="38"/>
      <c r="C98" s="38"/>
      <c r="D98" s="38"/>
      <c r="E98" s="38"/>
      <c r="F98" s="38"/>
      <c r="G98" s="38"/>
      <c r="H98" s="38"/>
      <c r="I98" s="38"/>
      <c r="J98" s="38"/>
      <c r="K98" s="38"/>
      <c r="L98" s="38"/>
      <c r="M98" s="38"/>
      <c r="N98" s="38"/>
      <c r="O98" s="38"/>
      <c r="P98" s="38"/>
      <c r="Q98" s="38"/>
    </row>
    <row r="99" spans="1:17" x14ac:dyDescent="0.25">
      <c r="A99" s="38"/>
      <c r="B99" s="38"/>
      <c r="C99" s="38"/>
      <c r="D99" s="38"/>
      <c r="E99" s="38"/>
      <c r="F99" s="38"/>
      <c r="G99" s="38"/>
      <c r="H99" s="38"/>
      <c r="I99" s="38"/>
      <c r="J99" s="38"/>
      <c r="K99" s="38"/>
      <c r="L99" s="38"/>
      <c r="M99" s="38"/>
      <c r="N99" s="38"/>
      <c r="O99" s="38"/>
      <c r="P99" s="38"/>
      <c r="Q99" s="38"/>
    </row>
  </sheetData>
  <mergeCells count="4">
    <mergeCell ref="A22:M23"/>
    <mergeCell ref="A1:M1"/>
    <mergeCell ref="A2:M2"/>
    <mergeCell ref="A4:M4"/>
  </mergeCells>
  <printOptions horizontalCentered="1"/>
  <pageMargins left="0.5" right="0.5" top="0.75" bottom="0.5" header="0.5" footer="0.3"/>
  <pageSetup scale="67" orientation="landscape" r:id="rId1"/>
  <headerFooter>
    <oddHeader>&amp;R&amp;"Arial,Bold"&amp;10Exhibit 11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Exhibit 2</vt:lpstr>
      <vt:lpstr>Exhibit 3</vt:lpstr>
      <vt:lpstr>Exhibit 4 </vt:lpstr>
      <vt:lpstr>Exhibit 6</vt:lpstr>
      <vt:lpstr>Exh 8 Supplemental</vt:lpstr>
      <vt:lpstr>Exhibit 9</vt:lpstr>
      <vt:lpstr>Exhibit 9- p2</vt:lpstr>
      <vt:lpstr>Exhibit 10</vt:lpstr>
      <vt:lpstr>Exhibit 11</vt:lpstr>
      <vt:lpstr>Exhibit 14 p1</vt:lpstr>
      <vt:lpstr>Exhibit 14 p2</vt:lpstr>
      <vt:lpstr>Exhibit 15</vt:lpstr>
      <vt:lpstr>Exhibit 20</vt:lpstr>
      <vt:lpstr>Exhibit 21</vt:lpstr>
      <vt:lpstr>'Exhibit 10'!Print_Area</vt:lpstr>
      <vt:lpstr>'Exhibit 14 p1'!Print_Area</vt:lpstr>
      <vt:lpstr>'Exhibit 14 p2'!Print_Area</vt:lpstr>
      <vt:lpstr>'Exhibit 21'!Print_Area</vt:lpstr>
      <vt:lpstr>'Exhibit 3'!Print_Area</vt:lpstr>
      <vt:lpstr>'Exhibit 6'!Print_Area</vt:lpstr>
    </vt:vector>
  </TitlesOfParts>
  <Company>State Farm Insurance Companies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tdga</dc:creator>
  <cp:lastModifiedBy>JWalk</cp:lastModifiedBy>
  <cp:lastPrinted>2022-09-15T12:55:49Z</cp:lastPrinted>
  <dcterms:created xsi:type="dcterms:W3CDTF">2016-04-21T17:17:47Z</dcterms:created>
  <dcterms:modified xsi:type="dcterms:W3CDTF">2022-09-15T13:00:34Z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61ecbe3-7ba9-4124-b9d7-ffd820687beb_Enabled">
    <vt:lpwstr>true</vt:lpwstr>
  </property>
  <property fmtid="{D5CDD505-2E9C-101B-9397-08002B2CF9AE}" pid="3" name="MSIP_Label_261ecbe3-7ba9-4124-b9d7-ffd820687beb_SetDate">
    <vt:lpwstr>2022-08-23T20:47:49Z</vt:lpwstr>
  </property>
  <property fmtid="{D5CDD505-2E9C-101B-9397-08002B2CF9AE}" pid="4" name="MSIP_Label_261ecbe3-7ba9-4124-b9d7-ffd820687beb_Method">
    <vt:lpwstr>Standard</vt:lpwstr>
  </property>
  <property fmtid="{D5CDD505-2E9C-101B-9397-08002B2CF9AE}" pid="5" name="MSIP_Label_261ecbe3-7ba9-4124-b9d7-ffd820687beb_Name">
    <vt:lpwstr>261ecbe3-7ba9-4124-b9d7-ffd820687beb</vt:lpwstr>
  </property>
  <property fmtid="{D5CDD505-2E9C-101B-9397-08002B2CF9AE}" pid="6" name="MSIP_Label_261ecbe3-7ba9-4124-b9d7-ffd820687beb_SiteId">
    <vt:lpwstr>fa23982e-6646-4a33-a5c4-1a848d02fcc4</vt:lpwstr>
  </property>
  <property fmtid="{D5CDD505-2E9C-101B-9397-08002B2CF9AE}" pid="7" name="MSIP_Label_261ecbe3-7ba9-4124-b9d7-ffd820687beb_ActionId">
    <vt:lpwstr>54ee617d-5912-452a-b0b2-d4dd38ba4fc0</vt:lpwstr>
  </property>
  <property fmtid="{D5CDD505-2E9C-101B-9397-08002B2CF9AE}" pid="8" name="MSIP_Label_261ecbe3-7ba9-4124-b9d7-ffd820687beb_ContentBits">
    <vt:lpwstr>0</vt:lpwstr>
  </property>
</Properties>
</file>