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opr.statefarm.org\DFS\PCACT\00\WORKGROUP\P-C ACTUARIAL\AUTO\STATE FILES\California\REVISIONS\2023\10-2-2023 Rate Filing\Filing\Objections\10-25 Objection\"/>
    </mc:Choice>
  </mc:AlternateContent>
  <xr:revisionPtr revIDLastSave="0" documentId="13_ncr:1_{06842626-7CE2-4ED6-A082-B3571C20A871}" xr6:coauthVersionLast="47" xr6:coauthVersionMax="47" xr10:uidLastSave="{00000000-0000-0000-0000-000000000000}"/>
  <bookViews>
    <workbookView xWindow="57480" yWindow="-120" windowWidth="29040" windowHeight="15840" activeTab="10" xr2:uid="{3637EDBC-0ABA-45E1-8BB6-6B695C087400}"/>
  </bookViews>
  <sheets>
    <sheet name="ICS 660" sheetId="31" r:id="rId1"/>
    <sheet name="PP" sheetId="19" r:id="rId2"/>
    <sheet name="ANT" sheetId="20" r:id="rId3"/>
    <sheet name="CLSC" sheetId="22" r:id="rId4"/>
    <sheet name="MCY" sheetId="25" r:id="rId5"/>
    <sheet name="MH" sheetId="26" r:id="rId6"/>
    <sheet name="ORV" sheetId="23" r:id="rId7"/>
    <sheet name="PPT" sheetId="29" r:id="rId8"/>
    <sheet name="TCT" sheetId="30" r:id="rId9"/>
    <sheet name="LCM" sheetId="28" r:id="rId10"/>
    <sheet name="Rental Limits" sheetId="33" r:id="rId11"/>
  </sheets>
  <externalReferences>
    <externalReference r:id="rId12"/>
    <externalReference r:id="rId13"/>
    <externalReference r:id="rId14"/>
  </externalReferences>
  <definedNames>
    <definedName name="CMPNY_1">[1]Setup!$E$28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_date">[2]Inputs!$B$14</definedName>
    <definedName name="_xlnm.Print_Area" localSheetId="0">'ICS 660'!$A$1:$I$37</definedName>
    <definedName name="_xlnm.Print_Area" localSheetId="9">LCM!$A$1:$O$32</definedName>
    <definedName name="_xlnm.Print_Area" localSheetId="5">MH!$A$1:$M$30</definedName>
    <definedName name="_xlnm.Print_Area" localSheetId="1">PP!$A$1:$O$38</definedName>
    <definedName name="_xlnm.Print_Area" localSheetId="10">'Rental Limits'!$A$1:$U$26</definedName>
    <definedName name="trend_period_years">[3]Inputs!$C$15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33" l="1"/>
  <c r="N18" i="33"/>
  <c r="N17" i="33"/>
  <c r="N16" i="33"/>
  <c r="N14" i="33"/>
  <c r="T18" i="33"/>
  <c r="T17" i="33"/>
  <c r="T16" i="33"/>
  <c r="T15" i="33"/>
  <c r="T14" i="33"/>
  <c r="J28" i="26"/>
  <c r="L28" i="26"/>
  <c r="N28" i="19"/>
  <c r="L28" i="28"/>
  <c r="N28" i="28"/>
  <c r="N24" i="22"/>
  <c r="L24" i="22"/>
  <c r="N24" i="20"/>
  <c r="L24" i="20"/>
  <c r="H22" i="31" l="1"/>
  <c r="H26" i="31" l="1"/>
  <c r="F26" i="31"/>
  <c r="H25" i="31"/>
  <c r="F25" i="31"/>
  <c r="H24" i="31"/>
  <c r="F24" i="31"/>
  <c r="F22" i="31"/>
  <c r="H21" i="31"/>
  <c r="F21" i="31"/>
  <c r="H19" i="31"/>
  <c r="F19" i="31"/>
  <c r="H18" i="31"/>
  <c r="F18" i="31"/>
  <c r="H17" i="31"/>
  <c r="F17" i="31"/>
  <c r="H16" i="31"/>
  <c r="F16" i="31"/>
  <c r="H15" i="31"/>
  <c r="F15" i="31"/>
  <c r="H14" i="31"/>
  <c r="F14" i="31"/>
  <c r="H28" i="31" l="1"/>
  <c r="F28" i="31"/>
  <c r="J14" i="28"/>
  <c r="J15" i="28"/>
  <c r="J28" i="28"/>
  <c r="J19" i="28"/>
  <c r="J18" i="28"/>
  <c r="J17" i="28"/>
  <c r="J16" i="28"/>
  <c r="J22" i="28"/>
  <c r="J21" i="28"/>
  <c r="J26" i="28"/>
  <c r="H26" i="28"/>
  <c r="J25" i="28"/>
  <c r="H25" i="28"/>
  <c r="J24" i="28"/>
  <c r="H24" i="28"/>
  <c r="J17" i="30"/>
  <c r="J15" i="30"/>
  <c r="J14" i="30"/>
  <c r="J19" i="29"/>
  <c r="J17" i="29"/>
  <c r="J15" i="29"/>
  <c r="J14" i="29"/>
  <c r="J35" i="23"/>
  <c r="H36" i="23"/>
  <c r="H37" i="23"/>
  <c r="H38" i="23"/>
  <c r="H39" i="23"/>
  <c r="H40" i="23"/>
  <c r="H41" i="23"/>
  <c r="H34" i="23"/>
  <c r="H33" i="23"/>
  <c r="H32" i="23"/>
  <c r="H31" i="23"/>
  <c r="H30" i="23"/>
  <c r="H29" i="23"/>
  <c r="J14" i="23"/>
  <c r="J45" i="23"/>
  <c r="J28" i="23"/>
  <c r="J43" i="23"/>
  <c r="J42" i="23"/>
  <c r="J21" i="23"/>
  <c r="H27" i="23"/>
  <c r="H26" i="23"/>
  <c r="H25" i="23"/>
  <c r="H24" i="23"/>
  <c r="H23" i="23"/>
  <c r="H22" i="23"/>
  <c r="H20" i="23"/>
  <c r="H19" i="23"/>
  <c r="H18" i="23"/>
  <c r="H17" i="23"/>
  <c r="H16" i="23"/>
  <c r="H15" i="23"/>
  <c r="H26" i="26"/>
  <c r="F26" i="26"/>
  <c r="H25" i="26"/>
  <c r="F25" i="26"/>
  <c r="H24" i="26"/>
  <c r="F24" i="26"/>
  <c r="H28" i="26"/>
  <c r="H22" i="26"/>
  <c r="H21" i="26"/>
  <c r="H15" i="26"/>
  <c r="H16" i="26"/>
  <c r="H17" i="26"/>
  <c r="H18" i="26"/>
  <c r="H19" i="26"/>
  <c r="H14" i="26"/>
  <c r="J20" i="25"/>
  <c r="J18" i="25"/>
  <c r="J17" i="25"/>
  <c r="J16" i="25"/>
  <c r="J15" i="25"/>
  <c r="J14" i="25"/>
  <c r="H15" i="30"/>
  <c r="H14" i="30"/>
  <c r="H17" i="29"/>
  <c r="H15" i="29"/>
  <c r="H14" i="29"/>
  <c r="H22" i="28"/>
  <c r="H21" i="28"/>
  <c r="H19" i="28"/>
  <c r="H18" i="28"/>
  <c r="H17" i="28"/>
  <c r="H16" i="28"/>
  <c r="H15" i="28"/>
  <c r="H14" i="28"/>
  <c r="F22" i="26"/>
  <c r="F21" i="26"/>
  <c r="F19" i="26"/>
  <c r="F18" i="26"/>
  <c r="F17" i="26"/>
  <c r="F16" i="26"/>
  <c r="F15" i="26"/>
  <c r="F14" i="26"/>
  <c r="H16" i="25"/>
  <c r="H15" i="25"/>
  <c r="H18" i="25"/>
  <c r="H17" i="25"/>
  <c r="H14" i="25"/>
  <c r="H43" i="23" l="1"/>
  <c r="H42" i="23"/>
  <c r="J22" i="22"/>
  <c r="H22" i="22"/>
  <c r="H21" i="22"/>
  <c r="H19" i="22"/>
  <c r="H18" i="22"/>
  <c r="H17" i="22"/>
  <c r="H16" i="22"/>
  <c r="H15" i="22"/>
  <c r="H14" i="22"/>
  <c r="J24" i="22"/>
  <c r="J24" i="20"/>
  <c r="J22" i="20"/>
  <c r="J21" i="20"/>
  <c r="J19" i="20"/>
  <c r="J18" i="20"/>
  <c r="J17" i="20"/>
  <c r="J16" i="20"/>
  <c r="J15" i="20"/>
  <c r="J14" i="20"/>
  <c r="H22" i="20"/>
  <c r="H21" i="20"/>
  <c r="H19" i="20"/>
  <c r="H18" i="20"/>
  <c r="H17" i="20"/>
  <c r="H16" i="20"/>
  <c r="H15" i="20"/>
  <c r="H14" i="20"/>
  <c r="J22" i="19" l="1"/>
  <c r="J15" i="19" l="1"/>
  <c r="J16" i="19"/>
  <c r="J17" i="19"/>
  <c r="J18" i="19"/>
  <c r="J19" i="19"/>
  <c r="J21" i="19"/>
  <c r="J24" i="19"/>
  <c r="J25" i="19"/>
  <c r="J26" i="19"/>
  <c r="J14" i="19"/>
  <c r="L28" i="19"/>
</calcChain>
</file>

<file path=xl/sharedStrings.xml><?xml version="1.0" encoding="utf-8"?>
<sst xmlns="http://schemas.openxmlformats.org/spreadsheetml/2006/main" count="484" uniqueCount="97">
  <si>
    <t>California Private Passenger Auto</t>
  </si>
  <si>
    <t>State Farm Mutual Automobile Insurance Company</t>
  </si>
  <si>
    <t>BIPD Liability</t>
  </si>
  <si>
    <t>Medical Payments</t>
  </si>
  <si>
    <t>Comprehensive</t>
  </si>
  <si>
    <t>Collision</t>
  </si>
  <si>
    <t>Miscellaneous Damage</t>
  </si>
  <si>
    <t>Miscellaneous Liability</t>
  </si>
  <si>
    <t>Premium</t>
  </si>
  <si>
    <t>Coverage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</si>
  <si>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</si>
  <si>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</si>
  <si>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</si>
  <si>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</si>
  <si>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</si>
  <si>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</si>
  <si>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</si>
  <si>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</si>
  <si>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</si>
  <si>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Rate Distribution</t>
  </si>
  <si>
    <t>Summary of Statewide Income Effect by Coverage</t>
  </si>
  <si>
    <t>Private Passenger Auto</t>
  </si>
  <si>
    <t>Proposed</t>
  </si>
  <si>
    <t>Present</t>
  </si>
  <si>
    <t>Indicated</t>
  </si>
  <si>
    <t>Base Rate</t>
  </si>
  <si>
    <t>Change</t>
  </si>
  <si>
    <t>%</t>
  </si>
  <si>
    <t>Uninsured Motorist - BI</t>
  </si>
  <si>
    <t>Uninsured Motorist - PD</t>
  </si>
  <si>
    <t xml:space="preserve">    Emergency Road Service</t>
  </si>
  <si>
    <t xml:space="preserve">    Death &amp; Disability ($5,000)</t>
  </si>
  <si>
    <t xml:space="preserve">    Death &amp; Disability ($10,000)</t>
  </si>
  <si>
    <t xml:space="preserve">    Loss of Earnings</t>
  </si>
  <si>
    <t>All Coverages</t>
  </si>
  <si>
    <t>(2)  From the Rate Template.</t>
  </si>
  <si>
    <t>(4)  Present base rates effective 6/12/2023.</t>
  </si>
  <si>
    <t>Change in</t>
  </si>
  <si>
    <t>Antiques</t>
  </si>
  <si>
    <t>Private Passenger</t>
  </si>
  <si>
    <t>Base Rate Change</t>
  </si>
  <si>
    <t>Factor</t>
  </si>
  <si>
    <t>Classics and Replicas</t>
  </si>
  <si>
    <t>Off-Road Vehicles</t>
  </si>
  <si>
    <t>Motorcycles</t>
  </si>
  <si>
    <t>Motorhomes</t>
  </si>
  <si>
    <t xml:space="preserve">    All-Terrain Vehicles</t>
  </si>
  <si>
    <t xml:space="preserve">    Dune Buggy</t>
  </si>
  <si>
    <t xml:space="preserve">    Golfmobile</t>
  </si>
  <si>
    <t xml:space="preserve">    Minibike</t>
  </si>
  <si>
    <t xml:space="preserve">    Snowmobile</t>
  </si>
  <si>
    <t xml:space="preserve">    Trail Bike</t>
  </si>
  <si>
    <t>Uninsured Motorist - BI^</t>
  </si>
  <si>
    <t>Uninsured Motorist - PD^</t>
  </si>
  <si>
    <t>^ Indicates percentage of private passenger base rates</t>
  </si>
  <si>
    <t>Base Rate/Factor</t>
  </si>
  <si>
    <t>Private Passenger Trailers</t>
  </si>
  <si>
    <t>Travel &amp; Camping Trailers</t>
  </si>
  <si>
    <t>Commercial Vehicles with Load Capacity of 1,500 Pounds or Less</t>
  </si>
  <si>
    <t>Private Passenger Auto (Insurance Code Section 660)</t>
  </si>
  <si>
    <t>^^ Indicates percentage of off-road physical damage base rate</t>
  </si>
  <si>
    <t>Collision^^</t>
  </si>
  <si>
    <t>Comprehensive^^</t>
  </si>
  <si>
    <t xml:space="preserve">    Emergency Road Service**</t>
  </si>
  <si>
    <t>** Indicates base rate is shared with private passenger</t>
  </si>
  <si>
    <t>** Indicates base rate is shared with private passenger vehicles</t>
  </si>
  <si>
    <t>*** Indicates base rate is shared with commercial vehicles</t>
  </si>
  <si>
    <t>BIPD Liability**</t>
  </si>
  <si>
    <t>Medical Payments**</t>
  </si>
  <si>
    <t>Uninsured Motorist - BI**</t>
  </si>
  <si>
    <t>Uninsured Motorist - PD**</t>
  </si>
  <si>
    <t>Comprehensive***</t>
  </si>
  <si>
    <t>Collision***</t>
  </si>
  <si>
    <t xml:space="preserve">    Death &amp; Disability ($5,000)**</t>
  </si>
  <si>
    <t xml:space="preserve">    Death &amp; Disability ($10,000)**</t>
  </si>
  <si>
    <t xml:space="preserve">    Loss of Earnings**</t>
  </si>
  <si>
    <t>* Includes impacts from the coverage change</t>
  </si>
  <si>
    <t>* Include impact from the coverage change</t>
  </si>
  <si>
    <t>* Include impacts from the coverage change</t>
  </si>
  <si>
    <t>(7) and (8)  Premiums calculated by rating each policy as of December 30, 2022 using the current and proposed rates</t>
  </si>
  <si>
    <t>*</t>
  </si>
  <si>
    <t xml:space="preserve">    Rental</t>
  </si>
  <si>
    <t>(3) Proposed Total Change only reflects the increase due to the rate change</t>
  </si>
  <si>
    <t>Summary of Statewide Income Effect by Vehicle Type</t>
  </si>
  <si>
    <t>Rental Limits Change</t>
  </si>
  <si>
    <t>Vehicle Type</t>
  </si>
  <si>
    <t>Classics</t>
  </si>
  <si>
    <t>Percent of</t>
  </si>
  <si>
    <t>Avg Limit</t>
  </si>
  <si>
    <t>Base Rates/</t>
  </si>
  <si>
    <t>Limit Factors</t>
  </si>
  <si>
    <t>(9)</t>
  </si>
  <si>
    <t>(10)</t>
  </si>
  <si>
    <t>(11)</t>
  </si>
  <si>
    <t>Commercial Vehicles with Load Capacity of 1,500 Pounds or Less^</t>
  </si>
  <si>
    <t>^ Indicates average base rate based on rental limit distribution</t>
  </si>
  <si>
    <t>22.3% coverage target for non private passenger vehicles determined by dividing the rate effect from the Private Passenger change: (1 + .443) / (1 + .18) - 1 = .223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</si>
</sst>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#,##0.0"/>
    <numFmt numFmtId="167" formatCode="&quot;$&quot;#,##0.00"/>
    <numFmt numFmtId="168" formatCode="_(&quot;$&quot;* #,##0_);_(&quot;$&quot;* \(#,##0\);_(&quot;$&quot;* &quot;-&quot;??_);_(@_)"/>
    <numFmt numFmtId="169" formatCode="0.000"/>
    <numFmt numFmtId="170" formatCode="#,##0.000"/>
  </numFmts>
  <fonts count="2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rgb="FF0000FF"/>
      <name val="Times New Roman"/>
      <family val="1"/>
    </font>
    <font>
      <sz val="11"/>
      <color indexed="12"/>
      <name val="Calibri"/>
      <family val="2"/>
      <scheme val="minor"/>
    </font>
    <font>
      <u/>
      <sz val="11"/>
      <name val="Calibri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9">
    <xf numFmtId="0" fontId="0" fillId="0" borderId="0"/>
    <xf numFmtId="0" fontId="1" fillId="0" borderId="0"/>
    <xf numFmtId="9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10" fillId="2" borderId="0" applyNumberFormat="0" applyBorder="0" applyAlignment="0" applyProtection="0"/>
    <xf numFmtId="14" fontId="14" fillId="4" borderId="1" applyFont="0"/>
    <xf numFmtId="0" fontId="15" fillId="0" borderId="0">
      <alignment horizontal="right"/>
    </xf>
    <xf numFmtId="0" fontId="10" fillId="3" borderId="0" applyNumberFormat="0" applyBorder="0" applyAlignment="0" applyProtection="0"/>
    <xf numFmtId="9" fontId="6" fillId="0" borderId="0" applyFont="0" applyFill="0" applyBorder="0" applyAlignment="0" applyProtection="0"/>
    <xf numFmtId="0" fontId="16" fillId="0" borderId="0"/>
    <xf numFmtId="0" fontId="9" fillId="0" borderId="0"/>
  </cellStyleXfs>
  <cellXfs count="88">
    <xf numFmtId="0" fontId="0" fillId="0" borderId="0" xfId="0"/>
    <xf numFmtId="0" fontId="3" fillId="0" borderId="0" xfId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left"/>
    </xf>
    <xf numFmtId="0" fontId="2" fillId="0" borderId="0" xfId="10" applyFont="1" applyAlignment="1">
      <alignment horizontal="centerContinuous"/>
    </xf>
    <xf numFmtId="0" fontId="11" fillId="0" borderId="0" xfId="10" applyFont="1" applyAlignment="1">
      <alignment horizontal="centerContinuous"/>
    </xf>
    <xf numFmtId="0" fontId="11" fillId="0" borderId="0" xfId="10" applyFont="1"/>
    <xf numFmtId="0" fontId="6" fillId="0" borderId="0" xfId="10" quotePrefix="1"/>
    <xf numFmtId="0" fontId="6" fillId="0" borderId="0" xfId="10"/>
    <xf numFmtId="0" fontId="11" fillId="0" borderId="0" xfId="10" quotePrefix="1" applyFont="1" applyAlignment="1">
      <alignment horizontal="center"/>
    </xf>
    <xf numFmtId="1" fontId="6" fillId="0" borderId="0" xfId="10" quotePrefix="1" applyNumberFormat="1" applyAlignment="1">
      <alignment horizontal="center"/>
    </xf>
    <xf numFmtId="1" fontId="6" fillId="0" borderId="0" xfId="10" quotePrefix="1" applyNumberFormat="1" applyAlignment="1">
      <alignment horizontal="centerContinuous"/>
    </xf>
    <xf numFmtId="0" fontId="6" fillId="0" borderId="0" xfId="10" quotePrefix="1" applyAlignment="1">
      <alignment horizontal="centerContinuous"/>
    </xf>
    <xf numFmtId="0" fontId="6" fillId="0" borderId="0" xfId="10" applyAlignment="1">
      <alignment horizontal="centerContinuous"/>
    </xf>
    <xf numFmtId="0" fontId="9" fillId="0" borderId="0" xfId="10" applyFont="1"/>
    <xf numFmtId="0" fontId="6" fillId="0" borderId="0" xfId="10" quotePrefix="1" applyAlignment="1">
      <alignment horizontal="center"/>
    </xf>
    <xf numFmtId="1" fontId="6" fillId="0" borderId="0" xfId="10" applyNumberFormat="1" applyAlignment="1">
      <alignment horizontal="centerContinuous"/>
    </xf>
    <xf numFmtId="0" fontId="7" fillId="0" borderId="0" xfId="10" applyFont="1" applyAlignment="1">
      <alignment horizontal="center"/>
    </xf>
    <xf numFmtId="1" fontId="7" fillId="0" borderId="0" xfId="10" applyNumberFormat="1" applyFont="1" applyAlignment="1">
      <alignment horizontal="centerContinuous"/>
    </xf>
    <xf numFmtId="0" fontId="7" fillId="0" borderId="0" xfId="10" applyFont="1" applyAlignment="1">
      <alignment horizontal="centerContinuous"/>
    </xf>
    <xf numFmtId="167" fontId="6" fillId="0" borderId="0" xfId="11" applyNumberFormat="1" applyFont="1"/>
    <xf numFmtId="166" fontId="6" fillId="0" borderId="0" xfId="10" applyNumberFormat="1"/>
    <xf numFmtId="167" fontId="6" fillId="0" borderId="0" xfId="11" applyNumberFormat="1" applyFont="1" applyFill="1"/>
    <xf numFmtId="4" fontId="6" fillId="0" borderId="0" xfId="10" applyNumberFormat="1"/>
    <xf numFmtId="165" fontId="6" fillId="0" borderId="0" xfId="2" applyNumberFormat="1" applyFont="1"/>
    <xf numFmtId="4" fontId="12" fillId="0" borderId="0" xfId="10" applyNumberFormat="1" applyFont="1"/>
    <xf numFmtId="0" fontId="13" fillId="0" borderId="0" xfId="10" applyFont="1"/>
    <xf numFmtId="4" fontId="13" fillId="0" borderId="0" xfId="10" applyNumberFormat="1" applyFont="1"/>
    <xf numFmtId="4" fontId="11" fillId="0" borderId="0" xfId="10" applyNumberFormat="1" applyFont="1"/>
    <xf numFmtId="43" fontId="6" fillId="0" borderId="0" xfId="10" applyNumberFormat="1"/>
    <xf numFmtId="2" fontId="6" fillId="0" borderId="0" xfId="10" applyNumberFormat="1"/>
    <xf numFmtId="164" fontId="6" fillId="0" borderId="0" xfId="10" quotePrefix="1" applyNumberFormat="1" applyAlignment="1">
      <alignment horizontal="right"/>
    </xf>
    <xf numFmtId="164" fontId="6" fillId="0" borderId="0" xfId="10" applyNumberFormat="1"/>
    <xf numFmtId="0" fontId="6" fillId="0" borderId="0" xfId="10" quotePrefix="1" applyAlignment="1">
      <alignment horizontal="left"/>
    </xf>
    <xf numFmtId="0" fontId="9" fillId="0" borderId="0" xfId="10" applyFont="1" applyAlignment="1">
      <alignment vertical="top" textRotation="180" wrapText="1"/>
    </xf>
    <xf numFmtId="44" fontId="5" fillId="0" borderId="0" xfId="9" applyFont="1" applyAlignment="1"/>
    <xf numFmtId="168" fontId="5" fillId="0" borderId="0" xfId="9" applyNumberFormat="1" applyFont="1" applyAlignment="1"/>
    <xf numFmtId="168" fontId="5" fillId="0" borderId="0" xfId="9" applyNumberFormat="1" applyFont="1" applyAlignment="1">
      <alignment horizontal="left"/>
    </xf>
    <xf numFmtId="168" fontId="6" fillId="0" borderId="0" xfId="10" applyNumberFormat="1" applyFont="1"/>
    <xf numFmtId="168" fontId="6" fillId="0" borderId="0" xfId="10" applyNumberFormat="1" applyFont="1" applyAlignment="1">
      <alignment horizontal="left"/>
    </xf>
    <xf numFmtId="168" fontId="6" fillId="0" borderId="0" xfId="10" applyNumberFormat="1"/>
    <xf numFmtId="0" fontId="6" fillId="0" borderId="0" xfId="10" quotePrefix="1" applyFill="1" applyAlignment="1">
      <alignment horizontal="left"/>
    </xf>
    <xf numFmtId="0" fontId="6" fillId="0" borderId="0" xfId="10" quotePrefix="1" applyFont="1"/>
    <xf numFmtId="0" fontId="6" fillId="0" borderId="0" xfId="10" applyAlignment="1"/>
    <xf numFmtId="0" fontId="7" fillId="0" borderId="0" xfId="10" applyFont="1" applyAlignment="1">
      <alignment horizontal="center"/>
    </xf>
    <xf numFmtId="0" fontId="6" fillId="0" borderId="0" xfId="10" quotePrefix="1" applyAlignment="1">
      <alignment horizontal="center"/>
    </xf>
    <xf numFmtId="0" fontId="7" fillId="0" borderId="0" xfId="10" applyFont="1" applyAlignment="1">
      <alignment horizontal="center"/>
    </xf>
    <xf numFmtId="0" fontId="6" fillId="0" borderId="0" xfId="10" quotePrefix="1" applyAlignment="1">
      <alignment horizontal="center"/>
    </xf>
    <xf numFmtId="165" fontId="6" fillId="0" borderId="0" xfId="2" applyNumberFormat="1" applyFont="1" applyFill="1"/>
    <xf numFmtId="169" fontId="6" fillId="0" borderId="0" xfId="11" applyNumberFormat="1" applyFont="1"/>
    <xf numFmtId="169" fontId="6" fillId="0" borderId="0" xfId="10" applyNumberFormat="1"/>
    <xf numFmtId="169" fontId="6" fillId="0" borderId="0" xfId="11" applyNumberFormat="1" applyFont="1" applyFill="1"/>
    <xf numFmtId="168" fontId="6" fillId="0" borderId="0" xfId="10" applyNumberFormat="1" applyAlignment="1">
      <alignment horizontal="left"/>
    </xf>
    <xf numFmtId="2" fontId="6" fillId="0" borderId="0" xfId="11" applyNumberFormat="1" applyFont="1"/>
    <xf numFmtId="2" fontId="6" fillId="0" borderId="0" xfId="11" applyNumberFormat="1" applyFont="1" applyFill="1"/>
    <xf numFmtId="44" fontId="6" fillId="0" borderId="0" xfId="9" applyFont="1"/>
    <xf numFmtId="0" fontId="6" fillId="0" borderId="0" xfId="9" applyNumberFormat="1" applyFont="1"/>
    <xf numFmtId="2" fontId="6" fillId="0" borderId="0" xfId="9" applyNumberFormat="1" applyFont="1"/>
    <xf numFmtId="2" fontId="6" fillId="0" borderId="0" xfId="9" applyNumberFormat="1" applyFont="1" applyFill="1"/>
    <xf numFmtId="2" fontId="6" fillId="0" borderId="0" xfId="9" quotePrefix="1" applyNumberFormat="1" applyFont="1"/>
    <xf numFmtId="1" fontId="6" fillId="0" borderId="0" xfId="9" applyNumberFormat="1" applyFont="1"/>
    <xf numFmtId="0" fontId="7" fillId="0" borderId="0" xfId="10" applyFont="1" applyAlignment="1">
      <alignment horizontal="center"/>
    </xf>
    <xf numFmtId="0" fontId="6" fillId="0" borderId="0" xfId="10" quotePrefix="1" applyAlignment="1">
      <alignment horizontal="center"/>
    </xf>
    <xf numFmtId="167" fontId="17" fillId="0" borderId="0" xfId="11" applyNumberFormat="1" applyFont="1" applyFill="1"/>
    <xf numFmtId="4" fontId="17" fillId="0" borderId="0" xfId="10" applyNumberFormat="1" applyFont="1"/>
    <xf numFmtId="0" fontId="18" fillId="0" borderId="0" xfId="10" applyFont="1"/>
    <xf numFmtId="0" fontId="19" fillId="0" borderId="0" xfId="10" applyFont="1"/>
    <xf numFmtId="4" fontId="20" fillId="0" borderId="0" xfId="10" applyNumberFormat="1" applyFont="1"/>
    <xf numFmtId="168" fontId="5" fillId="0" borderId="0" xfId="9" applyNumberFormat="1" applyFont="1" applyFill="1" applyAlignment="1">
      <alignment horizontal="left"/>
    </xf>
    <xf numFmtId="44" fontId="5" fillId="0" borderId="0" xfId="9" applyFont="1" applyFill="1" applyAlignment="1"/>
    <xf numFmtId="168" fontId="5" fillId="0" borderId="0" xfId="9" applyNumberFormat="1" applyFont="1" applyFill="1" applyAlignment="1"/>
    <xf numFmtId="0" fontId="6" fillId="0" borderId="0" xfId="10" applyFont="1"/>
    <xf numFmtId="0" fontId="7" fillId="0" borderId="0" xfId="10" applyFont="1" applyAlignment="1">
      <alignment horizontal="center"/>
    </xf>
    <xf numFmtId="0" fontId="6" fillId="0" borderId="0" xfId="10" quotePrefix="1" applyAlignment="1">
      <alignment horizontal="center"/>
    </xf>
    <xf numFmtId="0" fontId="6" fillId="0" borderId="0" xfId="10" applyAlignment="1">
      <alignment wrapText="1"/>
    </xf>
    <xf numFmtId="170" fontId="6" fillId="0" borderId="0" xfId="10" applyNumberFormat="1"/>
    <xf numFmtId="2" fontId="6" fillId="0" borderId="0" xfId="2" applyNumberFormat="1" applyFont="1"/>
    <xf numFmtId="168" fontId="5" fillId="0" borderId="0" xfId="9" applyNumberFormat="1" applyFont="1" applyAlignment="1">
      <alignment horizontal="left"/>
    </xf>
    <xf numFmtId="168" fontId="5" fillId="0" borderId="0" xfId="9" applyNumberFormat="1" applyFont="1" applyAlignment="1"/>
    <xf numFmtId="0" fontId="7" fillId="0" borderId="0" xfId="10" applyFont="1" applyAlignment="1">
      <alignment horizontal="center"/>
    </xf>
    <xf numFmtId="0" fontId="6" fillId="0" borderId="0" xfId="10" applyAlignment="1">
      <alignment horizontal="center"/>
    </xf>
    <xf numFmtId="0" fontId="6" fillId="0" borderId="0" xfId="10" quotePrefix="1" applyAlignment="1">
      <alignment horizontal="center"/>
    </xf>
    <xf numFmtId="1" fontId="7" fillId="0" borderId="0" xfId="1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0" applyFont="1" applyAlignment="1">
      <alignment horizontal="center"/>
    </xf>
  </cellXfs>
  <cellStyles count="19">
    <cellStyle name="60% - Accent2 2" xfId="12" xr:uid="{3709DF22-6BC0-49ED-AC75-9D769DFE9A34}"/>
    <cellStyle name="60% - Accent3 2" xfId="15" xr:uid="{9E2CCEBE-3214-4CAB-8E2F-6392F2A5118C}"/>
    <cellStyle name="Comma 2 2" xfId="3" xr:uid="{D22EA1EF-F054-4F86-83E3-B6E10BAAFF3D}"/>
    <cellStyle name="Comma 6" xfId="7" xr:uid="{4B7F0860-6F3D-402A-926D-90962175BDE8}"/>
    <cellStyle name="Currency" xfId="9" builtinId="4"/>
    <cellStyle name="Currency 2" xfId="11" xr:uid="{78370657-9453-468A-89A7-6192CA51DB43}"/>
    <cellStyle name="Normal" xfId="0" builtinId="0"/>
    <cellStyle name="Normal 12" xfId="4" xr:uid="{5BB99610-F569-4328-99D9-2CF8DB6A3C67}"/>
    <cellStyle name="Normal 17" xfId="8" xr:uid="{C802D9F3-4A88-4CBC-A9EC-430858658838}"/>
    <cellStyle name="Normal 2" xfId="10" xr:uid="{D0C61AC0-5D54-4902-B18E-8BAB584E1D9B}"/>
    <cellStyle name="Normal 2 2" xfId="1" xr:uid="{4B278EE9-5F3C-4A4B-8850-1794CDDD3D91}"/>
    <cellStyle name="Normal 2 3" xfId="18" xr:uid="{57360CFB-4C71-490C-B689-A7A62E77C45E}"/>
    <cellStyle name="Normal 3" xfId="17" xr:uid="{15F40908-E3E3-4842-B003-E12B19485639}"/>
    <cellStyle name="Normal 9" xfId="5" xr:uid="{44CC2EEE-FCD4-4278-B892-C2E556FE62EE}"/>
    <cellStyle name="Percent" xfId="2" builtinId="5"/>
    <cellStyle name="Percent 2" xfId="16" xr:uid="{0A68ADE6-648D-48D7-BA9F-5AED4F470768}"/>
    <cellStyle name="Percent 5" xfId="6" xr:uid="{F30BD8DD-9492-4900-BE8E-0D4B5E41E23A}"/>
    <cellStyle name="Style 1" xfId="13" xr:uid="{C8E896E7-6FE9-42A0-98BC-2E995ADD2629}"/>
    <cellStyle name="Style 2" xfId="14" xr:uid="{1C9E7971-64D5-43DA-B134-FCC8F45D0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ACT/00/WORKGROUP/P-C%20ACTUARIAL/AUTO/STATE%20FILES/California/REVISIONS/2023/4-1-2023%20Rate%20Filing/SOC/CA%20SO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Updater%202022-4Q%20BIPD%20Split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r.statefarm.org\dfs\PCACT\00\WORKGROUP\P-C%20ACTUARIAL\AUTO\STATE%20FILES\California\CDI%20Indications\2022\2022%204Q\Template%20Updater%202022-4Q%20BIPD%20Spli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QR1"/>
      <sheetName val="QR2"/>
      <sheetName val="ROC"/>
      <sheetName val="ROC Exh"/>
      <sheetName val="Terr"/>
      <sheetName val="Base_STAR"/>
      <sheetName val="MCY ROC"/>
      <sheetName val="Drvr_Detl-YL"/>
      <sheetName val="REC ROC"/>
      <sheetName val="MCY_Class"/>
      <sheetName val="Drvr_Detl-YL (Proposal)"/>
      <sheetName val="FINAL SOC"/>
      <sheetName val="SOC"/>
      <sheetName val="Max-Min Change"/>
      <sheetName val="CDI SOC"/>
      <sheetName val="BROs"/>
      <sheetName val="BRE"/>
      <sheetName val="SQL"/>
      <sheetName val="Rate Effects for Int Comm"/>
      <sheetName val="Data"/>
      <sheetName val="BRO"/>
    </sheetNames>
    <sheetDataSet>
      <sheetData sheetId="0">
        <row r="28">
          <cell r="E28" t="str">
            <v>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Rate History"/>
      <sheetName val="Inputs"/>
      <sheetName val="MiscL Complement"/>
      <sheetName val="PremiumTrend - 5"/>
      <sheetName val="PremExpo SQL"/>
      <sheetName val="LossDev - 7"/>
      <sheetName val="LossDev SQL"/>
      <sheetName val="LossDev Data"/>
      <sheetName val="LossDev Pd Claims"/>
      <sheetName val="Loss Trends - 8"/>
      <sheetName val="Loss Trend SQL"/>
      <sheetName val="2nd Sev SQL"/>
      <sheetName val="Selections Dashboard"/>
      <sheetName val="Sheet4"/>
      <sheetName val="BIPD Implied Data"/>
      <sheetName val="8A Adjustment"/>
      <sheetName val="Ind. Calc."/>
      <sheetName val="CDI Rate Template"/>
      <sheetName val="Exhibit 1"/>
      <sheetName val="Exhibit 2"/>
      <sheetName val="Exhibit 3"/>
      <sheetName val="Exhibit 4"/>
      <sheetName val="Exhibit 6"/>
      <sheetName val="Supp Exh 8"/>
      <sheetName val="Exhibit 9"/>
      <sheetName val="Exhibit 9- p2"/>
      <sheetName val="Exhibit 10"/>
      <sheetName val="Exhibit 11"/>
      <sheetName val="Exhibit 13 - 1A"/>
      <sheetName val="Exhibit 13 Supplemental"/>
      <sheetName val="Exhibit 13 Support pt1"/>
      <sheetName val="Exhibit 13 Support pt2"/>
      <sheetName val="Exhibit 13 2A"/>
      <sheetName val="Exhibit 15"/>
      <sheetName val="Exhibit 16"/>
      <sheetName val="Exhibit 17"/>
      <sheetName val="Exhibit 20"/>
      <sheetName val="App 4"/>
      <sheetName val="App 5"/>
      <sheetName val="App 6"/>
      <sheetName val="App 7"/>
      <sheetName val="RTF Info"/>
      <sheetName val="Output for Graphs"/>
    </sheetNames>
    <sheetDataSet>
      <sheetData sheetId="0"/>
      <sheetData sheetId="1"/>
      <sheetData sheetId="2">
        <row r="14">
          <cell r="B14">
            <v>45475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Rate History"/>
      <sheetName val="Inputs"/>
      <sheetName val="MiscL Complement"/>
      <sheetName val="PremiumTrend - 5"/>
      <sheetName val="PremExpo SQL"/>
      <sheetName val="LossDev - 7"/>
      <sheetName val="LossDev SQL"/>
      <sheetName val="LossDev Data"/>
      <sheetName val="LossDev Pd Claims"/>
      <sheetName val="Loss Trends - 8"/>
      <sheetName val="Loss Trend SQL"/>
      <sheetName val="2nd Sev SQL"/>
      <sheetName val="Selections Dashboard"/>
      <sheetName val="Sheet4"/>
      <sheetName val="BIPD Implied Data"/>
      <sheetName val="8A Adjustment"/>
      <sheetName val="Ind. Calc."/>
      <sheetName val="CDI Rate Template"/>
      <sheetName val="Exhibit 1"/>
      <sheetName val="Exhibit 2"/>
      <sheetName val="Exhibit 3"/>
      <sheetName val="Exhibit 4"/>
      <sheetName val="Exhibit 6"/>
      <sheetName val="Supp Exh 8"/>
      <sheetName val="Exhibit 9"/>
      <sheetName val="Exhibit 9- p2"/>
      <sheetName val="Exhibit 10"/>
      <sheetName val="Exhibit 11"/>
      <sheetName val="Exhibit 13 - 1A"/>
      <sheetName val="Exhibit 13 Supplemental"/>
      <sheetName val="Exhibit 13 Support pt1"/>
      <sheetName val="Exhibit 13 Support pt2"/>
      <sheetName val="Exhibit 13 2A"/>
      <sheetName val="Exhibit 15"/>
      <sheetName val="Exhibit 16"/>
      <sheetName val="Exhibit 17"/>
      <sheetName val="Exhibit 20"/>
      <sheetName val="App 4"/>
      <sheetName val="App 5"/>
      <sheetName val="App 6"/>
      <sheetName val="App 7"/>
      <sheetName val="RTF Info"/>
      <sheetName val="Output for Graphs"/>
    </sheetNames>
    <sheetDataSet>
      <sheetData sheetId="0"/>
      <sheetData sheetId="1"/>
      <sheetData sheetId="2">
        <row r="15">
          <cell r="C15">
            <v>2.258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5FA8-CD4C-4006-B43B-A37654ADC5C5}">
  <dimension ref="A1:S42"/>
  <sheetViews>
    <sheetView zoomScaleNormal="100" workbookViewId="0">
      <selection activeCell="A34" sqref="A34"/>
    </sheetView>
  </sheetViews>
  <sheetFormatPr defaultColWidth="9.140625" defaultRowHeight="15" x14ac:dyDescent="0.25"/>
  <cols>
    <col min="1" max="1" width="29.28515625" style="7" customWidth="1"/>
    <col min="2" max="2" width="9.7109375" style="7" customWidth="1"/>
    <col min="3" max="3" width="3" style="7" customWidth="1"/>
    <col min="4" max="4" width="9.7109375" style="7" customWidth="1"/>
    <col min="5" max="5" width="3" style="7" customWidth="1"/>
    <col min="6" max="6" width="16" style="7" customWidth="1"/>
    <col min="7" max="7" width="2.28515625" style="7" customWidth="1"/>
    <col min="8" max="8" width="15.7109375" style="7" customWidth="1"/>
    <col min="9" max="9" width="1.42578125" style="7" customWidth="1"/>
    <col min="10" max="10" width="10.42578125" style="7" bestFit="1" customWidth="1"/>
    <col min="11" max="16384" width="9.140625" style="7"/>
  </cols>
  <sheetData>
    <row r="1" spans="1:19" ht="14.1" customHeight="1" x14ac:dyDescent="0.25">
      <c r="A1" s="3" t="s">
        <v>1</v>
      </c>
      <c r="B1" s="5"/>
      <c r="C1" s="5"/>
      <c r="D1" s="5"/>
      <c r="E1" s="5"/>
      <c r="F1" s="5"/>
      <c r="G1" s="5"/>
      <c r="H1" s="6"/>
      <c r="K1" s="6"/>
      <c r="L1" s="6"/>
    </row>
    <row r="2" spans="1:19" ht="13.9" x14ac:dyDescent="0.25">
      <c r="A2" s="2" t="s">
        <v>0</v>
      </c>
      <c r="B2" s="5"/>
      <c r="C2" s="5"/>
      <c r="D2" s="5"/>
      <c r="E2" s="5"/>
      <c r="F2" s="5"/>
      <c r="G2" s="5"/>
      <c r="H2" s="6"/>
      <c r="K2" s="6"/>
      <c r="L2" s="6"/>
    </row>
    <row r="3" spans="1:19" ht="14.1" customHeight="1" x14ac:dyDescent="0.25">
      <c r="A3" s="4"/>
      <c r="B3" s="5"/>
      <c r="C3" s="5"/>
      <c r="D3" s="5"/>
      <c r="E3" s="5"/>
      <c r="F3" s="5"/>
      <c r="G3" s="5"/>
      <c r="H3" s="6"/>
      <c r="K3" s="6"/>
      <c r="L3" s="6"/>
    </row>
    <row r="4" spans="1:19" ht="13.9" x14ac:dyDescent="0.25">
      <c r="A4" s="1" t="s">
        <v>19</v>
      </c>
      <c r="B4" s="5"/>
      <c r="C4" s="5"/>
      <c r="D4" s="5"/>
      <c r="E4" s="5"/>
      <c r="F4" s="5"/>
      <c r="G4" s="5"/>
      <c r="H4" s="6"/>
      <c r="K4" s="6"/>
      <c r="L4" s="6"/>
    </row>
    <row r="5" spans="1:19" ht="14.1" customHeight="1" x14ac:dyDescent="0.25">
      <c r="A5" s="5"/>
      <c r="B5" s="5"/>
      <c r="C5" s="5"/>
      <c r="D5" s="5"/>
      <c r="E5" s="5"/>
      <c r="F5" s="5"/>
      <c r="G5" s="5"/>
      <c r="H5" s="6"/>
      <c r="K5" s="6"/>
      <c r="L5" s="6"/>
    </row>
    <row r="6" spans="1:19" ht="14.1" customHeight="1" x14ac:dyDescent="0.25">
      <c r="A6" s="5" t="s">
        <v>20</v>
      </c>
      <c r="B6" s="5"/>
      <c r="C6" s="5"/>
      <c r="D6" s="5"/>
      <c r="E6" s="5"/>
      <c r="F6" s="5"/>
      <c r="G6" s="5"/>
      <c r="H6" s="6"/>
      <c r="K6" s="6"/>
      <c r="L6" s="6"/>
    </row>
    <row r="7" spans="1:19" ht="13.9" x14ac:dyDescent="0.25">
      <c r="A7" s="5" t="s">
        <v>59</v>
      </c>
      <c r="B7" s="5"/>
      <c r="C7" s="5"/>
      <c r="D7" s="5"/>
      <c r="E7" s="5"/>
      <c r="F7" s="5"/>
      <c r="G7" s="5"/>
      <c r="H7" s="6"/>
      <c r="J7" s="9"/>
      <c r="K7" s="9"/>
      <c r="L7" s="9"/>
      <c r="M7" s="9"/>
    </row>
    <row r="8" spans="1:19" ht="13.9" x14ac:dyDescent="0.25">
      <c r="A8" s="9"/>
      <c r="B8" s="9"/>
      <c r="C8" s="9"/>
      <c r="D8" s="9"/>
      <c r="E8" s="9"/>
      <c r="F8" s="9"/>
      <c r="G8" s="9"/>
      <c r="H8" s="9"/>
      <c r="J8" s="10"/>
    </row>
    <row r="9" spans="1:19" ht="13.9" customHeight="1" x14ac:dyDescent="0.25">
      <c r="A9" s="11" t="s">
        <v>11</v>
      </c>
      <c r="B9" s="12" t="s">
        <v>12</v>
      </c>
      <c r="C9" s="12"/>
      <c r="D9" s="12" t="s">
        <v>13</v>
      </c>
      <c r="E9" s="12"/>
      <c r="F9" s="82" t="s">
        <v>17</v>
      </c>
      <c r="G9" s="81"/>
      <c r="H9" s="12" t="s">
        <v>18</v>
      </c>
      <c r="I9" s="12"/>
      <c r="J9" s="82"/>
      <c r="K9" s="81"/>
      <c r="L9" s="10"/>
      <c r="M9" s="10"/>
      <c r="N9" s="10"/>
    </row>
    <row r="10" spans="1:19" ht="13.9" x14ac:dyDescent="0.25">
      <c r="A10" s="11"/>
      <c r="B10" s="9"/>
      <c r="C10" s="9"/>
      <c r="D10" s="14" t="s">
        <v>22</v>
      </c>
      <c r="E10" s="14"/>
      <c r="F10" s="9"/>
      <c r="G10" s="9"/>
      <c r="H10" s="15"/>
      <c r="J10" s="63"/>
      <c r="K10" s="63"/>
      <c r="L10" s="63"/>
      <c r="M10" s="14"/>
    </row>
    <row r="11" spans="1:19" ht="13.9" customHeight="1" x14ac:dyDescent="0.25">
      <c r="A11" s="11"/>
      <c r="B11" s="14" t="s">
        <v>24</v>
      </c>
      <c r="C11" s="14"/>
      <c r="D11" s="14" t="s">
        <v>10</v>
      </c>
      <c r="E11" s="14"/>
      <c r="F11" s="81" t="s">
        <v>23</v>
      </c>
      <c r="G11" s="81"/>
      <c r="H11" s="81" t="s">
        <v>22</v>
      </c>
      <c r="I11" s="81"/>
      <c r="J11" s="44"/>
      <c r="K11" s="44"/>
      <c r="L11" s="44"/>
      <c r="M11" s="44"/>
    </row>
    <row r="12" spans="1:19" ht="13.9" customHeight="1" x14ac:dyDescent="0.25">
      <c r="A12" s="62" t="s">
        <v>9</v>
      </c>
      <c r="B12" s="20" t="s">
        <v>26</v>
      </c>
      <c r="C12" s="20"/>
      <c r="D12" s="20" t="s">
        <v>26</v>
      </c>
      <c r="E12" s="14"/>
      <c r="F12" s="80" t="s">
        <v>8</v>
      </c>
      <c r="G12" s="81"/>
      <c r="H12" s="80" t="s">
        <v>8</v>
      </c>
      <c r="I12" s="81"/>
      <c r="J12" s="44"/>
      <c r="K12" s="44"/>
      <c r="L12" s="44"/>
      <c r="M12" s="44"/>
    </row>
    <row r="13" spans="1:19" ht="13.9" x14ac:dyDescent="0.25">
      <c r="A13" s="9"/>
      <c r="B13" s="22"/>
      <c r="C13" s="9"/>
      <c r="D13" s="22"/>
      <c r="E13" s="9"/>
      <c r="F13" s="38"/>
      <c r="G13" s="36"/>
      <c r="H13" s="38"/>
      <c r="J13" s="9"/>
      <c r="K13" s="64"/>
      <c r="L13" s="64"/>
      <c r="M13" s="64"/>
      <c r="P13" s="26"/>
      <c r="Q13" s="27"/>
      <c r="R13" s="28"/>
      <c r="S13" s="29"/>
    </row>
    <row r="14" spans="1:19" ht="13.9" x14ac:dyDescent="0.25">
      <c r="A14" s="9" t="s">
        <v>2</v>
      </c>
      <c r="B14" s="22">
        <v>35.6</v>
      </c>
      <c r="C14" s="9" t="s">
        <v>27</v>
      </c>
      <c r="D14" s="22">
        <v>32</v>
      </c>
      <c r="E14" s="9" t="s">
        <v>27</v>
      </c>
      <c r="F14" s="38">
        <f>PP!L14+MCY!L14+MH!J14+ORV!L14+LCM!L14</f>
        <v>1723367725.9499946</v>
      </c>
      <c r="G14" s="36"/>
      <c r="H14" s="38">
        <f>PP!N14+MCY!N14+MH!L14+ORV!N14+LCM!N14</f>
        <v>2274926497.2700019</v>
      </c>
      <c r="J14" s="9"/>
      <c r="K14" s="64"/>
      <c r="L14" s="64"/>
      <c r="M14" s="64"/>
      <c r="P14" s="26"/>
      <c r="Q14" s="27"/>
      <c r="R14" s="28"/>
      <c r="S14" s="29"/>
    </row>
    <row r="15" spans="1:19" ht="13.9" x14ac:dyDescent="0.25">
      <c r="A15" s="9" t="s">
        <v>3</v>
      </c>
      <c r="B15" s="22">
        <v>27.9</v>
      </c>
      <c r="C15" s="9"/>
      <c r="D15" s="22">
        <v>25</v>
      </c>
      <c r="E15" s="9"/>
      <c r="F15" s="38">
        <f>PP!L15+MH!J15+ORV!L21+LCM!L15</f>
        <v>73271665.699999407</v>
      </c>
      <c r="G15" s="36"/>
      <c r="H15" s="38">
        <f>PP!N15+MH!L15+ORV!N21+LCM!N15</f>
        <v>91591030.740000039</v>
      </c>
      <c r="J15" s="9"/>
      <c r="K15" s="64"/>
      <c r="L15" s="64"/>
      <c r="M15" s="64"/>
      <c r="P15" s="26"/>
      <c r="Q15" s="27"/>
      <c r="R15" s="28"/>
      <c r="S15" s="29"/>
    </row>
    <row r="16" spans="1:19" ht="13.9" x14ac:dyDescent="0.25">
      <c r="A16" s="9" t="s">
        <v>28</v>
      </c>
      <c r="B16" s="22">
        <v>36.5</v>
      </c>
      <c r="C16" s="9"/>
      <c r="D16" s="22">
        <v>28</v>
      </c>
      <c r="E16" s="9"/>
      <c r="F16" s="38">
        <f>PP!L16+MCY!L17+MH!J16+ORV!L42+LCM!L16</f>
        <v>338164269.48999989</v>
      </c>
      <c r="G16" s="36"/>
      <c r="H16" s="38">
        <f>PP!N16+MCY!N17+MH!L16+ORV!N42+LCM!N16</f>
        <v>432992153.73999953</v>
      </c>
      <c r="J16" s="9"/>
      <c r="K16" s="64"/>
      <c r="L16" s="64"/>
      <c r="M16" s="64"/>
      <c r="P16" s="26"/>
      <c r="Q16" s="27"/>
      <c r="R16" s="28"/>
      <c r="S16" s="29"/>
    </row>
    <row r="17" spans="1:19" ht="13.9" x14ac:dyDescent="0.25">
      <c r="A17" s="9" t="s">
        <v>29</v>
      </c>
      <c r="B17" s="22">
        <v>36.5</v>
      </c>
      <c r="C17" s="9"/>
      <c r="D17" s="22">
        <v>28</v>
      </c>
      <c r="E17" s="9"/>
      <c r="F17" s="38">
        <f>PP!L17+MCY!L18+MH!J17+ORV!L43+LCM!L17</f>
        <v>35216043.069999985</v>
      </c>
      <c r="G17" s="36"/>
      <c r="H17" s="38">
        <f>PP!N17+MCY!N18+MH!L17+ORV!N43+LCM!N17</f>
        <v>45088521.979999766</v>
      </c>
      <c r="J17" s="9"/>
      <c r="K17" s="64"/>
      <c r="L17" s="64"/>
      <c r="M17" s="64"/>
      <c r="P17" s="26"/>
      <c r="Q17" s="27"/>
      <c r="R17" s="28"/>
      <c r="S17" s="29"/>
    </row>
    <row r="18" spans="1:19" ht="13.9" x14ac:dyDescent="0.25">
      <c r="A18" s="9" t="s">
        <v>4</v>
      </c>
      <c r="B18" s="22">
        <v>26.5</v>
      </c>
      <c r="C18" s="9"/>
      <c r="D18" s="22">
        <v>19</v>
      </c>
      <c r="E18" s="9"/>
      <c r="F18" s="38">
        <f>PP!L18+MCY!L15+MH!J18+ORV!L28+PPT!L14+TCT!L14+LCM!L18</f>
        <v>561386423.41000021</v>
      </c>
      <c r="G18" s="36"/>
      <c r="H18" s="38">
        <f>PP!N18+MCY!N15+MH!L18+ORV!N28+PPT!N14+TCT!N14+LCM!N18</f>
        <v>668019847.22000217</v>
      </c>
      <c r="J18" s="9"/>
      <c r="K18" s="64"/>
      <c r="L18" s="64"/>
      <c r="M18" s="64"/>
      <c r="P18" s="26"/>
      <c r="Q18" s="27"/>
      <c r="R18" s="28"/>
      <c r="S18" s="29"/>
    </row>
    <row r="19" spans="1:19" ht="13.9" x14ac:dyDescent="0.25">
      <c r="A19" s="9" t="s">
        <v>5</v>
      </c>
      <c r="B19" s="22">
        <v>37.5</v>
      </c>
      <c r="C19" s="9"/>
      <c r="D19" s="22">
        <v>19</v>
      </c>
      <c r="E19" s="9"/>
      <c r="F19" s="38">
        <f>PP!L19+MCY!L16+MH!J19+ORV!L35+PPT!L15+TCT!L15+LCM!L19</f>
        <v>1640030431.8799968</v>
      </c>
      <c r="G19" s="36"/>
      <c r="H19" s="38">
        <f>PP!N19+MCY!N16+MH!L19+ORV!N35+PPT!N15+TCT!N15+LCM!N19</f>
        <v>1951614330.2199922</v>
      </c>
      <c r="J19" s="9"/>
      <c r="K19" s="64"/>
      <c r="L19" s="64"/>
      <c r="M19" s="64"/>
      <c r="P19" s="26"/>
      <c r="Q19" s="27"/>
      <c r="R19" s="28"/>
      <c r="S19" s="29"/>
    </row>
    <row r="20" spans="1:19" ht="13.9" x14ac:dyDescent="0.25">
      <c r="A20" s="9" t="s">
        <v>6</v>
      </c>
      <c r="B20" s="22">
        <v>32.4</v>
      </c>
      <c r="C20" s="9"/>
      <c r="D20" s="22">
        <v>18</v>
      </c>
      <c r="E20" s="9"/>
      <c r="F20" s="38"/>
      <c r="G20" s="36"/>
      <c r="H20" s="38"/>
      <c r="J20" s="9"/>
      <c r="K20" s="64"/>
      <c r="L20" s="64"/>
      <c r="M20" s="64"/>
      <c r="P20" s="26"/>
      <c r="Q20" s="27"/>
      <c r="R20" s="28"/>
      <c r="S20" s="29"/>
    </row>
    <row r="21" spans="1:19" ht="13.9" x14ac:dyDescent="0.25">
      <c r="A21" s="9" t="s">
        <v>30</v>
      </c>
      <c r="B21" s="22"/>
      <c r="C21" s="9"/>
      <c r="D21" s="22"/>
      <c r="E21" s="9"/>
      <c r="F21" s="38">
        <f>PP!L21+MH!J21+PPT!L17+LCM!L21</f>
        <v>23449012.320000615</v>
      </c>
      <c r="G21" s="36"/>
      <c r="H21" s="38">
        <f>PP!N21+MH!L21+PPT!N17+LCM!N21</f>
        <v>27658631.159998797</v>
      </c>
      <c r="J21" s="9"/>
      <c r="K21" s="64"/>
      <c r="L21" s="64"/>
      <c r="M21" s="64"/>
      <c r="P21" s="26"/>
      <c r="Q21" s="27"/>
      <c r="R21" s="28"/>
      <c r="S21" s="29"/>
    </row>
    <row r="22" spans="1:19" x14ac:dyDescent="0.25">
      <c r="A22" s="9" t="s">
        <v>81</v>
      </c>
      <c r="B22" s="22"/>
      <c r="C22" s="9"/>
      <c r="D22" s="22"/>
      <c r="E22" s="9"/>
      <c r="F22" s="38">
        <f>PP!L22+MH!J22+LCM!L22</f>
        <v>75839567.52000393</v>
      </c>
      <c r="G22" s="36"/>
      <c r="H22" s="38">
        <f>PP!N22+MH!L22+LCM!N22</f>
        <v>109378595.62998101</v>
      </c>
      <c r="I22" s="72" t="s">
        <v>80</v>
      </c>
      <c r="J22" s="9"/>
      <c r="K22" s="64"/>
      <c r="L22" s="64"/>
      <c r="M22" s="64"/>
      <c r="P22" s="26"/>
      <c r="Q22" s="27"/>
      <c r="R22" s="28"/>
      <c r="S22" s="29"/>
    </row>
    <row r="23" spans="1:19" ht="13.9" x14ac:dyDescent="0.25">
      <c r="A23" s="9" t="s">
        <v>7</v>
      </c>
      <c r="B23" s="22">
        <v>-7.7</v>
      </c>
      <c r="C23" s="9"/>
      <c r="D23" s="22">
        <v>-8</v>
      </c>
      <c r="E23" s="9"/>
      <c r="F23" s="38"/>
      <c r="G23" s="36"/>
      <c r="H23" s="38"/>
      <c r="J23" s="9"/>
      <c r="K23" s="64"/>
      <c r="L23" s="64"/>
      <c r="M23" s="64"/>
      <c r="P23" s="26"/>
      <c r="Q23" s="27"/>
      <c r="R23" s="28"/>
      <c r="S23" s="29"/>
    </row>
    <row r="24" spans="1:19" ht="13.9" x14ac:dyDescent="0.25">
      <c r="A24" s="9" t="s">
        <v>31</v>
      </c>
      <c r="B24" s="22"/>
      <c r="C24" s="9"/>
      <c r="D24" s="22"/>
      <c r="E24" s="9"/>
      <c r="F24" s="38">
        <f>PP!L24+MH!J24+LCM!L24</f>
        <v>28387.660000000105</v>
      </c>
      <c r="G24" s="36"/>
      <c r="H24" s="38">
        <f>PP!N24+MH!L24+LCM!N24</f>
        <v>26181.239999999696</v>
      </c>
      <c r="J24" s="9"/>
      <c r="K24" s="64"/>
      <c r="L24" s="64"/>
      <c r="M24" s="64"/>
      <c r="P24" s="26"/>
      <c r="Q24" s="27"/>
      <c r="R24" s="28"/>
      <c r="S24" s="29"/>
    </row>
    <row r="25" spans="1:19" ht="13.9" x14ac:dyDescent="0.25">
      <c r="A25" s="9" t="s">
        <v>32</v>
      </c>
      <c r="B25" s="22"/>
      <c r="C25" s="9"/>
      <c r="D25" s="22"/>
      <c r="E25" s="9"/>
      <c r="F25" s="38">
        <f>PP!L25+MH!J25+LCM!L25</f>
        <v>386052.28000001004</v>
      </c>
      <c r="G25" s="36"/>
      <c r="H25" s="38">
        <f>PP!N25+MH!L25+LCM!N25</f>
        <v>355172.76000004669</v>
      </c>
      <c r="J25" s="9"/>
      <c r="K25" s="64"/>
      <c r="L25" s="64"/>
      <c r="M25" s="64"/>
      <c r="P25" s="26"/>
      <c r="Q25" s="27"/>
      <c r="R25" s="28"/>
      <c r="S25" s="29"/>
    </row>
    <row r="26" spans="1:19" ht="13.9" x14ac:dyDescent="0.25">
      <c r="A26" s="9" t="s">
        <v>33</v>
      </c>
      <c r="B26" s="22"/>
      <c r="C26" s="9"/>
      <c r="D26" s="22"/>
      <c r="E26" s="9"/>
      <c r="F26" s="38">
        <f>PP!L26+MH!J26+LCM!L26</f>
        <v>181706.74000001961</v>
      </c>
      <c r="G26" s="36"/>
      <c r="H26" s="38">
        <f>PP!N26+MH!L26+LCM!N26</f>
        <v>166971.53999998764</v>
      </c>
      <c r="J26" s="9"/>
      <c r="K26" s="64"/>
      <c r="L26" s="64"/>
      <c r="M26" s="64"/>
      <c r="P26" s="26"/>
      <c r="Q26" s="27"/>
      <c r="R26" s="28"/>
      <c r="S26" s="29"/>
    </row>
    <row r="27" spans="1:19" ht="13.9" x14ac:dyDescent="0.25">
      <c r="A27" s="9"/>
      <c r="B27" s="22"/>
      <c r="C27" s="9"/>
      <c r="D27" s="22"/>
      <c r="E27" s="9"/>
      <c r="F27" s="38"/>
      <c r="G27" s="36"/>
      <c r="H27" s="38"/>
      <c r="J27" s="9"/>
      <c r="K27" s="64"/>
      <c r="L27" s="64"/>
      <c r="M27" s="64"/>
      <c r="P27" s="26"/>
      <c r="Q27" s="27"/>
      <c r="R27" s="28"/>
      <c r="S27" s="29"/>
    </row>
    <row r="28" spans="1:19" x14ac:dyDescent="0.25">
      <c r="A28" s="9" t="s">
        <v>34</v>
      </c>
      <c r="B28" s="22">
        <v>35</v>
      </c>
      <c r="C28" s="9" t="s">
        <v>27</v>
      </c>
      <c r="D28" s="22">
        <v>24.6</v>
      </c>
      <c r="E28" s="9" t="s">
        <v>27</v>
      </c>
      <c r="F28" s="38">
        <f>SUM(F14:F26)</f>
        <v>4471321286.0199947</v>
      </c>
      <c r="G28" s="36"/>
      <c r="H28" s="38">
        <f>SUM(H14:H26)</f>
        <v>5601817933.4999762</v>
      </c>
      <c r="I28" s="72" t="s">
        <v>80</v>
      </c>
      <c r="J28" s="9"/>
      <c r="K28" s="64"/>
      <c r="L28" s="64"/>
      <c r="M28" s="64"/>
      <c r="P28" s="26"/>
      <c r="Q28" s="27"/>
      <c r="R28" s="28"/>
      <c r="S28" s="29"/>
    </row>
    <row r="29" spans="1:19" ht="13.9" x14ac:dyDescent="0.25">
      <c r="A29" s="9"/>
      <c r="B29" s="9"/>
      <c r="C29" s="9"/>
      <c r="D29" s="9"/>
      <c r="E29" s="9"/>
      <c r="F29" s="9"/>
      <c r="G29" s="9"/>
      <c r="H29" s="15"/>
      <c r="J29" s="9"/>
      <c r="K29" s="9"/>
      <c r="L29" s="9"/>
      <c r="M29" s="9"/>
    </row>
    <row r="30" spans="1:19" ht="13.9" x14ac:dyDescent="0.25">
      <c r="A30" s="9"/>
      <c r="B30" s="9"/>
      <c r="C30" s="9"/>
      <c r="D30" s="9"/>
      <c r="E30" s="9"/>
      <c r="F30" s="9"/>
      <c r="G30" s="9"/>
      <c r="H30" s="15"/>
    </row>
    <row r="31" spans="1:19" ht="13.9" x14ac:dyDescent="0.25">
      <c r="A31" s="34" t="s">
        <v>35</v>
      </c>
      <c r="B31" s="9"/>
      <c r="C31" s="9"/>
      <c r="D31" s="9"/>
      <c r="E31" s="9"/>
      <c r="F31" s="9"/>
      <c r="G31" s="9"/>
      <c r="H31" s="15"/>
    </row>
    <row r="32" spans="1:19" x14ac:dyDescent="0.25">
      <c r="A32" s="8"/>
      <c r="B32" s="9"/>
      <c r="C32" s="9"/>
      <c r="D32" s="9"/>
      <c r="E32" s="9"/>
      <c r="F32" s="9"/>
      <c r="G32" s="9"/>
      <c r="H32" s="15"/>
    </row>
    <row r="33" spans="1:14" x14ac:dyDescent="0.25">
      <c r="A33" s="43" t="s">
        <v>76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35"/>
      <c r="N33" s="15"/>
    </row>
    <row r="34" spans="1:14" ht="13.9" x14ac:dyDescent="0.25">
      <c r="A34" s="8" t="s">
        <v>82</v>
      </c>
      <c r="B34" s="9"/>
      <c r="C34" s="9"/>
      <c r="D34" s="9"/>
      <c r="E34" s="9"/>
      <c r="F34" s="9"/>
      <c r="G34" s="9"/>
      <c r="H34" s="15"/>
    </row>
    <row r="35" spans="1:14" ht="13.9" x14ac:dyDescent="0.25">
      <c r="A35" s="34"/>
      <c r="B35" s="9"/>
      <c r="C35" s="9"/>
      <c r="D35" s="9"/>
      <c r="E35" s="9"/>
      <c r="F35" s="9"/>
      <c r="G35" s="9"/>
      <c r="H35" s="15"/>
    </row>
    <row r="36" spans="1:14" ht="13.9" x14ac:dyDescent="0.25">
      <c r="A36" s="8"/>
      <c r="B36" s="9"/>
      <c r="C36" s="9"/>
      <c r="D36" s="9"/>
      <c r="E36" s="9"/>
      <c r="F36" s="9"/>
      <c r="G36" s="9"/>
      <c r="H36" s="15"/>
    </row>
    <row r="37" spans="1:14" x14ac:dyDescent="0.25">
      <c r="A37" s="43"/>
      <c r="B37" s="15"/>
      <c r="C37" s="15"/>
      <c r="D37" s="15"/>
      <c r="E37" s="15"/>
      <c r="F37" s="15"/>
      <c r="G37" s="35"/>
      <c r="H37" s="15"/>
    </row>
    <row r="38" spans="1:14" ht="15" customHeight="1" x14ac:dyDescent="0.25">
      <c r="A38" s="15"/>
      <c r="B38" s="15"/>
      <c r="C38" s="15"/>
      <c r="D38" s="15"/>
      <c r="E38" s="15"/>
      <c r="F38" s="15"/>
      <c r="G38" s="35"/>
      <c r="H38" s="15"/>
    </row>
    <row r="39" spans="1:14" x14ac:dyDescent="0.25">
      <c r="A39" s="15"/>
      <c r="B39" s="15"/>
      <c r="C39" s="15"/>
      <c r="D39" s="15"/>
      <c r="E39" s="15"/>
      <c r="F39" s="15"/>
      <c r="G39" s="35"/>
      <c r="H39" s="15"/>
    </row>
    <row r="40" spans="1:14" ht="15.75" customHeight="1" x14ac:dyDescent="0.25">
      <c r="A40" s="15"/>
      <c r="B40" s="15"/>
      <c r="C40" s="15"/>
      <c r="D40" s="15"/>
      <c r="E40" s="15"/>
      <c r="F40" s="15"/>
      <c r="G40" s="15"/>
      <c r="H40" s="15"/>
    </row>
    <row r="41" spans="1:14" ht="15" customHeight="1" x14ac:dyDescent="0.25">
      <c r="A41" s="15"/>
      <c r="B41" s="15"/>
      <c r="C41" s="15"/>
      <c r="D41" s="15"/>
      <c r="E41" s="15"/>
      <c r="F41" s="15"/>
      <c r="G41" s="15"/>
      <c r="H41" s="15"/>
    </row>
    <row r="42" spans="1:14" ht="15" customHeight="1" x14ac:dyDescent="0.25"/>
  </sheetData>
  <mergeCells count="6">
    <mergeCell ref="F12:G12"/>
    <mergeCell ref="H12:I12"/>
    <mergeCell ref="F9:G9"/>
    <mergeCell ref="J9:K9"/>
    <mergeCell ref="F11:G11"/>
    <mergeCell ref="H11:I11"/>
  </mergeCells>
  <printOptions horizontalCentered="1"/>
  <pageMargins left="0.7" right="0.7" top="0.75" bottom="0.75" header="0.3" footer="0.3"/>
  <pageSetup scale="98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138-E9AC-46FB-A0E9-DA2211F43ACF}">
  <dimension ref="A1:P42"/>
  <sheetViews>
    <sheetView view="pageBreakPreview" zoomScale="90" zoomScaleNormal="100" zoomScaleSheetLayoutView="90" workbookViewId="0">
      <selection activeCell="S25" sqref="S25"/>
    </sheetView>
  </sheetViews>
  <sheetFormatPr defaultColWidth="9.140625" defaultRowHeight="15" x14ac:dyDescent="0.25"/>
  <cols>
    <col min="1" max="1" width="29.28515625" style="7" customWidth="1"/>
    <col min="2" max="2" width="15.7109375" style="7" customWidth="1"/>
    <col min="3" max="3" width="1.7109375" style="7" customWidth="1"/>
    <col min="4" max="4" width="9.7109375" style="7" customWidth="1"/>
    <col min="5" max="5" width="1.7109375" style="7" customWidth="1"/>
    <col min="6" max="6" width="9.7109375" style="7" customWidth="1"/>
    <col min="7" max="7" width="1.85546875" style="7" customWidth="1"/>
    <col min="8" max="8" width="9.7109375" style="7" customWidth="1"/>
    <col min="9" max="9" width="1.85546875" style="7" customWidth="1"/>
    <col min="10" max="10" width="9.7109375" style="7" customWidth="1"/>
    <col min="11" max="11" width="1.7109375" style="7" customWidth="1"/>
    <col min="12" max="12" width="15.7109375" style="7" customWidth="1"/>
    <col min="13" max="13" width="1.7109375" style="7" customWidth="1"/>
    <col min="14" max="14" width="15.7109375" style="7" customWidth="1"/>
    <col min="15" max="15" width="1.42578125" style="7" customWidth="1"/>
    <col min="16" max="16384" width="9.140625" style="7"/>
  </cols>
  <sheetData>
    <row r="1" spans="1:16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ht="13.9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6" ht="13.9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6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6" ht="13.9" x14ac:dyDescent="0.25">
      <c r="A7" s="5" t="s">
        <v>58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6"/>
    </row>
    <row r="8" spans="1:16" ht="13.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6" ht="13.9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82" t="s">
        <v>15</v>
      </c>
      <c r="I9" s="82"/>
      <c r="J9" s="82" t="s">
        <v>16</v>
      </c>
      <c r="K9" s="82"/>
      <c r="L9" s="82" t="s">
        <v>17</v>
      </c>
      <c r="M9" s="82"/>
      <c r="N9" s="82" t="s">
        <v>18</v>
      </c>
      <c r="O9" s="82"/>
    </row>
    <row r="10" spans="1:16" ht="13.9" x14ac:dyDescent="0.25">
      <c r="A10" s="11"/>
      <c r="B10" s="14"/>
      <c r="C10" s="14"/>
      <c r="D10" s="48"/>
      <c r="E10" s="48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6" ht="13.9" x14ac:dyDescent="0.25">
      <c r="A11" s="11"/>
      <c r="B11" s="14" t="s">
        <v>39</v>
      </c>
      <c r="C11" s="14"/>
      <c r="D11" s="17" t="s">
        <v>23</v>
      </c>
      <c r="E11" s="17"/>
      <c r="F11" s="14" t="s">
        <v>22</v>
      </c>
      <c r="G11" s="14"/>
      <c r="H11" s="81" t="s">
        <v>37</v>
      </c>
      <c r="I11" s="81"/>
      <c r="J11" s="81" t="s">
        <v>37</v>
      </c>
      <c r="K11" s="81"/>
      <c r="L11" s="81" t="s">
        <v>23</v>
      </c>
      <c r="M11" s="81"/>
      <c r="N11" s="81" t="s">
        <v>22</v>
      </c>
      <c r="O11" s="81"/>
    </row>
    <row r="12" spans="1:16" ht="13.9" x14ac:dyDescent="0.25">
      <c r="A12" s="47" t="s">
        <v>9</v>
      </c>
      <c r="B12" s="20" t="s">
        <v>40</v>
      </c>
      <c r="C12" s="20"/>
      <c r="D12" s="19" t="s">
        <v>25</v>
      </c>
      <c r="E12" s="19"/>
      <c r="F12" s="19" t="s">
        <v>25</v>
      </c>
      <c r="G12" s="20"/>
      <c r="H12" s="80" t="s">
        <v>25</v>
      </c>
      <c r="I12" s="80"/>
      <c r="J12" s="80" t="s">
        <v>8</v>
      </c>
      <c r="K12" s="80"/>
      <c r="L12" s="80" t="s">
        <v>8</v>
      </c>
      <c r="M12" s="80"/>
      <c r="N12" s="80" t="s">
        <v>8</v>
      </c>
      <c r="O12" s="80"/>
    </row>
    <row r="13" spans="1:16" ht="13.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 ht="13.9" x14ac:dyDescent="0.25">
      <c r="A14" s="9" t="s">
        <v>67</v>
      </c>
      <c r="B14" s="49">
        <v>0.32229187928269432</v>
      </c>
      <c r="C14" s="9"/>
      <c r="D14" s="58">
        <v>685.9</v>
      </c>
      <c r="E14" s="58"/>
      <c r="F14" s="59">
        <v>906.96</v>
      </c>
      <c r="G14" s="9"/>
      <c r="H14" s="25">
        <f>F14/D14-1</f>
        <v>0.32229187928269432</v>
      </c>
      <c r="I14" s="9"/>
      <c r="J14" s="25">
        <f t="shared" ref="J14:J19" si="0">N14/L14-1</f>
        <v>0.32229255711369609</v>
      </c>
      <c r="K14" s="36"/>
      <c r="L14" s="38">
        <v>2950046.8099999996</v>
      </c>
      <c r="M14" s="36"/>
      <c r="N14" s="37">
        <v>3900824.9400000013</v>
      </c>
      <c r="O14" s="36"/>
    </row>
    <row r="15" spans="1:16" ht="13.9" x14ac:dyDescent="0.25">
      <c r="A15" s="9" t="s">
        <v>68</v>
      </c>
      <c r="B15" s="49">
        <v>0.2522147651006712</v>
      </c>
      <c r="C15" s="9"/>
      <c r="D15" s="58">
        <v>74.5</v>
      </c>
      <c r="E15" s="58"/>
      <c r="F15" s="58">
        <v>93.29</v>
      </c>
      <c r="G15" s="9"/>
      <c r="H15" s="25">
        <f t="shared" ref="H15:H22" si="1">F15/D15-1</f>
        <v>0.2522147651006712</v>
      </c>
      <c r="I15" s="9"/>
      <c r="J15" s="25">
        <f t="shared" si="0"/>
        <v>0.25225870314511156</v>
      </c>
      <c r="K15" s="36"/>
      <c r="L15" s="38">
        <v>27791.38999999997</v>
      </c>
      <c r="M15" s="36"/>
      <c r="N15" s="37">
        <v>34802.009999999987</v>
      </c>
      <c r="O15" s="36"/>
    </row>
    <row r="16" spans="1:16" ht="13.9" x14ac:dyDescent="0.25">
      <c r="A16" s="9" t="s">
        <v>69</v>
      </c>
      <c r="B16" s="49">
        <v>0.29201877934272291</v>
      </c>
      <c r="C16" s="9"/>
      <c r="D16" s="58">
        <v>74.55</v>
      </c>
      <c r="E16" s="58"/>
      <c r="F16" s="58">
        <v>96.32</v>
      </c>
      <c r="G16" s="9"/>
      <c r="H16" s="25">
        <f t="shared" si="1"/>
        <v>0.29201877934272291</v>
      </c>
      <c r="I16" s="9"/>
      <c r="J16" s="25">
        <f t="shared" si="0"/>
        <v>0.29203263278072278</v>
      </c>
      <c r="K16" s="36"/>
      <c r="L16" s="38">
        <v>501126.77000000101</v>
      </c>
      <c r="M16" s="36"/>
      <c r="N16" s="37">
        <v>647472.14000000106</v>
      </c>
      <c r="O16" s="36"/>
    </row>
    <row r="17" spans="1:16" ht="13.9" x14ac:dyDescent="0.25">
      <c r="A17" s="9" t="s">
        <v>70</v>
      </c>
      <c r="B17" s="49">
        <v>0.29295774647887329</v>
      </c>
      <c r="C17" s="9"/>
      <c r="D17" s="58">
        <v>28.4</v>
      </c>
      <c r="E17" s="58"/>
      <c r="F17" s="58">
        <v>36.72</v>
      </c>
      <c r="G17" s="9"/>
      <c r="H17" s="25">
        <f t="shared" si="1"/>
        <v>0.29295774647887329</v>
      </c>
      <c r="I17" s="9"/>
      <c r="J17" s="25">
        <f t="shared" si="0"/>
        <v>0.29325225976180525</v>
      </c>
      <c r="K17" s="36"/>
      <c r="L17" s="38">
        <v>37501.740000000042</v>
      </c>
      <c r="M17" s="36"/>
      <c r="N17" s="37">
        <v>48499.209999999737</v>
      </c>
      <c r="O17" s="36"/>
    </row>
    <row r="18" spans="1:16" ht="13.9" x14ac:dyDescent="0.25">
      <c r="A18" s="9" t="s">
        <v>71</v>
      </c>
      <c r="B18" s="49">
        <v>0.20335865653738505</v>
      </c>
      <c r="C18" s="9"/>
      <c r="D18" s="58">
        <v>101.82</v>
      </c>
      <c r="E18" s="58"/>
      <c r="F18" s="58">
        <v>101.82</v>
      </c>
      <c r="G18" s="9"/>
      <c r="H18" s="25">
        <f t="shared" si="1"/>
        <v>0</v>
      </c>
      <c r="I18" s="9"/>
      <c r="J18" s="25">
        <f t="shared" si="0"/>
        <v>0</v>
      </c>
      <c r="K18" s="36"/>
      <c r="L18" s="38">
        <v>289880.55999999982</v>
      </c>
      <c r="M18" s="36"/>
      <c r="N18" s="37">
        <v>289880.55999999982</v>
      </c>
      <c r="O18" s="36"/>
    </row>
    <row r="19" spans="1:16" ht="13.9" x14ac:dyDescent="0.25">
      <c r="A19" s="9" t="s">
        <v>72</v>
      </c>
      <c r="B19" s="49">
        <v>0.19394397143641839</v>
      </c>
      <c r="C19" s="9"/>
      <c r="D19" s="58">
        <v>99.95</v>
      </c>
      <c r="E19" s="58"/>
      <c r="F19" s="58">
        <v>99.95</v>
      </c>
      <c r="G19" s="9"/>
      <c r="H19" s="25">
        <f t="shared" si="1"/>
        <v>0</v>
      </c>
      <c r="I19" s="9"/>
      <c r="J19" s="25">
        <f t="shared" si="0"/>
        <v>0</v>
      </c>
      <c r="K19" s="36"/>
      <c r="L19" s="38">
        <v>225299.29000000007</v>
      </c>
      <c r="M19" s="36"/>
      <c r="N19" s="37">
        <v>225299.29000000007</v>
      </c>
      <c r="O19" s="36"/>
    </row>
    <row r="20" spans="1:16" ht="13.9" x14ac:dyDescent="0.25">
      <c r="A20" s="9" t="s">
        <v>6</v>
      </c>
      <c r="B20" s="25"/>
      <c r="C20" s="9"/>
      <c r="D20" s="58"/>
      <c r="E20" s="58"/>
      <c r="F20" s="58"/>
      <c r="G20" s="9"/>
      <c r="H20" s="25"/>
      <c r="I20" s="9"/>
      <c r="J20" s="53"/>
      <c r="K20" s="25"/>
      <c r="L20" s="40"/>
      <c r="M20" s="25"/>
      <c r="N20" s="39"/>
      <c r="O20" s="25"/>
    </row>
    <row r="21" spans="1:16" ht="13.9" x14ac:dyDescent="0.25">
      <c r="A21" s="8" t="s">
        <v>63</v>
      </c>
      <c r="B21" s="49">
        <v>0.18245614035087709</v>
      </c>
      <c r="C21" s="9"/>
      <c r="D21" s="58">
        <v>5.7</v>
      </c>
      <c r="E21" s="58"/>
      <c r="F21" s="58">
        <v>6.74</v>
      </c>
      <c r="G21" s="9"/>
      <c r="H21" s="25">
        <f t="shared" si="1"/>
        <v>0.18245614035087709</v>
      </c>
      <c r="I21" s="9"/>
      <c r="J21" s="25">
        <f t="shared" ref="J21:J22" si="2">N21/L21-1</f>
        <v>0.18240205631060347</v>
      </c>
      <c r="K21" s="36"/>
      <c r="L21" s="38">
        <v>11935.940000000041</v>
      </c>
      <c r="M21" s="36"/>
      <c r="N21" s="37">
        <v>14113.080000000033</v>
      </c>
      <c r="O21" s="36"/>
    </row>
    <row r="22" spans="1:16" x14ac:dyDescent="0.25">
      <c r="A22" s="9" t="s">
        <v>81</v>
      </c>
      <c r="B22" s="49">
        <v>1.3786982248520712</v>
      </c>
      <c r="C22" s="9"/>
      <c r="D22" s="58">
        <v>15.4</v>
      </c>
      <c r="E22" s="58"/>
      <c r="F22" s="58">
        <v>45.91</v>
      </c>
      <c r="G22" s="9"/>
      <c r="H22" s="25">
        <f t="shared" si="1"/>
        <v>1.9811688311688309</v>
      </c>
      <c r="I22" s="9"/>
      <c r="J22" s="25">
        <f t="shared" si="2"/>
        <v>0.2004008095973373</v>
      </c>
      <c r="K22" s="9" t="s">
        <v>80</v>
      </c>
      <c r="L22" s="38">
        <v>32589.040000000099</v>
      </c>
      <c r="M22" s="36"/>
      <c r="N22" s="37">
        <v>39119.910000000127</v>
      </c>
      <c r="O22" s="9" t="s">
        <v>80</v>
      </c>
    </row>
    <row r="23" spans="1:16" s="8" customFormat="1" ht="13.9" x14ac:dyDescent="0.25">
      <c r="A23" s="8" t="s">
        <v>7</v>
      </c>
      <c r="D23" s="60"/>
      <c r="E23" s="60"/>
      <c r="F23" s="60"/>
      <c r="P23" s="7"/>
    </row>
    <row r="24" spans="1:16" s="8" customFormat="1" ht="13.9" x14ac:dyDescent="0.25">
      <c r="A24" s="8" t="s">
        <v>73</v>
      </c>
      <c r="B24" s="49">
        <v>-8.1632653061224469E-2</v>
      </c>
      <c r="D24" s="58">
        <v>0.49</v>
      </c>
      <c r="E24" s="58"/>
      <c r="F24" s="58">
        <v>0.45</v>
      </c>
      <c r="H24" s="25">
        <f t="shared" ref="H24:H26" si="3">F24/D24-1</f>
        <v>-8.1632653061224469E-2</v>
      </c>
      <c r="I24" s="9"/>
      <c r="J24" s="25">
        <f t="shared" ref="J24:J28" si="4">N24/L24-1</f>
        <v>-7.6923076923077094E-2</v>
      </c>
      <c r="L24" s="38">
        <v>3.9000000000000004</v>
      </c>
      <c r="N24" s="38">
        <v>3.5999999999999996</v>
      </c>
      <c r="P24" s="7"/>
    </row>
    <row r="25" spans="1:16" s="8" customFormat="1" ht="13.9" x14ac:dyDescent="0.25">
      <c r="A25" s="8" t="s">
        <v>74</v>
      </c>
      <c r="B25" s="49">
        <v>-8.1632653061224469E-2</v>
      </c>
      <c r="D25" s="58">
        <v>0.98</v>
      </c>
      <c r="E25" s="58"/>
      <c r="F25" s="58">
        <v>0.9</v>
      </c>
      <c r="H25" s="25">
        <f t="shared" si="3"/>
        <v>-8.1632653061224469E-2</v>
      </c>
      <c r="I25" s="9"/>
      <c r="J25" s="25">
        <f t="shared" si="4"/>
        <v>-7.9488604780433403E-2</v>
      </c>
      <c r="L25" s="38">
        <v>35.979999999999997</v>
      </c>
      <c r="N25" s="38">
        <v>33.120000000000005</v>
      </c>
      <c r="P25" s="7"/>
    </row>
    <row r="26" spans="1:16" s="8" customFormat="1" ht="13.9" x14ac:dyDescent="0.25">
      <c r="A26" s="8" t="s">
        <v>75</v>
      </c>
      <c r="B26" s="49">
        <v>-8.1218274111675037E-2</v>
      </c>
      <c r="D26" s="58">
        <v>1.97</v>
      </c>
      <c r="E26" s="58"/>
      <c r="F26" s="58">
        <v>1.81</v>
      </c>
      <c r="H26" s="25">
        <f t="shared" si="3"/>
        <v>-8.1218274111675037E-2</v>
      </c>
      <c r="I26" s="9"/>
      <c r="J26" s="25">
        <f t="shared" si="4"/>
        <v>-8.1584158415841546E-2</v>
      </c>
      <c r="L26" s="38">
        <v>50.499999999999986</v>
      </c>
      <c r="N26" s="38">
        <v>46.379999999999988</v>
      </c>
      <c r="P26" s="7"/>
    </row>
    <row r="27" spans="1:16" ht="13.9" x14ac:dyDescent="0.25">
      <c r="A27" s="9"/>
      <c r="B27" s="31"/>
      <c r="C27" s="31"/>
      <c r="D27" s="31"/>
      <c r="E27" s="9"/>
      <c r="F27" s="31"/>
      <c r="G27" s="31"/>
      <c r="H27" s="31"/>
      <c r="I27" s="31"/>
      <c r="J27" s="9"/>
      <c r="K27" s="9"/>
      <c r="L27" s="38"/>
      <c r="M27" s="36"/>
      <c r="N27" s="37"/>
      <c r="O27" s="9"/>
    </row>
    <row r="28" spans="1:16" ht="13.9" x14ac:dyDescent="0.25">
      <c r="A28" s="9" t="s">
        <v>34</v>
      </c>
      <c r="B28" s="22"/>
      <c r="C28" s="9"/>
      <c r="D28" s="32"/>
      <c r="E28" s="33"/>
      <c r="F28" s="22"/>
      <c r="G28" s="9"/>
      <c r="H28" s="25"/>
      <c r="I28" s="9"/>
      <c r="J28" s="25">
        <f t="shared" si="4"/>
        <v>0.27570169485085505</v>
      </c>
      <c r="K28" s="9" t="s">
        <v>80</v>
      </c>
      <c r="L28" s="39">
        <f>SUM(L14:L26)</f>
        <v>4076261.9200000004</v>
      </c>
      <c r="M28" s="25"/>
      <c r="N28" s="39">
        <f>SUM(N14:N26)</f>
        <v>5200094.2400000012</v>
      </c>
      <c r="O28" s="9" t="s">
        <v>80</v>
      </c>
    </row>
    <row r="29" spans="1:16" ht="13.9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38"/>
      <c r="M29" s="36"/>
      <c r="N29" s="37"/>
      <c r="O29" s="9"/>
    </row>
    <row r="30" spans="1:16" x14ac:dyDescent="0.25">
      <c r="A30" s="72" t="s">
        <v>78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38"/>
      <c r="M30" s="36"/>
      <c r="N30" s="37"/>
      <c r="O30" s="9"/>
    </row>
    <row r="31" spans="1:16" ht="13.9" x14ac:dyDescent="0.25">
      <c r="A31" s="72" t="s">
        <v>65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38"/>
      <c r="M31" s="36"/>
      <c r="N31" s="37"/>
      <c r="O31" s="9"/>
    </row>
    <row r="32" spans="1:16" ht="13.9" x14ac:dyDescent="0.25">
      <c r="A32" s="34" t="s">
        <v>66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5"/>
      <c r="O32" s="9"/>
    </row>
    <row r="33" spans="1:15" ht="13.9" x14ac:dyDescent="0.25">
      <c r="A33" s="34"/>
      <c r="B33" s="9"/>
      <c r="C33" s="9"/>
      <c r="D33" s="9"/>
      <c r="E33" s="9"/>
      <c r="F33" s="9"/>
      <c r="G33" s="9"/>
      <c r="H33" s="9"/>
      <c r="I33" s="9"/>
      <c r="J33" s="9"/>
      <c r="K33" s="9"/>
      <c r="L33" s="41"/>
      <c r="M33" s="9"/>
      <c r="N33" s="41"/>
      <c r="O33" s="9"/>
    </row>
    <row r="34" spans="1:15" ht="13.9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ht="13.9" x14ac:dyDescent="0.25">
      <c r="A35" s="3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3.9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25">
      <c r="A37" s="8"/>
      <c r="B37" s="15"/>
      <c r="C37" s="15"/>
      <c r="D37" s="15"/>
      <c r="E37" s="15"/>
      <c r="F37" s="15"/>
      <c r="G37" s="15"/>
      <c r="H37" s="15"/>
      <c r="I37" s="15"/>
      <c r="J37" s="15"/>
      <c r="K37" s="35"/>
      <c r="L37" s="15"/>
      <c r="M37" s="15"/>
      <c r="N37" s="15"/>
      <c r="O37" s="35"/>
    </row>
    <row r="38" spans="1:15" ht="1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35"/>
      <c r="L38" s="15"/>
      <c r="M38" s="15"/>
      <c r="N38" s="15"/>
      <c r="O38" s="35"/>
    </row>
    <row r="39" spans="1:1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35"/>
      <c r="L39" s="15"/>
      <c r="M39" s="15"/>
      <c r="N39" s="15"/>
      <c r="O39" s="35"/>
    </row>
    <row r="40" spans="1:15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97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54C5-8E4F-415F-99F0-11F89B34423C}">
  <dimension ref="A1:AE42"/>
  <sheetViews>
    <sheetView tabSelected="1" view="pageBreakPreview" zoomScaleNormal="100" zoomScaleSheetLayoutView="100" workbookViewId="0">
      <selection activeCell="AB22" sqref="AB22"/>
    </sheetView>
  </sheetViews>
  <sheetFormatPr defaultColWidth="9.140625" defaultRowHeight="15" x14ac:dyDescent="0.25"/>
  <cols>
    <col min="1" max="1" width="30.28515625" style="7" customWidth="1"/>
    <col min="2" max="2" width="9.7109375" style="7" customWidth="1"/>
    <col min="3" max="3" width="3" style="7" customWidth="1"/>
    <col min="4" max="4" width="9.7109375" style="7" customWidth="1"/>
    <col min="5" max="5" width="3" style="7" customWidth="1"/>
    <col min="6" max="6" width="9.7109375" style="7" customWidth="1"/>
    <col min="7" max="7" width="1.85546875" style="7" customWidth="1"/>
    <col min="8" max="8" width="9.7109375" style="7" customWidth="1"/>
    <col min="9" max="9" width="1.85546875" style="7" customWidth="1"/>
    <col min="10" max="10" width="9.7109375" style="7" customWidth="1"/>
    <col min="11" max="11" width="1.7109375" style="7" customWidth="1"/>
    <col min="12" max="12" width="9.7109375" style="7" customWidth="1"/>
    <col min="13" max="13" width="1.7109375" style="7" customWidth="1"/>
    <col min="14" max="14" width="9.7109375" style="7" customWidth="1"/>
    <col min="15" max="15" width="1.7109375" style="7" customWidth="1"/>
    <col min="16" max="16" width="16" style="7" customWidth="1"/>
    <col min="17" max="17" width="2.28515625" style="7" customWidth="1"/>
    <col min="18" max="18" width="15.7109375" style="7" customWidth="1"/>
    <col min="19" max="19" width="1.42578125" style="7" customWidth="1"/>
    <col min="20" max="20" width="9.7109375" style="7" customWidth="1"/>
    <col min="21" max="21" width="1.7109375" style="7" customWidth="1"/>
    <col min="22" max="22" width="10.42578125" style="7" bestFit="1" customWidth="1"/>
    <col min="23" max="16384" width="9.140625" style="7"/>
  </cols>
  <sheetData>
    <row r="1" spans="1:26" ht="14.1" customHeight="1" x14ac:dyDescent="0.25">
      <c r="A1" s="84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W1" s="6"/>
      <c r="X1" s="6"/>
    </row>
    <row r="2" spans="1:26" x14ac:dyDescent="0.25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W2" s="6"/>
      <c r="X2" s="6"/>
    </row>
    <row r="3" spans="1:26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T3" s="5"/>
      <c r="U3" s="5"/>
      <c r="W3" s="6"/>
      <c r="X3" s="6"/>
    </row>
    <row r="4" spans="1:26" x14ac:dyDescent="0.25">
      <c r="A4" s="86" t="s">
        <v>19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W4" s="6"/>
      <c r="X4" s="6"/>
    </row>
    <row r="5" spans="1:26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T5" s="5"/>
      <c r="U5" s="5"/>
      <c r="W5" s="6"/>
      <c r="X5" s="6"/>
    </row>
    <row r="6" spans="1:26" ht="14.1" customHeight="1" x14ac:dyDescent="0.25">
      <c r="A6" s="87" t="s">
        <v>83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W6" s="6"/>
      <c r="X6" s="6"/>
    </row>
    <row r="7" spans="1:26" x14ac:dyDescent="0.25">
      <c r="A7" s="87" t="s">
        <v>84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9"/>
      <c r="W7" s="9"/>
      <c r="X7" s="9"/>
      <c r="Y7" s="9"/>
    </row>
    <row r="8" spans="1:2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T8" s="9"/>
      <c r="U8" s="9"/>
      <c r="V8" s="10"/>
    </row>
    <row r="9" spans="1:26" x14ac:dyDescent="0.25">
      <c r="A9" s="11" t="s">
        <v>11</v>
      </c>
      <c r="B9" s="12" t="s">
        <v>12</v>
      </c>
      <c r="C9" s="12"/>
      <c r="D9" s="12" t="s">
        <v>13</v>
      </c>
      <c r="E9" s="12"/>
      <c r="F9" s="13" t="s">
        <v>14</v>
      </c>
      <c r="G9" s="13"/>
      <c r="H9" s="13" t="s">
        <v>15</v>
      </c>
      <c r="I9" s="14"/>
      <c r="J9" s="82" t="s">
        <v>16</v>
      </c>
      <c r="K9" s="81"/>
      <c r="L9" s="82" t="s">
        <v>17</v>
      </c>
      <c r="M9" s="81"/>
      <c r="N9" s="82" t="s">
        <v>18</v>
      </c>
      <c r="O9" s="81"/>
      <c r="P9" s="82" t="s">
        <v>91</v>
      </c>
      <c r="Q9" s="81"/>
      <c r="R9" s="12" t="s">
        <v>92</v>
      </c>
      <c r="S9" s="12"/>
      <c r="T9" s="82" t="s">
        <v>93</v>
      </c>
      <c r="U9" s="81"/>
      <c r="V9" s="82"/>
      <c r="W9" s="81"/>
      <c r="X9" s="10"/>
      <c r="Y9" s="10"/>
      <c r="Z9" s="10"/>
    </row>
    <row r="10" spans="1:26" x14ac:dyDescent="0.25">
      <c r="A10" s="11"/>
      <c r="B10" s="9"/>
      <c r="C10" s="9"/>
      <c r="D10" s="14"/>
      <c r="E10" s="14"/>
      <c r="F10" s="82" t="s">
        <v>23</v>
      </c>
      <c r="G10" s="82"/>
      <c r="H10" s="82" t="s">
        <v>22</v>
      </c>
      <c r="I10" s="82"/>
      <c r="J10" s="81" t="s">
        <v>23</v>
      </c>
      <c r="K10" s="81"/>
      <c r="L10" s="81" t="s">
        <v>22</v>
      </c>
      <c r="M10" s="81"/>
      <c r="N10" s="81" t="s">
        <v>37</v>
      </c>
      <c r="O10" s="81"/>
      <c r="P10" s="9"/>
      <c r="Q10" s="9"/>
      <c r="R10" s="15"/>
      <c r="T10" s="81"/>
      <c r="U10" s="81"/>
      <c r="V10" s="74"/>
      <c r="W10" s="74"/>
      <c r="X10" s="74"/>
      <c r="Y10" s="14"/>
    </row>
    <row r="11" spans="1:26" x14ac:dyDescent="0.25">
      <c r="A11" s="11"/>
      <c r="B11" s="14" t="s">
        <v>23</v>
      </c>
      <c r="C11" s="14"/>
      <c r="D11" s="14" t="s">
        <v>22</v>
      </c>
      <c r="E11" s="14"/>
      <c r="F11" s="17" t="s">
        <v>87</v>
      </c>
      <c r="G11" s="17"/>
      <c r="H11" s="14" t="s">
        <v>87</v>
      </c>
      <c r="I11" s="14"/>
      <c r="J11" s="81" t="s">
        <v>88</v>
      </c>
      <c r="K11" s="81"/>
      <c r="L11" s="81" t="s">
        <v>88</v>
      </c>
      <c r="M11" s="81"/>
      <c r="N11" s="81" t="s">
        <v>89</v>
      </c>
      <c r="O11" s="81"/>
      <c r="P11" s="81" t="s">
        <v>23</v>
      </c>
      <c r="Q11" s="81"/>
      <c r="R11" s="81" t="s">
        <v>22</v>
      </c>
      <c r="S11" s="81"/>
      <c r="T11" s="81" t="s">
        <v>37</v>
      </c>
      <c r="U11" s="81"/>
      <c r="V11" s="44"/>
      <c r="W11" s="44"/>
      <c r="X11" s="44"/>
      <c r="Y11" s="44"/>
    </row>
    <row r="12" spans="1:26" x14ac:dyDescent="0.25">
      <c r="A12" s="73" t="s">
        <v>85</v>
      </c>
      <c r="B12" s="20" t="s">
        <v>25</v>
      </c>
      <c r="C12" s="20"/>
      <c r="D12" s="20" t="s">
        <v>25</v>
      </c>
      <c r="E12" s="14"/>
      <c r="F12" s="19" t="s">
        <v>25</v>
      </c>
      <c r="G12" s="19"/>
      <c r="H12" s="20" t="s">
        <v>25</v>
      </c>
      <c r="I12" s="20"/>
      <c r="J12" s="80" t="s">
        <v>41</v>
      </c>
      <c r="K12" s="80"/>
      <c r="L12" s="80" t="s">
        <v>41</v>
      </c>
      <c r="M12" s="80"/>
      <c r="N12" s="80" t="s">
        <v>90</v>
      </c>
      <c r="O12" s="80"/>
      <c r="P12" s="80" t="s">
        <v>8</v>
      </c>
      <c r="Q12" s="81"/>
      <c r="R12" s="80" t="s">
        <v>8</v>
      </c>
      <c r="S12" s="81"/>
      <c r="T12" s="80" t="s">
        <v>8</v>
      </c>
      <c r="U12" s="80"/>
      <c r="V12" s="44"/>
      <c r="W12" s="44"/>
      <c r="X12" s="44"/>
      <c r="Y12" s="44"/>
    </row>
    <row r="13" spans="1:2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5"/>
      <c r="T13" s="9"/>
      <c r="U13" s="9"/>
      <c r="V13" s="9"/>
      <c r="W13" s="9"/>
      <c r="X13" s="9"/>
      <c r="Y13" s="9"/>
      <c r="Z13" s="9"/>
    </row>
    <row r="14" spans="1:26" x14ac:dyDescent="0.25">
      <c r="A14" s="9" t="s">
        <v>39</v>
      </c>
      <c r="B14" s="24">
        <v>16.899999999999999</v>
      </c>
      <c r="C14" s="24"/>
      <c r="D14" s="24">
        <v>40.200000000000003</v>
      </c>
      <c r="E14" s="9"/>
      <c r="F14" s="21"/>
      <c r="G14" s="9"/>
      <c r="H14" s="23"/>
      <c r="I14" s="9"/>
      <c r="J14" s="77">
        <v>1.64741676853819</v>
      </c>
      <c r="K14" s="31"/>
      <c r="L14" s="77">
        <v>1</v>
      </c>
      <c r="M14" s="9"/>
      <c r="N14" s="25">
        <f>D14/B14*L14/J14-1</f>
        <v>0.44389584365028201</v>
      </c>
      <c r="O14" s="9"/>
      <c r="P14" s="78">
        <v>75678368.690003917</v>
      </c>
      <c r="Q14" s="78"/>
      <c r="R14" s="79">
        <v>109182204.339981</v>
      </c>
      <c r="T14" s="25">
        <f>R14/P14-1</f>
        <v>0.44271350228513162</v>
      </c>
      <c r="U14" s="9"/>
      <c r="V14" s="9"/>
      <c r="W14" s="64"/>
      <c r="X14" s="9"/>
      <c r="Y14" s="22"/>
    </row>
    <row r="15" spans="1:26" x14ac:dyDescent="0.25">
      <c r="A15" s="9" t="s">
        <v>38</v>
      </c>
      <c r="B15" s="24"/>
      <c r="C15" s="24"/>
      <c r="D15" s="24"/>
      <c r="E15" s="9"/>
      <c r="F15" s="76">
        <v>0.8</v>
      </c>
      <c r="G15" s="76"/>
      <c r="H15" s="76">
        <v>0.67600000000000005</v>
      </c>
      <c r="I15" s="9"/>
      <c r="J15" s="77">
        <v>1.6437370540851599</v>
      </c>
      <c r="K15" s="31"/>
      <c r="L15" s="77">
        <v>1</v>
      </c>
      <c r="M15" s="9"/>
      <c r="N15" s="25">
        <f>(D14*H15)/(B14*F15)*L15/J15-1</f>
        <v>0.22282331897584928</v>
      </c>
      <c r="O15" s="9"/>
      <c r="P15" s="78">
        <v>123772.47999999826</v>
      </c>
      <c r="Q15" s="78"/>
      <c r="R15" s="79">
        <v>151375.85000000126</v>
      </c>
      <c r="T15" s="25">
        <f t="shared" ref="T15:T18" si="0">R15/P15-1</f>
        <v>0.22301702284710934</v>
      </c>
      <c r="U15" s="9"/>
      <c r="V15" s="9"/>
      <c r="W15" s="65"/>
      <c r="X15" s="9"/>
      <c r="Y15" s="22"/>
    </row>
    <row r="16" spans="1:26" x14ac:dyDescent="0.25">
      <c r="A16" s="9" t="s">
        <v>86</v>
      </c>
      <c r="B16" s="24"/>
      <c r="C16" s="24"/>
      <c r="D16" s="24"/>
      <c r="E16" s="9"/>
      <c r="F16" s="76">
        <v>0.8</v>
      </c>
      <c r="G16" s="76"/>
      <c r="H16" s="76">
        <v>0.80500000000000005</v>
      </c>
      <c r="I16" s="9"/>
      <c r="J16" s="77">
        <v>1.9603703703703701</v>
      </c>
      <c r="K16" s="31"/>
      <c r="L16" s="77">
        <v>1</v>
      </c>
      <c r="M16" s="9"/>
      <c r="N16" s="25">
        <f>(D14*H16)/(B14*F16)*L16/J16-1</f>
        <v>0.22097595685716453</v>
      </c>
      <c r="O16" s="9"/>
      <c r="P16" s="78">
        <v>4593.6399999999994</v>
      </c>
      <c r="Q16" s="78"/>
      <c r="R16" s="79">
        <v>5618.119999999999</v>
      </c>
      <c r="T16" s="25">
        <f t="shared" si="0"/>
        <v>0.22302139479802507</v>
      </c>
      <c r="U16" s="9"/>
      <c r="V16" s="9"/>
      <c r="W16" s="68"/>
      <c r="X16" s="9"/>
      <c r="Y16" s="22"/>
    </row>
    <row r="17" spans="1:31" x14ac:dyDescent="0.25">
      <c r="A17" s="9" t="s">
        <v>45</v>
      </c>
      <c r="B17" s="24">
        <v>13.3</v>
      </c>
      <c r="C17" s="24"/>
      <c r="D17" s="24">
        <v>30.24</v>
      </c>
      <c r="E17" s="9"/>
      <c r="F17" s="24"/>
      <c r="G17" s="9"/>
      <c r="H17" s="24"/>
      <c r="I17" s="9"/>
      <c r="J17" s="77">
        <v>1.8591821962113</v>
      </c>
      <c r="K17" s="31"/>
      <c r="L17" s="77">
        <v>1</v>
      </c>
      <c r="M17" s="9"/>
      <c r="N17" s="25">
        <f>D17/B17*L17/J17-1</f>
        <v>0.22294857123723588</v>
      </c>
      <c r="O17" s="9"/>
      <c r="P17" s="78">
        <v>128609.79000000178</v>
      </c>
      <c r="Q17" s="78"/>
      <c r="R17" s="79">
        <v>157271.380000006</v>
      </c>
      <c r="T17" s="25">
        <f t="shared" si="0"/>
        <v>0.22285698468214443</v>
      </c>
      <c r="U17" s="9"/>
      <c r="V17" s="9"/>
      <c r="W17" s="24"/>
      <c r="X17" s="9"/>
      <c r="Y17" s="22"/>
      <c r="AB17" s="26"/>
      <c r="AC17" s="27"/>
      <c r="AD17" s="28"/>
      <c r="AE17" s="29"/>
    </row>
    <row r="18" spans="1:31" ht="28.5" customHeight="1" x14ac:dyDescent="0.25">
      <c r="A18" s="75" t="s">
        <v>94</v>
      </c>
      <c r="B18" s="24">
        <v>31.34</v>
      </c>
      <c r="C18" s="24"/>
      <c r="D18" s="24">
        <v>37.68</v>
      </c>
      <c r="E18" s="9"/>
      <c r="F18" s="24"/>
      <c r="G18" s="30"/>
      <c r="H18" s="24"/>
      <c r="I18" s="9"/>
      <c r="J18" s="25"/>
      <c r="K18" s="9"/>
      <c r="L18" s="25"/>
      <c r="M18" s="9"/>
      <c r="N18" s="25">
        <f>D18/B18-1</f>
        <v>0.20229738353541804</v>
      </c>
      <c r="O18" s="9"/>
      <c r="P18" s="78">
        <v>32589.040000000099</v>
      </c>
      <c r="Q18" s="78"/>
      <c r="R18" s="79">
        <v>39119.910000000127</v>
      </c>
      <c r="T18" s="25">
        <f t="shared" si="0"/>
        <v>0.2004008095973373</v>
      </c>
      <c r="U18" s="9"/>
      <c r="V18" s="9"/>
      <c r="W18" s="24"/>
      <c r="X18" s="9"/>
      <c r="Y18" s="22"/>
      <c r="AB18" s="26"/>
      <c r="AC18" s="27"/>
      <c r="AD18" s="28"/>
      <c r="AE18" s="29"/>
    </row>
    <row r="19" spans="1:31" ht="13.9" customHeight="1" x14ac:dyDescent="0.25">
      <c r="A19" s="75"/>
      <c r="B19" s="22"/>
      <c r="C19" s="9"/>
      <c r="D19" s="22"/>
      <c r="E19" s="9"/>
      <c r="F19" s="24"/>
      <c r="G19" s="30"/>
      <c r="H19" s="24"/>
      <c r="I19" s="9"/>
      <c r="J19" s="25"/>
      <c r="K19" s="9"/>
      <c r="L19" s="25"/>
      <c r="M19" s="9"/>
      <c r="N19" s="25"/>
      <c r="O19" s="9"/>
      <c r="P19" s="38"/>
      <c r="Q19" s="36"/>
      <c r="R19" s="37"/>
      <c r="T19" s="25"/>
      <c r="U19" s="9"/>
      <c r="V19" s="9"/>
      <c r="W19" s="24"/>
      <c r="X19" s="9"/>
      <c r="Y19" s="22"/>
    </row>
    <row r="20" spans="1:31" x14ac:dyDescent="0.25">
      <c r="A20" s="9" t="s">
        <v>95</v>
      </c>
      <c r="B20" s="22"/>
      <c r="C20" s="9"/>
      <c r="D20" s="22"/>
      <c r="E20" s="9"/>
      <c r="F20" s="24"/>
      <c r="G20" s="30"/>
      <c r="H20" s="24"/>
      <c r="I20" s="9"/>
      <c r="J20" s="25"/>
      <c r="K20" s="9"/>
      <c r="L20" s="25"/>
      <c r="M20" s="9"/>
      <c r="N20" s="25"/>
      <c r="O20" s="9"/>
      <c r="P20" s="40"/>
      <c r="Q20" s="25"/>
      <c r="R20" s="39"/>
      <c r="T20" s="25"/>
      <c r="U20" s="9"/>
      <c r="V20" s="9"/>
      <c r="W20" s="24"/>
      <c r="X20" s="9"/>
      <c r="Y20" s="22"/>
    </row>
    <row r="21" spans="1:31" x14ac:dyDescent="0.25">
      <c r="A21" s="9"/>
      <c r="B21" s="22"/>
      <c r="C21" s="9"/>
      <c r="D21" s="22"/>
      <c r="E21" s="9"/>
      <c r="F21" s="24"/>
      <c r="G21" s="30"/>
      <c r="H21" s="24"/>
      <c r="I21" s="9"/>
      <c r="J21" s="25"/>
      <c r="K21" s="9"/>
      <c r="L21" s="25"/>
      <c r="M21" s="9"/>
      <c r="N21" s="25"/>
      <c r="O21" s="9"/>
      <c r="P21" s="38"/>
      <c r="Q21" s="36"/>
      <c r="R21" s="37"/>
      <c r="T21" s="25"/>
      <c r="U21" s="9"/>
      <c r="V21" s="9"/>
      <c r="W21" s="24"/>
      <c r="X21" s="9"/>
      <c r="Y21" s="22"/>
    </row>
    <row r="22" spans="1:31" x14ac:dyDescent="0.25">
      <c r="A22" s="9" t="s">
        <v>96</v>
      </c>
      <c r="B22" s="22"/>
      <c r="C22" s="9"/>
      <c r="D22" s="22"/>
      <c r="E22" s="9"/>
      <c r="F22" s="24"/>
      <c r="G22" s="30"/>
      <c r="H22" s="24"/>
      <c r="I22" s="9"/>
      <c r="J22" s="25"/>
      <c r="K22" s="9"/>
      <c r="L22" s="25"/>
      <c r="M22" s="9"/>
      <c r="N22" s="25"/>
      <c r="O22" s="9"/>
      <c r="P22" s="38"/>
      <c r="Q22" s="36"/>
      <c r="R22" s="37"/>
      <c r="S22" s="72"/>
      <c r="T22" s="25"/>
      <c r="U22" s="9"/>
      <c r="V22" s="72"/>
      <c r="W22" s="24"/>
      <c r="X22" s="9"/>
      <c r="Y22" s="22"/>
    </row>
    <row r="23" spans="1:31" x14ac:dyDescent="0.25">
      <c r="A23" s="9"/>
      <c r="B23" s="22"/>
      <c r="C23" s="9"/>
      <c r="D23" s="22"/>
      <c r="E23" s="9"/>
      <c r="F23" s="24"/>
      <c r="G23" s="30"/>
      <c r="H23" s="24"/>
      <c r="I23" s="9"/>
      <c r="J23" s="25"/>
      <c r="K23" s="9"/>
      <c r="L23" s="25"/>
      <c r="M23" s="9"/>
      <c r="N23" s="25"/>
      <c r="O23" s="9"/>
      <c r="P23" s="38"/>
      <c r="Q23" s="36"/>
      <c r="R23" s="37"/>
      <c r="S23" s="72"/>
      <c r="T23" s="25"/>
      <c r="U23" s="9"/>
      <c r="V23" s="72"/>
      <c r="W23" s="24"/>
      <c r="X23" s="9"/>
      <c r="Y23" s="22"/>
    </row>
    <row r="24" spans="1:31" x14ac:dyDescent="0.25">
      <c r="A24" s="8"/>
      <c r="B24" s="22"/>
      <c r="C24" s="9"/>
      <c r="D24" s="22"/>
      <c r="E24" s="9"/>
      <c r="F24" s="24"/>
      <c r="G24" s="30"/>
      <c r="H24" s="24"/>
      <c r="I24" s="9"/>
      <c r="J24" s="25"/>
      <c r="K24" s="9"/>
      <c r="L24" s="25"/>
      <c r="M24" s="9"/>
      <c r="N24" s="25"/>
      <c r="O24" s="9"/>
      <c r="P24" s="38"/>
      <c r="Q24" s="36"/>
      <c r="R24" s="37"/>
      <c r="S24" s="72"/>
      <c r="T24" s="25"/>
      <c r="U24" s="9"/>
      <c r="V24" s="72"/>
      <c r="W24" s="24"/>
      <c r="X24" s="9"/>
      <c r="Y24" s="22"/>
    </row>
    <row r="25" spans="1:31" x14ac:dyDescent="0.25">
      <c r="A25" s="8"/>
      <c r="B25" s="22"/>
      <c r="C25" s="9"/>
      <c r="D25" s="22"/>
      <c r="E25" s="9"/>
      <c r="F25" s="24"/>
      <c r="G25" s="30"/>
      <c r="H25" s="24"/>
      <c r="I25" s="9"/>
      <c r="J25" s="25"/>
      <c r="K25" s="9"/>
      <c r="L25" s="25"/>
      <c r="M25" s="9"/>
      <c r="N25" s="25"/>
      <c r="O25" s="9"/>
      <c r="P25" s="38"/>
      <c r="Q25" s="36"/>
      <c r="R25" s="37"/>
      <c r="S25" s="72"/>
      <c r="T25" s="25"/>
      <c r="U25" s="9"/>
      <c r="V25" s="72"/>
      <c r="W25" s="24"/>
      <c r="X25" s="9"/>
      <c r="Y25" s="22"/>
    </row>
    <row r="26" spans="1:31" x14ac:dyDescent="0.25">
      <c r="A26" s="8"/>
      <c r="B26" s="22"/>
      <c r="C26" s="9"/>
      <c r="D26" s="22"/>
      <c r="E26" s="9"/>
      <c r="F26" s="24"/>
      <c r="G26" s="30"/>
      <c r="H26" s="24"/>
      <c r="I26" s="9"/>
      <c r="J26" s="25"/>
      <c r="K26" s="9"/>
      <c r="L26" s="25"/>
      <c r="M26" s="9"/>
      <c r="N26" s="25"/>
      <c r="O26" s="9"/>
      <c r="P26" s="38"/>
      <c r="Q26" s="36"/>
      <c r="R26" s="37"/>
      <c r="S26" s="72"/>
      <c r="T26" s="25"/>
      <c r="U26" s="9"/>
      <c r="V26" s="72"/>
      <c r="W26" s="24"/>
      <c r="X26" s="9"/>
      <c r="Y26" s="22"/>
    </row>
    <row r="27" spans="1:31" x14ac:dyDescent="0.25">
      <c r="A27" s="9"/>
      <c r="B27" s="22"/>
      <c r="C27" s="9"/>
      <c r="D27" s="31"/>
      <c r="E27" s="31"/>
      <c r="F27" s="31"/>
      <c r="G27" s="9"/>
      <c r="H27" s="31"/>
      <c r="I27" s="31"/>
      <c r="J27" s="31"/>
      <c r="K27" s="31"/>
      <c r="L27" s="31"/>
      <c r="M27" s="31"/>
      <c r="N27" s="31"/>
      <c r="O27" s="31"/>
      <c r="P27" s="9"/>
      <c r="Q27" s="9"/>
      <c r="R27" s="72"/>
      <c r="S27" s="72"/>
      <c r="T27" s="31"/>
      <c r="U27" s="31"/>
      <c r="V27" s="72"/>
      <c r="W27" s="31"/>
      <c r="X27" s="9"/>
      <c r="Y27" s="31"/>
    </row>
    <row r="28" spans="1:31" x14ac:dyDescent="0.25">
      <c r="A28" s="8"/>
      <c r="B28" s="22"/>
      <c r="C28" s="9"/>
      <c r="D28" s="22"/>
      <c r="E28" s="9"/>
      <c r="F28" s="24"/>
      <c r="G28" s="30"/>
      <c r="H28" s="24"/>
      <c r="I28" s="9"/>
      <c r="J28" s="25"/>
      <c r="K28" s="9"/>
      <c r="L28" s="25"/>
      <c r="M28" s="9"/>
      <c r="N28" s="25"/>
      <c r="O28" s="9"/>
      <c r="P28" s="38"/>
      <c r="Q28" s="36"/>
      <c r="R28" s="38"/>
      <c r="S28" s="72"/>
      <c r="T28" s="25"/>
      <c r="U28" s="9"/>
      <c r="V28" s="72"/>
      <c r="W28" s="24"/>
      <c r="X28" s="9"/>
      <c r="Y28" s="22"/>
    </row>
    <row r="29" spans="1:3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5"/>
      <c r="T29" s="9"/>
      <c r="U29" s="9"/>
      <c r="V29" s="9"/>
      <c r="W29" s="9"/>
      <c r="X29" s="9"/>
      <c r="Y29" s="9"/>
    </row>
    <row r="30" spans="1:3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5"/>
      <c r="T30" s="9"/>
      <c r="U30" s="9"/>
    </row>
    <row r="31" spans="1:31" x14ac:dyDescent="0.25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5"/>
      <c r="T31" s="9"/>
      <c r="U31" s="9"/>
    </row>
    <row r="32" spans="1:31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5"/>
      <c r="T32" s="9"/>
      <c r="U32" s="9"/>
    </row>
    <row r="33" spans="1:21" x14ac:dyDescent="0.25">
      <c r="A33" s="4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5"/>
      <c r="T33" s="9"/>
      <c r="U33" s="9"/>
    </row>
    <row r="34" spans="1:21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5"/>
      <c r="T34" s="9"/>
      <c r="U34" s="9"/>
    </row>
    <row r="35" spans="1:21" x14ac:dyDescent="0.25">
      <c r="A35" s="3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5"/>
      <c r="T35" s="9"/>
      <c r="U35" s="9"/>
    </row>
    <row r="36" spans="1:21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5"/>
      <c r="T36" s="9"/>
      <c r="U36" s="9"/>
    </row>
    <row r="37" spans="1:21" x14ac:dyDescent="0.25">
      <c r="A37" s="43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35"/>
      <c r="R37" s="15"/>
      <c r="T37" s="15"/>
      <c r="U37" s="15"/>
    </row>
    <row r="38" spans="1:21" ht="15" customHeight="1" x14ac:dyDescent="0.25">
      <c r="A38" s="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35"/>
      <c r="R38" s="15"/>
      <c r="T38" s="15"/>
      <c r="U38" s="15"/>
    </row>
    <row r="39" spans="1:2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35"/>
      <c r="R39" s="15"/>
      <c r="T39" s="15"/>
      <c r="U39" s="15"/>
    </row>
    <row r="40" spans="1:21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T40" s="15"/>
      <c r="U40" s="15"/>
    </row>
    <row r="41" spans="1:21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T41" s="15"/>
      <c r="U41" s="15"/>
    </row>
    <row r="42" spans="1:21" ht="15" customHeight="1" x14ac:dyDescent="0.25"/>
  </sheetData>
  <mergeCells count="29">
    <mergeCell ref="J9:K9"/>
    <mergeCell ref="P9:Q9"/>
    <mergeCell ref="V9:W9"/>
    <mergeCell ref="J11:K11"/>
    <mergeCell ref="P11:Q11"/>
    <mergeCell ref="R11:S11"/>
    <mergeCell ref="L9:M9"/>
    <mergeCell ref="N9:O9"/>
    <mergeCell ref="N10:O10"/>
    <mergeCell ref="N11:O11"/>
    <mergeCell ref="J12:K12"/>
    <mergeCell ref="P12:Q12"/>
    <mergeCell ref="R12:S12"/>
    <mergeCell ref="H10:I10"/>
    <mergeCell ref="F10:G10"/>
    <mergeCell ref="L11:M11"/>
    <mergeCell ref="L12:M12"/>
    <mergeCell ref="J10:K10"/>
    <mergeCell ref="L10:M10"/>
    <mergeCell ref="N12:O12"/>
    <mergeCell ref="T9:U9"/>
    <mergeCell ref="T10:U10"/>
    <mergeCell ref="T11:U11"/>
    <mergeCell ref="T12:U12"/>
    <mergeCell ref="A1:U1"/>
    <mergeCell ref="A2:U2"/>
    <mergeCell ref="A4:U4"/>
    <mergeCell ref="A6:U6"/>
    <mergeCell ref="A7:U7"/>
  </mergeCells>
  <printOptions horizontalCentered="1"/>
  <pageMargins left="0.7" right="0.7" top="0.75" bottom="0.5" header="0.3" footer="0.3"/>
  <pageSetup scale="7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450F-D092-4BE4-96F4-2A94E9AB158B}">
  <dimension ref="A1:Y42"/>
  <sheetViews>
    <sheetView view="pageBreakPreview" topLeftCell="A7" zoomScaleNormal="100" zoomScaleSheetLayoutView="100" workbookViewId="0">
      <selection activeCell="A38" sqref="A38"/>
    </sheetView>
  </sheetViews>
  <sheetFormatPr defaultColWidth="9.140625" defaultRowHeight="15" x14ac:dyDescent="0.25"/>
  <cols>
    <col min="1" max="1" width="29.28515625" style="7" customWidth="1"/>
    <col min="2" max="2" width="9.7109375" style="7" customWidth="1"/>
    <col min="3" max="3" width="3" style="7" customWidth="1"/>
    <col min="4" max="4" width="9.7109375" style="7" customWidth="1"/>
    <col min="5" max="5" width="3" style="7" customWidth="1"/>
    <col min="6" max="6" width="9.7109375" style="7" customWidth="1"/>
    <col min="7" max="7" width="1.85546875" style="7" customWidth="1"/>
    <col min="8" max="8" width="9.7109375" style="7" customWidth="1"/>
    <col min="9" max="9" width="1.85546875" style="7" customWidth="1"/>
    <col min="10" max="10" width="9.7109375" style="7" customWidth="1"/>
    <col min="11" max="11" width="1.7109375" style="7" customWidth="1"/>
    <col min="12" max="12" width="16" style="7" customWidth="1"/>
    <col min="13" max="13" width="2.28515625" style="7" customWidth="1"/>
    <col min="14" max="14" width="15.7109375" style="7" customWidth="1"/>
    <col min="15" max="15" width="1.42578125" style="7" customWidth="1"/>
    <col min="16" max="16" width="10.42578125" style="7" bestFit="1" customWidth="1"/>
    <col min="17" max="16384" width="9.140625" style="7"/>
  </cols>
  <sheetData>
    <row r="1" spans="1:20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Q1" s="6"/>
      <c r="R1" s="6"/>
    </row>
    <row r="2" spans="1:20" ht="13.9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Q2" s="6"/>
      <c r="R2" s="6"/>
    </row>
    <row r="3" spans="1:20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Q3" s="6"/>
      <c r="R3" s="6"/>
    </row>
    <row r="4" spans="1:20" ht="13.9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Q4" s="6"/>
      <c r="R4" s="6"/>
    </row>
    <row r="5" spans="1:20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  <c r="Q5" s="6"/>
      <c r="R5" s="6"/>
    </row>
    <row r="6" spans="1:20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  <c r="Q6" s="6"/>
      <c r="R6" s="6"/>
    </row>
    <row r="7" spans="1:20" ht="13.9" x14ac:dyDescent="0.25">
      <c r="A7" s="5" t="s">
        <v>21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9"/>
      <c r="Q7" s="9"/>
      <c r="R7" s="9"/>
      <c r="S7" s="9"/>
    </row>
    <row r="8" spans="1:20" ht="13.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P8" s="10"/>
    </row>
    <row r="9" spans="1:20" ht="13.9" x14ac:dyDescent="0.25">
      <c r="A9" s="11" t="s">
        <v>11</v>
      </c>
      <c r="B9" s="12" t="s">
        <v>12</v>
      </c>
      <c r="C9" s="12"/>
      <c r="D9" s="12" t="s">
        <v>13</v>
      </c>
      <c r="E9" s="12"/>
      <c r="F9" s="13" t="s">
        <v>14</v>
      </c>
      <c r="G9" s="13"/>
      <c r="H9" s="13" t="s">
        <v>15</v>
      </c>
      <c r="I9" s="14"/>
      <c r="J9" s="82" t="s">
        <v>16</v>
      </c>
      <c r="K9" s="81"/>
      <c r="L9" s="82" t="s">
        <v>17</v>
      </c>
      <c r="M9" s="81"/>
      <c r="N9" s="12" t="s">
        <v>18</v>
      </c>
      <c r="O9" s="12"/>
      <c r="P9" s="82"/>
      <c r="Q9" s="81"/>
      <c r="R9" s="10"/>
      <c r="S9" s="10"/>
      <c r="T9" s="10"/>
    </row>
    <row r="10" spans="1:20" ht="13.9" x14ac:dyDescent="0.25">
      <c r="A10" s="11"/>
      <c r="B10" s="9"/>
      <c r="C10" s="9"/>
      <c r="D10" s="14" t="s">
        <v>22</v>
      </c>
      <c r="E10" s="14"/>
      <c r="F10" s="16"/>
      <c r="G10" s="16"/>
      <c r="H10" s="14"/>
      <c r="I10" s="14"/>
      <c r="J10" s="14"/>
      <c r="K10" s="14"/>
      <c r="L10" s="9"/>
      <c r="M10" s="9"/>
      <c r="N10" s="15"/>
      <c r="P10" s="16"/>
      <c r="Q10" s="16"/>
      <c r="R10" s="16"/>
      <c r="S10" s="14"/>
    </row>
    <row r="11" spans="1:20" ht="13.9" x14ac:dyDescent="0.25">
      <c r="A11" s="11"/>
      <c r="B11" s="14" t="s">
        <v>24</v>
      </c>
      <c r="C11" s="14"/>
      <c r="D11" s="14" t="s">
        <v>10</v>
      </c>
      <c r="E11" s="14"/>
      <c r="F11" s="17" t="s">
        <v>23</v>
      </c>
      <c r="G11" s="17"/>
      <c r="H11" s="14" t="s">
        <v>22</v>
      </c>
      <c r="I11" s="14"/>
      <c r="J11" s="81" t="s">
        <v>37</v>
      </c>
      <c r="K11" s="81"/>
      <c r="L11" s="81" t="s">
        <v>23</v>
      </c>
      <c r="M11" s="81"/>
      <c r="N11" s="81" t="s">
        <v>22</v>
      </c>
      <c r="O11" s="81"/>
      <c r="P11" s="44"/>
      <c r="Q11" s="44"/>
      <c r="R11" s="44"/>
      <c r="S11" s="44"/>
    </row>
    <row r="12" spans="1:20" ht="13.9" x14ac:dyDescent="0.25">
      <c r="A12" s="18" t="s">
        <v>9</v>
      </c>
      <c r="B12" s="20" t="s">
        <v>26</v>
      </c>
      <c r="C12" s="20"/>
      <c r="D12" s="20" t="s">
        <v>26</v>
      </c>
      <c r="E12" s="14"/>
      <c r="F12" s="19" t="s">
        <v>25</v>
      </c>
      <c r="G12" s="19"/>
      <c r="H12" s="20" t="s">
        <v>25</v>
      </c>
      <c r="I12" s="20"/>
      <c r="J12" s="80" t="s">
        <v>25</v>
      </c>
      <c r="K12" s="80"/>
      <c r="L12" s="80" t="s">
        <v>8</v>
      </c>
      <c r="M12" s="81"/>
      <c r="N12" s="80" t="s">
        <v>8</v>
      </c>
      <c r="O12" s="81"/>
      <c r="P12" s="44"/>
      <c r="Q12" s="44"/>
      <c r="R12" s="44"/>
      <c r="S12" s="44"/>
    </row>
    <row r="13" spans="1:20" ht="13.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5"/>
      <c r="P13" s="9"/>
      <c r="Q13" s="9"/>
      <c r="R13" s="9"/>
      <c r="S13" s="9"/>
      <c r="T13" s="9"/>
    </row>
    <row r="14" spans="1:20" ht="13.9" x14ac:dyDescent="0.25">
      <c r="A14" s="9" t="s">
        <v>2</v>
      </c>
      <c r="B14" s="22">
        <v>35.6</v>
      </c>
      <c r="C14" s="9" t="s">
        <v>27</v>
      </c>
      <c r="D14" s="22">
        <v>32</v>
      </c>
      <c r="E14" s="9" t="s">
        <v>27</v>
      </c>
      <c r="F14" s="21">
        <v>685.9</v>
      </c>
      <c r="G14" s="9"/>
      <c r="H14" s="23">
        <v>906.96</v>
      </c>
      <c r="I14" s="9"/>
      <c r="J14" s="25">
        <f>H14/F14-1</f>
        <v>0.32229187928269432</v>
      </c>
      <c r="K14" s="9"/>
      <c r="L14" s="38">
        <v>1711781950.3999946</v>
      </c>
      <c r="M14" s="36"/>
      <c r="N14" s="37">
        <v>2262389943.5900021</v>
      </c>
      <c r="P14" s="9"/>
      <c r="Q14" s="64"/>
      <c r="R14" s="9"/>
      <c r="S14" s="22"/>
    </row>
    <row r="15" spans="1:20" ht="13.9" x14ac:dyDescent="0.25">
      <c r="A15" s="9" t="s">
        <v>3</v>
      </c>
      <c r="B15" s="22">
        <v>27.9</v>
      </c>
      <c r="C15" s="9"/>
      <c r="D15" s="22">
        <v>25</v>
      </c>
      <c r="E15" s="9"/>
      <c r="F15" s="24">
        <v>74.5</v>
      </c>
      <c r="G15" s="9"/>
      <c r="H15" s="24">
        <v>93.29</v>
      </c>
      <c r="I15" s="9"/>
      <c r="J15" s="25">
        <f t="shared" ref="J15:J26" si="0">H15/F15-1</f>
        <v>0.2522147651006712</v>
      </c>
      <c r="K15" s="9"/>
      <c r="L15" s="38">
        <v>72770065.389999405</v>
      </c>
      <c r="M15" s="36"/>
      <c r="N15" s="37">
        <v>91082419.810000032</v>
      </c>
      <c r="P15" s="9"/>
      <c r="Q15" s="65"/>
      <c r="R15" s="9"/>
      <c r="S15" s="22"/>
    </row>
    <row r="16" spans="1:20" ht="13.9" x14ac:dyDescent="0.25">
      <c r="A16" s="9" t="s">
        <v>28</v>
      </c>
      <c r="B16" s="22">
        <v>36.5</v>
      </c>
      <c r="C16" s="9"/>
      <c r="D16" s="22">
        <v>28</v>
      </c>
      <c r="E16" s="9"/>
      <c r="F16" s="24">
        <v>74.55</v>
      </c>
      <c r="G16" s="9"/>
      <c r="H16" s="24">
        <v>96.32</v>
      </c>
      <c r="I16" s="9"/>
      <c r="J16" s="25">
        <f t="shared" si="0"/>
        <v>0.29201877934272291</v>
      </c>
      <c r="K16" s="9"/>
      <c r="L16" s="38">
        <v>325598597.57999986</v>
      </c>
      <c r="M16" s="36"/>
      <c r="N16" s="37">
        <v>420258634.05999953</v>
      </c>
      <c r="P16" s="9"/>
      <c r="Q16" s="68"/>
      <c r="R16" s="9"/>
      <c r="S16" s="22"/>
    </row>
    <row r="17" spans="1:25" ht="13.9" x14ac:dyDescent="0.25">
      <c r="A17" s="9" t="s">
        <v>29</v>
      </c>
      <c r="B17" s="22">
        <v>36.5</v>
      </c>
      <c r="C17" s="9"/>
      <c r="D17" s="22">
        <v>28</v>
      </c>
      <c r="E17" s="9"/>
      <c r="F17" s="24">
        <v>28.4</v>
      </c>
      <c r="G17" s="9"/>
      <c r="H17" s="24">
        <v>36.72</v>
      </c>
      <c r="I17" s="9"/>
      <c r="J17" s="25">
        <f t="shared" si="0"/>
        <v>0.29295774647887329</v>
      </c>
      <c r="K17" s="9"/>
      <c r="L17" s="38">
        <v>33767572.470000006</v>
      </c>
      <c r="M17" s="36"/>
      <c r="N17" s="37">
        <v>43627497.89999976</v>
      </c>
      <c r="P17" s="9"/>
      <c r="Q17" s="24"/>
      <c r="R17" s="9"/>
      <c r="S17" s="22"/>
      <c r="V17" s="26"/>
      <c r="W17" s="27"/>
      <c r="X17" s="28"/>
      <c r="Y17" s="29"/>
    </row>
    <row r="18" spans="1:25" ht="13.9" x14ac:dyDescent="0.25">
      <c r="A18" s="9" t="s">
        <v>4</v>
      </c>
      <c r="B18" s="22">
        <v>26.5</v>
      </c>
      <c r="C18" s="9"/>
      <c r="D18" s="22">
        <v>19</v>
      </c>
      <c r="E18" s="9"/>
      <c r="F18" s="24">
        <v>250.1</v>
      </c>
      <c r="G18" s="30"/>
      <c r="H18" s="24">
        <v>300.95999999999998</v>
      </c>
      <c r="I18" s="9"/>
      <c r="J18" s="25">
        <f t="shared" si="0"/>
        <v>0.20335865653738505</v>
      </c>
      <c r="K18" s="9"/>
      <c r="L18" s="38">
        <v>528922683.36000001</v>
      </c>
      <c r="M18" s="36"/>
      <c r="N18" s="37">
        <v>635556107.17000198</v>
      </c>
      <c r="P18" s="9"/>
      <c r="Q18" s="24"/>
      <c r="R18" s="9"/>
      <c r="S18" s="22"/>
      <c r="V18" s="26"/>
      <c r="W18" s="27"/>
      <c r="X18" s="28"/>
      <c r="Y18" s="29"/>
    </row>
    <row r="19" spans="1:25" ht="13.9" x14ac:dyDescent="0.25">
      <c r="A19" s="9" t="s">
        <v>5</v>
      </c>
      <c r="B19" s="22">
        <v>37.5</v>
      </c>
      <c r="C19" s="9"/>
      <c r="D19" s="22">
        <v>19</v>
      </c>
      <c r="E19" s="9"/>
      <c r="F19" s="24">
        <v>728.2</v>
      </c>
      <c r="G19" s="30"/>
      <c r="H19" s="24">
        <v>869.43</v>
      </c>
      <c r="I19" s="9"/>
      <c r="J19" s="25">
        <f t="shared" si="0"/>
        <v>0.19394397143641839</v>
      </c>
      <c r="K19" s="9"/>
      <c r="L19" s="38">
        <v>1610577930.4899969</v>
      </c>
      <c r="M19" s="36"/>
      <c r="N19" s="37">
        <v>1922161828.8299923</v>
      </c>
      <c r="P19" s="9"/>
      <c r="Q19" s="24"/>
      <c r="R19" s="9"/>
      <c r="S19" s="22"/>
    </row>
    <row r="20" spans="1:25" ht="13.9" x14ac:dyDescent="0.25">
      <c r="A20" s="9" t="s">
        <v>6</v>
      </c>
      <c r="B20" s="22">
        <v>32.4</v>
      </c>
      <c r="C20" s="9"/>
      <c r="D20" s="22">
        <v>18</v>
      </c>
      <c r="E20" s="9"/>
      <c r="F20" s="24"/>
      <c r="G20" s="30"/>
      <c r="H20" s="24"/>
      <c r="I20" s="9"/>
      <c r="J20" s="25"/>
      <c r="K20" s="9"/>
      <c r="L20" s="40"/>
      <c r="M20" s="25"/>
      <c r="N20" s="39"/>
      <c r="P20" s="9"/>
      <c r="Q20" s="24"/>
      <c r="R20" s="9"/>
      <c r="S20" s="22"/>
    </row>
    <row r="21" spans="1:25" ht="13.9" x14ac:dyDescent="0.25">
      <c r="A21" s="9" t="s">
        <v>30</v>
      </c>
      <c r="B21" s="22"/>
      <c r="C21" s="9"/>
      <c r="D21" s="22"/>
      <c r="E21" s="9"/>
      <c r="F21" s="24">
        <v>5.7</v>
      </c>
      <c r="G21" s="30"/>
      <c r="H21" s="24">
        <v>6.74</v>
      </c>
      <c r="I21" s="9"/>
      <c r="J21" s="25">
        <f t="shared" si="0"/>
        <v>0.18245614035087709</v>
      </c>
      <c r="K21" s="9"/>
      <c r="L21" s="38">
        <v>23113082.240000617</v>
      </c>
      <c r="M21" s="36"/>
      <c r="N21" s="37">
        <v>27295248.519998804</v>
      </c>
      <c r="P21" s="9"/>
      <c r="Q21" s="24"/>
      <c r="R21" s="9"/>
      <c r="S21" s="22"/>
    </row>
    <row r="22" spans="1:25" x14ac:dyDescent="0.25">
      <c r="A22" s="9" t="s">
        <v>81</v>
      </c>
      <c r="B22" s="22"/>
      <c r="C22" s="9"/>
      <c r="D22" s="22"/>
      <c r="E22" s="9"/>
      <c r="F22" s="24">
        <v>16.899999999999999</v>
      </c>
      <c r="G22" s="30"/>
      <c r="H22" s="24">
        <v>40.200000000000003</v>
      </c>
      <c r="I22" s="9"/>
      <c r="J22" s="25">
        <f t="shared" si="0"/>
        <v>1.3786982248520712</v>
      </c>
      <c r="K22" s="9"/>
      <c r="L22" s="38">
        <v>75678368.690003917</v>
      </c>
      <c r="M22" s="36"/>
      <c r="N22" s="37">
        <v>109182204.339981</v>
      </c>
      <c r="O22" s="72" t="s">
        <v>80</v>
      </c>
      <c r="P22" s="72"/>
      <c r="Q22" s="24"/>
      <c r="R22" s="9"/>
      <c r="S22" s="22"/>
    </row>
    <row r="23" spans="1:25" x14ac:dyDescent="0.25">
      <c r="A23" s="9" t="s">
        <v>7</v>
      </c>
      <c r="B23" s="22">
        <v>-7.7</v>
      </c>
      <c r="C23" s="9"/>
      <c r="D23" s="22">
        <v>-8</v>
      </c>
      <c r="E23" s="9"/>
      <c r="F23" s="24"/>
      <c r="G23" s="30"/>
      <c r="H23" s="24"/>
      <c r="I23" s="9"/>
      <c r="J23" s="25"/>
      <c r="K23" s="9"/>
      <c r="L23" s="38"/>
      <c r="M23" s="36"/>
      <c r="N23" s="37"/>
      <c r="O23" s="72"/>
      <c r="P23" s="72"/>
      <c r="Q23" s="24"/>
      <c r="R23" s="9"/>
      <c r="S23" s="22"/>
    </row>
    <row r="24" spans="1:25" x14ac:dyDescent="0.25">
      <c r="A24" s="8" t="s">
        <v>31</v>
      </c>
      <c r="B24" s="22"/>
      <c r="C24" s="9"/>
      <c r="D24" s="22"/>
      <c r="E24" s="9"/>
      <c r="F24" s="24">
        <v>0.49</v>
      </c>
      <c r="G24" s="30"/>
      <c r="H24" s="24">
        <v>0.45</v>
      </c>
      <c r="I24" s="9"/>
      <c r="J24" s="25">
        <f t="shared" si="0"/>
        <v>-8.1632653061224469E-2</v>
      </c>
      <c r="K24" s="9"/>
      <c r="L24" s="38">
        <v>28291.360000000102</v>
      </c>
      <c r="M24" s="36"/>
      <c r="N24" s="37">
        <v>26085.239999999696</v>
      </c>
      <c r="O24" s="72"/>
      <c r="P24" s="72"/>
      <c r="Q24" s="24"/>
      <c r="R24" s="9"/>
      <c r="S24" s="22"/>
    </row>
    <row r="25" spans="1:25" x14ac:dyDescent="0.25">
      <c r="A25" s="8" t="s">
        <v>32</v>
      </c>
      <c r="B25" s="22"/>
      <c r="C25" s="9"/>
      <c r="D25" s="22"/>
      <c r="E25" s="9"/>
      <c r="F25" s="24">
        <v>0.98</v>
      </c>
      <c r="G25" s="30"/>
      <c r="H25" s="24">
        <v>0.9</v>
      </c>
      <c r="I25" s="9"/>
      <c r="J25" s="25">
        <f t="shared" si="0"/>
        <v>-8.1632653061224469E-2</v>
      </c>
      <c r="K25" s="9"/>
      <c r="L25" s="38">
        <v>385348.14000001008</v>
      </c>
      <c r="M25" s="36"/>
      <c r="N25" s="37">
        <v>354471.48000004672</v>
      </c>
      <c r="O25" s="72"/>
      <c r="P25" s="72"/>
      <c r="Q25" s="24"/>
      <c r="R25" s="9"/>
      <c r="S25" s="22"/>
    </row>
    <row r="26" spans="1:25" x14ac:dyDescent="0.25">
      <c r="A26" s="8" t="s">
        <v>33</v>
      </c>
      <c r="B26" s="22"/>
      <c r="C26" s="9"/>
      <c r="D26" s="22"/>
      <c r="E26" s="9"/>
      <c r="F26" s="24">
        <v>1.97</v>
      </c>
      <c r="G26" s="30"/>
      <c r="H26" s="24">
        <v>1.81</v>
      </c>
      <c r="I26" s="9"/>
      <c r="J26" s="25">
        <f t="shared" si="0"/>
        <v>-8.1218274111675037E-2</v>
      </c>
      <c r="K26" s="9"/>
      <c r="L26" s="38">
        <v>181233.84000001961</v>
      </c>
      <c r="M26" s="36"/>
      <c r="N26" s="37">
        <v>166502.75999998764</v>
      </c>
      <c r="O26" s="72"/>
      <c r="P26" s="72"/>
      <c r="Q26" s="24"/>
      <c r="R26" s="9"/>
      <c r="S26" s="22"/>
    </row>
    <row r="27" spans="1:25" x14ac:dyDescent="0.25">
      <c r="A27" s="9"/>
      <c r="B27" s="22"/>
      <c r="C27" s="9"/>
      <c r="D27" s="31"/>
      <c r="E27" s="31"/>
      <c r="F27" s="31"/>
      <c r="G27" s="9"/>
      <c r="H27" s="31"/>
      <c r="I27" s="31"/>
      <c r="J27" s="31"/>
      <c r="K27" s="31"/>
      <c r="L27" s="9"/>
      <c r="M27" s="9"/>
      <c r="N27" s="72"/>
      <c r="O27" s="72"/>
      <c r="P27" s="72"/>
      <c r="Q27" s="31"/>
      <c r="R27" s="9"/>
      <c r="S27" s="31"/>
    </row>
    <row r="28" spans="1:25" x14ac:dyDescent="0.25">
      <c r="A28" s="8" t="s">
        <v>34</v>
      </c>
      <c r="B28" s="22">
        <v>35</v>
      </c>
      <c r="C28" s="9" t="s">
        <v>27</v>
      </c>
      <c r="D28" s="22">
        <v>24.6</v>
      </c>
      <c r="E28" s="9" t="s">
        <v>27</v>
      </c>
      <c r="F28" s="24"/>
      <c r="G28" s="30"/>
      <c r="H28" s="24"/>
      <c r="I28" s="9"/>
      <c r="J28" s="25"/>
      <c r="K28" s="9"/>
      <c r="L28" s="38">
        <f>SUM(L14:L26)</f>
        <v>4382805123.9599962</v>
      </c>
      <c r="M28" s="36"/>
      <c r="N28" s="38">
        <f>SUM(N14:N26)</f>
        <v>5512100943.699975</v>
      </c>
      <c r="O28" s="72" t="s">
        <v>80</v>
      </c>
      <c r="P28" s="72"/>
      <c r="Q28" s="24"/>
      <c r="R28" s="9"/>
      <c r="S28" s="22"/>
    </row>
    <row r="29" spans="1:25" ht="13.9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5"/>
      <c r="P29" s="9"/>
      <c r="Q29" s="9"/>
      <c r="R29" s="9"/>
      <c r="S29" s="9"/>
    </row>
    <row r="30" spans="1:25" ht="13.9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5"/>
    </row>
    <row r="31" spans="1:25" ht="13.9" x14ac:dyDescent="0.25">
      <c r="A31" s="34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5"/>
    </row>
    <row r="32" spans="1:25" ht="13.9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5"/>
    </row>
    <row r="33" spans="1:14" ht="13.9" x14ac:dyDescent="0.25">
      <c r="A33" s="42" t="s">
        <v>36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5"/>
    </row>
    <row r="34" spans="1:14" ht="13.9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5"/>
    </row>
    <row r="35" spans="1:14" ht="13.9" x14ac:dyDescent="0.25">
      <c r="A35" s="34" t="s">
        <v>79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5"/>
    </row>
    <row r="36" spans="1:14" ht="13.9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5"/>
    </row>
    <row r="37" spans="1:14" x14ac:dyDescent="0.25">
      <c r="A37" s="43" t="s">
        <v>76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35"/>
      <c r="N37" s="15"/>
    </row>
    <row r="38" spans="1:14" ht="15" customHeight="1" x14ac:dyDescent="0.25">
      <c r="A38" s="8" t="s">
        <v>82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35"/>
      <c r="N38" s="15"/>
    </row>
    <row r="39" spans="1:1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35"/>
      <c r="N39" s="15"/>
    </row>
    <row r="40" spans="1:14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ht="15" customHeight="1" x14ac:dyDescent="0.25"/>
  </sheetData>
  <mergeCells count="9">
    <mergeCell ref="N11:O11"/>
    <mergeCell ref="N12:O12"/>
    <mergeCell ref="P9:Q9"/>
    <mergeCell ref="J11:K11"/>
    <mergeCell ref="J12:K12"/>
    <mergeCell ref="J9:K9"/>
    <mergeCell ref="L9:M9"/>
    <mergeCell ref="L11:M11"/>
    <mergeCell ref="L12:M12"/>
  </mergeCells>
  <printOptions horizontalCentered="1"/>
  <pageMargins left="0.7" right="0.7" top="0.75" bottom="0.5" header="0.3" footer="0.3"/>
  <pageSetup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4546-CF9C-4A45-8795-ED51839F42A1}">
  <dimension ref="A1:O38"/>
  <sheetViews>
    <sheetView view="pageBreakPreview" zoomScale="110" zoomScaleNormal="100" zoomScaleSheetLayoutView="110" workbookViewId="0">
      <selection activeCell="K22" sqref="K22"/>
    </sheetView>
  </sheetViews>
  <sheetFormatPr defaultColWidth="9.140625" defaultRowHeight="15" x14ac:dyDescent="0.25"/>
  <cols>
    <col min="1" max="1" width="29.28515625" style="7" customWidth="1"/>
    <col min="2" max="2" width="14.42578125" style="7" customWidth="1"/>
    <col min="3" max="3" width="3" style="7" customWidth="1"/>
    <col min="4" max="4" width="9.7109375" style="7" customWidth="1"/>
    <col min="5" max="5" width="3" style="7" customWidth="1"/>
    <col min="6" max="6" width="9.7109375" style="7" customWidth="1"/>
    <col min="7" max="7" width="1.85546875" style="7" customWidth="1"/>
    <col min="8" max="8" width="9.7109375" style="7" customWidth="1"/>
    <col min="9" max="9" width="1.85546875" style="7" customWidth="1"/>
    <col min="10" max="10" width="9.7109375" style="7" customWidth="1"/>
    <col min="11" max="11" width="1.7109375" style="7" customWidth="1"/>
    <col min="12" max="12" width="13.140625" style="7" customWidth="1"/>
    <col min="13" max="13" width="2.28515625" style="7" customWidth="1"/>
    <col min="14" max="14" width="13" style="7" customWidth="1"/>
    <col min="15" max="15" width="1.42578125" style="7" customWidth="1"/>
    <col min="16" max="16384" width="9.14062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3.9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9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3.9" x14ac:dyDescent="0.25">
      <c r="A7" s="5" t="s">
        <v>38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13.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3.9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82" t="s">
        <v>15</v>
      </c>
      <c r="I9" s="82"/>
      <c r="J9" s="82" t="s">
        <v>16</v>
      </c>
      <c r="K9" s="82"/>
      <c r="L9" s="82" t="s">
        <v>17</v>
      </c>
      <c r="M9" s="82"/>
      <c r="N9" s="82" t="s">
        <v>18</v>
      </c>
      <c r="O9" s="82"/>
    </row>
    <row r="10" spans="1:15" ht="13.9" x14ac:dyDescent="0.25">
      <c r="A10" s="11"/>
      <c r="B10" s="14"/>
      <c r="C10" s="14"/>
      <c r="D10" s="46"/>
      <c r="E10" s="46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ht="13.9" x14ac:dyDescent="0.25">
      <c r="A11" s="11"/>
      <c r="B11" s="14" t="s">
        <v>39</v>
      </c>
      <c r="C11" s="14"/>
      <c r="D11" s="17" t="s">
        <v>23</v>
      </c>
      <c r="E11" s="17"/>
      <c r="F11" s="14" t="s">
        <v>22</v>
      </c>
      <c r="G11" s="14"/>
      <c r="H11" s="81" t="s">
        <v>37</v>
      </c>
      <c r="I11" s="81"/>
      <c r="J11" s="81" t="s">
        <v>37</v>
      </c>
      <c r="K11" s="81"/>
      <c r="L11" s="81" t="s">
        <v>23</v>
      </c>
      <c r="M11" s="81"/>
      <c r="N11" s="81" t="s">
        <v>22</v>
      </c>
      <c r="O11" s="81"/>
    </row>
    <row r="12" spans="1:15" ht="13.9" x14ac:dyDescent="0.25">
      <c r="A12" s="45" t="s">
        <v>9</v>
      </c>
      <c r="B12" s="20" t="s">
        <v>40</v>
      </c>
      <c r="C12" s="20"/>
      <c r="D12" s="19" t="s">
        <v>41</v>
      </c>
      <c r="E12" s="19"/>
      <c r="F12" s="20" t="s">
        <v>41</v>
      </c>
      <c r="G12" s="20"/>
      <c r="H12" s="80" t="s">
        <v>41</v>
      </c>
      <c r="I12" s="80"/>
      <c r="J12" s="80" t="s">
        <v>8</v>
      </c>
      <c r="K12" s="80"/>
      <c r="L12" s="80" t="s">
        <v>8</v>
      </c>
      <c r="M12" s="80"/>
      <c r="N12" s="80" t="s">
        <v>8</v>
      </c>
      <c r="O12" s="80"/>
    </row>
    <row r="13" spans="1:15" ht="13.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3.9" x14ac:dyDescent="0.25">
      <c r="A14" s="9" t="s">
        <v>2</v>
      </c>
      <c r="B14" s="49">
        <v>0.32229187928269432</v>
      </c>
      <c r="C14" s="9"/>
      <c r="D14" s="50">
        <v>0.06</v>
      </c>
      <c r="E14" s="51"/>
      <c r="F14" s="52">
        <v>4.4999999999999998E-2</v>
      </c>
      <c r="G14" s="9"/>
      <c r="H14" s="25">
        <f>F14/D14-1</f>
        <v>-0.25</v>
      </c>
      <c r="I14" s="9"/>
      <c r="J14" s="25">
        <f>N14/L14-1</f>
        <v>-8.2874232048616436E-3</v>
      </c>
      <c r="K14" s="36"/>
      <c r="L14" s="38">
        <v>2981134.1100000031</v>
      </c>
      <c r="M14" s="36"/>
      <c r="N14" s="37">
        <v>2956428.1899999846</v>
      </c>
      <c r="O14" s="36"/>
    </row>
    <row r="15" spans="1:15" ht="13.9" x14ac:dyDescent="0.25">
      <c r="A15" s="9" t="s">
        <v>3</v>
      </c>
      <c r="B15" s="49">
        <v>0.2522147651006712</v>
      </c>
      <c r="C15" s="9"/>
      <c r="D15" s="51">
        <v>0.06</v>
      </c>
      <c r="E15" s="51"/>
      <c r="F15" s="51">
        <v>4.8000000000000001E-2</v>
      </c>
      <c r="G15" s="9"/>
      <c r="H15" s="25">
        <f t="shared" ref="H15:H22" si="0">F15/D15-1</f>
        <v>-0.19999999999999996</v>
      </c>
      <c r="I15" s="9"/>
      <c r="J15" s="25">
        <f t="shared" ref="J15:J19" si="1">N15/L15-1</f>
        <v>1.7590925407660052E-3</v>
      </c>
      <c r="K15" s="36"/>
      <c r="L15" s="38">
        <v>160849.9800000003</v>
      </c>
      <c r="M15" s="36"/>
      <c r="N15" s="37">
        <v>161132.93000000066</v>
      </c>
      <c r="O15" s="36"/>
    </row>
    <row r="16" spans="1:15" ht="13.9" x14ac:dyDescent="0.25">
      <c r="A16" s="9" t="s">
        <v>28</v>
      </c>
      <c r="B16" s="49">
        <v>0.29201877934272291</v>
      </c>
      <c r="C16" s="9"/>
      <c r="D16" s="51">
        <v>0.15</v>
      </c>
      <c r="E16" s="51"/>
      <c r="F16" s="51">
        <v>0.11600000000000001</v>
      </c>
      <c r="G16" s="9"/>
      <c r="H16" s="25">
        <f t="shared" si="0"/>
        <v>-0.22666666666666657</v>
      </c>
      <c r="I16" s="9"/>
      <c r="J16" s="25">
        <f t="shared" si="1"/>
        <v>-8.3717578012698635E-4</v>
      </c>
      <c r="K16" s="36"/>
      <c r="L16" s="38">
        <v>1426725.4600000021</v>
      </c>
      <c r="M16" s="36"/>
      <c r="N16" s="37">
        <v>1425531.0399999996</v>
      </c>
      <c r="O16" s="36"/>
    </row>
    <row r="17" spans="1:15" ht="13.9" x14ac:dyDescent="0.25">
      <c r="A17" s="9" t="s">
        <v>29</v>
      </c>
      <c r="B17" s="49">
        <v>0.29295774647887329</v>
      </c>
      <c r="C17" s="9"/>
      <c r="D17" s="51">
        <v>0.15</v>
      </c>
      <c r="E17" s="51"/>
      <c r="F17" s="51">
        <v>0.11600000000000001</v>
      </c>
      <c r="G17" s="9"/>
      <c r="H17" s="25">
        <f t="shared" si="0"/>
        <v>-0.22666666666666657</v>
      </c>
      <c r="I17" s="9"/>
      <c r="J17" s="25">
        <f t="shared" si="1"/>
        <v>-3.9568945390369148E-3</v>
      </c>
      <c r="K17" s="36"/>
      <c r="L17" s="38">
        <v>105024.2799999986</v>
      </c>
      <c r="M17" s="36"/>
      <c r="N17" s="37">
        <v>104608.71000000033</v>
      </c>
      <c r="O17" s="36"/>
    </row>
    <row r="18" spans="1:15" ht="13.9" x14ac:dyDescent="0.25">
      <c r="A18" s="9" t="s">
        <v>4</v>
      </c>
      <c r="B18" s="49">
        <v>0.20335865653738505</v>
      </c>
      <c r="C18" s="9"/>
      <c r="D18" s="51">
        <v>0.5</v>
      </c>
      <c r="E18" s="51"/>
      <c r="F18" s="51">
        <v>0.41599999999999998</v>
      </c>
      <c r="G18" s="9"/>
      <c r="H18" s="25">
        <f t="shared" si="0"/>
        <v>-0.16800000000000004</v>
      </c>
      <c r="I18" s="9"/>
      <c r="J18" s="25">
        <f t="shared" si="1"/>
        <v>1.1624564709098451E-3</v>
      </c>
      <c r="K18" s="36"/>
      <c r="L18" s="38">
        <v>4418703.0900000064</v>
      </c>
      <c r="M18" s="36"/>
      <c r="N18" s="37">
        <v>4423839.6400000062</v>
      </c>
      <c r="O18" s="36"/>
    </row>
    <row r="19" spans="1:15" ht="13.9" x14ac:dyDescent="0.25">
      <c r="A19" s="9" t="s">
        <v>5</v>
      </c>
      <c r="B19" s="49">
        <v>0.19394397143641839</v>
      </c>
      <c r="C19" s="9"/>
      <c r="D19" s="51">
        <v>0.16</v>
      </c>
      <c r="E19" s="51"/>
      <c r="F19" s="51">
        <v>0.13400000000000001</v>
      </c>
      <c r="G19" s="9"/>
      <c r="H19" s="25">
        <f t="shared" si="0"/>
        <v>-0.16249999999999998</v>
      </c>
      <c r="I19" s="9"/>
      <c r="J19" s="25">
        <f t="shared" si="1"/>
        <v>-7.2842904190295599E-5</v>
      </c>
      <c r="K19" s="36"/>
      <c r="L19" s="38">
        <v>3802154.8300000029</v>
      </c>
      <c r="M19" s="36"/>
      <c r="N19" s="37">
        <v>3801877.8700000043</v>
      </c>
      <c r="O19" s="36"/>
    </row>
    <row r="20" spans="1:15" ht="13.9" x14ac:dyDescent="0.25">
      <c r="A20" s="9" t="s">
        <v>6</v>
      </c>
      <c r="B20" s="25"/>
      <c r="C20" s="9"/>
      <c r="D20" s="51"/>
      <c r="E20" s="51"/>
      <c r="F20" s="51"/>
      <c r="G20" s="9"/>
      <c r="H20" s="25"/>
      <c r="I20" s="9"/>
      <c r="J20" s="53"/>
      <c r="K20" s="25"/>
      <c r="L20" s="40"/>
      <c r="M20" s="25"/>
      <c r="N20" s="39"/>
      <c r="O20" s="25"/>
    </row>
    <row r="21" spans="1:15" x14ac:dyDescent="0.25">
      <c r="A21" s="8" t="s">
        <v>30</v>
      </c>
      <c r="B21" s="49">
        <v>0.18245614035087709</v>
      </c>
      <c r="C21" s="9"/>
      <c r="D21" s="51">
        <v>0.82</v>
      </c>
      <c r="E21" s="51"/>
      <c r="F21" s="51">
        <v>0.69399999999999995</v>
      </c>
      <c r="G21" s="9"/>
      <c r="H21" s="25">
        <f t="shared" si="0"/>
        <v>-0.15365853658536588</v>
      </c>
      <c r="I21" s="9"/>
      <c r="J21" s="25">
        <f t="shared" ref="J21:J22" si="2">N21/L21-1</f>
        <v>8.403246843231571E-4</v>
      </c>
      <c r="K21" s="36"/>
      <c r="L21" s="38">
        <v>174670.57999999987</v>
      </c>
      <c r="M21" s="36"/>
      <c r="N21" s="37">
        <v>174817.35999999891</v>
      </c>
      <c r="O21" s="36"/>
    </row>
    <row r="22" spans="1:15" x14ac:dyDescent="0.25">
      <c r="A22" s="9" t="s">
        <v>81</v>
      </c>
      <c r="B22" s="49">
        <v>1.3786982248520712</v>
      </c>
      <c r="C22" s="9"/>
      <c r="D22" s="51">
        <v>0.8</v>
      </c>
      <c r="E22" s="51"/>
      <c r="F22" s="51">
        <v>0.67600000000000005</v>
      </c>
      <c r="G22" s="9"/>
      <c r="H22" s="25">
        <f t="shared" si="0"/>
        <v>-0.15500000000000003</v>
      </c>
      <c r="I22" s="9"/>
      <c r="J22" s="25">
        <f t="shared" si="2"/>
        <v>0.22301702284710934</v>
      </c>
      <c r="K22" s="9" t="s">
        <v>80</v>
      </c>
      <c r="L22" s="38">
        <v>123772.47999999826</v>
      </c>
      <c r="M22" s="36"/>
      <c r="N22" s="37">
        <v>151375.85000000126</v>
      </c>
      <c r="O22" s="9" t="s">
        <v>80</v>
      </c>
    </row>
    <row r="23" spans="1:15" x14ac:dyDescent="0.25">
      <c r="A23" s="9"/>
      <c r="B23" s="31"/>
      <c r="C23" s="31"/>
      <c r="D23" s="31"/>
      <c r="E23" s="9"/>
      <c r="F23" s="31"/>
      <c r="G23" s="31"/>
      <c r="H23" s="31"/>
      <c r="I23" s="31"/>
      <c r="J23" s="9"/>
      <c r="K23" s="9"/>
      <c r="L23" s="38"/>
      <c r="M23" s="36"/>
      <c r="N23" s="37"/>
      <c r="O23" s="9"/>
    </row>
    <row r="24" spans="1:15" x14ac:dyDescent="0.25">
      <c r="A24" s="9" t="s">
        <v>34</v>
      </c>
      <c r="B24" s="22"/>
      <c r="C24" s="9"/>
      <c r="D24" s="32"/>
      <c r="E24" s="33"/>
      <c r="F24" s="22"/>
      <c r="G24" s="9"/>
      <c r="H24" s="25"/>
      <c r="I24" s="9"/>
      <c r="J24" s="25">
        <f>N24/L24-1</f>
        <v>4.9850395263129066E-4</v>
      </c>
      <c r="K24" s="9"/>
      <c r="L24" s="40">
        <f>SUM(L14:L22)</f>
        <v>13193034.81000001</v>
      </c>
      <c r="M24" s="25"/>
      <c r="N24" s="40">
        <f>SUM(N14:N22)</f>
        <v>13199611.589999996</v>
      </c>
      <c r="O24" s="9" t="s">
        <v>80</v>
      </c>
    </row>
    <row r="25" spans="1:15" ht="13.9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8"/>
      <c r="M25" s="36"/>
      <c r="N25" s="37"/>
      <c r="O25" s="9"/>
    </row>
    <row r="26" spans="1:15" ht="13.9" x14ac:dyDescent="0.25">
      <c r="A26" s="9" t="s">
        <v>76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38"/>
      <c r="M26" s="36"/>
      <c r="N26" s="37"/>
      <c r="O26" s="9"/>
    </row>
    <row r="27" spans="1:15" ht="13.9" x14ac:dyDescent="0.25">
      <c r="A27" s="34"/>
      <c r="B27" s="9"/>
      <c r="C27" s="9"/>
      <c r="D27" s="9"/>
      <c r="E27" s="9"/>
      <c r="F27" s="9"/>
      <c r="G27" s="9"/>
      <c r="H27" s="9"/>
      <c r="I27" s="9"/>
      <c r="J27" s="9"/>
      <c r="K27" s="9"/>
      <c r="L27" s="38"/>
      <c r="M27" s="36"/>
      <c r="N27" s="37"/>
      <c r="O27" s="9"/>
    </row>
    <row r="28" spans="1:15" ht="13.9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5"/>
      <c r="O28" s="9"/>
    </row>
    <row r="29" spans="1:15" ht="13.9" x14ac:dyDescent="0.25">
      <c r="A29" s="34"/>
      <c r="B29" s="9"/>
      <c r="C29" s="9"/>
      <c r="D29" s="9"/>
      <c r="E29" s="9"/>
      <c r="F29" s="9"/>
      <c r="G29" s="9"/>
      <c r="H29" s="9"/>
      <c r="I29" s="9"/>
      <c r="J29" s="9"/>
      <c r="K29" s="9"/>
      <c r="L29" s="41"/>
      <c r="M29" s="9"/>
      <c r="N29" s="41"/>
      <c r="O29" s="9"/>
    </row>
    <row r="30" spans="1:15" ht="13.9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3.9" x14ac:dyDescent="0.25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3.9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8"/>
      <c r="B33" s="15"/>
      <c r="C33" s="15"/>
      <c r="D33" s="15"/>
      <c r="E33" s="15"/>
      <c r="F33" s="15"/>
      <c r="G33" s="15"/>
      <c r="H33" s="15"/>
      <c r="I33" s="15"/>
      <c r="J33" s="15"/>
      <c r="K33" s="35"/>
      <c r="L33" s="15"/>
      <c r="M33" s="15"/>
      <c r="N33" s="15"/>
      <c r="O33" s="35"/>
    </row>
    <row r="34" spans="1:15" ht="1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35"/>
      <c r="L34" s="15"/>
      <c r="M34" s="15"/>
      <c r="N34" s="15"/>
      <c r="O34" s="35"/>
    </row>
    <row r="35" spans="1:15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35"/>
      <c r="L35" s="15"/>
      <c r="M35" s="15"/>
      <c r="N35" s="15"/>
      <c r="O35" s="35"/>
    </row>
    <row r="36" spans="1:15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5" customHeight="1" x14ac:dyDescent="0.25"/>
  </sheetData>
  <mergeCells count="12">
    <mergeCell ref="L9:M9"/>
    <mergeCell ref="N9:O9"/>
    <mergeCell ref="L11:M11"/>
    <mergeCell ref="N11:O11"/>
    <mergeCell ref="L12:M12"/>
    <mergeCell ref="N12:O12"/>
    <mergeCell ref="H9:I9"/>
    <mergeCell ref="J9:K9"/>
    <mergeCell ref="H11:I11"/>
    <mergeCell ref="J11:K11"/>
    <mergeCell ref="H12:I12"/>
    <mergeCell ref="J12:K12"/>
  </mergeCells>
  <printOptions horizontalCentered="1"/>
  <pageMargins left="0.7" right="0.7" top="0.75" bottom="0.5" header="0.3" footer="0.3"/>
  <pageSetup scale="98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6F9B-8690-4E92-8124-D0503CA9CF6A}">
  <dimension ref="A1:O38"/>
  <sheetViews>
    <sheetView view="pageBreakPreview" zoomScale="120" zoomScaleNormal="100" zoomScaleSheetLayoutView="120" workbookViewId="0">
      <selection activeCell="K22" sqref="K22"/>
    </sheetView>
  </sheetViews>
  <sheetFormatPr defaultColWidth="9.140625" defaultRowHeight="15" x14ac:dyDescent="0.25"/>
  <cols>
    <col min="1" max="1" width="29.28515625" style="7" customWidth="1"/>
    <col min="2" max="2" width="14.42578125" style="7" customWidth="1"/>
    <col min="3" max="3" width="3" style="7" customWidth="1"/>
    <col min="4" max="4" width="9.7109375" style="7" customWidth="1"/>
    <col min="5" max="5" width="3" style="7" customWidth="1"/>
    <col min="6" max="6" width="9.7109375" style="7" customWidth="1"/>
    <col min="7" max="7" width="1.85546875" style="7" customWidth="1"/>
    <col min="8" max="8" width="9.7109375" style="7" customWidth="1"/>
    <col min="9" max="9" width="1.85546875" style="7" customWidth="1"/>
    <col min="10" max="10" width="9.7109375" style="7" customWidth="1"/>
    <col min="11" max="11" width="1.7109375" style="7" customWidth="1"/>
    <col min="12" max="12" width="13.140625" style="7" customWidth="1"/>
    <col min="13" max="13" width="2.28515625" style="7" customWidth="1"/>
    <col min="14" max="14" width="13" style="7" customWidth="1"/>
    <col min="15" max="15" width="1.42578125" style="7" customWidth="1"/>
    <col min="16" max="16384" width="9.14062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3.9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9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3.9" x14ac:dyDescent="0.25">
      <c r="A7" s="5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13.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3.9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82" t="s">
        <v>15</v>
      </c>
      <c r="I9" s="82"/>
      <c r="J9" s="82" t="s">
        <v>16</v>
      </c>
      <c r="K9" s="82"/>
      <c r="L9" s="82" t="s">
        <v>17</v>
      </c>
      <c r="M9" s="82"/>
      <c r="N9" s="82" t="s">
        <v>18</v>
      </c>
      <c r="O9" s="82"/>
    </row>
    <row r="10" spans="1:15" ht="13.9" x14ac:dyDescent="0.25">
      <c r="A10" s="11"/>
      <c r="B10" s="14"/>
      <c r="C10" s="14"/>
      <c r="D10" s="46"/>
      <c r="E10" s="46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ht="13.9" x14ac:dyDescent="0.25">
      <c r="A11" s="11"/>
      <c r="B11" s="14" t="s">
        <v>39</v>
      </c>
      <c r="C11" s="14"/>
      <c r="D11" s="17" t="s">
        <v>23</v>
      </c>
      <c r="E11" s="17"/>
      <c r="F11" s="14" t="s">
        <v>22</v>
      </c>
      <c r="G11" s="14"/>
      <c r="H11" s="81" t="s">
        <v>37</v>
      </c>
      <c r="I11" s="81"/>
      <c r="J11" s="81" t="s">
        <v>37</v>
      </c>
      <c r="K11" s="81"/>
      <c r="L11" s="81" t="s">
        <v>23</v>
      </c>
      <c r="M11" s="81"/>
      <c r="N11" s="81" t="s">
        <v>22</v>
      </c>
      <c r="O11" s="81"/>
    </row>
    <row r="12" spans="1:15" ht="13.9" x14ac:dyDescent="0.25">
      <c r="A12" s="45" t="s">
        <v>9</v>
      </c>
      <c r="B12" s="20" t="s">
        <v>40</v>
      </c>
      <c r="C12" s="20"/>
      <c r="D12" s="19" t="s">
        <v>41</v>
      </c>
      <c r="E12" s="19"/>
      <c r="F12" s="20" t="s">
        <v>41</v>
      </c>
      <c r="G12" s="20"/>
      <c r="H12" s="80" t="s">
        <v>41</v>
      </c>
      <c r="I12" s="80"/>
      <c r="J12" s="80" t="s">
        <v>8</v>
      </c>
      <c r="K12" s="80"/>
      <c r="L12" s="80" t="s">
        <v>8</v>
      </c>
      <c r="M12" s="80"/>
      <c r="N12" s="80" t="s">
        <v>8</v>
      </c>
      <c r="O12" s="80"/>
    </row>
    <row r="13" spans="1:15" ht="13.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3.9" x14ac:dyDescent="0.25">
      <c r="A14" s="9" t="s">
        <v>2</v>
      </c>
      <c r="B14" s="49">
        <v>0.32229187928269432</v>
      </c>
      <c r="C14" s="9"/>
      <c r="D14" s="50">
        <v>7.0000000000000007E-2</v>
      </c>
      <c r="E14" s="51"/>
      <c r="F14" s="52">
        <v>5.2999999999999999E-2</v>
      </c>
      <c r="G14" s="9"/>
      <c r="H14" s="25">
        <f>F14/D14-1</f>
        <v>-0.24285714285714299</v>
      </c>
      <c r="I14" s="9"/>
      <c r="J14" s="25">
        <v>1E-3</v>
      </c>
      <c r="K14" s="36"/>
      <c r="L14" s="38">
        <v>59003.099999999969</v>
      </c>
      <c r="M14" s="36"/>
      <c r="N14" s="37">
        <v>59072.520000000026</v>
      </c>
      <c r="O14" s="36"/>
    </row>
    <row r="15" spans="1:15" ht="13.9" x14ac:dyDescent="0.25">
      <c r="A15" s="9" t="s">
        <v>3</v>
      </c>
      <c r="B15" s="49">
        <v>0.2522147651006712</v>
      </c>
      <c r="C15" s="9"/>
      <c r="D15" s="51">
        <v>7.0000000000000007E-2</v>
      </c>
      <c r="E15" s="51"/>
      <c r="F15" s="51">
        <v>5.6000000000000001E-2</v>
      </c>
      <c r="G15" s="9"/>
      <c r="H15" s="25">
        <f t="shared" ref="H15:H22" si="0">F15/D15-1</f>
        <v>-0.20000000000000007</v>
      </c>
      <c r="I15" s="9"/>
      <c r="J15" s="25">
        <v>2E-3</v>
      </c>
      <c r="K15" s="36"/>
      <c r="L15" s="38">
        <v>2530.2599999999979</v>
      </c>
      <c r="M15" s="36"/>
      <c r="N15" s="37">
        <v>2534.8399999999997</v>
      </c>
      <c r="O15" s="36"/>
    </row>
    <row r="16" spans="1:15" ht="13.9" x14ac:dyDescent="0.25">
      <c r="A16" s="9" t="s">
        <v>28</v>
      </c>
      <c r="B16" s="49">
        <v>0.29201877934272291</v>
      </c>
      <c r="C16" s="9"/>
      <c r="D16" s="51">
        <v>0.17</v>
      </c>
      <c r="E16" s="51"/>
      <c r="F16" s="51">
        <v>0.13200000000000001</v>
      </c>
      <c r="G16" s="9"/>
      <c r="H16" s="25">
        <f t="shared" si="0"/>
        <v>-0.22352941176470587</v>
      </c>
      <c r="I16" s="9"/>
      <c r="J16" s="25">
        <v>3.0000000000000001E-3</v>
      </c>
      <c r="K16" s="36"/>
      <c r="L16" s="38">
        <v>31321.719999999994</v>
      </c>
      <c r="M16" s="36"/>
      <c r="N16" s="37">
        <v>31423.240000000016</v>
      </c>
      <c r="O16" s="36"/>
    </row>
    <row r="17" spans="1:15" ht="13.9" x14ac:dyDescent="0.25">
      <c r="A17" s="9" t="s">
        <v>29</v>
      </c>
      <c r="B17" s="49">
        <v>0.29295774647887329</v>
      </c>
      <c r="C17" s="9"/>
      <c r="D17" s="51">
        <v>0.17</v>
      </c>
      <c r="E17" s="51"/>
      <c r="F17" s="51">
        <v>0.13200000000000001</v>
      </c>
      <c r="G17" s="9"/>
      <c r="H17" s="25">
        <f t="shared" si="0"/>
        <v>-0.22352941176470587</v>
      </c>
      <c r="I17" s="9"/>
      <c r="J17" s="25">
        <v>1E-3</v>
      </c>
      <c r="K17" s="36"/>
      <c r="L17" s="38">
        <v>2366.5800000000063</v>
      </c>
      <c r="M17" s="36"/>
      <c r="N17" s="37">
        <v>2369.4000000000065</v>
      </c>
      <c r="O17" s="36"/>
    </row>
    <row r="18" spans="1:15" ht="13.9" x14ac:dyDescent="0.25">
      <c r="A18" s="9" t="s">
        <v>4</v>
      </c>
      <c r="B18" s="49">
        <v>0.20335865653738505</v>
      </c>
      <c r="C18" s="9"/>
      <c r="D18" s="51">
        <v>0.76</v>
      </c>
      <c r="E18" s="51"/>
      <c r="F18" s="51">
        <v>0.63200000000000001</v>
      </c>
      <c r="G18" s="9"/>
      <c r="H18" s="25">
        <f t="shared" si="0"/>
        <v>-0.16842105263157892</v>
      </c>
      <c r="I18" s="9"/>
      <c r="J18" s="25">
        <v>1E-3</v>
      </c>
      <c r="K18" s="36"/>
      <c r="L18" s="38">
        <v>161914.96000000005</v>
      </c>
      <c r="M18" s="36"/>
      <c r="N18" s="37">
        <v>162026.15999999997</v>
      </c>
      <c r="O18" s="36"/>
    </row>
    <row r="19" spans="1:15" ht="13.9" x14ac:dyDescent="0.25">
      <c r="A19" s="9" t="s">
        <v>5</v>
      </c>
      <c r="B19" s="49">
        <v>0.19394397143641839</v>
      </c>
      <c r="C19" s="9"/>
      <c r="D19" s="51">
        <v>0.33</v>
      </c>
      <c r="E19" s="51"/>
      <c r="F19" s="51">
        <v>0.27600000000000002</v>
      </c>
      <c r="G19" s="9"/>
      <c r="H19" s="25">
        <f t="shared" si="0"/>
        <v>-0.16363636363636358</v>
      </c>
      <c r="I19" s="9"/>
      <c r="J19" s="25">
        <v>-1E-3</v>
      </c>
      <c r="K19" s="36"/>
      <c r="L19" s="38">
        <v>202422.50000000015</v>
      </c>
      <c r="M19" s="36"/>
      <c r="N19" s="37">
        <v>202133.24000000014</v>
      </c>
      <c r="O19" s="36"/>
    </row>
    <row r="20" spans="1:15" ht="13.9" x14ac:dyDescent="0.25">
      <c r="A20" s="9" t="s">
        <v>6</v>
      </c>
      <c r="B20" s="25"/>
      <c r="C20" s="9"/>
      <c r="D20" s="51"/>
      <c r="E20" s="51"/>
      <c r="F20" s="51"/>
      <c r="G20" s="9"/>
      <c r="H20" s="25"/>
      <c r="I20" s="9"/>
      <c r="J20" s="53"/>
      <c r="K20" s="25"/>
      <c r="L20" s="40"/>
      <c r="M20" s="25"/>
      <c r="N20" s="39"/>
      <c r="O20" s="25"/>
    </row>
    <row r="21" spans="1:15" ht="13.9" x14ac:dyDescent="0.25">
      <c r="A21" s="8" t="s">
        <v>30</v>
      </c>
      <c r="B21" s="49">
        <v>0.18245614035087709</v>
      </c>
      <c r="C21" s="9"/>
      <c r="D21" s="51">
        <v>0.82</v>
      </c>
      <c r="E21" s="51"/>
      <c r="F21" s="51">
        <v>0.69299999999999995</v>
      </c>
      <c r="G21" s="9"/>
      <c r="H21" s="25">
        <f t="shared" si="0"/>
        <v>-0.15487804878048783</v>
      </c>
      <c r="I21" s="9"/>
      <c r="J21" s="25">
        <v>-1E-3</v>
      </c>
      <c r="K21" s="36"/>
      <c r="L21" s="38">
        <v>2704.8200000000047</v>
      </c>
      <c r="M21" s="36"/>
      <c r="N21" s="37">
        <v>2702.900000000006</v>
      </c>
      <c r="O21" s="36"/>
    </row>
    <row r="22" spans="1:15" x14ac:dyDescent="0.25">
      <c r="A22" s="9" t="s">
        <v>81</v>
      </c>
      <c r="B22" s="49">
        <v>1.3786982248520712</v>
      </c>
      <c r="C22" s="9"/>
      <c r="D22" s="51">
        <v>0.8</v>
      </c>
      <c r="E22" s="51"/>
      <c r="F22" s="51">
        <v>0.80500000000000005</v>
      </c>
      <c r="G22" s="9"/>
      <c r="H22" s="25">
        <f t="shared" si="0"/>
        <v>6.2500000000000888E-3</v>
      </c>
      <c r="I22" s="9"/>
      <c r="J22" s="25">
        <f>N22/L22-1</f>
        <v>0.22302139479802507</v>
      </c>
      <c r="K22" s="9" t="s">
        <v>80</v>
      </c>
      <c r="L22" s="38">
        <v>4593.6399999999994</v>
      </c>
      <c r="M22" s="36"/>
      <c r="N22" s="37">
        <v>5618.119999999999</v>
      </c>
      <c r="O22" s="9" t="s">
        <v>80</v>
      </c>
    </row>
    <row r="23" spans="1:15" ht="13.9" x14ac:dyDescent="0.25">
      <c r="A23" s="9"/>
      <c r="B23" s="31"/>
      <c r="C23" s="31"/>
      <c r="D23" s="31"/>
      <c r="E23" s="9"/>
      <c r="F23" s="31"/>
      <c r="G23" s="31"/>
      <c r="H23" s="31"/>
      <c r="I23" s="31"/>
      <c r="J23" s="9"/>
      <c r="K23" s="9"/>
      <c r="L23" s="38"/>
      <c r="M23" s="36"/>
      <c r="N23" s="37"/>
      <c r="O23" s="9"/>
    </row>
    <row r="24" spans="1:15" ht="13.9" x14ac:dyDescent="0.25">
      <c r="A24" s="9" t="s">
        <v>34</v>
      </c>
      <c r="B24" s="22"/>
      <c r="C24" s="9"/>
      <c r="D24" s="32"/>
      <c r="E24" s="33"/>
      <c r="F24" s="22"/>
      <c r="G24" s="9"/>
      <c r="H24" s="25"/>
      <c r="I24" s="9"/>
      <c r="J24" s="25">
        <f>N24/L24-1</f>
        <v>2.190903701295932E-3</v>
      </c>
      <c r="K24" s="9"/>
      <c r="L24" s="40">
        <f>SUM(L14:L22)</f>
        <v>466857.58000000013</v>
      </c>
      <c r="M24" s="25"/>
      <c r="N24" s="40">
        <f>SUM(N14:N22)</f>
        <v>467880.42000000016</v>
      </c>
      <c r="O24" s="9" t="s">
        <v>80</v>
      </c>
    </row>
    <row r="25" spans="1:15" ht="13.9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8"/>
      <c r="M25" s="36"/>
      <c r="N25" s="37"/>
      <c r="O25" s="9"/>
    </row>
    <row r="26" spans="1:15" ht="13.9" x14ac:dyDescent="0.25">
      <c r="A26" s="9" t="s">
        <v>76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38"/>
      <c r="M26" s="36"/>
      <c r="N26" s="37"/>
      <c r="O26" s="9"/>
    </row>
    <row r="27" spans="1:15" ht="13.9" x14ac:dyDescent="0.25">
      <c r="A27" s="34"/>
      <c r="B27" s="9"/>
      <c r="C27" s="9"/>
      <c r="D27" s="9"/>
      <c r="E27" s="9"/>
      <c r="F27" s="9"/>
      <c r="G27" s="9"/>
      <c r="H27" s="9"/>
      <c r="I27" s="9"/>
      <c r="J27" s="9"/>
      <c r="K27" s="9"/>
      <c r="L27" s="38"/>
      <c r="M27" s="36"/>
      <c r="N27" s="37"/>
      <c r="O27" s="9"/>
    </row>
    <row r="28" spans="1:15" ht="13.9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5"/>
      <c r="O28" s="9"/>
    </row>
    <row r="29" spans="1:15" ht="13.9" x14ac:dyDescent="0.25">
      <c r="A29" s="34"/>
      <c r="B29" s="9"/>
      <c r="C29" s="9"/>
      <c r="D29" s="9"/>
      <c r="E29" s="9"/>
      <c r="F29" s="9"/>
      <c r="G29" s="9"/>
      <c r="H29" s="9"/>
      <c r="I29" s="9"/>
      <c r="J29" s="9"/>
      <c r="K29" s="9"/>
      <c r="L29" s="41"/>
      <c r="M29" s="9"/>
      <c r="N29" s="41"/>
      <c r="O29" s="9"/>
    </row>
    <row r="30" spans="1:15" ht="13.9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3.9" x14ac:dyDescent="0.25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3.9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8"/>
      <c r="B33" s="15"/>
      <c r="C33" s="15"/>
      <c r="D33" s="15"/>
      <c r="E33" s="15"/>
      <c r="F33" s="15"/>
      <c r="G33" s="15"/>
      <c r="H33" s="15"/>
      <c r="I33" s="15"/>
      <c r="J33" s="15"/>
      <c r="K33" s="35"/>
      <c r="L33" s="15"/>
      <c r="M33" s="15"/>
      <c r="N33" s="15"/>
      <c r="O33" s="35"/>
    </row>
    <row r="34" spans="1:15" ht="1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35"/>
      <c r="L34" s="15"/>
      <c r="M34" s="15"/>
      <c r="N34" s="15"/>
      <c r="O34" s="35"/>
    </row>
    <row r="35" spans="1:15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35"/>
      <c r="L35" s="15"/>
      <c r="M35" s="15"/>
      <c r="N35" s="15"/>
      <c r="O35" s="35"/>
    </row>
    <row r="36" spans="1:15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98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75E9-DD0E-4155-AB94-CFF74EBB4980}">
  <dimension ref="A1:P34"/>
  <sheetViews>
    <sheetView view="pageBreakPreview" zoomScale="120" zoomScaleNormal="100" zoomScaleSheetLayoutView="120" workbookViewId="0">
      <selection activeCell="N20" sqref="N20"/>
    </sheetView>
  </sheetViews>
  <sheetFormatPr defaultColWidth="9.140625" defaultRowHeight="15" x14ac:dyDescent="0.25"/>
  <cols>
    <col min="1" max="1" width="24.7109375" style="7" customWidth="1"/>
    <col min="2" max="2" width="15.5703125" style="7" customWidth="1"/>
    <col min="3" max="3" width="3" style="7" customWidth="1"/>
    <col min="4" max="4" width="13.140625" style="7" customWidth="1"/>
    <col min="5" max="5" width="3" style="7" customWidth="1"/>
    <col min="6" max="6" width="16" style="7" customWidth="1"/>
    <col min="7" max="7" width="1.85546875" style="7" customWidth="1"/>
    <col min="8" max="8" width="14.7109375" style="7" customWidth="1"/>
    <col min="9" max="9" width="1.85546875" style="7" customWidth="1"/>
    <col min="10" max="10" width="9.7109375" style="7" customWidth="1"/>
    <col min="11" max="11" width="1.7109375" style="7" customWidth="1"/>
    <col min="12" max="12" width="13.140625" style="7" customWidth="1"/>
    <col min="13" max="13" width="2.28515625" style="7" customWidth="1"/>
    <col min="14" max="14" width="13" style="7" customWidth="1"/>
    <col min="15" max="15" width="1.42578125" style="7" customWidth="1"/>
    <col min="16" max="16384" width="9.140625" style="7"/>
  </cols>
  <sheetData>
    <row r="1" spans="1:16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ht="13.9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6" ht="13.9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6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6" ht="13.9" x14ac:dyDescent="0.25">
      <c r="A7" s="5" t="s">
        <v>44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6" ht="13.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6" ht="13.9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82" t="s">
        <v>15</v>
      </c>
      <c r="I9" s="82"/>
      <c r="J9" s="82" t="s">
        <v>16</v>
      </c>
      <c r="K9" s="82"/>
      <c r="L9" s="82" t="s">
        <v>17</v>
      </c>
      <c r="M9" s="82"/>
      <c r="N9" s="82" t="s">
        <v>18</v>
      </c>
      <c r="O9" s="82"/>
    </row>
    <row r="10" spans="1:16" ht="13.9" x14ac:dyDescent="0.25">
      <c r="A10" s="11"/>
      <c r="B10" s="14"/>
      <c r="C10" s="14"/>
      <c r="D10" s="48"/>
      <c r="E10" s="48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6" ht="13.9" x14ac:dyDescent="0.25">
      <c r="A11" s="11"/>
      <c r="B11" s="14" t="s">
        <v>39</v>
      </c>
      <c r="C11" s="14"/>
      <c r="D11" s="17" t="s">
        <v>23</v>
      </c>
      <c r="E11" s="17"/>
      <c r="F11" s="14" t="s">
        <v>22</v>
      </c>
      <c r="G11" s="14"/>
      <c r="H11" s="81" t="s">
        <v>37</v>
      </c>
      <c r="I11" s="81"/>
      <c r="J11" s="81" t="s">
        <v>37</v>
      </c>
      <c r="K11" s="81"/>
      <c r="L11" s="81" t="s">
        <v>23</v>
      </c>
      <c r="M11" s="81"/>
      <c r="N11" s="81" t="s">
        <v>22</v>
      </c>
      <c r="O11" s="81"/>
    </row>
    <row r="12" spans="1:16" ht="13.9" x14ac:dyDescent="0.25">
      <c r="A12" s="47" t="s">
        <v>9</v>
      </c>
      <c r="B12" s="20" t="s">
        <v>40</v>
      </c>
      <c r="C12" s="20"/>
      <c r="D12" s="19" t="s">
        <v>55</v>
      </c>
      <c r="E12" s="19"/>
      <c r="F12" s="20" t="s">
        <v>55</v>
      </c>
      <c r="G12" s="20"/>
      <c r="H12" s="80" t="s">
        <v>55</v>
      </c>
      <c r="I12" s="80"/>
      <c r="J12" s="80" t="s">
        <v>8</v>
      </c>
      <c r="K12" s="80"/>
      <c r="L12" s="80" t="s">
        <v>8</v>
      </c>
      <c r="M12" s="80"/>
      <c r="N12" s="80" t="s">
        <v>8</v>
      </c>
      <c r="O12" s="80"/>
    </row>
    <row r="13" spans="1:16" ht="13.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 ht="13.9" x14ac:dyDescent="0.25">
      <c r="A14" s="9" t="s">
        <v>2</v>
      </c>
      <c r="B14" s="49">
        <v>0.32229187928269432</v>
      </c>
      <c r="C14" s="9"/>
      <c r="D14" s="58">
        <v>105.1</v>
      </c>
      <c r="E14" s="58"/>
      <c r="F14" s="59">
        <v>105.1</v>
      </c>
      <c r="G14" s="9"/>
      <c r="H14" s="25">
        <f>F14/D14-1</f>
        <v>0</v>
      </c>
      <c r="I14" s="9"/>
      <c r="J14" s="25">
        <f>N14/L14-1</f>
        <v>0</v>
      </c>
      <c r="K14" s="36"/>
      <c r="L14" s="69">
        <v>5898855.2400000077</v>
      </c>
      <c r="M14" s="70"/>
      <c r="N14" s="71">
        <v>5898855.2400000077</v>
      </c>
      <c r="O14" s="36"/>
      <c r="P14" s="66"/>
    </row>
    <row r="15" spans="1:16" ht="13.9" x14ac:dyDescent="0.25">
      <c r="A15" s="9" t="s">
        <v>4</v>
      </c>
      <c r="B15" s="49">
        <v>0.20335865653738505</v>
      </c>
      <c r="C15" s="9"/>
      <c r="D15" s="58">
        <v>934.1</v>
      </c>
      <c r="E15" s="58"/>
      <c r="F15" s="58">
        <v>934.1</v>
      </c>
      <c r="G15" s="9"/>
      <c r="H15" s="25">
        <f t="shared" ref="H15:H16" si="0">F15/D15-1</f>
        <v>0</v>
      </c>
      <c r="I15" s="9"/>
      <c r="J15" s="25">
        <f t="shared" ref="J15:J16" si="1">N15/L15-1</f>
        <v>0</v>
      </c>
      <c r="K15" s="36"/>
      <c r="L15" s="69">
        <v>11720213.130000073</v>
      </c>
      <c r="M15" s="70"/>
      <c r="N15" s="71">
        <v>11720213.130000073</v>
      </c>
      <c r="O15" s="36"/>
      <c r="P15" s="67"/>
    </row>
    <row r="16" spans="1:16" ht="13.9" x14ac:dyDescent="0.25">
      <c r="A16" s="9" t="s">
        <v>5</v>
      </c>
      <c r="B16" s="49">
        <v>0.19394397143641839</v>
      </c>
      <c r="C16" s="9"/>
      <c r="D16" s="58">
        <v>708.8</v>
      </c>
      <c r="E16" s="58"/>
      <c r="F16" s="58">
        <v>708.8</v>
      </c>
      <c r="G16" s="9"/>
      <c r="H16" s="25">
        <f t="shared" si="0"/>
        <v>0</v>
      </c>
      <c r="I16" s="9"/>
      <c r="J16" s="25">
        <f t="shared" si="1"/>
        <v>0</v>
      </c>
      <c r="K16" s="36"/>
      <c r="L16" s="38">
        <v>14651487.329999974</v>
      </c>
      <c r="M16" s="36"/>
      <c r="N16" s="37">
        <v>14651487.329999974</v>
      </c>
      <c r="O16" s="36"/>
    </row>
    <row r="17" spans="1:15" ht="13.9" x14ac:dyDescent="0.25">
      <c r="A17" s="9" t="s">
        <v>52</v>
      </c>
      <c r="B17" s="49">
        <v>0.29201877934272291</v>
      </c>
      <c r="C17" s="9"/>
      <c r="D17" s="31">
        <v>1.2</v>
      </c>
      <c r="E17" s="31"/>
      <c r="F17" s="31">
        <v>0.93</v>
      </c>
      <c r="G17" s="9"/>
      <c r="H17" s="25">
        <f>F17/D17-1</f>
        <v>-0.22499999999999998</v>
      </c>
      <c r="I17" s="9"/>
      <c r="J17" s="25">
        <f t="shared" ref="J17:J18" si="2">N17/L17-1</f>
        <v>6.1263282924883811E-4</v>
      </c>
      <c r="K17" s="36"/>
      <c r="L17" s="38">
        <v>11120021.119999986</v>
      </c>
      <c r="M17" s="36"/>
      <c r="N17" s="37">
        <v>11126833.610000039</v>
      </c>
      <c r="O17" s="36"/>
    </row>
    <row r="18" spans="1:15" ht="13.9" x14ac:dyDescent="0.25">
      <c r="A18" s="9" t="s">
        <v>53</v>
      </c>
      <c r="B18" s="49">
        <v>0.29295774647887329</v>
      </c>
      <c r="C18" s="9"/>
      <c r="D18" s="31">
        <v>1.2</v>
      </c>
      <c r="E18" s="31"/>
      <c r="F18" s="31">
        <v>0.93</v>
      </c>
      <c r="G18" s="9"/>
      <c r="H18" s="25">
        <f>F18/D18-1</f>
        <v>-0.22499999999999998</v>
      </c>
      <c r="I18" s="9"/>
      <c r="J18" s="25">
        <f t="shared" si="2"/>
        <v>1.5846598907658382E-3</v>
      </c>
      <c r="K18" s="36"/>
      <c r="L18" s="38">
        <v>1287418.2099999804</v>
      </c>
      <c r="M18" s="36"/>
      <c r="N18" s="37">
        <v>1289458.3300000089</v>
      </c>
      <c r="O18" s="36"/>
    </row>
    <row r="19" spans="1:15" ht="13.9" x14ac:dyDescent="0.25">
      <c r="A19" s="9"/>
      <c r="B19" s="31"/>
      <c r="C19" s="31"/>
      <c r="D19" s="31"/>
      <c r="E19" s="9"/>
      <c r="F19" s="31"/>
      <c r="G19" s="31"/>
      <c r="H19" s="31"/>
      <c r="I19" s="31"/>
      <c r="J19" s="9"/>
      <c r="K19" s="9"/>
      <c r="L19" s="38"/>
      <c r="M19" s="36"/>
      <c r="N19" s="37"/>
      <c r="O19" s="9"/>
    </row>
    <row r="20" spans="1:15" ht="13.9" x14ac:dyDescent="0.25">
      <c r="A20" s="9" t="s">
        <v>34</v>
      </c>
      <c r="B20" s="22"/>
      <c r="C20" s="9"/>
      <c r="D20" s="32"/>
      <c r="E20" s="33"/>
      <c r="F20" s="22"/>
      <c r="G20" s="9"/>
      <c r="H20" s="25"/>
      <c r="I20" s="9"/>
      <c r="J20" s="25">
        <f>N20/L20-1</f>
        <v>1.9814250827554503E-4</v>
      </c>
      <c r="K20" s="9"/>
      <c r="L20" s="40">
        <v>44677995.030000195</v>
      </c>
      <c r="M20" s="25"/>
      <c r="N20" s="39">
        <v>44686847.640000165</v>
      </c>
      <c r="O20" s="9"/>
    </row>
    <row r="21" spans="1:15" ht="13.9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38"/>
      <c r="M21" s="36"/>
      <c r="N21" s="37"/>
      <c r="O21" s="9"/>
    </row>
    <row r="22" spans="1:15" ht="13.9" x14ac:dyDescent="0.25">
      <c r="A22" s="9" t="s">
        <v>54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38"/>
      <c r="M22" s="36"/>
      <c r="N22" s="37"/>
      <c r="O22" s="9"/>
    </row>
    <row r="23" spans="1:15" ht="13.9" x14ac:dyDescent="0.25">
      <c r="A23" s="34"/>
      <c r="B23" s="9"/>
      <c r="C23" s="9"/>
      <c r="D23" s="9"/>
      <c r="E23" s="9"/>
      <c r="F23" s="9"/>
      <c r="G23" s="9"/>
      <c r="H23" s="9"/>
      <c r="I23" s="9"/>
      <c r="J23" s="9"/>
      <c r="K23" s="9"/>
      <c r="L23" s="38"/>
      <c r="M23" s="36"/>
      <c r="N23" s="37"/>
      <c r="O23" s="9"/>
    </row>
    <row r="24" spans="1:15" ht="13.9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5"/>
      <c r="O24" s="9"/>
    </row>
    <row r="25" spans="1:15" ht="13.9" x14ac:dyDescent="0.25">
      <c r="A25" s="34"/>
      <c r="B25" s="9"/>
      <c r="C25" s="9"/>
      <c r="D25" s="9"/>
      <c r="E25" s="9"/>
      <c r="F25" s="9"/>
      <c r="G25" s="9"/>
      <c r="H25" s="9"/>
      <c r="I25" s="9"/>
      <c r="J25" s="9"/>
      <c r="K25" s="9"/>
      <c r="L25" s="41"/>
      <c r="M25" s="9"/>
      <c r="N25" s="41"/>
      <c r="O25" s="9"/>
    </row>
    <row r="26" spans="1:15" ht="13.9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3.9" x14ac:dyDescent="0.25">
      <c r="A27" s="3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3.9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8"/>
      <c r="B29" s="15"/>
      <c r="C29" s="15"/>
      <c r="D29" s="15"/>
      <c r="E29" s="15"/>
      <c r="F29" s="15"/>
      <c r="G29" s="15"/>
      <c r="H29" s="15"/>
      <c r="I29" s="15"/>
      <c r="J29" s="15"/>
      <c r="K29" s="35"/>
      <c r="L29" s="15"/>
      <c r="M29" s="15"/>
      <c r="N29" s="15"/>
      <c r="O29" s="35"/>
    </row>
    <row r="30" spans="1:15" ht="1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35"/>
      <c r="L30" s="15"/>
      <c r="M30" s="15"/>
      <c r="N30" s="15"/>
      <c r="O30" s="35"/>
    </row>
    <row r="31" spans="1:15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35"/>
      <c r="L31" s="15"/>
      <c r="M31" s="15"/>
      <c r="N31" s="15"/>
      <c r="O31" s="35"/>
    </row>
    <row r="32" spans="1:15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1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91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570C-022A-4784-B953-27BDE6E122C9}">
  <dimension ref="A1:M42"/>
  <sheetViews>
    <sheetView view="pageBreakPreview" zoomScale="110" zoomScaleNormal="100" zoomScaleSheetLayoutView="110" workbookViewId="0">
      <selection activeCell="I28" sqref="I28"/>
    </sheetView>
  </sheetViews>
  <sheetFormatPr defaultColWidth="9.140625" defaultRowHeight="15" x14ac:dyDescent="0.25"/>
  <cols>
    <col min="1" max="1" width="29.28515625" style="7" customWidth="1"/>
    <col min="2" max="2" width="10" style="7" customWidth="1"/>
    <col min="3" max="3" width="3" style="7" customWidth="1"/>
    <col min="4" max="4" width="9.7109375" style="7" customWidth="1"/>
    <col min="5" max="5" width="1.85546875" style="7" customWidth="1"/>
    <col min="6" max="6" width="9.7109375" style="7" customWidth="1"/>
    <col min="7" max="7" width="1.85546875" style="7" customWidth="1"/>
    <col min="8" max="8" width="9.7109375" style="7" customWidth="1"/>
    <col min="9" max="9" width="1.7109375" style="7" customWidth="1"/>
    <col min="10" max="10" width="16" style="7" customWidth="1"/>
    <col min="11" max="11" width="2.28515625" style="7" customWidth="1"/>
    <col min="12" max="12" width="15.7109375" style="7" customWidth="1"/>
    <col min="13" max="13" width="1.42578125" style="7" customWidth="1"/>
    <col min="14" max="16384" width="9.140625" style="7"/>
  </cols>
  <sheetData>
    <row r="1" spans="1:13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 t="s">
        <v>45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5">
      <c r="A9" s="11" t="s">
        <v>11</v>
      </c>
      <c r="B9" s="13" t="s">
        <v>12</v>
      </c>
      <c r="C9" s="13"/>
      <c r="D9" s="13" t="s">
        <v>13</v>
      </c>
      <c r="E9" s="14"/>
      <c r="F9" s="82" t="s">
        <v>14</v>
      </c>
      <c r="G9" s="82"/>
      <c r="H9" s="82" t="s">
        <v>15</v>
      </c>
      <c r="I9" s="82"/>
      <c r="J9" s="82" t="s">
        <v>16</v>
      </c>
      <c r="K9" s="82"/>
      <c r="L9" s="82" t="s">
        <v>17</v>
      </c>
      <c r="M9" s="82"/>
    </row>
    <row r="10" spans="1:13" x14ac:dyDescent="0.25">
      <c r="A10" s="11"/>
      <c r="B10" s="48"/>
      <c r="C10" s="48"/>
      <c r="D10" s="14"/>
      <c r="E10" s="14"/>
      <c r="F10" s="14"/>
      <c r="G10" s="14"/>
      <c r="H10" s="9"/>
      <c r="I10" s="9"/>
      <c r="J10" s="14"/>
      <c r="K10" s="14"/>
      <c r="L10" s="9"/>
      <c r="M10" s="9"/>
    </row>
    <row r="11" spans="1:13" x14ac:dyDescent="0.25">
      <c r="A11" s="11"/>
      <c r="B11" s="17" t="s">
        <v>23</v>
      </c>
      <c r="C11" s="17"/>
      <c r="D11" s="14" t="s">
        <v>22</v>
      </c>
      <c r="E11" s="14"/>
      <c r="F11" s="81" t="s">
        <v>37</v>
      </c>
      <c r="G11" s="81"/>
      <c r="H11" s="81" t="s">
        <v>37</v>
      </c>
      <c r="I11" s="81"/>
      <c r="J11" s="81" t="s">
        <v>23</v>
      </c>
      <c r="K11" s="81"/>
      <c r="L11" s="81" t="s">
        <v>22</v>
      </c>
      <c r="M11" s="81"/>
    </row>
    <row r="12" spans="1:13" x14ac:dyDescent="0.25">
      <c r="A12" s="47" t="s">
        <v>9</v>
      </c>
      <c r="B12" s="19" t="s">
        <v>25</v>
      </c>
      <c r="C12" s="19"/>
      <c r="D12" s="20" t="s">
        <v>25</v>
      </c>
      <c r="E12" s="20"/>
      <c r="F12" s="80" t="s">
        <v>25</v>
      </c>
      <c r="G12" s="80"/>
      <c r="H12" s="80" t="s">
        <v>8</v>
      </c>
      <c r="I12" s="80"/>
      <c r="J12" s="80" t="s">
        <v>8</v>
      </c>
      <c r="K12" s="80"/>
      <c r="L12" s="80" t="s">
        <v>8</v>
      </c>
      <c r="M12" s="80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5">
      <c r="A14" s="9" t="s">
        <v>2</v>
      </c>
      <c r="B14" s="58">
        <v>204.8</v>
      </c>
      <c r="C14" s="58"/>
      <c r="D14" s="58">
        <v>204.8</v>
      </c>
      <c r="E14" s="9"/>
      <c r="F14" s="25">
        <f>D14/B14-1</f>
        <v>0</v>
      </c>
      <c r="G14" s="9"/>
      <c r="H14" s="25">
        <f>L14/J14-1</f>
        <v>0</v>
      </c>
      <c r="I14" s="36"/>
      <c r="J14" s="38">
        <v>1859257.3200000003</v>
      </c>
      <c r="K14" s="36"/>
      <c r="L14" s="37">
        <v>1859257.3200000003</v>
      </c>
      <c r="M14" s="36"/>
    </row>
    <row r="15" spans="1:13" x14ac:dyDescent="0.25">
      <c r="A15" s="9" t="s">
        <v>3</v>
      </c>
      <c r="B15" s="58">
        <v>25</v>
      </c>
      <c r="C15" s="58"/>
      <c r="D15" s="58">
        <v>25</v>
      </c>
      <c r="E15" s="9"/>
      <c r="F15" s="25">
        <f t="shared" ref="F15:F22" si="0">D15/B15-1</f>
        <v>0</v>
      </c>
      <c r="G15" s="9"/>
      <c r="H15" s="25">
        <f t="shared" ref="H15:H19" si="1">L15/J15-1</f>
        <v>0</v>
      </c>
      <c r="I15" s="36"/>
      <c r="J15" s="38">
        <v>141093.2799999995</v>
      </c>
      <c r="K15" s="36"/>
      <c r="L15" s="37">
        <v>141093.2799999995</v>
      </c>
      <c r="M15" s="36"/>
    </row>
    <row r="16" spans="1:13" x14ac:dyDescent="0.25">
      <c r="A16" s="9" t="s">
        <v>28</v>
      </c>
      <c r="B16" s="58">
        <v>24.3</v>
      </c>
      <c r="C16" s="58"/>
      <c r="D16" s="58">
        <v>24.3</v>
      </c>
      <c r="E16" s="9"/>
      <c r="F16" s="25">
        <f t="shared" si="0"/>
        <v>0</v>
      </c>
      <c r="G16" s="9"/>
      <c r="H16" s="25">
        <f t="shared" si="1"/>
        <v>0</v>
      </c>
      <c r="I16" s="36"/>
      <c r="J16" s="38">
        <v>510387.35000000166</v>
      </c>
      <c r="K16" s="36"/>
      <c r="L16" s="37">
        <v>510387.35000000166</v>
      </c>
      <c r="M16" s="36"/>
    </row>
    <row r="17" spans="1:13" x14ac:dyDescent="0.25">
      <c r="A17" s="9" t="s">
        <v>29</v>
      </c>
      <c r="B17" s="58">
        <v>9.3000000000000007</v>
      </c>
      <c r="C17" s="58"/>
      <c r="D17" s="58">
        <v>9.3000000000000007</v>
      </c>
      <c r="E17" s="9"/>
      <c r="F17" s="25">
        <f t="shared" si="0"/>
        <v>0</v>
      </c>
      <c r="G17" s="9"/>
      <c r="H17" s="25">
        <f t="shared" si="1"/>
        <v>0</v>
      </c>
      <c r="I17" s="36"/>
      <c r="J17" s="38">
        <v>45863.080000000205</v>
      </c>
      <c r="K17" s="36"/>
      <c r="L17" s="37">
        <v>45863.080000000205</v>
      </c>
      <c r="M17" s="36"/>
    </row>
    <row r="18" spans="1:13" x14ac:dyDescent="0.25">
      <c r="A18" s="9" t="s">
        <v>4</v>
      </c>
      <c r="B18" s="58">
        <v>514.79999999999995</v>
      </c>
      <c r="C18" s="58"/>
      <c r="D18" s="58">
        <v>514.79999999999995</v>
      </c>
      <c r="E18" s="9"/>
      <c r="F18" s="25">
        <f t="shared" si="0"/>
        <v>0</v>
      </c>
      <c r="G18" s="9"/>
      <c r="H18" s="25">
        <f t="shared" si="1"/>
        <v>0</v>
      </c>
      <c r="I18" s="36"/>
      <c r="J18" s="38">
        <v>8589821.2300000079</v>
      </c>
      <c r="K18" s="36"/>
      <c r="L18" s="37">
        <v>8589821.2300000079</v>
      </c>
      <c r="M18" s="36"/>
    </row>
    <row r="19" spans="1:13" x14ac:dyDescent="0.25">
      <c r="A19" s="9" t="s">
        <v>5</v>
      </c>
      <c r="B19" s="58">
        <v>455.7</v>
      </c>
      <c r="C19" s="58"/>
      <c r="D19" s="58">
        <v>455.7</v>
      </c>
      <c r="E19" s="9"/>
      <c r="F19" s="25">
        <f t="shared" si="0"/>
        <v>0</v>
      </c>
      <c r="G19" s="9"/>
      <c r="H19" s="25">
        <f t="shared" si="1"/>
        <v>0</v>
      </c>
      <c r="I19" s="36"/>
      <c r="J19" s="38">
        <v>6285420.1800000044</v>
      </c>
      <c r="K19" s="36"/>
      <c r="L19" s="37">
        <v>6285420.1800000044</v>
      </c>
      <c r="M19" s="36"/>
    </row>
    <row r="20" spans="1:13" x14ac:dyDescent="0.25">
      <c r="A20" s="9" t="s">
        <v>6</v>
      </c>
      <c r="B20" s="58"/>
      <c r="C20" s="58"/>
      <c r="D20" s="58"/>
      <c r="E20" s="9"/>
      <c r="F20" s="25"/>
      <c r="G20" s="9"/>
      <c r="H20" s="53"/>
      <c r="I20" s="25"/>
      <c r="J20" s="40"/>
      <c r="K20" s="25"/>
      <c r="L20" s="39"/>
      <c r="M20" s="25"/>
    </row>
    <row r="21" spans="1:13" x14ac:dyDescent="0.25">
      <c r="A21" s="8" t="s">
        <v>30</v>
      </c>
      <c r="B21" s="58">
        <v>12.6</v>
      </c>
      <c r="C21" s="58"/>
      <c r="D21" s="58">
        <v>12.6</v>
      </c>
      <c r="E21" s="9"/>
      <c r="F21" s="25">
        <f t="shared" si="0"/>
        <v>0</v>
      </c>
      <c r="G21" s="9"/>
      <c r="H21" s="25">
        <f>L21/J21-1</f>
        <v>0</v>
      </c>
      <c r="I21" s="36"/>
      <c r="J21" s="38">
        <v>185375.19999999649</v>
      </c>
      <c r="K21" s="36"/>
      <c r="L21" s="37">
        <v>185375.19999999649</v>
      </c>
      <c r="M21" s="36"/>
    </row>
    <row r="22" spans="1:13" x14ac:dyDescent="0.25">
      <c r="A22" s="9" t="s">
        <v>81</v>
      </c>
      <c r="B22" s="58">
        <v>13.3</v>
      </c>
      <c r="C22" s="58"/>
      <c r="D22" s="58">
        <v>30.24</v>
      </c>
      <c r="E22" s="9"/>
      <c r="F22" s="25">
        <f t="shared" si="0"/>
        <v>1.2736842105263158</v>
      </c>
      <c r="G22" s="9"/>
      <c r="H22" s="25">
        <f t="shared" ref="H22" si="2">L22/J22-1</f>
        <v>0.22285698468214443</v>
      </c>
      <c r="I22" s="9" t="s">
        <v>80</v>
      </c>
      <c r="J22" s="38">
        <v>128609.79000000178</v>
      </c>
      <c r="K22" s="36"/>
      <c r="L22" s="37">
        <v>157271.380000006</v>
      </c>
      <c r="M22" s="9" t="s">
        <v>80</v>
      </c>
    </row>
    <row r="23" spans="1:13" s="8" customFormat="1" ht="12.75" x14ac:dyDescent="0.2">
      <c r="A23" s="8" t="s">
        <v>7</v>
      </c>
      <c r="B23" s="60"/>
      <c r="C23" s="60"/>
      <c r="D23" s="60"/>
    </row>
    <row r="24" spans="1:13" s="8" customFormat="1" ht="12.75" x14ac:dyDescent="0.2">
      <c r="A24" s="8" t="s">
        <v>31</v>
      </c>
      <c r="B24" s="58">
        <v>1.2</v>
      </c>
      <c r="C24" s="58"/>
      <c r="D24" s="58">
        <v>1.2</v>
      </c>
      <c r="F24" s="25">
        <f t="shared" ref="F24:F26" si="3">D24/B24-1</f>
        <v>0</v>
      </c>
      <c r="G24" s="9"/>
      <c r="H24" s="25">
        <f t="shared" ref="H24:H26" si="4">L24/J24-1</f>
        <v>0</v>
      </c>
      <c r="J24" s="38">
        <v>92.399999999999991</v>
      </c>
      <c r="L24" s="38">
        <v>92.399999999999991</v>
      </c>
    </row>
    <row r="25" spans="1:13" s="8" customFormat="1" ht="12.75" x14ac:dyDescent="0.2">
      <c r="A25" s="8" t="s">
        <v>32</v>
      </c>
      <c r="B25" s="58">
        <v>2.4</v>
      </c>
      <c r="C25" s="58"/>
      <c r="D25" s="58">
        <v>2.4</v>
      </c>
      <c r="F25" s="25">
        <f t="shared" si="3"/>
        <v>0</v>
      </c>
      <c r="G25" s="9"/>
      <c r="H25" s="25">
        <f t="shared" si="4"/>
        <v>0</v>
      </c>
      <c r="J25" s="38">
        <v>668.15999999999963</v>
      </c>
      <c r="L25" s="38">
        <v>668.15999999999963</v>
      </c>
    </row>
    <row r="26" spans="1:13" s="8" customFormat="1" ht="12.75" x14ac:dyDescent="0.2">
      <c r="A26" s="8" t="s">
        <v>33</v>
      </c>
      <c r="B26" s="58">
        <v>4.8</v>
      </c>
      <c r="C26" s="58"/>
      <c r="D26" s="58">
        <v>4.8</v>
      </c>
      <c r="F26" s="25">
        <f t="shared" si="3"/>
        <v>0</v>
      </c>
      <c r="G26" s="9"/>
      <c r="H26" s="25">
        <f t="shared" si="4"/>
        <v>0</v>
      </c>
      <c r="J26" s="38">
        <v>422.39999999999969</v>
      </c>
      <c r="L26" s="38">
        <v>422.39999999999969</v>
      </c>
    </row>
    <row r="27" spans="1:13" x14ac:dyDescent="0.25">
      <c r="A27" s="9"/>
      <c r="B27" s="31"/>
      <c r="C27" s="31"/>
      <c r="D27" s="31"/>
      <c r="E27" s="31"/>
      <c r="F27" s="31"/>
      <c r="G27" s="31"/>
      <c r="H27" s="9"/>
      <c r="I27" s="9"/>
      <c r="J27" s="38"/>
      <c r="K27" s="36"/>
      <c r="L27" s="38"/>
      <c r="M27" s="9"/>
    </row>
    <row r="28" spans="1:13" x14ac:dyDescent="0.25">
      <c r="A28" s="9" t="s">
        <v>34</v>
      </c>
      <c r="B28" s="32"/>
      <c r="C28" s="33"/>
      <c r="D28" s="22"/>
      <c r="E28" s="9"/>
      <c r="F28" s="25"/>
      <c r="G28" s="9"/>
      <c r="H28" s="25">
        <f>L28/J28-1</f>
        <v>1.6150094787883429E-3</v>
      </c>
      <c r="I28" s="9" t="s">
        <v>80</v>
      </c>
      <c r="J28" s="39">
        <f>SUM(J14:J26)</f>
        <v>17747010.390000008</v>
      </c>
      <c r="K28" s="25"/>
      <c r="L28" s="39">
        <f>SUM(L14:L26)</f>
        <v>17775671.980000012</v>
      </c>
      <c r="M28" s="9" t="s">
        <v>80</v>
      </c>
    </row>
    <row r="29" spans="1:13" x14ac:dyDescent="0.25">
      <c r="A29" s="9"/>
      <c r="B29" s="9"/>
      <c r="C29" s="9"/>
      <c r="D29" s="9"/>
      <c r="E29" s="9"/>
      <c r="F29" s="9"/>
      <c r="G29" s="9"/>
      <c r="H29" s="25"/>
      <c r="I29" s="9"/>
      <c r="J29" s="38"/>
      <c r="K29" s="36"/>
      <c r="L29" s="37"/>
      <c r="M29" s="9"/>
    </row>
    <row r="30" spans="1:13" x14ac:dyDescent="0.25">
      <c r="A30" s="43" t="s">
        <v>77</v>
      </c>
      <c r="B30" s="9"/>
      <c r="C30" s="9"/>
      <c r="D30" s="9"/>
      <c r="E30" s="9"/>
      <c r="F30" s="9"/>
      <c r="G30" s="9"/>
      <c r="H30" s="9"/>
      <c r="I30" s="9"/>
      <c r="J30" s="38"/>
      <c r="K30" s="36"/>
      <c r="L30" s="37"/>
      <c r="M30" s="9"/>
    </row>
    <row r="31" spans="1:13" x14ac:dyDescent="0.25">
      <c r="A31" s="34"/>
      <c r="B31" s="9"/>
      <c r="C31" s="9"/>
      <c r="D31" s="9"/>
      <c r="E31" s="9"/>
      <c r="F31" s="9"/>
      <c r="G31" s="9"/>
      <c r="H31" s="9"/>
      <c r="I31" s="9"/>
      <c r="J31" s="38"/>
      <c r="K31" s="36"/>
      <c r="L31" s="37"/>
      <c r="M31" s="9"/>
    </row>
    <row r="32" spans="1:13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15"/>
      <c r="M32" s="9"/>
    </row>
    <row r="33" spans="1:13" x14ac:dyDescent="0.25">
      <c r="A33" s="34"/>
      <c r="B33" s="9"/>
      <c r="C33" s="9"/>
      <c r="D33" s="9"/>
      <c r="E33" s="9"/>
      <c r="F33" s="9"/>
      <c r="G33" s="9"/>
      <c r="H33" s="9"/>
      <c r="I33" s="9"/>
      <c r="J33" s="41"/>
      <c r="K33" s="9"/>
      <c r="L33" s="41"/>
      <c r="M33" s="9"/>
    </row>
    <row r="34" spans="1:13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5">
      <c r="A35" s="3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5">
      <c r="A37" s="8"/>
      <c r="B37" s="15"/>
      <c r="C37" s="15"/>
      <c r="D37" s="15"/>
      <c r="E37" s="15"/>
      <c r="F37" s="15"/>
      <c r="G37" s="15"/>
      <c r="H37" s="15"/>
      <c r="I37" s="35"/>
      <c r="J37" s="15"/>
      <c r="K37" s="15"/>
      <c r="L37" s="15"/>
      <c r="M37" s="35"/>
    </row>
    <row r="38" spans="1:13" ht="15" customHeight="1" x14ac:dyDescent="0.25">
      <c r="A38" s="15"/>
      <c r="B38" s="15"/>
      <c r="C38" s="15"/>
      <c r="D38" s="15"/>
      <c r="E38" s="15"/>
      <c r="F38" s="15"/>
      <c r="G38" s="15"/>
      <c r="H38" s="15"/>
      <c r="I38" s="35"/>
      <c r="J38" s="15"/>
      <c r="K38" s="15"/>
      <c r="L38" s="15"/>
      <c r="M38" s="3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35"/>
      <c r="J39" s="15"/>
      <c r="K39" s="15"/>
      <c r="L39" s="15"/>
      <c r="M39" s="35"/>
    </row>
    <row r="40" spans="1:13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" customHeight="1" x14ac:dyDescent="0.25"/>
  </sheetData>
  <mergeCells count="12">
    <mergeCell ref="F12:G12"/>
    <mergeCell ref="H12:I12"/>
    <mergeCell ref="J12:K12"/>
    <mergeCell ref="L12:M12"/>
    <mergeCell ref="F9:G9"/>
    <mergeCell ref="H9:I9"/>
    <mergeCell ref="J9:K9"/>
    <mergeCell ref="L9:M9"/>
    <mergeCell ref="F11:G11"/>
    <mergeCell ref="H11:I11"/>
    <mergeCell ref="J11:K11"/>
    <mergeCell ref="L11:M11"/>
  </mergeCells>
  <printOptions horizontalCentered="1"/>
  <pageMargins left="0.7" right="0.7" top="0.75" bottom="0.5" header="0.3" footer="0.3"/>
  <pageSetup scale="88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DCDE-5CC8-4D34-A866-385520B638AD}">
  <dimension ref="A1:O59"/>
  <sheetViews>
    <sheetView view="pageBreakPreview" topLeftCell="A14" zoomScaleNormal="100" zoomScaleSheetLayoutView="100" workbookViewId="0">
      <selection activeCell="N26" sqref="N26"/>
    </sheetView>
  </sheetViews>
  <sheetFormatPr defaultColWidth="9.140625" defaultRowHeight="15" x14ac:dyDescent="0.25"/>
  <cols>
    <col min="1" max="1" width="29.28515625" style="7" customWidth="1"/>
    <col min="2" max="2" width="14" style="7" customWidth="1"/>
    <col min="3" max="3" width="3" style="7" customWidth="1"/>
    <col min="4" max="4" width="16" style="7" customWidth="1"/>
    <col min="5" max="5" width="3" style="7" customWidth="1"/>
    <col min="6" max="6" width="15.7109375" style="7" customWidth="1"/>
    <col min="7" max="7" width="1.85546875" style="7" customWidth="1"/>
    <col min="8" max="8" width="14.7109375" style="7" customWidth="1"/>
    <col min="9" max="9" width="1.85546875" style="7" customWidth="1"/>
    <col min="10" max="10" width="9.7109375" style="7" customWidth="1"/>
    <col min="11" max="11" width="1.7109375" style="7" customWidth="1"/>
    <col min="12" max="12" width="11.7109375" style="7" customWidth="1"/>
    <col min="13" max="13" width="2.28515625" style="7" customWidth="1"/>
    <col min="14" max="14" width="11.85546875" style="7" customWidth="1"/>
    <col min="15" max="15" width="1.42578125" style="7" customWidth="1"/>
    <col min="16" max="16384" width="9.14062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3.9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9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3.9" x14ac:dyDescent="0.25">
      <c r="A7" s="5" t="s">
        <v>43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13.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3.9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82" t="s">
        <v>15</v>
      </c>
      <c r="I9" s="82"/>
      <c r="J9" s="82" t="s">
        <v>16</v>
      </c>
      <c r="K9" s="82"/>
      <c r="L9" s="82" t="s">
        <v>17</v>
      </c>
      <c r="M9" s="82"/>
      <c r="N9" s="82" t="s">
        <v>18</v>
      </c>
      <c r="O9" s="82"/>
    </row>
    <row r="10" spans="1:15" ht="13.9" x14ac:dyDescent="0.25">
      <c r="A10" s="11"/>
      <c r="B10" s="14"/>
      <c r="C10" s="14"/>
      <c r="D10" s="46"/>
      <c r="E10" s="46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ht="13.9" x14ac:dyDescent="0.25">
      <c r="A11" s="11"/>
      <c r="B11" s="14" t="s">
        <v>39</v>
      </c>
      <c r="C11" s="14"/>
      <c r="D11" s="17" t="s">
        <v>23</v>
      </c>
      <c r="E11" s="17"/>
      <c r="F11" s="14" t="s">
        <v>22</v>
      </c>
      <c r="G11" s="14"/>
      <c r="H11" s="81" t="s">
        <v>37</v>
      </c>
      <c r="I11" s="81"/>
      <c r="J11" s="81" t="s">
        <v>37</v>
      </c>
      <c r="K11" s="81"/>
      <c r="L11" s="81" t="s">
        <v>23</v>
      </c>
      <c r="M11" s="81"/>
      <c r="N11" s="81" t="s">
        <v>22</v>
      </c>
      <c r="O11" s="81"/>
    </row>
    <row r="12" spans="1:15" ht="13.9" x14ac:dyDescent="0.25">
      <c r="A12" s="45" t="s">
        <v>9</v>
      </c>
      <c r="B12" s="20" t="s">
        <v>40</v>
      </c>
      <c r="C12" s="20"/>
      <c r="D12" s="19" t="s">
        <v>55</v>
      </c>
      <c r="E12" s="19"/>
      <c r="F12" s="20" t="s">
        <v>55</v>
      </c>
      <c r="G12" s="20"/>
      <c r="H12" s="80" t="s">
        <v>55</v>
      </c>
      <c r="I12" s="80"/>
      <c r="J12" s="80" t="s">
        <v>8</v>
      </c>
      <c r="K12" s="80"/>
      <c r="L12" s="80" t="s">
        <v>8</v>
      </c>
      <c r="M12" s="80"/>
      <c r="N12" s="80" t="s">
        <v>8</v>
      </c>
      <c r="O12" s="80"/>
    </row>
    <row r="13" spans="1:15" ht="13.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3.9" x14ac:dyDescent="0.25">
      <c r="A14" s="9" t="s">
        <v>2</v>
      </c>
      <c r="B14" s="49">
        <v>0.32229187928269432</v>
      </c>
      <c r="C14" s="9"/>
      <c r="D14" s="54"/>
      <c r="E14" s="31"/>
      <c r="F14" s="55"/>
      <c r="G14" s="9"/>
      <c r="H14" s="25"/>
      <c r="I14" s="9"/>
      <c r="J14" s="25">
        <f>N14/L14-1</f>
        <v>0</v>
      </c>
      <c r="K14" s="36"/>
      <c r="L14" s="38">
        <v>877616.18000000168</v>
      </c>
      <c r="M14" s="36"/>
      <c r="N14" s="37">
        <v>877616.18000000168</v>
      </c>
      <c r="O14" s="36"/>
    </row>
    <row r="15" spans="1:15" ht="13.9" x14ac:dyDescent="0.25">
      <c r="A15" s="8" t="s">
        <v>46</v>
      </c>
      <c r="B15" s="49"/>
      <c r="C15" s="9"/>
      <c r="D15" s="58">
        <v>18</v>
      </c>
      <c r="E15" s="58"/>
      <c r="F15" s="59">
        <v>18</v>
      </c>
      <c r="G15" s="9"/>
      <c r="H15" s="25">
        <f t="shared" ref="H15:H20" si="0">F15/D15-1</f>
        <v>0</v>
      </c>
      <c r="I15" s="9"/>
      <c r="J15" s="25"/>
      <c r="K15" s="36"/>
      <c r="L15" s="38"/>
      <c r="M15" s="36"/>
      <c r="N15" s="37"/>
      <c r="O15" s="36"/>
    </row>
    <row r="16" spans="1:15" ht="13.9" x14ac:dyDescent="0.25">
      <c r="A16" s="8" t="s">
        <v>47</v>
      </c>
      <c r="B16" s="49"/>
      <c r="C16" s="9"/>
      <c r="D16" s="58">
        <v>25</v>
      </c>
      <c r="E16" s="58"/>
      <c r="F16" s="59">
        <v>25</v>
      </c>
      <c r="G16" s="9"/>
      <c r="H16" s="25">
        <f t="shared" si="0"/>
        <v>0</v>
      </c>
      <c r="I16" s="9"/>
      <c r="J16" s="25"/>
      <c r="K16" s="36"/>
      <c r="L16" s="38"/>
      <c r="M16" s="36"/>
      <c r="N16" s="37"/>
      <c r="O16" s="36"/>
    </row>
    <row r="17" spans="1:15" ht="13.9" x14ac:dyDescent="0.25">
      <c r="A17" s="8" t="s">
        <v>48</v>
      </c>
      <c r="B17" s="49"/>
      <c r="C17" s="9"/>
      <c r="D17" s="58">
        <v>9.6</v>
      </c>
      <c r="E17" s="58"/>
      <c r="F17" s="59">
        <v>9.6</v>
      </c>
      <c r="G17" s="9"/>
      <c r="H17" s="25">
        <f t="shared" si="0"/>
        <v>0</v>
      </c>
      <c r="I17" s="9"/>
      <c r="J17" s="25"/>
      <c r="K17" s="36"/>
      <c r="L17" s="38"/>
      <c r="M17" s="36"/>
      <c r="N17" s="37"/>
      <c r="O17" s="36"/>
    </row>
    <row r="18" spans="1:15" ht="13.9" x14ac:dyDescent="0.25">
      <c r="A18" s="8" t="s">
        <v>49</v>
      </c>
      <c r="B18" s="49"/>
      <c r="C18" s="9"/>
      <c r="D18" s="58">
        <v>9.6</v>
      </c>
      <c r="E18" s="58"/>
      <c r="F18" s="59">
        <v>9.6</v>
      </c>
      <c r="G18" s="9"/>
      <c r="H18" s="25">
        <f t="shared" si="0"/>
        <v>0</v>
      </c>
      <c r="I18" s="9"/>
      <c r="J18" s="25"/>
      <c r="K18" s="36"/>
      <c r="L18" s="38"/>
      <c r="M18" s="36"/>
      <c r="N18" s="37"/>
      <c r="O18" s="36"/>
    </row>
    <row r="19" spans="1:15" ht="13.9" x14ac:dyDescent="0.25">
      <c r="A19" s="8" t="s">
        <v>50</v>
      </c>
      <c r="B19" s="49"/>
      <c r="C19" s="9"/>
      <c r="D19" s="58">
        <v>9.6</v>
      </c>
      <c r="E19" s="58"/>
      <c r="F19" s="59">
        <v>9.6</v>
      </c>
      <c r="G19" s="9"/>
      <c r="H19" s="25">
        <f t="shared" si="0"/>
        <v>0</v>
      </c>
      <c r="I19" s="9"/>
      <c r="J19" s="25"/>
      <c r="K19" s="36"/>
      <c r="L19" s="38"/>
      <c r="M19" s="36"/>
      <c r="N19" s="37"/>
      <c r="O19" s="36"/>
    </row>
    <row r="20" spans="1:15" ht="13.9" x14ac:dyDescent="0.25">
      <c r="A20" s="8" t="s">
        <v>51</v>
      </c>
      <c r="B20" s="49"/>
      <c r="C20" s="9"/>
      <c r="D20" s="58">
        <v>18</v>
      </c>
      <c r="E20" s="58"/>
      <c r="F20" s="59">
        <v>18</v>
      </c>
      <c r="G20" s="9"/>
      <c r="H20" s="25">
        <f t="shared" si="0"/>
        <v>0</v>
      </c>
      <c r="I20" s="9"/>
      <c r="J20" s="25"/>
      <c r="K20" s="36"/>
      <c r="L20" s="38"/>
      <c r="M20" s="36"/>
      <c r="N20" s="37"/>
      <c r="O20" s="36"/>
    </row>
    <row r="21" spans="1:15" ht="13.9" x14ac:dyDescent="0.25">
      <c r="A21" s="9" t="s">
        <v>3</v>
      </c>
      <c r="B21" s="49">
        <v>0.2522147651006712</v>
      </c>
      <c r="C21" s="9"/>
      <c r="D21" s="58"/>
      <c r="E21" s="58"/>
      <c r="F21" s="58"/>
      <c r="G21" s="9"/>
      <c r="H21" s="25"/>
      <c r="I21" s="9"/>
      <c r="J21" s="25">
        <f>N21/L21-1</f>
        <v>0</v>
      </c>
      <c r="K21" s="36"/>
      <c r="L21" s="38">
        <v>332715.64000000019</v>
      </c>
      <c r="M21" s="36"/>
      <c r="N21" s="37">
        <v>332715.64000000019</v>
      </c>
      <c r="O21" s="36"/>
    </row>
    <row r="22" spans="1:15" ht="13.9" x14ac:dyDescent="0.25">
      <c r="A22" s="8" t="s">
        <v>46</v>
      </c>
      <c r="B22" s="49"/>
      <c r="C22" s="9"/>
      <c r="D22" s="58">
        <v>16</v>
      </c>
      <c r="E22" s="58"/>
      <c r="F22" s="59">
        <v>16</v>
      </c>
      <c r="G22" s="9"/>
      <c r="H22" s="25">
        <f t="shared" ref="H22:H43" si="1">F22/D22-1</f>
        <v>0</v>
      </c>
      <c r="I22" s="9"/>
      <c r="J22" s="25"/>
      <c r="K22" s="36"/>
      <c r="L22" s="38"/>
      <c r="M22" s="36"/>
      <c r="N22" s="37"/>
      <c r="O22" s="36"/>
    </row>
    <row r="23" spans="1:15" ht="13.9" x14ac:dyDescent="0.25">
      <c r="A23" s="8" t="s">
        <v>47</v>
      </c>
      <c r="B23" s="49"/>
      <c r="C23" s="9"/>
      <c r="D23" s="58">
        <v>16</v>
      </c>
      <c r="E23" s="58"/>
      <c r="F23" s="59">
        <v>16</v>
      </c>
      <c r="G23" s="9"/>
      <c r="H23" s="25">
        <f t="shared" si="1"/>
        <v>0</v>
      </c>
      <c r="I23" s="9"/>
      <c r="J23" s="25"/>
      <c r="K23" s="36"/>
      <c r="L23" s="38"/>
      <c r="M23" s="36"/>
      <c r="N23" s="37"/>
      <c r="O23" s="36"/>
    </row>
    <row r="24" spans="1:15" ht="13.9" x14ac:dyDescent="0.25">
      <c r="A24" s="8" t="s">
        <v>48</v>
      </c>
      <c r="B24" s="49"/>
      <c r="C24" s="9"/>
      <c r="D24" s="58">
        <v>8</v>
      </c>
      <c r="E24" s="58"/>
      <c r="F24" s="59">
        <v>8</v>
      </c>
      <c r="G24" s="9"/>
      <c r="H24" s="25">
        <f t="shared" si="1"/>
        <v>0</v>
      </c>
      <c r="I24" s="9"/>
      <c r="J24" s="25"/>
      <c r="K24" s="36"/>
      <c r="L24" s="38"/>
      <c r="M24" s="36"/>
      <c r="N24" s="37"/>
      <c r="O24" s="36"/>
    </row>
    <row r="25" spans="1:15" ht="13.9" x14ac:dyDescent="0.25">
      <c r="A25" s="8" t="s">
        <v>49</v>
      </c>
      <c r="B25" s="49"/>
      <c r="C25" s="9"/>
      <c r="D25" s="58">
        <v>16</v>
      </c>
      <c r="E25" s="58"/>
      <c r="F25" s="59">
        <v>16</v>
      </c>
      <c r="G25" s="9"/>
      <c r="H25" s="25">
        <f t="shared" si="1"/>
        <v>0</v>
      </c>
      <c r="I25" s="9"/>
      <c r="J25" s="25"/>
      <c r="K25" s="36"/>
      <c r="L25" s="38"/>
      <c r="M25" s="36"/>
      <c r="N25" s="37"/>
      <c r="O25" s="36"/>
    </row>
    <row r="26" spans="1:15" ht="13.9" x14ac:dyDescent="0.25">
      <c r="A26" s="8" t="s">
        <v>50</v>
      </c>
      <c r="B26" s="49"/>
      <c r="C26" s="9"/>
      <c r="D26" s="58">
        <v>16</v>
      </c>
      <c r="E26" s="58"/>
      <c r="F26" s="59">
        <v>16</v>
      </c>
      <c r="G26" s="9"/>
      <c r="H26" s="25">
        <f t="shared" si="1"/>
        <v>0</v>
      </c>
      <c r="I26" s="9"/>
      <c r="J26" s="25"/>
      <c r="K26" s="36"/>
      <c r="L26" s="38"/>
      <c r="M26" s="36"/>
      <c r="N26" s="37"/>
      <c r="O26" s="36"/>
    </row>
    <row r="27" spans="1:15" ht="13.9" x14ac:dyDescent="0.25">
      <c r="A27" s="8" t="s">
        <v>51</v>
      </c>
      <c r="B27" s="49"/>
      <c r="C27" s="9"/>
      <c r="D27" s="58">
        <v>16</v>
      </c>
      <c r="E27" s="58"/>
      <c r="F27" s="59">
        <v>16</v>
      </c>
      <c r="G27" s="9"/>
      <c r="H27" s="25">
        <f t="shared" si="1"/>
        <v>0</v>
      </c>
      <c r="I27" s="9"/>
      <c r="J27" s="25"/>
      <c r="K27" s="36"/>
      <c r="L27" s="38"/>
      <c r="M27" s="36"/>
      <c r="N27" s="37"/>
      <c r="O27" s="36"/>
    </row>
    <row r="28" spans="1:15" ht="13.9" x14ac:dyDescent="0.25">
      <c r="A28" s="9" t="s">
        <v>62</v>
      </c>
      <c r="B28" s="49">
        <v>0.20335865653738505</v>
      </c>
      <c r="C28" s="9"/>
      <c r="D28" s="51"/>
      <c r="E28" s="51"/>
      <c r="F28" s="51"/>
      <c r="G28" s="9"/>
      <c r="H28" s="25"/>
      <c r="I28" s="9"/>
      <c r="J28" s="25">
        <f t="shared" ref="J28:J35" si="2">N28/L28-1</f>
        <v>0</v>
      </c>
      <c r="K28" s="36"/>
      <c r="L28" s="38">
        <v>1729318.2099999983</v>
      </c>
      <c r="M28" s="36"/>
      <c r="N28" s="37">
        <v>1729318.2099999983</v>
      </c>
      <c r="O28" s="36"/>
    </row>
    <row r="29" spans="1:15" ht="13.9" x14ac:dyDescent="0.25">
      <c r="A29" s="8" t="s">
        <v>46</v>
      </c>
      <c r="B29" s="49"/>
      <c r="C29" s="9"/>
      <c r="D29" s="54">
        <v>0.85</v>
      </c>
      <c r="E29" s="31"/>
      <c r="F29" s="54">
        <v>0.85</v>
      </c>
      <c r="G29" s="9"/>
      <c r="H29" s="25">
        <f t="shared" ref="H29:H34" si="3">F29/D29-1</f>
        <v>0</v>
      </c>
      <c r="I29" s="9"/>
      <c r="J29" s="25"/>
      <c r="K29" s="36"/>
      <c r="L29" s="38"/>
      <c r="M29" s="36"/>
      <c r="N29" s="37"/>
      <c r="O29" s="36"/>
    </row>
    <row r="30" spans="1:15" ht="13.9" x14ac:dyDescent="0.25">
      <c r="A30" s="8" t="s">
        <v>47</v>
      </c>
      <c r="B30" s="49"/>
      <c r="C30" s="9"/>
      <c r="D30" s="54">
        <v>2.8</v>
      </c>
      <c r="E30" s="31"/>
      <c r="F30" s="54">
        <v>2.8</v>
      </c>
      <c r="G30" s="9"/>
      <c r="H30" s="25">
        <f t="shared" si="3"/>
        <v>0</v>
      </c>
      <c r="I30" s="9"/>
      <c r="J30" s="25"/>
      <c r="K30" s="36"/>
      <c r="L30" s="38"/>
      <c r="M30" s="36"/>
      <c r="N30" s="37"/>
      <c r="O30" s="36"/>
    </row>
    <row r="31" spans="1:15" ht="13.9" x14ac:dyDescent="0.25">
      <c r="A31" s="8" t="s">
        <v>48</v>
      </c>
      <c r="B31" s="49"/>
      <c r="C31" s="9"/>
      <c r="D31" s="54">
        <v>0.25</v>
      </c>
      <c r="E31" s="31"/>
      <c r="F31" s="54">
        <v>0.25</v>
      </c>
      <c r="G31" s="9"/>
      <c r="H31" s="25">
        <f t="shared" si="3"/>
        <v>0</v>
      </c>
      <c r="I31" s="9"/>
      <c r="J31" s="25"/>
      <c r="K31" s="36"/>
      <c r="L31" s="38"/>
      <c r="M31" s="36"/>
      <c r="N31" s="37"/>
      <c r="O31" s="36"/>
    </row>
    <row r="32" spans="1:15" ht="13.9" x14ac:dyDescent="0.25">
      <c r="A32" s="8" t="s">
        <v>49</v>
      </c>
      <c r="B32" s="49"/>
      <c r="C32" s="9"/>
      <c r="D32" s="54">
        <v>0.75</v>
      </c>
      <c r="E32" s="31"/>
      <c r="F32" s="54">
        <v>0.75</v>
      </c>
      <c r="G32" s="9"/>
      <c r="H32" s="25">
        <f t="shared" si="3"/>
        <v>0</v>
      </c>
      <c r="I32" s="9"/>
      <c r="J32" s="25"/>
      <c r="K32" s="36"/>
      <c r="L32" s="38"/>
      <c r="M32" s="36"/>
      <c r="N32" s="37"/>
      <c r="O32" s="36"/>
    </row>
    <row r="33" spans="1:15" ht="13.9" x14ac:dyDescent="0.25">
      <c r="A33" s="8" t="s">
        <v>50</v>
      </c>
      <c r="B33" s="49"/>
      <c r="C33" s="9"/>
      <c r="D33" s="54">
        <v>1</v>
      </c>
      <c r="E33" s="31"/>
      <c r="F33" s="54">
        <v>1</v>
      </c>
      <c r="G33" s="9"/>
      <c r="H33" s="25">
        <f t="shared" si="3"/>
        <v>0</v>
      </c>
      <c r="I33" s="9"/>
      <c r="J33" s="25"/>
      <c r="K33" s="36"/>
      <c r="L33" s="38"/>
      <c r="M33" s="36"/>
      <c r="N33" s="37"/>
      <c r="O33" s="36"/>
    </row>
    <row r="34" spans="1:15" ht="13.9" x14ac:dyDescent="0.25">
      <c r="A34" s="8" t="s">
        <v>51</v>
      </c>
      <c r="B34" s="49"/>
      <c r="C34" s="9"/>
      <c r="D34" s="54">
        <v>1</v>
      </c>
      <c r="E34" s="31"/>
      <c r="F34" s="54">
        <v>1</v>
      </c>
      <c r="G34" s="9"/>
      <c r="H34" s="25">
        <f t="shared" si="3"/>
        <v>0</v>
      </c>
      <c r="I34" s="9"/>
      <c r="J34" s="25"/>
      <c r="K34" s="36"/>
      <c r="L34" s="38"/>
      <c r="M34" s="36"/>
      <c r="N34" s="37"/>
      <c r="O34" s="36"/>
    </row>
    <row r="35" spans="1:15" ht="13.9" x14ac:dyDescent="0.25">
      <c r="A35" s="9" t="s">
        <v>61</v>
      </c>
      <c r="B35" s="49">
        <v>0.19394397143641839</v>
      </c>
      <c r="C35" s="9"/>
      <c r="D35" s="51"/>
      <c r="E35" s="51"/>
      <c r="F35" s="51"/>
      <c r="G35" s="9"/>
      <c r="H35" s="25"/>
      <c r="I35" s="9"/>
      <c r="J35" s="25">
        <f t="shared" si="2"/>
        <v>0</v>
      </c>
      <c r="K35" s="36"/>
      <c r="L35" s="38">
        <v>4898879.490000003</v>
      </c>
      <c r="M35" s="36"/>
      <c r="N35" s="37">
        <v>4898879.490000003</v>
      </c>
      <c r="O35" s="36"/>
    </row>
    <row r="36" spans="1:15" ht="13.9" x14ac:dyDescent="0.25">
      <c r="A36" s="8" t="s">
        <v>46</v>
      </c>
      <c r="B36" s="49"/>
      <c r="C36" s="9"/>
      <c r="D36" s="54">
        <v>0.85</v>
      </c>
      <c r="E36" s="31"/>
      <c r="F36" s="54">
        <v>0.85</v>
      </c>
      <c r="G36" s="9"/>
      <c r="H36" s="25">
        <f t="shared" ref="H36:H41" si="4">F36/D36-1</f>
        <v>0</v>
      </c>
      <c r="I36" s="9"/>
      <c r="J36" s="25"/>
      <c r="K36" s="36"/>
      <c r="L36" s="38"/>
      <c r="M36" s="36"/>
      <c r="N36" s="37"/>
      <c r="O36" s="36"/>
    </row>
    <row r="37" spans="1:15" ht="13.9" x14ac:dyDescent="0.25">
      <c r="A37" s="8" t="s">
        <v>47</v>
      </c>
      <c r="B37" s="49"/>
      <c r="C37" s="9"/>
      <c r="D37" s="54">
        <v>2.8</v>
      </c>
      <c r="E37" s="31"/>
      <c r="F37" s="54">
        <v>2.8</v>
      </c>
      <c r="G37" s="9"/>
      <c r="H37" s="25">
        <f t="shared" si="4"/>
        <v>0</v>
      </c>
      <c r="I37" s="9"/>
      <c r="J37" s="25"/>
      <c r="K37" s="36"/>
      <c r="L37" s="38"/>
      <c r="M37" s="36"/>
      <c r="N37" s="37"/>
      <c r="O37" s="36"/>
    </row>
    <row r="38" spans="1:15" ht="13.9" x14ac:dyDescent="0.25">
      <c r="A38" s="8" t="s">
        <v>48</v>
      </c>
      <c r="B38" s="49"/>
      <c r="C38" s="9"/>
      <c r="D38" s="54">
        <v>0.25</v>
      </c>
      <c r="E38" s="31"/>
      <c r="F38" s="54">
        <v>0.25</v>
      </c>
      <c r="G38" s="9"/>
      <c r="H38" s="25">
        <f t="shared" si="4"/>
        <v>0</v>
      </c>
      <c r="I38" s="9"/>
      <c r="J38" s="25"/>
      <c r="K38" s="36"/>
      <c r="L38" s="38"/>
      <c r="M38" s="36"/>
      <c r="N38" s="37"/>
      <c r="O38" s="36"/>
    </row>
    <row r="39" spans="1:15" ht="13.9" x14ac:dyDescent="0.25">
      <c r="A39" s="8" t="s">
        <v>49</v>
      </c>
      <c r="B39" s="49"/>
      <c r="C39" s="9"/>
      <c r="D39" s="54">
        <v>0.75</v>
      </c>
      <c r="E39" s="31"/>
      <c r="F39" s="54">
        <v>0.75</v>
      </c>
      <c r="G39" s="9"/>
      <c r="H39" s="25">
        <f t="shared" si="4"/>
        <v>0</v>
      </c>
      <c r="I39" s="9"/>
      <c r="J39" s="25"/>
      <c r="K39" s="36"/>
      <c r="L39" s="38"/>
      <c r="M39" s="36"/>
      <c r="N39" s="37"/>
      <c r="O39" s="36"/>
    </row>
    <row r="40" spans="1:15" ht="13.9" x14ac:dyDescent="0.25">
      <c r="A40" s="8" t="s">
        <v>50</v>
      </c>
      <c r="B40" s="49"/>
      <c r="C40" s="9"/>
      <c r="D40" s="54">
        <v>1</v>
      </c>
      <c r="E40" s="31"/>
      <c r="F40" s="54">
        <v>1</v>
      </c>
      <c r="G40" s="9"/>
      <c r="H40" s="25">
        <f t="shared" si="4"/>
        <v>0</v>
      </c>
      <c r="I40" s="9"/>
      <c r="J40" s="25"/>
      <c r="K40" s="36"/>
      <c r="L40" s="38"/>
      <c r="M40" s="36"/>
      <c r="N40" s="37"/>
      <c r="O40" s="36"/>
    </row>
    <row r="41" spans="1:15" ht="13.9" x14ac:dyDescent="0.25">
      <c r="A41" s="8" t="s">
        <v>51</v>
      </c>
      <c r="B41" s="49"/>
      <c r="C41" s="9"/>
      <c r="D41" s="54">
        <v>1</v>
      </c>
      <c r="E41" s="31"/>
      <c r="F41" s="54">
        <v>1</v>
      </c>
      <c r="G41" s="9"/>
      <c r="H41" s="25">
        <f t="shared" si="4"/>
        <v>0</v>
      </c>
      <c r="I41" s="9"/>
      <c r="J41" s="25"/>
      <c r="K41" s="36"/>
      <c r="L41" s="38"/>
      <c r="M41" s="36"/>
      <c r="N41" s="37"/>
      <c r="O41" s="36"/>
    </row>
    <row r="42" spans="1:15" ht="13.9" x14ac:dyDescent="0.25">
      <c r="A42" s="9" t="s">
        <v>52</v>
      </c>
      <c r="B42" s="49">
        <v>0.29201877934272291</v>
      </c>
      <c r="C42" s="9"/>
      <c r="D42" s="31">
        <v>0.1</v>
      </c>
      <c r="E42" s="31"/>
      <c r="F42" s="31">
        <v>0.08</v>
      </c>
      <c r="G42" s="9"/>
      <c r="H42" s="25">
        <f t="shared" si="1"/>
        <v>-0.20000000000000007</v>
      </c>
      <c r="I42" s="9"/>
      <c r="J42" s="25">
        <f t="shared" ref="J42:J43" si="5">N42/L42-1</f>
        <v>3.3837063337681883E-2</v>
      </c>
      <c r="K42" s="36"/>
      <c r="L42" s="38">
        <v>434136.66999999946</v>
      </c>
      <c r="M42" s="36"/>
      <c r="N42" s="37">
        <v>448826.57999999973</v>
      </c>
      <c r="O42" s="36"/>
    </row>
    <row r="43" spans="1:15" ht="13.9" x14ac:dyDescent="0.25">
      <c r="A43" s="9" t="s">
        <v>53</v>
      </c>
      <c r="B43" s="49">
        <v>0.29295774647887329</v>
      </c>
      <c r="C43" s="9"/>
      <c r="D43" s="31">
        <v>0.26</v>
      </c>
      <c r="E43" s="31"/>
      <c r="F43" s="31">
        <v>0.2</v>
      </c>
      <c r="G43" s="9"/>
      <c r="H43" s="25">
        <f t="shared" si="1"/>
        <v>-0.23076923076923073</v>
      </c>
      <c r="I43" s="9"/>
      <c r="J43" s="25">
        <f t="shared" si="5"/>
        <v>-6.2314988099129165E-3</v>
      </c>
      <c r="K43" s="36"/>
      <c r="L43" s="38">
        <v>77687.570000000065</v>
      </c>
      <c r="M43" s="36"/>
      <c r="N43" s="37">
        <v>77203.460000000036</v>
      </c>
      <c r="O43" s="36"/>
    </row>
    <row r="44" spans="1:15" ht="13.9" x14ac:dyDescent="0.25">
      <c r="A44" s="9"/>
      <c r="B44" s="31"/>
      <c r="C44" s="31"/>
      <c r="D44" s="31"/>
      <c r="E44" s="9"/>
      <c r="F44" s="31"/>
      <c r="G44" s="31"/>
      <c r="H44" s="31"/>
      <c r="I44" s="31"/>
      <c r="J44" s="9"/>
      <c r="K44" s="9"/>
      <c r="L44" s="38"/>
      <c r="M44" s="36"/>
      <c r="N44" s="37"/>
      <c r="O44" s="9"/>
    </row>
    <row r="45" spans="1:15" ht="13.9" x14ac:dyDescent="0.25">
      <c r="A45" s="9" t="s">
        <v>34</v>
      </c>
      <c r="B45" s="22"/>
      <c r="C45" s="9"/>
      <c r="D45" s="32"/>
      <c r="E45" s="33"/>
      <c r="F45" s="22"/>
      <c r="G45" s="9"/>
      <c r="H45" s="25"/>
      <c r="I45" s="9"/>
      <c r="J45" s="25">
        <f>N45/L45-1</f>
        <v>1.7012213384357544E-3</v>
      </c>
      <c r="K45" s="9"/>
      <c r="L45" s="40">
        <v>8350353.7599999998</v>
      </c>
      <c r="M45" s="25"/>
      <c r="N45" s="39">
        <v>8364559.5599999996</v>
      </c>
      <c r="O45" s="9"/>
    </row>
    <row r="46" spans="1:15" ht="13.9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38"/>
      <c r="M46" s="36"/>
      <c r="N46" s="37"/>
      <c r="O46" s="9"/>
    </row>
    <row r="47" spans="1:15" ht="13.9" x14ac:dyDescent="0.25">
      <c r="A47" s="9" t="s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38"/>
      <c r="M47" s="36"/>
      <c r="N47" s="37"/>
      <c r="O47" s="9"/>
    </row>
    <row r="48" spans="1:15" ht="13.9" x14ac:dyDescent="0.25">
      <c r="A48" s="9" t="s">
        <v>60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38"/>
      <c r="M48" s="36"/>
      <c r="N48" s="37"/>
      <c r="O48" s="9"/>
    </row>
    <row r="49" spans="1:15" ht="13.9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5"/>
      <c r="O49" s="9"/>
    </row>
    <row r="50" spans="1:15" ht="13.9" x14ac:dyDescent="0.25">
      <c r="A50" s="34"/>
      <c r="B50" s="9"/>
      <c r="C50" s="9"/>
      <c r="D50" s="9"/>
      <c r="E50" s="9"/>
      <c r="F50" s="9"/>
      <c r="G50" s="9"/>
      <c r="H50" s="9"/>
      <c r="I50" s="9"/>
      <c r="J50" s="9"/>
      <c r="K50" s="9"/>
      <c r="L50" s="41"/>
      <c r="M50" s="9"/>
      <c r="N50" s="41"/>
      <c r="O50" s="9"/>
    </row>
    <row r="51" spans="1:15" ht="13.9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3.9" x14ac:dyDescent="0.25">
      <c r="A52" s="3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3.9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x14ac:dyDescent="0.25">
      <c r="A54" s="8"/>
      <c r="B54" s="15"/>
      <c r="C54" s="15"/>
      <c r="D54" s="15"/>
      <c r="E54" s="15"/>
      <c r="F54" s="15"/>
      <c r="G54" s="15"/>
      <c r="H54" s="15"/>
      <c r="I54" s="15"/>
      <c r="J54" s="15"/>
      <c r="K54" s="35"/>
      <c r="L54" s="15"/>
      <c r="M54" s="15"/>
      <c r="N54" s="15"/>
      <c r="O54" s="35"/>
    </row>
    <row r="55" spans="1:15" ht="1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35"/>
      <c r="L55" s="15"/>
      <c r="M55" s="15"/>
      <c r="N55" s="15"/>
      <c r="O55" s="35"/>
    </row>
    <row r="56" spans="1:15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35"/>
      <c r="L56" s="15"/>
      <c r="M56" s="15"/>
      <c r="N56" s="15"/>
      <c r="O56" s="35"/>
    </row>
    <row r="57" spans="1:15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ht="1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78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45D6-CD71-4944-B765-49AF237BBB64}">
  <dimension ref="A1:O33"/>
  <sheetViews>
    <sheetView view="pageBreakPreview" zoomScaleNormal="100" zoomScaleSheetLayoutView="100" workbookViewId="0">
      <selection activeCell="L14" sqref="L14:L17"/>
    </sheetView>
  </sheetViews>
  <sheetFormatPr defaultColWidth="9.140625" defaultRowHeight="15" x14ac:dyDescent="0.25"/>
  <cols>
    <col min="1" max="1" width="29.28515625" style="7" customWidth="1"/>
    <col min="2" max="2" width="16.7109375" style="7" customWidth="1"/>
    <col min="3" max="3" width="1.7109375" style="7" customWidth="1"/>
    <col min="4" max="4" width="10.7109375" style="7" customWidth="1"/>
    <col min="5" max="5" width="1.5703125" style="7" customWidth="1"/>
    <col min="6" max="6" width="9.7109375" style="7" customWidth="1"/>
    <col min="7" max="7" width="1.7109375" style="7" customWidth="1"/>
    <col min="8" max="8" width="9.7109375" style="7" customWidth="1"/>
    <col min="9" max="9" width="1.7109375" style="7" customWidth="1"/>
    <col min="10" max="10" width="9.7109375" style="7" customWidth="1"/>
    <col min="11" max="11" width="1.7109375" style="7" customWidth="1"/>
    <col min="12" max="12" width="13.42578125" style="7" customWidth="1"/>
    <col min="13" max="13" width="1.7109375" style="7" customWidth="1"/>
    <col min="14" max="14" width="15.7109375" style="7" customWidth="1"/>
    <col min="15" max="15" width="1.42578125" style="7" customWidth="1"/>
    <col min="16" max="16384" width="9.14062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3.9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9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3.9" x14ac:dyDescent="0.25">
      <c r="A7" s="5" t="s">
        <v>56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13.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3.9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82" t="s">
        <v>15</v>
      </c>
      <c r="I9" s="82"/>
      <c r="J9" s="82" t="s">
        <v>16</v>
      </c>
      <c r="K9" s="82"/>
      <c r="L9" s="82" t="s">
        <v>17</v>
      </c>
      <c r="M9" s="82"/>
      <c r="N9" s="82" t="s">
        <v>18</v>
      </c>
      <c r="O9" s="82"/>
    </row>
    <row r="10" spans="1:15" ht="13.9" x14ac:dyDescent="0.25">
      <c r="A10" s="11"/>
      <c r="B10" s="14"/>
      <c r="C10" s="14"/>
      <c r="D10" s="48"/>
      <c r="E10" s="48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ht="13.9" x14ac:dyDescent="0.25">
      <c r="A11" s="11"/>
      <c r="B11" s="14" t="s">
        <v>39</v>
      </c>
      <c r="C11" s="14"/>
      <c r="D11" s="17" t="s">
        <v>23</v>
      </c>
      <c r="E11" s="17"/>
      <c r="F11" s="14" t="s">
        <v>22</v>
      </c>
      <c r="G11" s="14"/>
      <c r="H11" s="81" t="s">
        <v>37</v>
      </c>
      <c r="I11" s="81"/>
      <c r="J11" s="81" t="s">
        <v>37</v>
      </c>
      <c r="K11" s="81"/>
      <c r="L11" s="81" t="s">
        <v>23</v>
      </c>
      <c r="M11" s="81"/>
      <c r="N11" s="81" t="s">
        <v>22</v>
      </c>
      <c r="O11" s="81"/>
    </row>
    <row r="12" spans="1:15" ht="13.9" x14ac:dyDescent="0.25">
      <c r="A12" s="47" t="s">
        <v>9</v>
      </c>
      <c r="B12" s="20" t="s">
        <v>40</v>
      </c>
      <c r="C12" s="20"/>
      <c r="D12" s="83" t="s">
        <v>25</v>
      </c>
      <c r="E12" s="83"/>
      <c r="F12" s="83" t="s">
        <v>25</v>
      </c>
      <c r="G12" s="83"/>
      <c r="H12" s="83" t="s">
        <v>25</v>
      </c>
      <c r="I12" s="83"/>
      <c r="J12" s="80" t="s">
        <v>8</v>
      </c>
      <c r="K12" s="80"/>
      <c r="L12" s="80" t="s">
        <v>8</v>
      </c>
      <c r="M12" s="80"/>
      <c r="N12" s="80" t="s">
        <v>8</v>
      </c>
      <c r="O12" s="80"/>
    </row>
    <row r="13" spans="1:15" ht="13.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3.9" x14ac:dyDescent="0.25">
      <c r="A14" s="9" t="s">
        <v>4</v>
      </c>
      <c r="B14" s="49">
        <v>0.20335865653738505</v>
      </c>
      <c r="C14" s="9"/>
      <c r="D14" s="58">
        <v>5</v>
      </c>
      <c r="E14" s="61"/>
      <c r="F14" s="58">
        <v>5</v>
      </c>
      <c r="G14" s="9"/>
      <c r="H14" s="25">
        <f t="shared" ref="H14:H17" si="0">F14/D14-1</f>
        <v>0</v>
      </c>
      <c r="I14" s="9"/>
      <c r="J14" s="25">
        <f>N14/L14-1</f>
        <v>0</v>
      </c>
      <c r="K14" s="36"/>
      <c r="L14" s="38">
        <v>1039013.2199999999</v>
      </c>
      <c r="M14" s="36"/>
      <c r="N14" s="37">
        <v>1039013.2199999999</v>
      </c>
      <c r="O14" s="36"/>
    </row>
    <row r="15" spans="1:15" ht="13.9" x14ac:dyDescent="0.25">
      <c r="A15" s="9" t="s">
        <v>5</v>
      </c>
      <c r="B15" s="49">
        <v>0.19394397143641839</v>
      </c>
      <c r="C15" s="9"/>
      <c r="D15" s="58">
        <v>3</v>
      </c>
      <c r="E15" s="61"/>
      <c r="F15" s="58">
        <v>3</v>
      </c>
      <c r="G15" s="9"/>
      <c r="H15" s="25">
        <f t="shared" si="0"/>
        <v>0</v>
      </c>
      <c r="I15" s="9"/>
      <c r="J15" s="25">
        <f>N15/L15-1</f>
        <v>0</v>
      </c>
      <c r="K15" s="36"/>
      <c r="L15" s="38">
        <v>752024.80000000016</v>
      </c>
      <c r="M15" s="36"/>
      <c r="N15" s="37">
        <v>752024.80000000016</v>
      </c>
      <c r="O15" s="36"/>
    </row>
    <row r="16" spans="1:15" ht="13.9" x14ac:dyDescent="0.25">
      <c r="A16" s="9" t="s">
        <v>6</v>
      </c>
      <c r="B16" s="25"/>
      <c r="C16" s="9"/>
      <c r="D16" s="58"/>
      <c r="E16" s="58"/>
      <c r="F16" s="58"/>
      <c r="G16" s="9"/>
      <c r="H16" s="25"/>
      <c r="I16" s="9"/>
      <c r="J16" s="53"/>
      <c r="K16" s="25"/>
      <c r="L16" s="40"/>
      <c r="M16" s="25"/>
      <c r="N16" s="39"/>
      <c r="O16" s="25"/>
    </row>
    <row r="17" spans="1:15" ht="13.9" x14ac:dyDescent="0.25">
      <c r="A17" s="8" t="s">
        <v>63</v>
      </c>
      <c r="B17" s="49">
        <v>0.18245614035087709</v>
      </c>
      <c r="C17" s="9"/>
      <c r="D17" s="58">
        <v>5.7</v>
      </c>
      <c r="E17" s="58"/>
      <c r="F17" s="58">
        <v>6.74</v>
      </c>
      <c r="G17" s="9"/>
      <c r="H17" s="25">
        <f t="shared" si="0"/>
        <v>0.18245614035087709</v>
      </c>
      <c r="I17" s="9"/>
      <c r="J17" s="25">
        <f>N17/L17-1</f>
        <v>0.18233742084595317</v>
      </c>
      <c r="K17" s="36"/>
      <c r="L17" s="38">
        <v>138618.94</v>
      </c>
      <c r="M17" s="36"/>
      <c r="N17" s="37">
        <v>163894.35999999993</v>
      </c>
      <c r="O17" s="36"/>
    </row>
    <row r="18" spans="1:15" ht="13.9" x14ac:dyDescent="0.25">
      <c r="A18" s="9"/>
      <c r="B18" s="31"/>
      <c r="C18" s="31"/>
      <c r="D18" s="56"/>
      <c r="E18" s="56"/>
      <c r="F18" s="56"/>
      <c r="G18" s="31"/>
      <c r="H18" s="31"/>
      <c r="I18" s="31"/>
      <c r="J18" s="9"/>
      <c r="K18" s="9"/>
      <c r="L18" s="38"/>
      <c r="M18" s="36"/>
      <c r="N18" s="37"/>
      <c r="O18" s="9"/>
    </row>
    <row r="19" spans="1:15" ht="13.9" x14ac:dyDescent="0.25">
      <c r="A19" s="9" t="s">
        <v>34</v>
      </c>
      <c r="B19" s="22"/>
      <c r="C19" s="9"/>
      <c r="D19" s="32"/>
      <c r="E19" s="33"/>
      <c r="F19" s="22"/>
      <c r="G19" s="9"/>
      <c r="H19" s="25"/>
      <c r="I19" s="9"/>
      <c r="J19" s="25">
        <f>N19/L19-1</f>
        <v>1.3098400660809473E-2</v>
      </c>
      <c r="K19" s="9"/>
      <c r="L19" s="40">
        <v>1929656.9599999997</v>
      </c>
      <c r="M19" s="25"/>
      <c r="N19" s="39">
        <v>1954932.3799999992</v>
      </c>
      <c r="O19" s="9"/>
    </row>
    <row r="20" spans="1:15" ht="13.9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38"/>
      <c r="M20" s="36"/>
      <c r="N20" s="37"/>
      <c r="O20" s="9"/>
    </row>
    <row r="21" spans="1:15" ht="13.9" x14ac:dyDescent="0.25">
      <c r="A21" s="9" t="s">
        <v>64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38"/>
      <c r="M21" s="36"/>
      <c r="N21" s="37"/>
      <c r="O21" s="9"/>
    </row>
    <row r="22" spans="1:15" ht="13.9" x14ac:dyDescent="0.25">
      <c r="A22" s="34"/>
      <c r="B22" s="9"/>
      <c r="C22" s="9"/>
      <c r="D22" s="9"/>
      <c r="E22" s="9"/>
      <c r="F22" s="9"/>
      <c r="G22" s="9"/>
      <c r="H22" s="9"/>
      <c r="I22" s="9"/>
      <c r="J22" s="9"/>
      <c r="K22" s="9"/>
      <c r="L22" s="38"/>
      <c r="M22" s="36"/>
      <c r="N22" s="37"/>
      <c r="O22" s="9"/>
    </row>
    <row r="23" spans="1:15" ht="13.9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5"/>
      <c r="O23" s="9"/>
    </row>
    <row r="24" spans="1:15" ht="13.9" x14ac:dyDescent="0.25">
      <c r="A24" s="34"/>
      <c r="B24" s="9"/>
      <c r="C24" s="9"/>
      <c r="D24" s="9"/>
      <c r="E24" s="9"/>
      <c r="F24" s="9"/>
      <c r="G24" s="9"/>
      <c r="H24" s="9"/>
      <c r="I24" s="9"/>
      <c r="J24" s="9"/>
      <c r="K24" s="9"/>
      <c r="L24" s="41"/>
      <c r="M24" s="9"/>
      <c r="N24" s="41"/>
      <c r="O24" s="9"/>
    </row>
    <row r="25" spans="1:15" ht="13.9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3.9" x14ac:dyDescent="0.25">
      <c r="A26" s="34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3.9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8"/>
      <c r="B28" s="15"/>
      <c r="C28" s="15"/>
      <c r="D28" s="15"/>
      <c r="E28" s="15"/>
      <c r="F28" s="15"/>
      <c r="G28" s="15"/>
      <c r="H28" s="15"/>
      <c r="I28" s="15"/>
      <c r="J28" s="15"/>
      <c r="K28" s="35"/>
      <c r="L28" s="15"/>
      <c r="M28" s="15"/>
      <c r="N28" s="15"/>
      <c r="O28" s="35"/>
    </row>
    <row r="29" spans="1:15" ht="1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35"/>
      <c r="L29" s="15"/>
      <c r="M29" s="15"/>
      <c r="N29" s="15"/>
      <c r="O29" s="35"/>
    </row>
    <row r="30" spans="1:15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35"/>
      <c r="L30" s="15"/>
      <c r="M30" s="15"/>
      <c r="N30" s="15"/>
      <c r="O30" s="35"/>
    </row>
    <row r="31" spans="1:15" ht="15.7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ht="15" customHeight="1" x14ac:dyDescent="0.25"/>
  </sheetData>
  <mergeCells count="14">
    <mergeCell ref="D12:E12"/>
    <mergeCell ref="F12:G12"/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97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FE57-F9B1-44E7-A8C8-0FD9437A8A08}">
  <dimension ref="A1:O31"/>
  <sheetViews>
    <sheetView view="pageBreakPreview" zoomScale="60" zoomScaleNormal="100" workbookViewId="0">
      <selection activeCell="N26" sqref="N26"/>
    </sheetView>
  </sheetViews>
  <sheetFormatPr defaultColWidth="9.140625" defaultRowHeight="15" x14ac:dyDescent="0.25"/>
  <cols>
    <col min="1" max="1" width="29.28515625" style="7" customWidth="1"/>
    <col min="2" max="2" width="14.5703125" style="7" customWidth="1"/>
    <col min="3" max="3" width="3" style="7" customWidth="1"/>
    <col min="4" max="4" width="9.7109375" style="7" customWidth="1"/>
    <col min="5" max="5" width="1.7109375" style="7" customWidth="1"/>
    <col min="6" max="6" width="9.7109375" style="7" customWidth="1"/>
    <col min="7" max="7" width="1.85546875" style="7" customWidth="1"/>
    <col min="8" max="8" width="9.7109375" style="7" customWidth="1"/>
    <col min="9" max="9" width="1.85546875" style="7" customWidth="1"/>
    <col min="10" max="10" width="9.7109375" style="7" customWidth="1"/>
    <col min="11" max="11" width="1.7109375" style="7" customWidth="1"/>
    <col min="12" max="12" width="16" style="7" customWidth="1"/>
    <col min="13" max="13" width="2.28515625" style="7" customWidth="1"/>
    <col min="14" max="14" width="15.7109375" style="7" customWidth="1"/>
    <col min="15" max="15" width="1.42578125" style="7" customWidth="1"/>
    <col min="16" max="16384" width="9.14062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3.9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9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3.9" x14ac:dyDescent="0.25">
      <c r="A7" s="5" t="s">
        <v>57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13.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3.9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82" t="s">
        <v>15</v>
      </c>
      <c r="I9" s="82"/>
      <c r="J9" s="82" t="s">
        <v>16</v>
      </c>
      <c r="K9" s="82"/>
      <c r="L9" s="82" t="s">
        <v>17</v>
      </c>
      <c r="M9" s="82"/>
      <c r="N9" s="82" t="s">
        <v>18</v>
      </c>
      <c r="O9" s="82"/>
    </row>
    <row r="10" spans="1:15" ht="13.9" x14ac:dyDescent="0.25">
      <c r="A10" s="11"/>
      <c r="B10" s="14"/>
      <c r="C10" s="14"/>
      <c r="D10" s="48"/>
      <c r="E10" s="48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ht="13.9" x14ac:dyDescent="0.25">
      <c r="A11" s="11"/>
      <c r="B11" s="14" t="s">
        <v>39</v>
      </c>
      <c r="C11" s="14"/>
      <c r="D11" s="17" t="s">
        <v>23</v>
      </c>
      <c r="E11" s="17"/>
      <c r="F11" s="14" t="s">
        <v>22</v>
      </c>
      <c r="G11" s="14"/>
      <c r="H11" s="81" t="s">
        <v>37</v>
      </c>
      <c r="I11" s="81"/>
      <c r="J11" s="81" t="s">
        <v>37</v>
      </c>
      <c r="K11" s="81"/>
      <c r="L11" s="81" t="s">
        <v>23</v>
      </c>
      <c r="M11" s="81"/>
      <c r="N11" s="81" t="s">
        <v>22</v>
      </c>
      <c r="O11" s="81"/>
    </row>
    <row r="12" spans="1:15" ht="13.9" x14ac:dyDescent="0.25">
      <c r="A12" s="47" t="s">
        <v>9</v>
      </c>
      <c r="B12" s="20" t="s">
        <v>40</v>
      </c>
      <c r="C12" s="20"/>
      <c r="D12" s="19" t="s">
        <v>25</v>
      </c>
      <c r="E12" s="19"/>
      <c r="F12" s="19" t="s">
        <v>25</v>
      </c>
      <c r="G12" s="20"/>
      <c r="H12" s="80" t="s">
        <v>25</v>
      </c>
      <c r="I12" s="80"/>
      <c r="J12" s="80" t="s">
        <v>8</v>
      </c>
      <c r="K12" s="80"/>
      <c r="L12" s="80" t="s">
        <v>8</v>
      </c>
      <c r="M12" s="80"/>
      <c r="N12" s="80" t="s">
        <v>8</v>
      </c>
      <c r="O12" s="80"/>
    </row>
    <row r="13" spans="1:15" ht="13.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3.9" x14ac:dyDescent="0.25">
      <c r="A14" s="9" t="s">
        <v>4</v>
      </c>
      <c r="B14" s="49">
        <v>0.20335865653738505</v>
      </c>
      <c r="C14" s="9"/>
      <c r="D14" s="58">
        <v>20</v>
      </c>
      <c r="E14" s="57"/>
      <c r="F14" s="58">
        <v>20</v>
      </c>
      <c r="G14" s="9"/>
      <c r="H14" s="25">
        <f t="shared" ref="H14:H15" si="0">F14/D14-1</f>
        <v>0</v>
      </c>
      <c r="I14" s="9"/>
      <c r="J14" s="25">
        <f>N14/L14-1</f>
        <v>0</v>
      </c>
      <c r="K14" s="36"/>
      <c r="L14" s="38">
        <v>9095493.700000003</v>
      </c>
      <c r="M14" s="36"/>
      <c r="N14" s="37">
        <v>9095493.700000003</v>
      </c>
      <c r="O14" s="36"/>
    </row>
    <row r="15" spans="1:15" ht="13.9" x14ac:dyDescent="0.25">
      <c r="A15" s="9" t="s">
        <v>5</v>
      </c>
      <c r="B15" s="49">
        <v>0.19394397143641839</v>
      </c>
      <c r="C15" s="9"/>
      <c r="D15" s="58">
        <v>20</v>
      </c>
      <c r="E15" s="57"/>
      <c r="F15" s="58">
        <v>20</v>
      </c>
      <c r="G15" s="9"/>
      <c r="H15" s="25">
        <f t="shared" si="0"/>
        <v>0</v>
      </c>
      <c r="I15" s="9"/>
      <c r="J15" s="25">
        <f>N15/L15-1</f>
        <v>0</v>
      </c>
      <c r="K15" s="36"/>
      <c r="L15" s="38">
        <v>2639390.2999999993</v>
      </c>
      <c r="M15" s="36"/>
      <c r="N15" s="37">
        <v>2639390.2999999993</v>
      </c>
      <c r="O15" s="36"/>
    </row>
    <row r="16" spans="1:15" ht="13.9" x14ac:dyDescent="0.25">
      <c r="A16" s="9"/>
      <c r="B16" s="31"/>
      <c r="C16" s="31"/>
      <c r="D16" s="56"/>
      <c r="E16" s="56"/>
      <c r="F16" s="56"/>
      <c r="G16" s="31"/>
      <c r="H16" s="31"/>
      <c r="I16" s="31"/>
      <c r="J16" s="9"/>
      <c r="K16" s="9"/>
      <c r="L16" s="38"/>
      <c r="M16" s="36"/>
      <c r="N16" s="37"/>
      <c r="O16" s="9"/>
    </row>
    <row r="17" spans="1:15" ht="13.9" x14ac:dyDescent="0.25">
      <c r="A17" s="9" t="s">
        <v>34</v>
      </c>
      <c r="B17" s="22"/>
      <c r="C17" s="9"/>
      <c r="D17" s="32"/>
      <c r="E17" s="33"/>
      <c r="F17" s="22"/>
      <c r="G17" s="9"/>
      <c r="H17" s="25"/>
      <c r="I17" s="9"/>
      <c r="J17" s="25">
        <f>N17/L17-1</f>
        <v>0</v>
      </c>
      <c r="K17" s="9"/>
      <c r="L17" s="40">
        <v>11734884</v>
      </c>
      <c r="M17" s="25"/>
      <c r="N17" s="39">
        <v>11734884</v>
      </c>
      <c r="O17" s="9"/>
    </row>
    <row r="18" spans="1:15" ht="13.9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38"/>
      <c r="M18" s="36"/>
      <c r="N18" s="37"/>
      <c r="O18" s="9"/>
    </row>
    <row r="19" spans="1:15" ht="13.9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38"/>
      <c r="M19" s="36"/>
      <c r="N19" s="37"/>
      <c r="O19" s="9"/>
    </row>
    <row r="20" spans="1:15" ht="13.9" x14ac:dyDescent="0.25">
      <c r="A20" s="34"/>
      <c r="B20" s="9"/>
      <c r="C20" s="9"/>
      <c r="D20" s="9"/>
      <c r="E20" s="9"/>
      <c r="F20" s="9"/>
      <c r="G20" s="9"/>
      <c r="H20" s="9"/>
      <c r="I20" s="9"/>
      <c r="J20" s="9"/>
      <c r="K20" s="9"/>
      <c r="L20" s="38"/>
      <c r="M20" s="36"/>
      <c r="N20" s="37"/>
      <c r="O20" s="9"/>
    </row>
    <row r="21" spans="1:15" ht="13.9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5"/>
      <c r="O21" s="9"/>
    </row>
    <row r="22" spans="1:15" ht="13.9" x14ac:dyDescent="0.25">
      <c r="A22" s="34"/>
      <c r="B22" s="9"/>
      <c r="C22" s="9"/>
      <c r="D22" s="9"/>
      <c r="E22" s="9"/>
      <c r="F22" s="9"/>
      <c r="G22" s="9"/>
      <c r="H22" s="9"/>
      <c r="I22" s="9"/>
      <c r="J22" s="9"/>
      <c r="K22" s="9"/>
      <c r="L22" s="41"/>
      <c r="M22" s="9"/>
      <c r="N22" s="41"/>
      <c r="O22" s="9"/>
    </row>
    <row r="23" spans="1:15" ht="13.9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3.9" x14ac:dyDescent="0.25">
      <c r="A24" s="3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3.9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8"/>
      <c r="B26" s="15"/>
      <c r="C26" s="15"/>
      <c r="D26" s="15"/>
      <c r="E26" s="15"/>
      <c r="F26" s="15"/>
      <c r="G26" s="15"/>
      <c r="H26" s="15"/>
      <c r="I26" s="15"/>
      <c r="J26" s="15"/>
      <c r="K26" s="35"/>
      <c r="L26" s="15"/>
      <c r="M26" s="15"/>
      <c r="N26" s="15"/>
      <c r="O26" s="35"/>
    </row>
    <row r="27" spans="1:15" ht="1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35"/>
      <c r="L27" s="15"/>
      <c r="M27" s="15"/>
      <c r="N27" s="15"/>
      <c r="O27" s="35"/>
    </row>
    <row r="28" spans="1:15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35"/>
      <c r="L28" s="15"/>
      <c r="M28" s="15"/>
      <c r="N28" s="15"/>
      <c r="O28" s="35"/>
    </row>
    <row r="29" spans="1:15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ICS 660</vt:lpstr>
      <vt:lpstr>PP</vt:lpstr>
      <vt:lpstr>ANT</vt:lpstr>
      <vt:lpstr>CLSC</vt:lpstr>
      <vt:lpstr>MCY</vt:lpstr>
      <vt:lpstr>MH</vt:lpstr>
      <vt:lpstr>ORV</vt:lpstr>
      <vt:lpstr>PPT</vt:lpstr>
      <vt:lpstr>TCT</vt:lpstr>
      <vt:lpstr>LCM</vt:lpstr>
      <vt:lpstr>Rental Limits</vt:lpstr>
      <vt:lpstr>'ICS 660'!Print_Area</vt:lpstr>
      <vt:lpstr>LCM!Print_Area</vt:lpstr>
      <vt:lpstr>MH!Print_Area</vt:lpstr>
      <vt:lpstr>PP!Print_Area</vt:lpstr>
      <vt:lpstr>'Rental Limits'!Print_Area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JWalk</dc:creator>
  <cp:lastModifiedBy>Laura Campbell</cp:lastModifiedBy>
  <cp:lastPrinted>2023-10-17T18:06:27Z</cp:lastPrinted>
  <dcterms:created xsi:type="dcterms:W3CDTF">2022-09-14T13:09:51Z</dcterms:created>
  <dcterms:modified xsi:type="dcterms:W3CDTF">2023-10-27T17:54:43Z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2022-09-14T13:09:52Z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a023e459-7a84-460e-bce9-836d3f75619e</vt:lpwstr>
  </property>
  <property fmtid="{D5CDD505-2E9C-101B-9397-08002B2CF9AE}" pid="8" name="MSIP_Label_261ecbe3-7ba9-4124-b9d7-ffd820687beb_ContentBits">
    <vt:lpwstr>0</vt:lpwstr>
  </property>
</Properties>
</file>