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W:\P-C ACTUARIAL\AUTO\STATE FILES\California\REVISIONS\2024\10-01-2024 GRC\04 - Filing\01 - Objections\06-27-2024 (2)\"/>
    </mc:Choice>
  </mc:AlternateContent>
  <xr:revisionPtr revIDLastSave="0" documentId="13_ncr:1_{D08ED3F2-E3D8-47B8-9FF4-2A48B5559379}" xr6:coauthVersionLast="47" xr6:coauthVersionMax="47" xr10:uidLastSave="{00000000-0000-0000-0000-000000000000}"/>
  <bookViews>
    <workbookView xWindow="12" yWindow="0" windowWidth="23016" windowHeight="12360" xr2:uid="{00000000-000D-0000-FFFF-FFFF00000000}"/>
  </bookViews>
  <sheets>
    <sheet name="Supplemental Exhibit 1A" sheetId="7" r:id="rId1"/>
    <sheet name="Supplemental Exhibit 1B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8" l="1"/>
  <c r="F27" i="8" s="1"/>
  <c r="D27" i="8"/>
  <c r="C27" i="8"/>
  <c r="B27" i="8"/>
  <c r="F26" i="8"/>
  <c r="F25" i="8"/>
  <c r="F24" i="8"/>
  <c r="G24" i="8" s="1"/>
  <c r="J24" i="8" s="1"/>
  <c r="F23" i="8"/>
  <c r="F22" i="8"/>
  <c r="G22" i="8" s="1"/>
  <c r="J22" i="8" s="1"/>
  <c r="F21" i="8"/>
  <c r="F20" i="8"/>
  <c r="F19" i="8"/>
  <c r="F18" i="8"/>
  <c r="F17" i="8"/>
  <c r="G17" i="8" s="1"/>
  <c r="J17" i="8" s="1"/>
  <c r="F16" i="8"/>
  <c r="G16" i="8" s="1"/>
  <c r="J16" i="8" s="1"/>
  <c r="F15" i="8"/>
  <c r="F14" i="8"/>
  <c r="G14" i="8" s="1"/>
  <c r="J14" i="8" s="1"/>
  <c r="F13" i="8"/>
  <c r="F12" i="8"/>
  <c r="F11" i="8"/>
  <c r="F10" i="8"/>
  <c r="F9" i="8"/>
  <c r="G9" i="8" s="1"/>
  <c r="J9" i="8" s="1"/>
  <c r="F8" i="8"/>
  <c r="G8" i="8" s="1"/>
  <c r="J8" i="8" s="1"/>
  <c r="G25" i="8" l="1"/>
  <c r="J25" i="8" s="1"/>
  <c r="G12" i="8"/>
  <c r="J12" i="8" s="1"/>
  <c r="G20" i="8"/>
  <c r="J20" i="8" s="1"/>
  <c r="G27" i="8"/>
  <c r="G23" i="8"/>
  <c r="J23" i="8" s="1"/>
  <c r="G15" i="8"/>
  <c r="J15" i="8" s="1"/>
  <c r="G21" i="8"/>
  <c r="J21" i="8" s="1"/>
  <c r="G13" i="8"/>
  <c r="J13" i="8" s="1"/>
  <c r="G19" i="8"/>
  <c r="J19" i="8" s="1"/>
  <c r="G11" i="8"/>
  <c r="J11" i="8" s="1"/>
  <c r="G26" i="8"/>
  <c r="J26" i="8" s="1"/>
  <c r="G18" i="8"/>
  <c r="J18" i="8" s="1"/>
  <c r="G10" i="8"/>
  <c r="J10" i="8" s="1"/>
  <c r="E27" i="7" l="1"/>
  <c r="D27" i="7"/>
  <c r="C27" i="7"/>
  <c r="B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27" i="7" l="1"/>
  <c r="G19" i="7"/>
  <c r="J19" i="7" s="1"/>
  <c r="G12" i="7"/>
  <c r="J12" i="7" s="1"/>
  <c r="G11" i="7"/>
  <c r="J11" i="7" s="1"/>
  <c r="G15" i="7"/>
  <c r="J15" i="7" s="1"/>
  <c r="G23" i="7"/>
  <c r="J23" i="7" s="1"/>
  <c r="G8" i="7"/>
  <c r="J8" i="7" s="1"/>
  <c r="G16" i="7"/>
  <c r="J16" i="7" s="1"/>
  <c r="G24" i="7"/>
  <c r="J24" i="7" s="1"/>
  <c r="G9" i="7"/>
  <c r="J9" i="7" s="1"/>
  <c r="G17" i="7"/>
  <c r="J17" i="7" s="1"/>
  <c r="G25" i="7"/>
  <c r="J25" i="7" s="1"/>
  <c r="G20" i="7"/>
  <c r="J20" i="7" s="1"/>
  <c r="G13" i="7"/>
  <c r="J13" i="7" s="1"/>
  <c r="G21" i="7"/>
  <c r="J21" i="7" s="1"/>
  <c r="G27" i="7"/>
  <c r="G14" i="7"/>
  <c r="J14" i="7" s="1"/>
  <c r="G18" i="7"/>
  <c r="J18" i="7" s="1"/>
  <c r="G22" i="7"/>
  <c r="J22" i="7" s="1"/>
  <c r="G26" i="7"/>
  <c r="J26" i="7" s="1"/>
  <c r="G10" i="7"/>
  <c r="J10" i="7" s="1"/>
</calcChain>
</file>

<file path=xl/sharedStrings.xml><?xml version="1.0" encoding="utf-8"?>
<sst xmlns="http://schemas.openxmlformats.org/spreadsheetml/2006/main" count="50" uniqueCount="21">
  <si>
    <t>Model Year</t>
  </si>
  <si>
    <t>Relative</t>
  </si>
  <si>
    <t>Loss Ratio</t>
  </si>
  <si>
    <t>Comprehensive</t>
  </si>
  <si>
    <t>Collision</t>
  </si>
  <si>
    <t>Earned</t>
  </si>
  <si>
    <t>Premium</t>
  </si>
  <si>
    <t>Exposures</t>
  </si>
  <si>
    <t>Incurred</t>
  </si>
  <si>
    <t>Losses</t>
  </si>
  <si>
    <t>Claim Counts</t>
  </si>
  <si>
    <t xml:space="preserve">Current </t>
  </si>
  <si>
    <t>Factor</t>
  </si>
  <si>
    <t xml:space="preserve">Proposed </t>
  </si>
  <si>
    <t>Total</t>
  </si>
  <si>
    <t>Indicated</t>
  </si>
  <si>
    <t>% Change</t>
  </si>
  <si>
    <t>State Farm Mutual Automobile Insurance Company</t>
  </si>
  <si>
    <t>California Private Passenger Auto</t>
  </si>
  <si>
    <t>Note:</t>
  </si>
  <si>
    <t>2006 Model Year listed corresponds to that Model Year and Prior.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</si>
</sst>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"/>
    <numFmt numFmtId="165" formatCode="##,##0.00"/>
    <numFmt numFmtId="166" formatCode="#,##0.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3" applyNumberFormat="1" applyFont="1" applyFill="1" applyBorder="1" applyAlignment="1">
      <alignment horizontal="center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Border="1" applyAlignment="1">
      <alignment horizontal="center"/>
    </xf>
    <xf numFmtId="2" fontId="0" fillId="0" borderId="0" xfId="3" applyNumberFormat="1" applyFont="1" applyBorder="1" applyAlignment="1">
      <alignment horizontal="center"/>
    </xf>
    <xf numFmtId="9" fontId="0" fillId="0" borderId="0" xfId="1" applyFont="1" applyBorder="1"/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3" applyNumberFormat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49" fontId="5" fillId="0" borderId="0" xfId="0" applyNumberFormat="1" applyFont="1" applyAlignment="1">
      <alignment horizontal="centerContinuous"/>
    </xf>
    <xf numFmtId="165" fontId="5" fillId="0" borderId="0" xfId="0" applyNumberFormat="1" applyFont="1" applyAlignment="1">
      <alignment horizontal="centerContinuous"/>
    </xf>
    <xf numFmtId="166" fontId="5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center"/>
    </xf>
  </cellXfs>
  <cellStyles count="4">
    <cellStyle name="Comma" xfId="3" builtinId="3"/>
    <cellStyle name="Normal" xfId="0" builtinId="0"/>
    <cellStyle name="Normal 2" xfId="2" xr:uid="{BD4252DF-8B42-4515-8270-A69704E0E949}"/>
    <cellStyle name="Percent" xfId="1" builtinId="5"/>
  </cellStyles>
  <dxfs count="0"/>
  <tableStyles count="0" defaultTableStyle="TableStyleMedium2" defaultPivotStyle="PivotStyleLight16"/>
  <colors>
    <mruColors>
      <color rgb="FF008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3EEB-A73E-4B3F-B721-C14D30DF7189}">
  <dimension ref="A1:J30"/>
  <sheetViews>
    <sheetView tabSelected="1" zoomScaleNormal="100" workbookViewId="0"/>
  </sheetViews>
  <sheetFormatPr defaultRowHeight="14.4" x14ac:dyDescent="0.3"/>
  <cols>
    <col min="1" max="1" width="11.33203125" bestFit="1" customWidth="1"/>
    <col min="2" max="2" width="10.109375" bestFit="1" customWidth="1"/>
    <col min="3" max="3" width="13.88671875" bestFit="1" customWidth="1"/>
    <col min="4" max="4" width="12.5546875" bestFit="1" customWidth="1"/>
    <col min="5" max="5" width="13.88671875" bestFit="1" customWidth="1"/>
    <col min="6" max="6" width="11.33203125" bestFit="1" customWidth="1"/>
    <col min="7" max="7" width="9.6640625" bestFit="1" customWidth="1"/>
    <col min="8" max="8" width="8.109375" bestFit="1" customWidth="1"/>
    <col min="9" max="9" width="9.88671875" bestFit="1" customWidth="1"/>
    <col min="10" max="10" width="9.5546875" bestFit="1" customWidth="1"/>
  </cols>
  <sheetData>
    <row r="1" spans="1:10" x14ac:dyDescent="0.3">
      <c r="A1" s="17" t="s">
        <v>17</v>
      </c>
      <c r="B1" s="17"/>
      <c r="C1" s="17"/>
      <c r="D1" s="18"/>
      <c r="E1" s="18"/>
      <c r="F1" s="19"/>
      <c r="G1" s="20"/>
      <c r="H1" s="20"/>
      <c r="I1" s="3"/>
      <c r="J1" s="3"/>
    </row>
    <row r="2" spans="1:10" x14ac:dyDescent="0.3">
      <c r="A2" s="17" t="s">
        <v>18</v>
      </c>
      <c r="B2" s="17"/>
      <c r="C2" s="17"/>
      <c r="D2" s="18"/>
      <c r="E2" s="18"/>
      <c r="F2" s="19"/>
      <c r="G2" s="20"/>
      <c r="H2" s="20"/>
      <c r="I2" s="3"/>
      <c r="J2" s="3"/>
    </row>
    <row r="4" spans="1:10" x14ac:dyDescent="0.3">
      <c r="A4" s="2" t="s">
        <v>3</v>
      </c>
      <c r="B4" s="2"/>
      <c r="C4" s="3"/>
      <c r="D4" s="3"/>
      <c r="E4" s="2"/>
      <c r="F4" s="2"/>
      <c r="G4" s="3"/>
      <c r="H4" s="3"/>
      <c r="I4" s="3"/>
      <c r="J4" s="3"/>
    </row>
    <row r="6" spans="1:10" x14ac:dyDescent="0.3">
      <c r="A6" s="4"/>
      <c r="B6" s="5" t="s">
        <v>5</v>
      </c>
      <c r="C6" s="5" t="s">
        <v>5</v>
      </c>
      <c r="D6" s="5" t="s">
        <v>8</v>
      </c>
      <c r="E6" s="5" t="s">
        <v>8</v>
      </c>
      <c r="F6" s="5" t="s">
        <v>0</v>
      </c>
      <c r="G6" s="5" t="s">
        <v>1</v>
      </c>
      <c r="H6" s="5" t="s">
        <v>11</v>
      </c>
      <c r="I6" s="5" t="s">
        <v>13</v>
      </c>
      <c r="J6" s="5" t="s">
        <v>15</v>
      </c>
    </row>
    <row r="7" spans="1:10" x14ac:dyDescent="0.3">
      <c r="A7" s="5" t="s">
        <v>0</v>
      </c>
      <c r="B7" s="5" t="s">
        <v>7</v>
      </c>
      <c r="C7" s="5" t="s">
        <v>6</v>
      </c>
      <c r="D7" s="5" t="s">
        <v>10</v>
      </c>
      <c r="E7" s="5" t="s">
        <v>9</v>
      </c>
      <c r="F7" s="5" t="s">
        <v>2</v>
      </c>
      <c r="G7" s="5" t="s">
        <v>2</v>
      </c>
      <c r="H7" s="5" t="s">
        <v>12</v>
      </c>
      <c r="I7" s="5" t="s">
        <v>12</v>
      </c>
      <c r="J7" s="5" t="s">
        <v>16</v>
      </c>
    </row>
    <row r="8" spans="1:10" x14ac:dyDescent="0.3">
      <c r="A8" s="4">
        <v>2024</v>
      </c>
      <c r="B8" s="6">
        <v>8832.932499999999</v>
      </c>
      <c r="C8" s="7">
        <v>2382930.38</v>
      </c>
      <c r="D8" s="6">
        <v>359</v>
      </c>
      <c r="E8" s="7">
        <v>1147075.3599999999</v>
      </c>
      <c r="F8" s="8">
        <f t="shared" ref="F8:F27" si="0">E8/C8</f>
        <v>0.48137174700001095</v>
      </c>
      <c r="G8" s="8">
        <f t="shared" ref="G8:G27" si="1">ROUND(F8/$F$27, 2)</f>
        <v>0.47</v>
      </c>
      <c r="H8" s="8">
        <v>1.19</v>
      </c>
      <c r="I8" s="1">
        <v>0.97</v>
      </c>
      <c r="J8" s="9">
        <f>G8-1</f>
        <v>-0.53</v>
      </c>
    </row>
    <row r="9" spans="1:10" x14ac:dyDescent="0.3">
      <c r="A9" s="4">
        <v>2023</v>
      </c>
      <c r="B9" s="6">
        <v>141205.1308333335</v>
      </c>
      <c r="C9" s="7">
        <v>33179654.16</v>
      </c>
      <c r="D9" s="6">
        <v>8002</v>
      </c>
      <c r="E9" s="7">
        <v>23848394.609999996</v>
      </c>
      <c r="F9" s="8">
        <f t="shared" si="0"/>
        <v>0.71876561747743051</v>
      </c>
      <c r="G9" s="8">
        <f t="shared" si="1"/>
        <v>0.71</v>
      </c>
      <c r="H9" s="8">
        <v>1.1499999999999999</v>
      </c>
      <c r="I9" s="1">
        <v>0.95</v>
      </c>
      <c r="J9" s="9">
        <f t="shared" ref="J9:J26" si="2">G9-1</f>
        <v>-0.29000000000000004</v>
      </c>
    </row>
    <row r="10" spans="1:10" x14ac:dyDescent="0.3">
      <c r="A10" s="4">
        <v>2022</v>
      </c>
      <c r="B10" s="6">
        <v>341254.57833333337</v>
      </c>
      <c r="C10" s="7">
        <v>69349077.140000001</v>
      </c>
      <c r="D10" s="6">
        <v>20608</v>
      </c>
      <c r="E10" s="7">
        <v>60915370.830000006</v>
      </c>
      <c r="F10" s="8">
        <f t="shared" si="0"/>
        <v>0.87838762017013927</v>
      </c>
      <c r="G10" s="8">
        <f t="shared" si="1"/>
        <v>0.86</v>
      </c>
      <c r="H10" s="8">
        <v>1.1200000000000001</v>
      </c>
      <c r="I10" s="1">
        <v>0.93</v>
      </c>
      <c r="J10" s="9">
        <f t="shared" si="2"/>
        <v>-0.14000000000000001</v>
      </c>
    </row>
    <row r="11" spans="1:10" x14ac:dyDescent="0.3">
      <c r="A11" s="4">
        <v>2021</v>
      </c>
      <c r="B11" s="6">
        <v>554801.12916666665</v>
      </c>
      <c r="C11" s="7">
        <v>99399829.550000012</v>
      </c>
      <c r="D11" s="6">
        <v>33444</v>
      </c>
      <c r="E11" s="7">
        <v>92400031.010000005</v>
      </c>
      <c r="F11" s="8">
        <f t="shared" si="0"/>
        <v>0.92957937079279418</v>
      </c>
      <c r="G11" s="8">
        <f t="shared" si="1"/>
        <v>0.91</v>
      </c>
      <c r="H11" s="8">
        <v>1.0900000000000001</v>
      </c>
      <c r="I11" s="1">
        <v>0.91</v>
      </c>
      <c r="J11" s="9">
        <f t="shared" si="2"/>
        <v>-8.9999999999999969E-2</v>
      </c>
    </row>
    <row r="12" spans="1:10" x14ac:dyDescent="0.3">
      <c r="A12" s="4">
        <v>2020</v>
      </c>
      <c r="B12" s="6">
        <v>579313.12750000029</v>
      </c>
      <c r="C12" s="7">
        <v>94905325.219999999</v>
      </c>
      <c r="D12" s="6">
        <v>33638</v>
      </c>
      <c r="E12" s="7">
        <v>93311801.980000004</v>
      </c>
      <c r="F12" s="8">
        <f t="shared" si="0"/>
        <v>0.98320933797649346</v>
      </c>
      <c r="G12" s="8">
        <f t="shared" si="1"/>
        <v>0.96</v>
      </c>
      <c r="H12" s="8">
        <v>1.06</v>
      </c>
      <c r="I12" s="1">
        <v>0.85</v>
      </c>
      <c r="J12" s="9">
        <f t="shared" si="2"/>
        <v>-4.0000000000000036E-2</v>
      </c>
    </row>
    <row r="13" spans="1:10" x14ac:dyDescent="0.3">
      <c r="A13" s="4">
        <v>2019</v>
      </c>
      <c r="B13" s="6">
        <v>699930.02250000008</v>
      </c>
      <c r="C13" s="7">
        <v>106029416.97999999</v>
      </c>
      <c r="D13" s="6">
        <v>38102</v>
      </c>
      <c r="E13" s="7">
        <v>103245159.10000001</v>
      </c>
      <c r="F13" s="8">
        <f t="shared" si="0"/>
        <v>0.97374070367165022</v>
      </c>
      <c r="G13" s="8">
        <f t="shared" si="1"/>
        <v>0.96</v>
      </c>
      <c r="H13" s="8">
        <v>1.03</v>
      </c>
      <c r="I13" s="1">
        <v>0.84</v>
      </c>
      <c r="J13" s="9">
        <f t="shared" si="2"/>
        <v>-4.0000000000000036E-2</v>
      </c>
    </row>
    <row r="14" spans="1:10" x14ac:dyDescent="0.3">
      <c r="A14" s="4">
        <v>2018</v>
      </c>
      <c r="B14" s="6">
        <v>715717.33666666679</v>
      </c>
      <c r="C14" s="7">
        <v>103844106.14</v>
      </c>
      <c r="D14" s="6">
        <v>36177</v>
      </c>
      <c r="E14" s="7">
        <v>95110491.730000019</v>
      </c>
      <c r="F14" s="8">
        <f t="shared" si="0"/>
        <v>0.91589686950335392</v>
      </c>
      <c r="G14" s="8">
        <f t="shared" si="1"/>
        <v>0.9</v>
      </c>
      <c r="H14" s="8">
        <v>1</v>
      </c>
      <c r="I14" s="1">
        <v>0.82</v>
      </c>
      <c r="J14" s="9">
        <f t="shared" si="2"/>
        <v>-9.9999999999999978E-2</v>
      </c>
    </row>
    <row r="15" spans="1:10" x14ac:dyDescent="0.3">
      <c r="A15" s="4">
        <v>2017</v>
      </c>
      <c r="B15" s="6">
        <v>711056.4816666668</v>
      </c>
      <c r="C15" s="7">
        <v>94771783.379999995</v>
      </c>
      <c r="D15" s="6">
        <v>32793</v>
      </c>
      <c r="E15" s="7">
        <v>93690401.189999998</v>
      </c>
      <c r="F15" s="8">
        <f t="shared" si="0"/>
        <v>0.98858961864562522</v>
      </c>
      <c r="G15" s="8">
        <f t="shared" si="1"/>
        <v>0.97</v>
      </c>
      <c r="H15" s="8">
        <v>0.97</v>
      </c>
      <c r="I15" s="1">
        <v>0.79</v>
      </c>
      <c r="J15" s="9">
        <f t="shared" si="2"/>
        <v>-3.0000000000000027E-2</v>
      </c>
    </row>
    <row r="16" spans="1:10" x14ac:dyDescent="0.3">
      <c r="A16" s="4">
        <v>2016</v>
      </c>
      <c r="B16" s="6">
        <v>660791.98499999987</v>
      </c>
      <c r="C16" s="7">
        <v>83502072.810000002</v>
      </c>
      <c r="D16" s="6">
        <v>27463</v>
      </c>
      <c r="E16" s="7">
        <v>76555138.719999999</v>
      </c>
      <c r="F16" s="8">
        <f t="shared" si="0"/>
        <v>0.91680524978335565</v>
      </c>
      <c r="G16" s="8">
        <f t="shared" si="1"/>
        <v>0.9</v>
      </c>
      <c r="H16" s="8">
        <v>0.95</v>
      </c>
      <c r="I16" s="1">
        <v>0.77</v>
      </c>
      <c r="J16" s="9">
        <f t="shared" si="2"/>
        <v>-9.9999999999999978E-2</v>
      </c>
    </row>
    <row r="17" spans="1:10" x14ac:dyDescent="0.3">
      <c r="A17" s="4">
        <v>2015</v>
      </c>
      <c r="B17" s="6">
        <v>643818.3399999995</v>
      </c>
      <c r="C17" s="7">
        <v>75791458.74000001</v>
      </c>
      <c r="D17" s="6">
        <v>26231</v>
      </c>
      <c r="E17" s="7">
        <v>77722121.540000007</v>
      </c>
      <c r="F17" s="8">
        <f t="shared" si="0"/>
        <v>1.0254733558648483</v>
      </c>
      <c r="G17" s="8">
        <f t="shared" si="1"/>
        <v>1.01</v>
      </c>
      <c r="H17" s="8">
        <v>0.93</v>
      </c>
      <c r="I17" s="1">
        <v>0.72</v>
      </c>
      <c r="J17" s="9">
        <f t="shared" si="2"/>
        <v>1.0000000000000009E-2</v>
      </c>
    </row>
    <row r="18" spans="1:10" x14ac:dyDescent="0.3">
      <c r="A18" s="4">
        <v>2014</v>
      </c>
      <c r="B18" s="6">
        <v>535395.04916666693</v>
      </c>
      <c r="C18" s="7">
        <v>61291910.469999999</v>
      </c>
      <c r="D18" s="6">
        <v>19880</v>
      </c>
      <c r="E18" s="7">
        <v>55480140.270000003</v>
      </c>
      <c r="F18" s="8">
        <f t="shared" si="0"/>
        <v>0.90517883754260475</v>
      </c>
      <c r="G18" s="8">
        <f t="shared" si="1"/>
        <v>0.89</v>
      </c>
      <c r="H18" s="8">
        <v>0.91</v>
      </c>
      <c r="I18" s="1">
        <v>0.7</v>
      </c>
      <c r="J18" s="9">
        <f t="shared" si="2"/>
        <v>-0.10999999999999999</v>
      </c>
    </row>
    <row r="19" spans="1:10" x14ac:dyDescent="0.3">
      <c r="A19" s="4">
        <v>2013</v>
      </c>
      <c r="B19" s="6">
        <v>504231.13500000013</v>
      </c>
      <c r="C19" s="7">
        <v>51109328.079999998</v>
      </c>
      <c r="D19" s="6">
        <v>18079</v>
      </c>
      <c r="E19" s="7">
        <v>51696465.880000003</v>
      </c>
      <c r="F19" s="8">
        <f t="shared" si="0"/>
        <v>1.0114878794548223</v>
      </c>
      <c r="G19" s="8">
        <f t="shared" si="1"/>
        <v>0.99</v>
      </c>
      <c r="H19" s="8">
        <v>0.85</v>
      </c>
      <c r="I19" s="1">
        <v>0.67</v>
      </c>
      <c r="J19" s="9">
        <f t="shared" si="2"/>
        <v>-1.0000000000000009E-2</v>
      </c>
    </row>
    <row r="20" spans="1:10" x14ac:dyDescent="0.3">
      <c r="A20" s="4">
        <v>2012</v>
      </c>
      <c r="B20" s="6">
        <v>399083.74083333317</v>
      </c>
      <c r="C20" s="7">
        <v>37943902.449999996</v>
      </c>
      <c r="D20" s="6">
        <v>12968</v>
      </c>
      <c r="E20" s="7">
        <v>36471206.530000001</v>
      </c>
      <c r="F20" s="8">
        <f t="shared" si="0"/>
        <v>0.96118754727612377</v>
      </c>
      <c r="G20" s="8">
        <f t="shared" si="1"/>
        <v>0.94</v>
      </c>
      <c r="H20" s="8">
        <v>0.84</v>
      </c>
      <c r="I20" s="1">
        <v>0.64</v>
      </c>
      <c r="J20" s="9">
        <f t="shared" si="2"/>
        <v>-6.0000000000000053E-2</v>
      </c>
    </row>
    <row r="21" spans="1:10" x14ac:dyDescent="0.3">
      <c r="A21" s="4">
        <v>2011</v>
      </c>
      <c r="B21" s="6">
        <v>314995.17499999999</v>
      </c>
      <c r="C21" s="7">
        <v>29979270.049999997</v>
      </c>
      <c r="D21" s="6">
        <v>10588</v>
      </c>
      <c r="E21" s="7">
        <v>29287197.16</v>
      </c>
      <c r="F21" s="8">
        <f t="shared" si="0"/>
        <v>0.97691495193693023</v>
      </c>
      <c r="G21" s="8">
        <f t="shared" si="1"/>
        <v>0.96</v>
      </c>
      <c r="H21" s="8">
        <v>0.82</v>
      </c>
      <c r="I21" s="1">
        <v>0.62</v>
      </c>
      <c r="J21" s="9">
        <f t="shared" si="2"/>
        <v>-4.0000000000000036E-2</v>
      </c>
    </row>
    <row r="22" spans="1:10" x14ac:dyDescent="0.3">
      <c r="A22" s="4">
        <v>2010</v>
      </c>
      <c r="B22" s="6">
        <v>276844.13833333342</v>
      </c>
      <c r="C22" s="7">
        <v>23480148.770000003</v>
      </c>
      <c r="D22" s="6">
        <v>8735</v>
      </c>
      <c r="E22" s="7">
        <v>22142801.91</v>
      </c>
      <c r="F22" s="8">
        <f t="shared" si="0"/>
        <v>0.94304350994109976</v>
      </c>
      <c r="G22" s="8">
        <f t="shared" si="1"/>
        <v>0.93</v>
      </c>
      <c r="H22" s="8">
        <v>0.79</v>
      </c>
      <c r="I22" s="1">
        <v>0.6</v>
      </c>
      <c r="J22" s="9">
        <f t="shared" si="2"/>
        <v>-6.9999999999999951E-2</v>
      </c>
    </row>
    <row r="23" spans="1:10" x14ac:dyDescent="0.3">
      <c r="A23" s="4">
        <v>2009</v>
      </c>
      <c r="B23" s="6">
        <v>217022.59833333318</v>
      </c>
      <c r="C23" s="7">
        <v>17451343.129999999</v>
      </c>
      <c r="D23" s="6">
        <v>6664</v>
      </c>
      <c r="E23" s="7">
        <v>17646315.869999997</v>
      </c>
      <c r="F23" s="8">
        <f t="shared" si="0"/>
        <v>1.0111723629836162</v>
      </c>
      <c r="G23" s="8">
        <f t="shared" si="1"/>
        <v>0.99</v>
      </c>
      <c r="H23" s="8">
        <v>0.77</v>
      </c>
      <c r="I23" s="1">
        <v>0.57999999999999996</v>
      </c>
      <c r="J23" s="9">
        <f t="shared" si="2"/>
        <v>-1.0000000000000009E-2</v>
      </c>
    </row>
    <row r="24" spans="1:10" x14ac:dyDescent="0.3">
      <c r="A24" s="4">
        <v>2008</v>
      </c>
      <c r="B24" s="6">
        <v>303486.89166666649</v>
      </c>
      <c r="C24" s="7">
        <v>24552659.080000002</v>
      </c>
      <c r="D24" s="6">
        <v>10547</v>
      </c>
      <c r="E24" s="7">
        <v>30349652.160000004</v>
      </c>
      <c r="F24" s="8">
        <f t="shared" si="0"/>
        <v>1.2361044912126073</v>
      </c>
      <c r="G24" s="8">
        <f t="shared" si="1"/>
        <v>1.21</v>
      </c>
      <c r="H24" s="8">
        <v>0.72</v>
      </c>
      <c r="I24" s="1">
        <v>0.57999999999999996</v>
      </c>
      <c r="J24" s="9">
        <f t="shared" si="2"/>
        <v>0.20999999999999996</v>
      </c>
    </row>
    <row r="25" spans="1:10" x14ac:dyDescent="0.3">
      <c r="A25" s="4">
        <v>2007</v>
      </c>
      <c r="B25" s="6">
        <v>343261.08333333326</v>
      </c>
      <c r="C25" s="7">
        <v>26894229.169999998</v>
      </c>
      <c r="D25" s="6">
        <v>13126</v>
      </c>
      <c r="E25" s="7">
        <v>39822361.68</v>
      </c>
      <c r="F25" s="8">
        <f t="shared" si="0"/>
        <v>1.4807028462604568</v>
      </c>
      <c r="G25" s="8">
        <f t="shared" si="1"/>
        <v>1.45</v>
      </c>
      <c r="H25" s="8">
        <v>0.7</v>
      </c>
      <c r="I25" s="1">
        <v>0.57999999999999996</v>
      </c>
      <c r="J25" s="9">
        <f t="shared" si="2"/>
        <v>0.44999999999999996</v>
      </c>
    </row>
    <row r="26" spans="1:10" ht="15" thickBot="1" x14ac:dyDescent="0.35">
      <c r="A26" s="23">
        <v>2006</v>
      </c>
      <c r="B26" s="12">
        <v>2266913.2524999985</v>
      </c>
      <c r="C26" s="13">
        <v>145488327.38</v>
      </c>
      <c r="D26" s="12">
        <v>63675</v>
      </c>
      <c r="E26" s="13">
        <v>203196968.56999993</v>
      </c>
      <c r="F26" s="14">
        <f t="shared" si="0"/>
        <v>1.3966547848149433</v>
      </c>
      <c r="G26" s="14">
        <f t="shared" si="1"/>
        <v>1.37</v>
      </c>
      <c r="H26" s="14">
        <v>0.67</v>
      </c>
      <c r="I26" s="15">
        <v>0.57999999999999996</v>
      </c>
      <c r="J26" s="16">
        <f t="shared" si="2"/>
        <v>0.37000000000000011</v>
      </c>
    </row>
    <row r="27" spans="1:10" x14ac:dyDescent="0.3">
      <c r="A27" s="4" t="s">
        <v>14</v>
      </c>
      <c r="B27" s="6">
        <f>SUM(B8:B26)</f>
        <v>10217954.128333332</v>
      </c>
      <c r="C27" s="7">
        <f>SUM(C8:C26)</f>
        <v>1181346773.0799999</v>
      </c>
      <c r="D27" s="6">
        <f>SUM(D8:D26)</f>
        <v>421079</v>
      </c>
      <c r="E27" s="7">
        <f>SUM(E8:E26)</f>
        <v>1204039096.0999999</v>
      </c>
      <c r="F27" s="8">
        <f t="shared" si="0"/>
        <v>1.0192088585139456</v>
      </c>
      <c r="G27" s="8">
        <f t="shared" si="1"/>
        <v>1</v>
      </c>
      <c r="H27" s="8"/>
      <c r="I27" s="10"/>
      <c r="J27" s="11"/>
    </row>
    <row r="29" spans="1:10" x14ac:dyDescent="0.3">
      <c r="A29" s="21" t="s">
        <v>19</v>
      </c>
    </row>
    <row r="30" spans="1:10" x14ac:dyDescent="0.3">
      <c r="A30" s="22" t="s">
        <v>20</v>
      </c>
    </row>
  </sheetData>
  <printOptions horizontalCentered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AF69-59A1-4C6F-AD22-0622D6F1F539}">
  <dimension ref="A1:J30"/>
  <sheetViews>
    <sheetView zoomScaleNormal="100" workbookViewId="0">
      <selection activeCell="P16" sqref="P16"/>
    </sheetView>
  </sheetViews>
  <sheetFormatPr defaultRowHeight="14.4" x14ac:dyDescent="0.3"/>
  <cols>
    <col min="1" max="1" width="11.33203125" bestFit="1" customWidth="1"/>
    <col min="2" max="2" width="10" bestFit="1" customWidth="1"/>
    <col min="3" max="3" width="13.88671875" bestFit="1" customWidth="1"/>
    <col min="4" max="4" width="12.5546875" bestFit="1" customWidth="1"/>
    <col min="5" max="5" width="13.88671875" bestFit="1" customWidth="1"/>
    <col min="6" max="6" width="11.33203125" bestFit="1" customWidth="1"/>
    <col min="7" max="7" width="9.6640625" bestFit="1" customWidth="1"/>
    <col min="8" max="8" width="8.109375" bestFit="1" customWidth="1"/>
    <col min="9" max="9" width="9.88671875" bestFit="1" customWidth="1"/>
    <col min="10" max="10" width="9.5546875" bestFit="1" customWidth="1"/>
  </cols>
  <sheetData>
    <row r="1" spans="1:10" x14ac:dyDescent="0.3">
      <c r="A1" s="17" t="s">
        <v>17</v>
      </c>
      <c r="B1" s="17"/>
      <c r="C1" s="17"/>
      <c r="D1" s="18"/>
      <c r="E1" s="18"/>
      <c r="F1" s="19"/>
      <c r="G1" s="20"/>
      <c r="H1" s="20"/>
      <c r="I1" s="3"/>
      <c r="J1" s="3"/>
    </row>
    <row r="2" spans="1:10" x14ac:dyDescent="0.3">
      <c r="A2" s="17" t="s">
        <v>18</v>
      </c>
      <c r="B2" s="17"/>
      <c r="C2" s="17"/>
      <c r="D2" s="18"/>
      <c r="E2" s="18"/>
      <c r="F2" s="19"/>
      <c r="G2" s="20"/>
      <c r="H2" s="20"/>
      <c r="I2" s="3"/>
      <c r="J2" s="3"/>
    </row>
    <row r="4" spans="1:10" x14ac:dyDescent="0.3">
      <c r="A4" s="2" t="s">
        <v>4</v>
      </c>
      <c r="B4" s="2"/>
      <c r="C4" s="3"/>
      <c r="D4" s="3"/>
      <c r="E4" s="2"/>
      <c r="F4" s="2"/>
      <c r="G4" s="3"/>
      <c r="H4" s="3"/>
      <c r="I4" s="3"/>
      <c r="J4" s="3"/>
    </row>
    <row r="6" spans="1:10" x14ac:dyDescent="0.3">
      <c r="A6" s="4"/>
      <c r="B6" s="5" t="s">
        <v>5</v>
      </c>
      <c r="C6" s="5" t="s">
        <v>5</v>
      </c>
      <c r="D6" s="5" t="s">
        <v>8</v>
      </c>
      <c r="E6" s="5" t="s">
        <v>8</v>
      </c>
      <c r="F6" s="5" t="s">
        <v>0</v>
      </c>
      <c r="G6" s="5" t="s">
        <v>1</v>
      </c>
      <c r="H6" s="5" t="s">
        <v>11</v>
      </c>
      <c r="I6" s="5" t="s">
        <v>13</v>
      </c>
      <c r="J6" s="5" t="s">
        <v>15</v>
      </c>
    </row>
    <row r="7" spans="1:10" x14ac:dyDescent="0.3">
      <c r="A7" s="5" t="s">
        <v>0</v>
      </c>
      <c r="B7" s="5" t="s">
        <v>7</v>
      </c>
      <c r="C7" s="5" t="s">
        <v>6</v>
      </c>
      <c r="D7" s="5" t="s">
        <v>10</v>
      </c>
      <c r="E7" s="5" t="s">
        <v>9</v>
      </c>
      <c r="F7" s="5" t="s">
        <v>2</v>
      </c>
      <c r="G7" s="5" t="s">
        <v>2</v>
      </c>
      <c r="H7" s="5" t="s">
        <v>12</v>
      </c>
      <c r="I7" s="5" t="s">
        <v>12</v>
      </c>
      <c r="J7" s="5" t="s">
        <v>16</v>
      </c>
    </row>
    <row r="8" spans="1:10" x14ac:dyDescent="0.3">
      <c r="A8" s="4">
        <v>2024</v>
      </c>
      <c r="B8" s="6">
        <v>8820.5833333334995</v>
      </c>
      <c r="C8" s="7">
        <v>8326455.8200000003</v>
      </c>
      <c r="D8" s="6">
        <v>775</v>
      </c>
      <c r="E8" s="7">
        <v>7682102.4700000007</v>
      </c>
      <c r="F8" s="8">
        <f t="shared" ref="F8:F27" si="0">E8/C8</f>
        <v>0.92261373098836674</v>
      </c>
      <c r="G8" s="8">
        <f t="shared" ref="G8:G27" si="1">ROUND(F8/$F$27, 2)</f>
        <v>1.06</v>
      </c>
      <c r="H8" s="8">
        <v>1.35</v>
      </c>
      <c r="I8" s="1">
        <v>0.96</v>
      </c>
      <c r="J8" s="9">
        <f>G8-1</f>
        <v>6.0000000000000053E-2</v>
      </c>
    </row>
    <row r="9" spans="1:10" x14ac:dyDescent="0.3">
      <c r="A9" s="4">
        <v>2023</v>
      </c>
      <c r="B9" s="6">
        <v>140934.50666666642</v>
      </c>
      <c r="C9" s="7">
        <v>124483072.27</v>
      </c>
      <c r="D9" s="6">
        <v>13350</v>
      </c>
      <c r="E9" s="7">
        <v>127367933.17</v>
      </c>
      <c r="F9" s="8">
        <f t="shared" si="0"/>
        <v>1.0231747244616749</v>
      </c>
      <c r="G9" s="8">
        <f t="shared" si="1"/>
        <v>1.18</v>
      </c>
      <c r="H9" s="8">
        <v>1.28</v>
      </c>
      <c r="I9" s="1">
        <v>0.92</v>
      </c>
      <c r="J9" s="9">
        <f t="shared" ref="J9:J26" si="2">G9-1</f>
        <v>0.17999999999999994</v>
      </c>
    </row>
    <row r="10" spans="1:10" x14ac:dyDescent="0.3">
      <c r="A10" s="4">
        <v>2022</v>
      </c>
      <c r="B10" s="6">
        <v>340467.06583333353</v>
      </c>
      <c r="C10" s="7">
        <v>266664589.45999998</v>
      </c>
      <c r="D10" s="6">
        <v>29500</v>
      </c>
      <c r="E10" s="7">
        <v>262964313.54999998</v>
      </c>
      <c r="F10" s="8">
        <f t="shared" si="0"/>
        <v>0.98612385724893914</v>
      </c>
      <c r="G10" s="8">
        <f t="shared" si="1"/>
        <v>1.1299999999999999</v>
      </c>
      <c r="H10" s="8">
        <v>1.22</v>
      </c>
      <c r="I10" s="1">
        <v>0.88</v>
      </c>
      <c r="J10" s="9">
        <f t="shared" si="2"/>
        <v>0.12999999999999989</v>
      </c>
    </row>
    <row r="11" spans="1:10" x14ac:dyDescent="0.3">
      <c r="A11" s="4">
        <v>2021</v>
      </c>
      <c r="B11" s="6">
        <v>553748.12833333318</v>
      </c>
      <c r="C11" s="7">
        <v>381647265.95000005</v>
      </c>
      <c r="D11" s="6">
        <v>44558</v>
      </c>
      <c r="E11" s="7">
        <v>347533421.22000003</v>
      </c>
      <c r="F11" s="8">
        <f t="shared" si="0"/>
        <v>0.91061420381177494</v>
      </c>
      <c r="G11" s="8">
        <f t="shared" si="1"/>
        <v>1.05</v>
      </c>
      <c r="H11" s="8">
        <v>1.1599999999999999</v>
      </c>
      <c r="I11" s="1">
        <v>0.84</v>
      </c>
      <c r="J11" s="9">
        <f t="shared" si="2"/>
        <v>5.0000000000000044E-2</v>
      </c>
    </row>
    <row r="12" spans="1:10" x14ac:dyDescent="0.3">
      <c r="A12" s="4">
        <v>2020</v>
      </c>
      <c r="B12" s="6">
        <v>577806.09416666673</v>
      </c>
      <c r="C12" s="7">
        <v>370230501.04000002</v>
      </c>
      <c r="D12" s="6">
        <v>46508</v>
      </c>
      <c r="E12" s="7">
        <v>343821514.18000001</v>
      </c>
      <c r="F12" s="8">
        <f t="shared" si="0"/>
        <v>0.9286687974496548</v>
      </c>
      <c r="G12" s="8">
        <f t="shared" si="1"/>
        <v>1.07</v>
      </c>
      <c r="H12" s="8">
        <v>1.1000000000000001</v>
      </c>
      <c r="I12" s="1">
        <v>0.8</v>
      </c>
      <c r="J12" s="9">
        <f t="shared" si="2"/>
        <v>7.0000000000000062E-2</v>
      </c>
    </row>
    <row r="13" spans="1:10" x14ac:dyDescent="0.3">
      <c r="A13" s="4">
        <v>2019</v>
      </c>
      <c r="B13" s="6">
        <v>697804.58499999996</v>
      </c>
      <c r="C13" s="7">
        <v>412625715.42999995</v>
      </c>
      <c r="D13" s="6">
        <v>52777</v>
      </c>
      <c r="E13" s="7">
        <v>361993736.60000002</v>
      </c>
      <c r="F13" s="8">
        <f t="shared" si="0"/>
        <v>0.87729320559375212</v>
      </c>
      <c r="G13" s="8">
        <f t="shared" si="1"/>
        <v>1.01</v>
      </c>
      <c r="H13" s="8">
        <v>1.05</v>
      </c>
      <c r="I13" s="1">
        <v>0.76</v>
      </c>
      <c r="J13" s="9">
        <f t="shared" si="2"/>
        <v>1.0000000000000009E-2</v>
      </c>
    </row>
    <row r="14" spans="1:10" x14ac:dyDescent="0.3">
      <c r="A14" s="4">
        <v>2018</v>
      </c>
      <c r="B14" s="6">
        <v>712949.7466666667</v>
      </c>
      <c r="C14" s="7">
        <v>402295046.59000003</v>
      </c>
      <c r="D14" s="6">
        <v>53365</v>
      </c>
      <c r="E14" s="7">
        <v>349951083.75999999</v>
      </c>
      <c r="F14" s="8">
        <f t="shared" si="0"/>
        <v>0.86988663352013251</v>
      </c>
      <c r="G14" s="8">
        <f t="shared" si="1"/>
        <v>1</v>
      </c>
      <c r="H14" s="8">
        <v>1</v>
      </c>
      <c r="I14" s="1">
        <v>0.72</v>
      </c>
      <c r="J14" s="9">
        <f t="shared" si="2"/>
        <v>0</v>
      </c>
    </row>
    <row r="15" spans="1:10" x14ac:dyDescent="0.3">
      <c r="A15" s="4">
        <v>2017</v>
      </c>
      <c r="B15" s="6">
        <v>707417.54250000033</v>
      </c>
      <c r="C15" s="7">
        <v>369123016.90000004</v>
      </c>
      <c r="D15" s="6">
        <v>52468</v>
      </c>
      <c r="E15" s="7">
        <v>324026110.76999998</v>
      </c>
      <c r="F15" s="8">
        <f t="shared" si="0"/>
        <v>0.87782689221404642</v>
      </c>
      <c r="G15" s="8">
        <f t="shared" si="1"/>
        <v>1.01</v>
      </c>
      <c r="H15" s="8">
        <v>0.96</v>
      </c>
      <c r="I15" s="1">
        <v>0.68</v>
      </c>
      <c r="J15" s="9">
        <f t="shared" si="2"/>
        <v>1.0000000000000009E-2</v>
      </c>
    </row>
    <row r="16" spans="1:10" x14ac:dyDescent="0.3">
      <c r="A16" s="4">
        <v>2016</v>
      </c>
      <c r="B16" s="6">
        <v>656547.16833333333</v>
      </c>
      <c r="C16" s="7">
        <v>324195781.18000001</v>
      </c>
      <c r="D16" s="6">
        <v>46574</v>
      </c>
      <c r="E16" s="7">
        <v>276541296.12</v>
      </c>
      <c r="F16" s="8">
        <f t="shared" si="0"/>
        <v>0.85300707835694733</v>
      </c>
      <c r="G16" s="8">
        <f t="shared" si="1"/>
        <v>0.98</v>
      </c>
      <c r="H16" s="8">
        <v>0.92</v>
      </c>
      <c r="I16" s="1">
        <v>0.64</v>
      </c>
      <c r="J16" s="9">
        <f t="shared" si="2"/>
        <v>-2.0000000000000018E-2</v>
      </c>
    </row>
    <row r="17" spans="1:10" x14ac:dyDescent="0.3">
      <c r="A17" s="4">
        <v>2015</v>
      </c>
      <c r="B17" s="6">
        <v>638287.40416666667</v>
      </c>
      <c r="C17" s="7">
        <v>293568113.25</v>
      </c>
      <c r="D17" s="6">
        <v>43896</v>
      </c>
      <c r="E17" s="7">
        <v>249989608.37</v>
      </c>
      <c r="F17" s="8">
        <f t="shared" si="0"/>
        <v>0.85155572791078671</v>
      </c>
      <c r="G17" s="8">
        <f t="shared" si="1"/>
        <v>0.98</v>
      </c>
      <c r="H17" s="8">
        <v>0.88</v>
      </c>
      <c r="I17" s="1">
        <v>0.6</v>
      </c>
      <c r="J17" s="9">
        <f t="shared" si="2"/>
        <v>-2.0000000000000018E-2</v>
      </c>
    </row>
    <row r="18" spans="1:10" x14ac:dyDescent="0.3">
      <c r="A18" s="4">
        <v>2014</v>
      </c>
      <c r="B18" s="6">
        <v>529565.31083333364</v>
      </c>
      <c r="C18" s="7">
        <v>226181053.75</v>
      </c>
      <c r="D18" s="6">
        <v>34628</v>
      </c>
      <c r="E18" s="7">
        <v>188487131.95000002</v>
      </c>
      <c r="F18" s="8">
        <f t="shared" si="0"/>
        <v>0.83334624551858605</v>
      </c>
      <c r="G18" s="8">
        <f t="shared" si="1"/>
        <v>0.96</v>
      </c>
      <c r="H18" s="8">
        <v>0.84</v>
      </c>
      <c r="I18" s="1">
        <v>0.56000000000000005</v>
      </c>
      <c r="J18" s="9">
        <f t="shared" si="2"/>
        <v>-4.0000000000000036E-2</v>
      </c>
    </row>
    <row r="19" spans="1:10" x14ac:dyDescent="0.3">
      <c r="A19" s="4">
        <v>2013</v>
      </c>
      <c r="B19" s="6">
        <v>497200.40583333332</v>
      </c>
      <c r="C19" s="7">
        <v>194303048.69999999</v>
      </c>
      <c r="D19" s="6">
        <v>30978</v>
      </c>
      <c r="E19" s="7">
        <v>159695222.73000002</v>
      </c>
      <c r="F19" s="8">
        <f t="shared" si="0"/>
        <v>0.82188737540894807</v>
      </c>
      <c r="G19" s="8">
        <f t="shared" si="1"/>
        <v>0.94</v>
      </c>
      <c r="H19" s="8">
        <v>0.8</v>
      </c>
      <c r="I19" s="1">
        <v>0.53</v>
      </c>
      <c r="J19" s="9">
        <f t="shared" si="2"/>
        <v>-6.0000000000000053E-2</v>
      </c>
    </row>
    <row r="20" spans="1:10" x14ac:dyDescent="0.3">
      <c r="A20" s="4">
        <v>2012</v>
      </c>
      <c r="B20" s="6">
        <v>391724.4316666667</v>
      </c>
      <c r="C20" s="7">
        <v>139324231.83000001</v>
      </c>
      <c r="D20" s="6">
        <v>23186</v>
      </c>
      <c r="E20" s="7">
        <v>115083596.47</v>
      </c>
      <c r="F20" s="8">
        <f t="shared" si="0"/>
        <v>0.82601278297677727</v>
      </c>
      <c r="G20" s="8">
        <f t="shared" si="1"/>
        <v>0.95</v>
      </c>
      <c r="H20" s="8">
        <v>0.76</v>
      </c>
      <c r="I20" s="1">
        <v>0.5</v>
      </c>
      <c r="J20" s="9">
        <f t="shared" si="2"/>
        <v>-5.0000000000000044E-2</v>
      </c>
    </row>
    <row r="21" spans="1:10" x14ac:dyDescent="0.3">
      <c r="A21" s="4">
        <v>2011</v>
      </c>
      <c r="B21" s="6">
        <v>308579.95666666643</v>
      </c>
      <c r="C21" s="7">
        <v>105331169.02000001</v>
      </c>
      <c r="D21" s="6">
        <v>17584</v>
      </c>
      <c r="E21" s="7">
        <v>86125510.310000002</v>
      </c>
      <c r="F21" s="8">
        <f t="shared" si="0"/>
        <v>0.81766405054943148</v>
      </c>
      <c r="G21" s="8">
        <f t="shared" si="1"/>
        <v>0.94</v>
      </c>
      <c r="H21" s="8">
        <v>0.72</v>
      </c>
      <c r="I21" s="1">
        <v>0.48</v>
      </c>
      <c r="J21" s="9">
        <f t="shared" si="2"/>
        <v>-6.0000000000000053E-2</v>
      </c>
    </row>
    <row r="22" spans="1:10" x14ac:dyDescent="0.3">
      <c r="A22" s="4">
        <v>2010</v>
      </c>
      <c r="B22" s="6">
        <v>269309.19666666677</v>
      </c>
      <c r="C22" s="7">
        <v>82242762.659999996</v>
      </c>
      <c r="D22" s="6">
        <v>15078</v>
      </c>
      <c r="E22" s="7">
        <v>70204599.060000002</v>
      </c>
      <c r="F22" s="8">
        <f t="shared" si="0"/>
        <v>0.8536264686320546</v>
      </c>
      <c r="G22" s="8">
        <f t="shared" si="1"/>
        <v>0.98</v>
      </c>
      <c r="H22" s="8">
        <v>0.68</v>
      </c>
      <c r="I22" s="1">
        <v>0.47</v>
      </c>
      <c r="J22" s="9">
        <f t="shared" si="2"/>
        <v>-2.0000000000000018E-2</v>
      </c>
    </row>
    <row r="23" spans="1:10" x14ac:dyDescent="0.3">
      <c r="A23" s="4">
        <v>2009</v>
      </c>
      <c r="B23" s="6">
        <v>209009.52083333343</v>
      </c>
      <c r="C23" s="7">
        <v>58057699</v>
      </c>
      <c r="D23" s="6">
        <v>11017</v>
      </c>
      <c r="E23" s="7">
        <v>51033506.379999995</v>
      </c>
      <c r="F23" s="8">
        <f t="shared" si="0"/>
        <v>0.87901358922267991</v>
      </c>
      <c r="G23" s="8">
        <f t="shared" si="1"/>
        <v>1.01</v>
      </c>
      <c r="H23" s="8">
        <v>0.64</v>
      </c>
      <c r="I23" s="1">
        <v>0.46</v>
      </c>
      <c r="J23" s="9">
        <f t="shared" si="2"/>
        <v>1.0000000000000009E-2</v>
      </c>
    </row>
    <row r="24" spans="1:10" x14ac:dyDescent="0.3">
      <c r="A24" s="4">
        <v>2008</v>
      </c>
      <c r="B24" s="6">
        <v>290977.80249999976</v>
      </c>
      <c r="C24" s="7">
        <v>77714678.830000013</v>
      </c>
      <c r="D24" s="6">
        <v>14335</v>
      </c>
      <c r="E24" s="7">
        <v>66579305.589999996</v>
      </c>
      <c r="F24" s="8">
        <f t="shared" si="0"/>
        <v>0.85671467208455532</v>
      </c>
      <c r="G24" s="8">
        <f t="shared" si="1"/>
        <v>0.98</v>
      </c>
      <c r="H24" s="8">
        <v>0.6</v>
      </c>
      <c r="I24" s="1">
        <v>0.46</v>
      </c>
      <c r="J24" s="9">
        <f t="shared" si="2"/>
        <v>-2.0000000000000018E-2</v>
      </c>
    </row>
    <row r="25" spans="1:10" x14ac:dyDescent="0.3">
      <c r="A25" s="4">
        <v>2007</v>
      </c>
      <c r="B25" s="6">
        <v>326991.82250000001</v>
      </c>
      <c r="C25" s="7">
        <v>79743287.019999996</v>
      </c>
      <c r="D25" s="6">
        <v>15511</v>
      </c>
      <c r="E25" s="7">
        <v>69002400.069999993</v>
      </c>
      <c r="F25" s="8">
        <f t="shared" si="0"/>
        <v>0.8653066941257872</v>
      </c>
      <c r="G25" s="8">
        <f t="shared" si="1"/>
        <v>0.99</v>
      </c>
      <c r="H25" s="8">
        <v>0.56000000000000005</v>
      </c>
      <c r="I25" s="1">
        <v>0.46</v>
      </c>
      <c r="J25" s="9">
        <f t="shared" si="2"/>
        <v>-1.0000000000000009E-2</v>
      </c>
    </row>
    <row r="26" spans="1:10" ht="15" thickBot="1" x14ac:dyDescent="0.35">
      <c r="A26" s="23">
        <v>2006</v>
      </c>
      <c r="B26" s="12">
        <v>2003121.7933333321</v>
      </c>
      <c r="C26" s="13">
        <v>360728072.80000001</v>
      </c>
      <c r="D26" s="12">
        <v>60103</v>
      </c>
      <c r="E26" s="13">
        <v>262569954.27999991</v>
      </c>
      <c r="F26" s="14">
        <f t="shared" si="0"/>
        <v>0.72788888383959427</v>
      </c>
      <c r="G26" s="14">
        <f t="shared" si="1"/>
        <v>0.84</v>
      </c>
      <c r="H26" s="14">
        <v>0.53</v>
      </c>
      <c r="I26" s="15">
        <v>0.46</v>
      </c>
      <c r="J26" s="16">
        <f t="shared" si="2"/>
        <v>-0.16000000000000003</v>
      </c>
    </row>
    <row r="27" spans="1:10" x14ac:dyDescent="0.3">
      <c r="A27" s="4" t="s">
        <v>14</v>
      </c>
      <c r="B27" s="6">
        <f>SUM(B8:B26)</f>
        <v>9861263.0658333302</v>
      </c>
      <c r="C27" s="7">
        <f>SUM(C8:C26)</f>
        <v>4276785561.4999995</v>
      </c>
      <c r="D27" s="6">
        <f>SUM(D8:D26)</f>
        <v>606191</v>
      </c>
      <c r="E27" s="7">
        <f>SUM(E8:E26)</f>
        <v>3720652347.0499997</v>
      </c>
      <c r="F27" s="8">
        <f t="shared" si="0"/>
        <v>0.86996467172533498</v>
      </c>
      <c r="G27" s="8">
        <f t="shared" si="1"/>
        <v>1</v>
      </c>
      <c r="H27" s="8"/>
      <c r="I27" s="10"/>
      <c r="J27" s="11"/>
    </row>
    <row r="29" spans="1:10" x14ac:dyDescent="0.3">
      <c r="A29" s="21" t="s">
        <v>19</v>
      </c>
    </row>
    <row r="30" spans="1:10" x14ac:dyDescent="0.3">
      <c r="A30" s="22" t="s">
        <v>20</v>
      </c>
    </row>
  </sheetData>
  <printOptions horizontalCentered="1"/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Supplemental Exhibit 1A</vt:lpstr>
      <vt:lpstr>Supplemental Exhibit 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Kossuth</dc:creator>
  <cp:lastModifiedBy>Jennifer Walker</cp:lastModifiedBy>
  <cp:lastPrinted>2024-07-11T21:31:45Z</cp:lastPrinted>
  <dcterms:created xsi:type="dcterms:W3CDTF">2015-06-05T18:17:20Z</dcterms:created>
  <dcterms:modified xsi:type="dcterms:W3CDTF">2024-07-11T21:35:06Z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ec7713-ff10-4e30-a417-5bbcd9826c75_Enabled">
    <vt:lpwstr>true</vt:lpwstr>
  </property>
  <property fmtid="{D5CDD505-2E9C-101B-9397-08002B2CF9AE}" pid="3" name="MSIP_Label_9fec7713-ff10-4e30-a417-5bbcd9826c75_SetDate">
    <vt:lpwstr>2024-06-12T21:35:54Z</vt:lpwstr>
  </property>
  <property fmtid="{D5CDD505-2E9C-101B-9397-08002B2CF9AE}" pid="4" name="MSIP_Label_9fec7713-ff10-4e30-a417-5bbcd9826c75_Method">
    <vt:lpwstr>Standard</vt:lpwstr>
  </property>
  <property fmtid="{D5CDD505-2E9C-101B-9397-08002B2CF9AE}" pid="5" name="MSIP_Label_9fec7713-ff10-4e30-a417-5bbcd9826c75_Name">
    <vt:lpwstr>Enteprise-InternalUseOnly-Child-514205181618919515141225</vt:lpwstr>
  </property>
  <property fmtid="{D5CDD505-2E9C-101B-9397-08002B2CF9AE}" pid="6" name="MSIP_Label_9fec7713-ff10-4e30-a417-5bbcd9826c75_SiteId">
    <vt:lpwstr>fa23982e-6646-4a33-a5c4-1a848d02fcc4</vt:lpwstr>
  </property>
  <property fmtid="{D5CDD505-2E9C-101B-9397-08002B2CF9AE}" pid="7" name="MSIP_Label_9fec7713-ff10-4e30-a417-5bbcd9826c75_ActionId">
    <vt:lpwstr>2e4108bc-32bb-4673-8d30-ed96225a1d34</vt:lpwstr>
  </property>
  <property fmtid="{D5CDD505-2E9C-101B-9397-08002B2CF9AE}" pid="8" name="MSIP_Label_9fec7713-ff10-4e30-a417-5bbcd9826c75_ContentBits">
    <vt:lpwstr>0</vt:lpwstr>
  </property>
</Properties>
</file>