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HOMEOWNERS\State Files 2019 and Forward\California\2023\HO-W HO-6\Filing\Filing Responses\10-13 Objection Response\"/>
    </mc:Choice>
  </mc:AlternateContent>
  <xr:revisionPtr revIDLastSave="0" documentId="13_ncr:1_{B62C8D80-B5D8-476D-BD5B-8B2470A6AEC8}" xr6:coauthVersionLast="47" xr6:coauthVersionMax="47" xr10:uidLastSave="{00000000-0000-0000-0000-000000000000}"/>
  <bookViews>
    <workbookView xWindow="-120" yWindow="-16320" windowWidth="29040" windowHeight="15840" xr2:uid="{8E74BD9A-0342-44F2-93E3-CC380521AE65}"/>
  </bookViews>
  <sheets>
    <sheet name="Supplemental Exhibit 11" sheetId="1" r:id="rId1"/>
  </sheets>
  <definedNames>
    <definedName name="_xlnm.Print_Area" localSheetId="0">'Supplemental Exhibit 11'!$A$1:$F$123</definedName>
    <definedName name="_xlnm.Print_Titles" localSheetId="0">'Supplemental Exhibit 11'!$1:$7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C94" i="1"/>
  <c r="C114" i="1"/>
  <c r="C74" i="1"/>
  <c r="C34" i="1"/>
  <c r="D121" i="1" l="1"/>
  <c r="D101" i="1"/>
  <c r="D81" i="1"/>
  <c r="C81" i="1"/>
  <c r="D61" i="1"/>
  <c r="C61" i="1"/>
  <c r="D41" i="1"/>
  <c r="D21" i="1"/>
  <c r="C21" i="1"/>
  <c r="C14" i="1"/>
  <c r="D117" i="1"/>
  <c r="C117" i="1"/>
  <c r="D113" i="1"/>
  <c r="D118" i="1" s="1"/>
  <c r="D119" i="1" s="1"/>
  <c r="C113" i="1"/>
  <c r="C97" i="1"/>
  <c r="D97" i="1"/>
  <c r="D93" i="1"/>
  <c r="C93" i="1"/>
  <c r="D77" i="1"/>
  <c r="C77" i="1"/>
  <c r="D73" i="1"/>
  <c r="C73" i="1"/>
  <c r="C54" i="1"/>
  <c r="D57" i="1"/>
  <c r="C57" i="1"/>
  <c r="D53" i="1"/>
  <c r="C53" i="1"/>
  <c r="C17" i="1"/>
  <c r="C37" i="1"/>
  <c r="D37" i="1"/>
  <c r="D33" i="1"/>
  <c r="C33" i="1"/>
  <c r="D18" i="1"/>
  <c r="D19" i="1" s="1"/>
  <c r="D13" i="1"/>
  <c r="C13" i="1"/>
  <c r="C78" i="1" l="1"/>
  <c r="C118" i="1"/>
  <c r="C18" i="1"/>
  <c r="C19" i="1" s="1"/>
  <c r="C22" i="1" s="1"/>
  <c r="C38" i="1"/>
  <c r="D98" i="1"/>
  <c r="D99" i="1" s="1"/>
  <c r="C98" i="1"/>
  <c r="D58" i="1"/>
  <c r="D59" i="1" s="1"/>
  <c r="D38" i="1"/>
  <c r="D39" i="1" s="1"/>
  <c r="D78" i="1"/>
  <c r="D79" i="1" s="1"/>
  <c r="C119" i="1"/>
  <c r="C58" i="1"/>
  <c r="C121" i="1" l="1"/>
  <c r="C122" i="1" s="1"/>
  <c r="C123" i="1" s="1"/>
  <c r="C23" i="1"/>
  <c r="C59" i="1"/>
  <c r="C62" i="1" s="1"/>
  <c r="C63" i="1" s="1"/>
  <c r="C99" i="1"/>
  <c r="C79" i="1"/>
  <c r="C82" i="1" s="1"/>
  <c r="C83" i="1" s="1"/>
  <c r="C39" i="1"/>
  <c r="C101" i="1" l="1"/>
  <c r="C102" i="1" s="1"/>
  <c r="C103" i="1" s="1"/>
  <c r="C41" i="1"/>
  <c r="C42" i="1" s="1"/>
  <c r="C43" i="1" s="1"/>
</calcChain>
</file>

<file path=xl/sharedStrings.xml><?xml version="1.0" encoding="utf-8"?>
<sst xmlns="http://schemas.openxmlformats.org/spreadsheetml/2006/main" count="239" uniqueCount="49">
  <si>
    <t>GRID Cell</t>
  </si>
  <si>
    <t>Experience Area</t>
  </si>
  <si>
    <t>Statewide</t>
  </si>
  <si>
    <t>(39)</t>
  </si>
  <si>
    <t>All Peril Expected Non-hurricane Non-catastrophe Loss &amp; ALAE/Common Risk Exposure</t>
  </si>
  <si>
    <t>(40)</t>
  </si>
  <si>
    <t>ULAE Factor</t>
  </si>
  <si>
    <t>1 + Statewide Non-catastrophe ULAE / Statewide Non-catastrophe Loss &amp; ALAE</t>
  </si>
  <si>
    <t>(41)</t>
  </si>
  <si>
    <t>All Peril Expected Non-hurricane Non-catastrophe Loss &amp; LAE/Common Risk Exposure</t>
  </si>
  <si>
    <t>(39) * (40)</t>
  </si>
  <si>
    <t>(42)</t>
  </si>
  <si>
    <t>Expected Non-hurricane Catastrophe Loss &amp; LAE/AIY</t>
  </si>
  <si>
    <t>(43)</t>
  </si>
  <si>
    <t>Expected Hurricane Catastrophe Loss &amp; LAE/AIY</t>
  </si>
  <si>
    <t>(44)</t>
  </si>
  <si>
    <t>Latest Year Statewide AIY/Latest Year Statewide Common Risk Exposure</t>
  </si>
  <si>
    <t>(45)</t>
  </si>
  <si>
    <t>Catastrophe Loss &amp; LAE/Common Risk Exposure</t>
  </si>
  <si>
    <t>[(42) + (43)] * (44)</t>
  </si>
  <si>
    <t>(46)</t>
  </si>
  <si>
    <t>Total Expected Loss &amp; LAE/Common Risk Exposure</t>
  </si>
  <si>
    <t>(41) + (45)</t>
  </si>
  <si>
    <t>(47)</t>
  </si>
  <si>
    <t>Relative to Statewide</t>
  </si>
  <si>
    <t>(46) / SW(46)</t>
  </si>
  <si>
    <t>(48)</t>
  </si>
  <si>
    <t>Expense Flattening Provision</t>
  </si>
  <si>
    <t>(49)</t>
  </si>
  <si>
    <t>Expense Flattened Factor</t>
  </si>
  <si>
    <t>(47) * [1 - (48)] + (48)</t>
  </si>
  <si>
    <t>(50)</t>
  </si>
  <si>
    <t>Indicated Factor</t>
  </si>
  <si>
    <t>(49); SW(50) = Exposure Weighted Average (49) over all GRID cells</t>
  </si>
  <si>
    <t>(51)</t>
  </si>
  <si>
    <t>Balanced Indicated Factor</t>
  </si>
  <si>
    <t>(50) / SW(50)</t>
  </si>
  <si>
    <t>State Farm General Insurance Company</t>
  </si>
  <si>
    <t>California Non-Tenant Homeowners</t>
  </si>
  <si>
    <t>California Homeowners Location Rating Factor Calculation</t>
  </si>
  <si>
    <t>Impact of Catastrophe Provision</t>
  </si>
  <si>
    <t>Supplemental Exhibit 3 - Line (39)</t>
  </si>
  <si>
    <t>Supplemental Exhibit 11</t>
  </si>
  <si>
    <t>Example 3: GRID Catastrophe Provision with CAT Relativity of 1.0</t>
  </si>
  <si>
    <t>Example 5: GRID Catastrophe Provision with CAT Relativity of 0.25</t>
  </si>
  <si>
    <t>Example 4: Rate Template Catastrophe Provision with CAT Relativity of 1.0</t>
  </si>
  <si>
    <t>Example 6: Rate Template Catastrophe Provision with CAT Relativity of 0.25</t>
  </si>
  <si>
    <t>Example 1: GRID Catastrophe Provision with Actual CAT Relativity</t>
  </si>
  <si>
    <t>Example 2: Rate Template Catastrophe Provision with Actual CAT Relativity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</si>
</sst>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00"/>
    <numFmt numFmtId="166" formatCode="#,##0.000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sz val="11"/>
      <color rgb="FF00B0F0"/>
      <name val="Arial Narrow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2" applyFont="1" applyAlignment="1">
      <alignment horizontal="center"/>
    </xf>
    <xf numFmtId="3" fontId="3" fillId="0" borderId="0" xfId="2" applyNumberFormat="1" applyFont="1"/>
    <xf numFmtId="0" fontId="3" fillId="0" borderId="0" xfId="2" quotePrefix="1" applyFont="1" applyAlignment="1">
      <alignment horizontal="center"/>
    </xf>
    <xf numFmtId="0" fontId="4" fillId="0" borderId="0" xfId="2" quotePrefix="1" applyFont="1" applyAlignment="1">
      <alignment horizontal="center"/>
    </xf>
    <xf numFmtId="167" fontId="0" fillId="0" borderId="0" xfId="3" applyNumberFormat="1" applyFont="1"/>
    <xf numFmtId="0" fontId="5" fillId="0" borderId="0" xfId="0" applyFont="1" applyFill="1" applyAlignment="1">
      <alignment horizontal="centerContinuous"/>
    </xf>
    <xf numFmtId="0" fontId="6" fillId="0" borderId="0" xfId="0" applyFont="1" applyFill="1" applyAlignment="1">
      <alignment horizontal="centerContinuous"/>
    </xf>
    <xf numFmtId="0" fontId="7" fillId="0" borderId="0" xfId="0" applyFont="1" applyFill="1" applyAlignment="1">
      <alignment horizontal="centerContinuous"/>
    </xf>
    <xf numFmtId="0" fontId="8" fillId="0" borderId="0" xfId="0" applyFont="1" applyFill="1" applyAlignment="1">
      <alignment horizontal="centerContinuous"/>
    </xf>
    <xf numFmtId="0" fontId="0" fillId="0" borderId="0" xfId="0" applyFill="1"/>
    <xf numFmtId="0" fontId="3" fillId="0" borderId="0" xfId="2" applyFont="1" applyFill="1" applyAlignment="1">
      <alignment horizontal="center"/>
    </xf>
    <xf numFmtId="4" fontId="3" fillId="0" borderId="0" xfId="2" applyNumberFormat="1" applyFont="1" applyFill="1" applyAlignment="1" applyProtection="1">
      <alignment horizontal="center"/>
      <protection locked="0"/>
    </xf>
    <xf numFmtId="0" fontId="3" fillId="0" borderId="1" xfId="2" applyFont="1" applyFill="1" applyBorder="1" applyAlignment="1">
      <alignment horizontal="center"/>
    </xf>
    <xf numFmtId="0" fontId="3" fillId="0" borderId="1" xfId="2" applyFont="1" applyFill="1" applyBorder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2" fontId="3" fillId="0" borderId="0" xfId="2" applyNumberFormat="1" applyFont="1" applyFill="1" applyAlignment="1">
      <alignment horizontal="right"/>
    </xf>
    <xf numFmtId="4" fontId="3" fillId="0" borderId="2" xfId="2" applyNumberFormat="1" applyFont="1" applyFill="1" applyBorder="1" applyAlignment="1">
      <alignment horizontal="center"/>
    </xf>
    <xf numFmtId="2" fontId="3" fillId="0" borderId="2" xfId="2" applyNumberFormat="1" applyFont="1" applyFill="1" applyBorder="1" applyAlignment="1">
      <alignment horizontal="right"/>
    </xf>
    <xf numFmtId="4" fontId="3" fillId="0" borderId="0" xfId="2" applyNumberFormat="1" applyFont="1" applyFill="1" applyAlignment="1">
      <alignment horizontal="right"/>
    </xf>
    <xf numFmtId="164" fontId="3" fillId="0" borderId="0" xfId="2" applyNumberFormat="1" applyFont="1" applyFill="1" applyAlignment="1" applyProtection="1">
      <alignment horizontal="right"/>
      <protection locked="0"/>
    </xf>
    <xf numFmtId="165" fontId="3" fillId="0" borderId="0" xfId="2" applyNumberFormat="1" applyFont="1" applyFill="1" applyAlignment="1" applyProtection="1">
      <alignment horizontal="right"/>
      <protection locked="0"/>
    </xf>
    <xf numFmtId="0" fontId="3" fillId="0" borderId="3" xfId="2" applyFont="1" applyFill="1" applyBorder="1" applyAlignment="1" applyProtection="1">
      <alignment horizontal="center"/>
      <protection locked="0"/>
    </xf>
    <xf numFmtId="2" fontId="3" fillId="0" borderId="3" xfId="1" applyNumberFormat="1" applyFont="1" applyFill="1" applyBorder="1" applyAlignment="1" applyProtection="1">
      <alignment horizontal="right"/>
      <protection locked="0"/>
    </xf>
    <xf numFmtId="2" fontId="3" fillId="0" borderId="0" xfId="2" applyNumberFormat="1" applyFont="1" applyFill="1" applyAlignment="1" applyProtection="1">
      <alignment horizontal="right"/>
      <protection locked="0"/>
    </xf>
    <xf numFmtId="0" fontId="3" fillId="0" borderId="4" xfId="2" applyFont="1" applyFill="1" applyBorder="1" applyAlignment="1" applyProtection="1">
      <alignment horizontal="center"/>
      <protection locked="0"/>
    </xf>
    <xf numFmtId="2" fontId="3" fillId="0" borderId="4" xfId="2" applyNumberFormat="1" applyFont="1" applyFill="1" applyBorder="1" applyAlignment="1" applyProtection="1">
      <alignment horizontal="right"/>
      <protection locked="0"/>
    </xf>
    <xf numFmtId="4" fontId="3" fillId="0" borderId="0" xfId="2" applyNumberFormat="1" applyFont="1" applyFill="1" applyAlignment="1" applyProtection="1">
      <alignment horizontal="right"/>
      <protection locked="0"/>
    </xf>
    <xf numFmtId="166" fontId="3" fillId="0" borderId="0" xfId="2" applyNumberFormat="1" applyFont="1" applyFill="1" applyAlignment="1" applyProtection="1">
      <alignment horizontal="right"/>
      <protection locked="0"/>
    </xf>
    <xf numFmtId="165" fontId="3" fillId="0" borderId="0" xfId="2" applyNumberFormat="1" applyFont="1" applyFill="1"/>
    <xf numFmtId="165" fontId="3" fillId="0" borderId="0" xfId="1" applyNumberFormat="1" applyFont="1" applyFill="1" applyBorder="1"/>
    <xf numFmtId="0" fontId="3" fillId="0" borderId="4" xfId="2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right"/>
    </xf>
    <xf numFmtId="165" fontId="3" fillId="0" borderId="0" xfId="2" applyNumberFormat="1" applyFont="1" applyFill="1" applyAlignment="1">
      <alignment horizontal="right"/>
    </xf>
    <xf numFmtId="165" fontId="3" fillId="0" borderId="0" xfId="1" applyNumberFormat="1" applyFont="1" applyFill="1" applyAlignment="1">
      <alignment horizontal="right"/>
    </xf>
    <xf numFmtId="4" fontId="3" fillId="0" borderId="2" xfId="2" applyNumberFormat="1" applyFont="1" applyFill="1" applyBorder="1" applyAlignment="1">
      <alignment horizontal="right"/>
    </xf>
    <xf numFmtId="43" fontId="3" fillId="0" borderId="3" xfId="1" applyFont="1" applyFill="1" applyBorder="1" applyAlignment="1" applyProtection="1">
      <alignment horizontal="right"/>
      <protection locked="0"/>
    </xf>
    <xf numFmtId="4" fontId="3" fillId="0" borderId="4" xfId="2" applyNumberFormat="1" applyFont="1" applyFill="1" applyBorder="1" applyAlignment="1" applyProtection="1">
      <alignment horizontal="right"/>
      <protection locked="0"/>
    </xf>
    <xf numFmtId="0" fontId="8" fillId="0" borderId="0" xfId="0" applyFont="1" applyFill="1" applyAlignment="1">
      <alignment horizontal="center"/>
    </xf>
    <xf numFmtId="0" fontId="8" fillId="0" borderId="0" xfId="0" quotePrefix="1" applyFont="1" applyFill="1" applyAlignment="1">
      <alignment horizontal="center"/>
    </xf>
  </cellXfs>
  <cellStyles count="4">
    <cellStyle name="Comma" xfId="1" builtinId="3"/>
    <cellStyle name="Normal" xfId="0" builtinId="0"/>
    <cellStyle name="Normal 2" xfId="2" xr:uid="{1B8506AB-00A2-455E-97EB-FCC065DB86D4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5693-26AD-4C48-BA9E-9B108D8D1A3A}">
  <dimension ref="A1:I123"/>
  <sheetViews>
    <sheetView tabSelected="1" view="pageBreakPreview" zoomScaleNormal="90" zoomScaleSheetLayoutView="100" workbookViewId="0"/>
  </sheetViews>
  <sheetFormatPr defaultRowHeight="15" x14ac:dyDescent="0.25"/>
  <cols>
    <col min="1" max="1" width="4.140625" bestFit="1" customWidth="1"/>
    <col min="2" max="2" width="72.140625" bestFit="1" customWidth="1"/>
    <col min="3" max="3" width="14.28515625" bestFit="1" customWidth="1"/>
    <col min="4" max="4" width="9.42578125" bestFit="1" customWidth="1"/>
    <col min="6" max="6" width="64.7109375" bestFit="1" customWidth="1"/>
  </cols>
  <sheetData>
    <row r="1" spans="1:6" x14ac:dyDescent="0.25">
      <c r="A1" s="6" t="s">
        <v>42</v>
      </c>
      <c r="B1" s="7"/>
      <c r="C1" s="8"/>
      <c r="D1" s="8"/>
      <c r="E1" s="8"/>
    </row>
    <row r="2" spans="1:6" x14ac:dyDescent="0.25">
      <c r="A2" s="9" t="s">
        <v>37</v>
      </c>
      <c r="B2" s="8"/>
      <c r="C2" s="8"/>
      <c r="D2" s="8"/>
      <c r="E2" s="8"/>
    </row>
    <row r="3" spans="1:6" x14ac:dyDescent="0.25">
      <c r="A3" s="9" t="s">
        <v>38</v>
      </c>
      <c r="B3" s="8"/>
      <c r="C3" s="8"/>
      <c r="D3" s="8"/>
      <c r="E3" s="8"/>
    </row>
    <row r="4" spans="1:6" x14ac:dyDescent="0.25">
      <c r="A4" s="39" t="s">
        <v>39</v>
      </c>
      <c r="B4" s="38"/>
      <c r="C4" s="38"/>
      <c r="D4" s="38"/>
      <c r="E4" s="38"/>
    </row>
    <row r="5" spans="1:6" x14ac:dyDescent="0.25">
      <c r="A5" s="9" t="s">
        <v>40</v>
      </c>
      <c r="B5" s="8"/>
      <c r="C5" s="8"/>
      <c r="D5" s="8"/>
      <c r="E5" s="8"/>
    </row>
    <row r="6" spans="1:6" x14ac:dyDescent="0.25">
      <c r="A6" s="9"/>
      <c r="B6" s="8"/>
      <c r="C6" s="8"/>
      <c r="D6" s="8"/>
      <c r="E6" s="8"/>
    </row>
    <row r="7" spans="1:6" x14ac:dyDescent="0.25">
      <c r="A7" s="9"/>
      <c r="B7" s="8"/>
      <c r="C7" s="8"/>
      <c r="D7" s="8"/>
      <c r="E7" s="8"/>
    </row>
    <row r="8" spans="1:6" x14ac:dyDescent="0.25">
      <c r="A8" s="38" t="s">
        <v>47</v>
      </c>
      <c r="B8" s="38"/>
      <c r="C8" s="38"/>
      <c r="D8" s="38"/>
      <c r="E8" s="10"/>
    </row>
    <row r="9" spans="1:6" ht="16.5" x14ac:dyDescent="0.3">
      <c r="A9" s="11"/>
      <c r="B9" s="11"/>
      <c r="C9" s="12" t="s">
        <v>0</v>
      </c>
      <c r="D9" s="11"/>
      <c r="E9" s="11"/>
      <c r="F9" s="1"/>
    </row>
    <row r="10" spans="1:6" ht="17.25" thickBot="1" x14ac:dyDescent="0.35">
      <c r="A10" s="13"/>
      <c r="B10" s="13"/>
      <c r="C10" s="14" t="s">
        <v>1</v>
      </c>
      <c r="D10" s="13" t="s">
        <v>2</v>
      </c>
      <c r="E10" s="11"/>
      <c r="F10" s="2"/>
    </row>
    <row r="11" spans="1:6" ht="17.25" thickTop="1" x14ac:dyDescent="0.3">
      <c r="A11" s="15" t="s">
        <v>3</v>
      </c>
      <c r="B11" s="15" t="s">
        <v>4</v>
      </c>
      <c r="C11" s="16">
        <v>600.72149799999988</v>
      </c>
      <c r="D11" s="16">
        <v>431.19149799999997</v>
      </c>
      <c r="E11" s="16"/>
      <c r="F11" s="1" t="s">
        <v>41</v>
      </c>
    </row>
    <row r="12" spans="1:6" ht="16.5" x14ac:dyDescent="0.3">
      <c r="A12" s="15" t="s">
        <v>5</v>
      </c>
      <c r="B12" s="15" t="s">
        <v>6</v>
      </c>
      <c r="C12" s="16">
        <v>1.1399999999999999</v>
      </c>
      <c r="D12" s="16">
        <v>1.1399999999999999</v>
      </c>
      <c r="E12" s="16"/>
      <c r="F12" s="3" t="s">
        <v>7</v>
      </c>
    </row>
    <row r="13" spans="1:6" ht="16.5" x14ac:dyDescent="0.3">
      <c r="A13" s="17" t="s">
        <v>8</v>
      </c>
      <c r="B13" s="17" t="s">
        <v>9</v>
      </c>
      <c r="C13" s="18">
        <f>C11*C12</f>
        <v>684.82250771999986</v>
      </c>
      <c r="D13" s="18">
        <f>D11*D12</f>
        <v>491.5583077199999</v>
      </c>
      <c r="E13" s="19"/>
      <c r="F13" s="3" t="s">
        <v>10</v>
      </c>
    </row>
    <row r="14" spans="1:6" ht="16.5" x14ac:dyDescent="0.3">
      <c r="A14" s="15" t="s">
        <v>11</v>
      </c>
      <c r="B14" s="15" t="s">
        <v>12</v>
      </c>
      <c r="C14" s="20">
        <f>D14*17.12590385</f>
        <v>12.546437160510001</v>
      </c>
      <c r="D14" s="20">
        <v>0.73260000000000003</v>
      </c>
      <c r="E14" s="20"/>
      <c r="F14" s="4"/>
    </row>
    <row r="15" spans="1:6" ht="16.5" x14ac:dyDescent="0.3">
      <c r="A15" s="15" t="s">
        <v>13</v>
      </c>
      <c r="B15" s="15" t="s">
        <v>14</v>
      </c>
      <c r="C15" s="20">
        <v>0</v>
      </c>
      <c r="D15" s="20">
        <v>0</v>
      </c>
      <c r="E15" s="20"/>
      <c r="F15" s="3"/>
    </row>
    <row r="16" spans="1:6" ht="16.5" x14ac:dyDescent="0.3">
      <c r="A16" s="15" t="s">
        <v>15</v>
      </c>
      <c r="B16" s="15" t="s">
        <v>16</v>
      </c>
      <c r="C16" s="21">
        <v>512.17999999999995</v>
      </c>
      <c r="D16" s="21">
        <v>512.17999999999995</v>
      </c>
      <c r="E16" s="21"/>
      <c r="F16" s="3"/>
    </row>
    <row r="17" spans="1:6" ht="16.5" x14ac:dyDescent="0.3">
      <c r="A17" s="22" t="s">
        <v>17</v>
      </c>
      <c r="B17" s="22" t="s">
        <v>18</v>
      </c>
      <c r="C17" s="23">
        <f>(C14+C15)*C16</f>
        <v>6426.0341848700118</v>
      </c>
      <c r="D17" s="23">
        <f>(D14+D15)*D16</f>
        <v>375.22306799999996</v>
      </c>
      <c r="E17" s="24"/>
      <c r="F17" s="3" t="s">
        <v>19</v>
      </c>
    </row>
    <row r="18" spans="1:6" ht="17.25" thickBot="1" x14ac:dyDescent="0.35">
      <c r="A18" s="25" t="s">
        <v>20</v>
      </c>
      <c r="B18" s="25" t="s">
        <v>21</v>
      </c>
      <c r="C18" s="26">
        <f>C13+C17</f>
        <v>7110.8566925900113</v>
      </c>
      <c r="D18" s="26">
        <f>D13+D17</f>
        <v>866.78137571999991</v>
      </c>
      <c r="E18" s="27"/>
      <c r="F18" s="3" t="s">
        <v>22</v>
      </c>
    </row>
    <row r="19" spans="1:6" ht="17.25" thickTop="1" x14ac:dyDescent="0.3">
      <c r="A19" s="15" t="s">
        <v>23</v>
      </c>
      <c r="B19" s="15" t="s">
        <v>24</v>
      </c>
      <c r="C19" s="21">
        <f>C18/D18</f>
        <v>8.2037488249944381</v>
      </c>
      <c r="D19" s="21">
        <f>D18/D18</f>
        <v>1</v>
      </c>
      <c r="E19" s="28"/>
      <c r="F19" s="3" t="s">
        <v>25</v>
      </c>
    </row>
    <row r="20" spans="1:6" ht="16.5" x14ac:dyDescent="0.3">
      <c r="A20" s="11" t="s">
        <v>26</v>
      </c>
      <c r="B20" s="11" t="s">
        <v>27</v>
      </c>
      <c r="C20" s="29">
        <v>0.12</v>
      </c>
      <c r="D20" s="29">
        <v>0.12</v>
      </c>
      <c r="E20" s="29"/>
      <c r="F20" s="1"/>
    </row>
    <row r="21" spans="1:6" ht="16.5" x14ac:dyDescent="0.3">
      <c r="A21" s="15" t="s">
        <v>28</v>
      </c>
      <c r="B21" s="15" t="s">
        <v>29</v>
      </c>
      <c r="C21" s="30">
        <f>ROUND(C19*(1-C20)+C20,4)</f>
        <v>7.3392999999999997</v>
      </c>
      <c r="D21" s="30">
        <f>ROUND(D19*(1-D20)+D20,4)</f>
        <v>1</v>
      </c>
      <c r="E21" s="29"/>
      <c r="F21" s="3" t="s">
        <v>30</v>
      </c>
    </row>
    <row r="22" spans="1:6" ht="17.25" thickBot="1" x14ac:dyDescent="0.35">
      <c r="A22" s="31" t="s">
        <v>31</v>
      </c>
      <c r="B22" s="31" t="s">
        <v>32</v>
      </c>
      <c r="C22" s="32">
        <f>C21</f>
        <v>7.3392999999999997</v>
      </c>
      <c r="D22" s="32">
        <v>1.02467</v>
      </c>
      <c r="E22" s="33"/>
      <c r="F22" s="1" t="s">
        <v>33</v>
      </c>
    </row>
    <row r="23" spans="1:6" ht="17.25" thickTop="1" x14ac:dyDescent="0.3">
      <c r="A23" s="11" t="s">
        <v>34</v>
      </c>
      <c r="B23" s="11" t="s">
        <v>35</v>
      </c>
      <c r="C23" s="34">
        <f>C22/D22</f>
        <v>7.1625986903100509</v>
      </c>
      <c r="D23" s="34">
        <v>1</v>
      </c>
      <c r="E23" s="33"/>
      <c r="F23" s="3" t="s">
        <v>36</v>
      </c>
    </row>
    <row r="24" spans="1:6" x14ac:dyDescent="0.25">
      <c r="A24" s="10"/>
      <c r="B24" s="10"/>
      <c r="C24" s="10"/>
      <c r="D24" s="10"/>
      <c r="E24" s="10"/>
    </row>
    <row r="25" spans="1:6" x14ac:dyDescent="0.25">
      <c r="A25" s="10"/>
      <c r="B25" s="10"/>
      <c r="C25" s="10"/>
      <c r="D25" s="10"/>
      <c r="E25" s="10"/>
    </row>
    <row r="26" spans="1:6" x14ac:dyDescent="0.25">
      <c r="A26" s="10"/>
      <c r="B26" s="10"/>
      <c r="C26" s="10"/>
      <c r="D26" s="10"/>
      <c r="E26" s="10"/>
    </row>
    <row r="27" spans="1:6" x14ac:dyDescent="0.25">
      <c r="A27" s="10"/>
      <c r="B27" s="10"/>
      <c r="C27" s="10"/>
      <c r="D27" s="10"/>
      <c r="E27" s="10"/>
    </row>
    <row r="28" spans="1:6" x14ac:dyDescent="0.25">
      <c r="A28" s="38" t="s">
        <v>48</v>
      </c>
      <c r="B28" s="38"/>
      <c r="C28" s="38"/>
      <c r="D28" s="38"/>
      <c r="E28" s="10"/>
    </row>
    <row r="29" spans="1:6" ht="16.5" x14ac:dyDescent="0.3">
      <c r="A29" s="11"/>
      <c r="B29" s="11"/>
      <c r="C29" s="12" t="s">
        <v>0</v>
      </c>
      <c r="D29" s="11"/>
      <c r="E29" s="11"/>
      <c r="F29" s="1"/>
    </row>
    <row r="30" spans="1:6" ht="17.25" thickBot="1" x14ac:dyDescent="0.35">
      <c r="A30" s="13"/>
      <c r="B30" s="13"/>
      <c r="C30" s="14" t="s">
        <v>1</v>
      </c>
      <c r="D30" s="13" t="s">
        <v>2</v>
      </c>
      <c r="E30" s="11"/>
      <c r="F30" s="2"/>
    </row>
    <row r="31" spans="1:6" ht="17.25" thickTop="1" x14ac:dyDescent="0.3">
      <c r="A31" s="15" t="s">
        <v>3</v>
      </c>
      <c r="B31" s="15" t="s">
        <v>4</v>
      </c>
      <c r="C31" s="19">
        <v>600.72149799999988</v>
      </c>
      <c r="D31" s="19">
        <v>431.19149799999997</v>
      </c>
      <c r="E31" s="16"/>
      <c r="F31" s="1" t="s">
        <v>41</v>
      </c>
    </row>
    <row r="32" spans="1:6" ht="16.5" x14ac:dyDescent="0.3">
      <c r="A32" s="15" t="s">
        <v>5</v>
      </c>
      <c r="B32" s="15" t="s">
        <v>6</v>
      </c>
      <c r="C32" s="19">
        <v>1.1399999999999999</v>
      </c>
      <c r="D32" s="19">
        <v>1.1399999999999999</v>
      </c>
      <c r="E32" s="16"/>
      <c r="F32" s="3" t="s">
        <v>7</v>
      </c>
    </row>
    <row r="33" spans="1:9" ht="16.5" x14ac:dyDescent="0.3">
      <c r="A33" s="17" t="s">
        <v>8</v>
      </c>
      <c r="B33" s="17" t="s">
        <v>9</v>
      </c>
      <c r="C33" s="35">
        <f>C31*C32</f>
        <v>684.82250771999986</v>
      </c>
      <c r="D33" s="35">
        <f>D31*D32</f>
        <v>491.5583077199999</v>
      </c>
      <c r="E33" s="19"/>
      <c r="F33" s="3" t="s">
        <v>10</v>
      </c>
    </row>
    <row r="34" spans="1:9" ht="16.5" x14ac:dyDescent="0.3">
      <c r="A34" s="15" t="s">
        <v>11</v>
      </c>
      <c r="B34" s="15" t="s">
        <v>12</v>
      </c>
      <c r="C34" s="20">
        <f>D34*17.12590385</f>
        <v>10.339452621492834</v>
      </c>
      <c r="D34" s="20">
        <v>0.60373179202993332</v>
      </c>
      <c r="E34" s="20"/>
      <c r="F34" s="4"/>
    </row>
    <row r="35" spans="1:9" ht="16.5" x14ac:dyDescent="0.3">
      <c r="A35" s="15" t="s">
        <v>13</v>
      </c>
      <c r="B35" s="15" t="s">
        <v>14</v>
      </c>
      <c r="C35" s="20">
        <v>0</v>
      </c>
      <c r="D35" s="20">
        <v>0</v>
      </c>
      <c r="E35" s="20"/>
      <c r="F35" s="3"/>
    </row>
    <row r="36" spans="1:9" ht="16.5" x14ac:dyDescent="0.3">
      <c r="A36" s="15" t="s">
        <v>15</v>
      </c>
      <c r="B36" s="15" t="s">
        <v>16</v>
      </c>
      <c r="C36" s="21">
        <v>512.17999999999995</v>
      </c>
      <c r="D36" s="21">
        <v>512.17999999999995</v>
      </c>
      <c r="E36" s="21"/>
      <c r="F36" s="3"/>
    </row>
    <row r="37" spans="1:9" ht="16.5" x14ac:dyDescent="0.3">
      <c r="A37" s="22" t="s">
        <v>17</v>
      </c>
      <c r="B37" s="22" t="s">
        <v>18</v>
      </c>
      <c r="C37" s="36">
        <f>(C34+C35)*C36</f>
        <v>5295.660843676199</v>
      </c>
      <c r="D37" s="36">
        <f>(D34+D35)*D36</f>
        <v>309.21934924189122</v>
      </c>
      <c r="E37" s="24"/>
      <c r="F37" s="3" t="s">
        <v>19</v>
      </c>
    </row>
    <row r="38" spans="1:9" ht="17.25" thickBot="1" x14ac:dyDescent="0.35">
      <c r="A38" s="25" t="s">
        <v>20</v>
      </c>
      <c r="B38" s="25" t="s">
        <v>21</v>
      </c>
      <c r="C38" s="37">
        <f>C33+C37</f>
        <v>5980.4833513961985</v>
      </c>
      <c r="D38" s="37">
        <f>D33+D37</f>
        <v>800.77765696189113</v>
      </c>
      <c r="E38" s="27"/>
      <c r="F38" s="3" t="s">
        <v>22</v>
      </c>
    </row>
    <row r="39" spans="1:9" ht="17.25" thickTop="1" x14ac:dyDescent="0.3">
      <c r="A39" s="15" t="s">
        <v>23</v>
      </c>
      <c r="B39" s="15" t="s">
        <v>24</v>
      </c>
      <c r="C39" s="21">
        <f>C38/D38</f>
        <v>7.4683444266987191</v>
      </c>
      <c r="D39" s="21">
        <f>D38/D38</f>
        <v>1</v>
      </c>
      <c r="E39" s="28"/>
      <c r="F39" s="3" t="s">
        <v>25</v>
      </c>
    </row>
    <row r="40" spans="1:9" ht="16.5" x14ac:dyDescent="0.3">
      <c r="A40" s="11" t="s">
        <v>26</v>
      </c>
      <c r="B40" s="11" t="s">
        <v>27</v>
      </c>
      <c r="C40" s="29">
        <v>0.12</v>
      </c>
      <c r="D40" s="29">
        <v>0.12</v>
      </c>
      <c r="E40" s="29"/>
      <c r="F40" s="1"/>
    </row>
    <row r="41" spans="1:9" ht="16.5" x14ac:dyDescent="0.3">
      <c r="A41" s="15" t="s">
        <v>28</v>
      </c>
      <c r="B41" s="15" t="s">
        <v>29</v>
      </c>
      <c r="C41" s="30">
        <f>ROUND(C39*(1-C40)+C40,4)</f>
        <v>6.6920999999999999</v>
      </c>
      <c r="D41" s="30">
        <f>ROUND(D39*(1-D40)+D40,4)</f>
        <v>1</v>
      </c>
      <c r="E41" s="29"/>
      <c r="F41" s="3" t="s">
        <v>30</v>
      </c>
    </row>
    <row r="42" spans="1:9" ht="17.25" thickBot="1" x14ac:dyDescent="0.35">
      <c r="A42" s="31" t="s">
        <v>31</v>
      </c>
      <c r="B42" s="31" t="s">
        <v>32</v>
      </c>
      <c r="C42" s="32">
        <f>C41</f>
        <v>6.6920999999999999</v>
      </c>
      <c r="D42" s="32">
        <v>1.02467</v>
      </c>
      <c r="E42" s="33"/>
      <c r="F42" s="1" t="s">
        <v>33</v>
      </c>
    </row>
    <row r="43" spans="1:9" ht="17.25" thickTop="1" x14ac:dyDescent="0.3">
      <c r="A43" s="11" t="s">
        <v>34</v>
      </c>
      <c r="B43" s="11" t="s">
        <v>35</v>
      </c>
      <c r="C43" s="34">
        <f>C42/D42</f>
        <v>6.5309807059833895</v>
      </c>
      <c r="D43" s="34">
        <v>1</v>
      </c>
      <c r="E43" s="33"/>
      <c r="F43" s="3" t="s">
        <v>36</v>
      </c>
      <c r="I43" s="5"/>
    </row>
    <row r="44" spans="1:9" x14ac:dyDescent="0.25">
      <c r="A44" s="10"/>
      <c r="B44" s="10"/>
      <c r="C44" s="10"/>
      <c r="D44" s="10"/>
      <c r="E44" s="10"/>
    </row>
    <row r="45" spans="1:9" x14ac:dyDescent="0.25">
      <c r="A45" s="10"/>
      <c r="B45" s="10"/>
      <c r="C45" s="10"/>
      <c r="D45" s="10"/>
      <c r="E45" s="10"/>
    </row>
    <row r="46" spans="1:9" x14ac:dyDescent="0.25">
      <c r="A46" s="10"/>
      <c r="B46" s="10"/>
      <c r="C46" s="10"/>
      <c r="D46" s="10"/>
      <c r="E46" s="10"/>
    </row>
    <row r="47" spans="1:9" x14ac:dyDescent="0.25">
      <c r="A47" s="38" t="s">
        <v>43</v>
      </c>
      <c r="B47" s="38"/>
      <c r="C47" s="38"/>
      <c r="D47" s="38"/>
      <c r="E47" s="10"/>
    </row>
    <row r="48" spans="1:9" x14ac:dyDescent="0.25">
      <c r="A48" s="10"/>
      <c r="B48" s="10"/>
      <c r="C48" s="10"/>
      <c r="D48" s="10"/>
      <c r="E48" s="10"/>
    </row>
    <row r="49" spans="1:6" ht="16.5" x14ac:dyDescent="0.3">
      <c r="A49" s="11"/>
      <c r="B49" s="11"/>
      <c r="C49" s="12" t="s">
        <v>0</v>
      </c>
      <c r="D49" s="11"/>
      <c r="E49" s="11"/>
      <c r="F49" s="1"/>
    </row>
    <row r="50" spans="1:6" ht="17.25" thickBot="1" x14ac:dyDescent="0.35">
      <c r="A50" s="13"/>
      <c r="B50" s="13"/>
      <c r="C50" s="14" t="s">
        <v>1</v>
      </c>
      <c r="D50" s="13" t="s">
        <v>2</v>
      </c>
      <c r="E50" s="11"/>
      <c r="F50" s="2"/>
    </row>
    <row r="51" spans="1:6" ht="17.25" thickTop="1" x14ac:dyDescent="0.3">
      <c r="A51" s="15" t="s">
        <v>3</v>
      </c>
      <c r="B51" s="15" t="s">
        <v>4</v>
      </c>
      <c r="C51" s="19">
        <v>600.72149799999988</v>
      </c>
      <c r="D51" s="19">
        <v>431.19149799999997</v>
      </c>
      <c r="E51" s="16"/>
      <c r="F51" s="1" t="s">
        <v>41</v>
      </c>
    </row>
    <row r="52" spans="1:6" ht="16.5" x14ac:dyDescent="0.3">
      <c r="A52" s="15" t="s">
        <v>5</v>
      </c>
      <c r="B52" s="15" t="s">
        <v>6</v>
      </c>
      <c r="C52" s="19">
        <v>1.1399999999999999</v>
      </c>
      <c r="D52" s="19">
        <v>1.1399999999999999</v>
      </c>
      <c r="E52" s="16"/>
      <c r="F52" s="3" t="s">
        <v>7</v>
      </c>
    </row>
    <row r="53" spans="1:6" ht="16.5" x14ac:dyDescent="0.3">
      <c r="A53" s="17" t="s">
        <v>8</v>
      </c>
      <c r="B53" s="17" t="s">
        <v>9</v>
      </c>
      <c r="C53" s="35">
        <f>C51*C52</f>
        <v>684.82250771999986</v>
      </c>
      <c r="D53" s="35">
        <f>D51*D52</f>
        <v>491.5583077199999</v>
      </c>
      <c r="E53" s="19"/>
      <c r="F53" s="3" t="s">
        <v>10</v>
      </c>
    </row>
    <row r="54" spans="1:6" ht="16.5" x14ac:dyDescent="0.3">
      <c r="A54" s="15" t="s">
        <v>11</v>
      </c>
      <c r="B54" s="15" t="s">
        <v>12</v>
      </c>
      <c r="C54" s="20">
        <f>D54*1</f>
        <v>0.73260000000000003</v>
      </c>
      <c r="D54" s="20">
        <v>0.73260000000000003</v>
      </c>
      <c r="E54" s="20"/>
      <c r="F54" s="4"/>
    </row>
    <row r="55" spans="1:6" ht="16.5" x14ac:dyDescent="0.3">
      <c r="A55" s="15" t="s">
        <v>13</v>
      </c>
      <c r="B55" s="15" t="s">
        <v>14</v>
      </c>
      <c r="C55" s="20">
        <v>0</v>
      </c>
      <c r="D55" s="20">
        <v>0</v>
      </c>
      <c r="E55" s="20"/>
      <c r="F55" s="3"/>
    </row>
    <row r="56" spans="1:6" ht="16.5" x14ac:dyDescent="0.3">
      <c r="A56" s="15" t="s">
        <v>15</v>
      </c>
      <c r="B56" s="15" t="s">
        <v>16</v>
      </c>
      <c r="C56" s="21">
        <v>512.17999999999995</v>
      </c>
      <c r="D56" s="21">
        <v>512.17999999999995</v>
      </c>
      <c r="E56" s="21"/>
      <c r="F56" s="3"/>
    </row>
    <row r="57" spans="1:6" ht="16.5" x14ac:dyDescent="0.3">
      <c r="A57" s="22" t="s">
        <v>17</v>
      </c>
      <c r="B57" s="22" t="s">
        <v>18</v>
      </c>
      <c r="C57" s="36">
        <f>(C54+C55)*C56</f>
        <v>375.22306799999996</v>
      </c>
      <c r="D57" s="36">
        <f>(D54+D55)*D56</f>
        <v>375.22306799999996</v>
      </c>
      <c r="E57" s="24"/>
      <c r="F57" s="3" t="s">
        <v>19</v>
      </c>
    </row>
    <row r="58" spans="1:6" ht="17.25" thickBot="1" x14ac:dyDescent="0.35">
      <c r="A58" s="25" t="s">
        <v>20</v>
      </c>
      <c r="B58" s="25" t="s">
        <v>21</v>
      </c>
      <c r="C58" s="37">
        <f>C53+C57</f>
        <v>1060.0455757199998</v>
      </c>
      <c r="D58" s="37">
        <f>D53+D57</f>
        <v>866.78137571999991</v>
      </c>
      <c r="E58" s="27"/>
      <c r="F58" s="3" t="s">
        <v>22</v>
      </c>
    </row>
    <row r="59" spans="1:6" ht="17.25" thickTop="1" x14ac:dyDescent="0.3">
      <c r="A59" s="15" t="s">
        <v>23</v>
      </c>
      <c r="B59" s="15" t="s">
        <v>24</v>
      </c>
      <c r="C59" s="21">
        <f>C58/D58</f>
        <v>1.2229676426070681</v>
      </c>
      <c r="D59" s="21">
        <f>D58/D58</f>
        <v>1</v>
      </c>
      <c r="E59" s="28"/>
      <c r="F59" s="3" t="s">
        <v>25</v>
      </c>
    </row>
    <row r="60" spans="1:6" ht="16.5" x14ac:dyDescent="0.3">
      <c r="A60" s="11" t="s">
        <v>26</v>
      </c>
      <c r="B60" s="11" t="s">
        <v>27</v>
      </c>
      <c r="C60" s="29">
        <v>0.12</v>
      </c>
      <c r="D60" s="29">
        <v>0.12</v>
      </c>
      <c r="E60" s="29"/>
      <c r="F60" s="1"/>
    </row>
    <row r="61" spans="1:6" ht="16.5" x14ac:dyDescent="0.3">
      <c r="A61" s="15" t="s">
        <v>28</v>
      </c>
      <c r="B61" s="15" t="s">
        <v>29</v>
      </c>
      <c r="C61" s="30">
        <f>ROUND(C59*(1-C60)+C60,4)</f>
        <v>1.1961999999999999</v>
      </c>
      <c r="D61" s="30">
        <f>ROUND(D59*(1-D60)+D60,4)</f>
        <v>1</v>
      </c>
      <c r="E61" s="29"/>
      <c r="F61" s="3" t="s">
        <v>30</v>
      </c>
    </row>
    <row r="62" spans="1:6" ht="17.25" thickBot="1" x14ac:dyDescent="0.35">
      <c r="A62" s="31" t="s">
        <v>31</v>
      </c>
      <c r="B62" s="31" t="s">
        <v>32</v>
      </c>
      <c r="C62" s="32">
        <f>C61</f>
        <v>1.1961999999999999</v>
      </c>
      <c r="D62" s="32">
        <v>1.02467</v>
      </c>
      <c r="E62" s="33"/>
      <c r="F62" s="1" t="s">
        <v>33</v>
      </c>
    </row>
    <row r="63" spans="1:6" ht="17.25" thickTop="1" x14ac:dyDescent="0.3">
      <c r="A63" s="11" t="s">
        <v>34</v>
      </c>
      <c r="B63" s="11" t="s">
        <v>35</v>
      </c>
      <c r="C63" s="34">
        <f>C62/D62</f>
        <v>1.1674002361735973</v>
      </c>
      <c r="D63" s="34">
        <v>1</v>
      </c>
      <c r="E63" s="33"/>
      <c r="F63" s="3" t="s">
        <v>36</v>
      </c>
    </row>
    <row r="64" spans="1:6" x14ac:dyDescent="0.25">
      <c r="A64" s="10"/>
      <c r="B64" s="10"/>
      <c r="C64" s="10"/>
      <c r="D64" s="10"/>
      <c r="E64" s="10"/>
    </row>
    <row r="65" spans="1:6" x14ac:dyDescent="0.25">
      <c r="A65" s="10"/>
      <c r="B65" s="10"/>
      <c r="C65" s="10"/>
      <c r="D65" s="10"/>
      <c r="E65" s="10"/>
    </row>
    <row r="66" spans="1:6" x14ac:dyDescent="0.25">
      <c r="A66" s="10"/>
      <c r="B66" s="10"/>
      <c r="C66" s="10"/>
      <c r="D66" s="10"/>
      <c r="E66" s="10"/>
    </row>
    <row r="67" spans="1:6" x14ac:dyDescent="0.25">
      <c r="A67" s="38" t="s">
        <v>45</v>
      </c>
      <c r="B67" s="38"/>
      <c r="C67" s="38"/>
      <c r="D67" s="38"/>
      <c r="E67" s="10"/>
    </row>
    <row r="68" spans="1:6" x14ac:dyDescent="0.25">
      <c r="A68" s="10"/>
      <c r="B68" s="10"/>
      <c r="C68" s="10"/>
      <c r="D68" s="10"/>
      <c r="E68" s="10"/>
    </row>
    <row r="69" spans="1:6" ht="16.5" x14ac:dyDescent="0.3">
      <c r="A69" s="11"/>
      <c r="B69" s="11"/>
      <c r="C69" s="12" t="s">
        <v>0</v>
      </c>
      <c r="D69" s="11"/>
      <c r="E69" s="11"/>
      <c r="F69" s="1"/>
    </row>
    <row r="70" spans="1:6" ht="17.25" thickBot="1" x14ac:dyDescent="0.35">
      <c r="A70" s="13"/>
      <c r="B70" s="13"/>
      <c r="C70" s="14" t="s">
        <v>1</v>
      </c>
      <c r="D70" s="13" t="s">
        <v>2</v>
      </c>
      <c r="E70" s="11"/>
      <c r="F70" s="2"/>
    </row>
    <row r="71" spans="1:6" ht="17.25" thickTop="1" x14ac:dyDescent="0.3">
      <c r="A71" s="15" t="s">
        <v>3</v>
      </c>
      <c r="B71" s="15" t="s">
        <v>4</v>
      </c>
      <c r="C71" s="19">
        <v>600.72149799999988</v>
      </c>
      <c r="D71" s="19">
        <v>431.19149799999997</v>
      </c>
      <c r="E71" s="16"/>
      <c r="F71" s="1" t="s">
        <v>41</v>
      </c>
    </row>
    <row r="72" spans="1:6" ht="16.5" x14ac:dyDescent="0.3">
      <c r="A72" s="15" t="s">
        <v>5</v>
      </c>
      <c r="B72" s="15" t="s">
        <v>6</v>
      </c>
      <c r="C72" s="19">
        <v>1.1399999999999999</v>
      </c>
      <c r="D72" s="19">
        <v>1.1399999999999999</v>
      </c>
      <c r="E72" s="16"/>
      <c r="F72" s="3" t="s">
        <v>7</v>
      </c>
    </row>
    <row r="73" spans="1:6" ht="16.5" x14ac:dyDescent="0.3">
      <c r="A73" s="17" t="s">
        <v>8</v>
      </c>
      <c r="B73" s="17" t="s">
        <v>9</v>
      </c>
      <c r="C73" s="35">
        <f>C71*C72</f>
        <v>684.82250771999986</v>
      </c>
      <c r="D73" s="35">
        <f>D71*D72</f>
        <v>491.5583077199999</v>
      </c>
      <c r="E73" s="19"/>
      <c r="F73" s="3" t="s">
        <v>10</v>
      </c>
    </row>
    <row r="74" spans="1:6" ht="16.5" x14ac:dyDescent="0.3">
      <c r="A74" s="15" t="s">
        <v>11</v>
      </c>
      <c r="B74" s="15" t="s">
        <v>12</v>
      </c>
      <c r="C74" s="20">
        <f>D74*1</f>
        <v>0.60373179202993332</v>
      </c>
      <c r="D74" s="20">
        <v>0.60373179202993332</v>
      </c>
      <c r="E74" s="20"/>
      <c r="F74" s="4"/>
    </row>
    <row r="75" spans="1:6" ht="16.5" x14ac:dyDescent="0.3">
      <c r="A75" s="15" t="s">
        <v>13</v>
      </c>
      <c r="B75" s="15" t="s">
        <v>14</v>
      </c>
      <c r="C75" s="20">
        <v>0</v>
      </c>
      <c r="D75" s="20">
        <v>0</v>
      </c>
      <c r="E75" s="20"/>
      <c r="F75" s="3"/>
    </row>
    <row r="76" spans="1:6" ht="16.5" x14ac:dyDescent="0.3">
      <c r="A76" s="15" t="s">
        <v>15</v>
      </c>
      <c r="B76" s="15" t="s">
        <v>16</v>
      </c>
      <c r="C76" s="21">
        <v>512.17999999999995</v>
      </c>
      <c r="D76" s="21">
        <v>512.17999999999995</v>
      </c>
      <c r="E76" s="21"/>
      <c r="F76" s="3"/>
    </row>
    <row r="77" spans="1:6" ht="16.5" x14ac:dyDescent="0.3">
      <c r="A77" s="22" t="s">
        <v>17</v>
      </c>
      <c r="B77" s="22" t="s">
        <v>18</v>
      </c>
      <c r="C77" s="36">
        <f>(C74+C75)*C76</f>
        <v>309.21934924189122</v>
      </c>
      <c r="D77" s="36">
        <f>(D74+D75)*D76</f>
        <v>309.21934924189122</v>
      </c>
      <c r="E77" s="24"/>
      <c r="F77" s="3" t="s">
        <v>19</v>
      </c>
    </row>
    <row r="78" spans="1:6" ht="17.25" thickBot="1" x14ac:dyDescent="0.35">
      <c r="A78" s="25" t="s">
        <v>20</v>
      </c>
      <c r="B78" s="25" t="s">
        <v>21</v>
      </c>
      <c r="C78" s="37">
        <f>C73+C77</f>
        <v>994.04185696189109</v>
      </c>
      <c r="D78" s="37">
        <f>D73+D77</f>
        <v>800.77765696189113</v>
      </c>
      <c r="E78" s="27"/>
      <c r="F78" s="3" t="s">
        <v>22</v>
      </c>
    </row>
    <row r="79" spans="1:6" ht="17.25" thickTop="1" x14ac:dyDescent="0.3">
      <c r="A79" s="15" t="s">
        <v>23</v>
      </c>
      <c r="B79" s="15" t="s">
        <v>24</v>
      </c>
      <c r="C79" s="21">
        <f>C78/D78</f>
        <v>1.2413456448488265</v>
      </c>
      <c r="D79" s="21">
        <f>D78/D78</f>
        <v>1</v>
      </c>
      <c r="E79" s="28"/>
      <c r="F79" s="3" t="s">
        <v>25</v>
      </c>
    </row>
    <row r="80" spans="1:6" ht="16.5" x14ac:dyDescent="0.3">
      <c r="A80" s="11" t="s">
        <v>26</v>
      </c>
      <c r="B80" s="11" t="s">
        <v>27</v>
      </c>
      <c r="C80" s="29">
        <v>0.12</v>
      </c>
      <c r="D80" s="29">
        <v>0.12</v>
      </c>
      <c r="E80" s="29"/>
      <c r="F80" s="1"/>
    </row>
    <row r="81" spans="1:9" ht="16.5" x14ac:dyDescent="0.3">
      <c r="A81" s="15" t="s">
        <v>28</v>
      </c>
      <c r="B81" s="15" t="s">
        <v>29</v>
      </c>
      <c r="C81" s="30">
        <f>ROUND(C79*(1-C80)+C80,4)</f>
        <v>1.2123999999999999</v>
      </c>
      <c r="D81" s="30">
        <f>ROUND(D79*(1-D80)+D80,4)</f>
        <v>1</v>
      </c>
      <c r="E81" s="29"/>
      <c r="F81" s="3" t="s">
        <v>30</v>
      </c>
    </row>
    <row r="82" spans="1:9" ht="17.25" thickBot="1" x14ac:dyDescent="0.35">
      <c r="A82" s="31" t="s">
        <v>31</v>
      </c>
      <c r="B82" s="31" t="s">
        <v>32</v>
      </c>
      <c r="C82" s="32">
        <f>C81</f>
        <v>1.2123999999999999</v>
      </c>
      <c r="D82" s="32">
        <v>1.02467</v>
      </c>
      <c r="E82" s="33"/>
      <c r="F82" s="1" t="s">
        <v>33</v>
      </c>
    </row>
    <row r="83" spans="1:9" ht="17.25" thickTop="1" x14ac:dyDescent="0.3">
      <c r="A83" s="11" t="s">
        <v>34</v>
      </c>
      <c r="B83" s="11" t="s">
        <v>35</v>
      </c>
      <c r="C83" s="34">
        <f>C82/D82</f>
        <v>1.1832102042608839</v>
      </c>
      <c r="D83" s="34">
        <v>1</v>
      </c>
      <c r="E83" s="33"/>
      <c r="F83" s="3" t="s">
        <v>36</v>
      </c>
      <c r="I83" s="5"/>
    </row>
    <row r="84" spans="1:9" x14ac:dyDescent="0.25">
      <c r="A84" s="10"/>
      <c r="B84" s="10"/>
      <c r="C84" s="10"/>
      <c r="D84" s="10"/>
      <c r="E84" s="10"/>
    </row>
    <row r="85" spans="1:9" x14ac:dyDescent="0.25">
      <c r="A85" s="10"/>
      <c r="B85" s="10"/>
      <c r="C85" s="10"/>
      <c r="D85" s="10"/>
      <c r="E85" s="10"/>
    </row>
    <row r="86" spans="1:9" x14ac:dyDescent="0.25">
      <c r="A86" s="10"/>
      <c r="B86" s="10"/>
      <c r="C86" s="10"/>
      <c r="D86" s="10"/>
      <c r="E86" s="10"/>
    </row>
    <row r="87" spans="1:9" x14ac:dyDescent="0.25">
      <c r="A87" s="38" t="s">
        <v>44</v>
      </c>
      <c r="B87" s="38"/>
      <c r="C87" s="38"/>
      <c r="D87" s="38"/>
      <c r="E87" s="10"/>
    </row>
    <row r="88" spans="1:9" x14ac:dyDescent="0.25">
      <c r="A88" s="10"/>
      <c r="B88" s="10"/>
      <c r="C88" s="10"/>
      <c r="D88" s="10"/>
      <c r="E88" s="10"/>
    </row>
    <row r="89" spans="1:9" ht="16.5" x14ac:dyDescent="0.3">
      <c r="A89" s="11"/>
      <c r="B89" s="11"/>
      <c r="C89" s="12" t="s">
        <v>0</v>
      </c>
      <c r="D89" s="11"/>
      <c r="E89" s="11"/>
      <c r="F89" s="1"/>
    </row>
    <row r="90" spans="1:9" ht="17.25" thickBot="1" x14ac:dyDescent="0.35">
      <c r="A90" s="13"/>
      <c r="B90" s="13"/>
      <c r="C90" s="14" t="s">
        <v>1</v>
      </c>
      <c r="D90" s="13" t="s">
        <v>2</v>
      </c>
      <c r="E90" s="11"/>
      <c r="F90" s="2"/>
    </row>
    <row r="91" spans="1:9" ht="17.25" thickTop="1" x14ac:dyDescent="0.3">
      <c r="A91" s="15" t="s">
        <v>3</v>
      </c>
      <c r="B91" s="15" t="s">
        <v>4</v>
      </c>
      <c r="C91" s="19">
        <v>600.72149799999988</v>
      </c>
      <c r="D91" s="19">
        <v>431.19149799999997</v>
      </c>
      <c r="E91" s="16"/>
      <c r="F91" s="1" t="s">
        <v>41</v>
      </c>
    </row>
    <row r="92" spans="1:9" ht="16.5" x14ac:dyDescent="0.3">
      <c r="A92" s="15" t="s">
        <v>5</v>
      </c>
      <c r="B92" s="15" t="s">
        <v>6</v>
      </c>
      <c r="C92" s="19">
        <v>1.1399999999999999</v>
      </c>
      <c r="D92" s="19">
        <v>1.1399999999999999</v>
      </c>
      <c r="E92" s="16"/>
      <c r="F92" s="3" t="s">
        <v>7</v>
      </c>
    </row>
    <row r="93" spans="1:9" ht="16.5" x14ac:dyDescent="0.3">
      <c r="A93" s="17" t="s">
        <v>8</v>
      </c>
      <c r="B93" s="17" t="s">
        <v>9</v>
      </c>
      <c r="C93" s="35">
        <f>C91*C92</f>
        <v>684.82250771999986</v>
      </c>
      <c r="D93" s="35">
        <f>D91*D92</f>
        <v>491.5583077199999</v>
      </c>
      <c r="E93" s="19"/>
      <c r="F93" s="3" t="s">
        <v>10</v>
      </c>
    </row>
    <row r="94" spans="1:9" ht="16.5" x14ac:dyDescent="0.3">
      <c r="A94" s="15" t="s">
        <v>11</v>
      </c>
      <c r="B94" s="15" t="s">
        <v>12</v>
      </c>
      <c r="C94" s="20">
        <f>D94*0.25</f>
        <v>0.18315000000000001</v>
      </c>
      <c r="D94" s="20">
        <v>0.73260000000000003</v>
      </c>
      <c r="E94" s="20"/>
      <c r="F94" s="4"/>
    </row>
    <row r="95" spans="1:9" ht="16.5" x14ac:dyDescent="0.3">
      <c r="A95" s="15" t="s">
        <v>13</v>
      </c>
      <c r="B95" s="15" t="s">
        <v>14</v>
      </c>
      <c r="C95" s="20">
        <v>0</v>
      </c>
      <c r="D95" s="20">
        <v>0</v>
      </c>
      <c r="E95" s="20"/>
      <c r="F95" s="3"/>
    </row>
    <row r="96" spans="1:9" ht="16.5" x14ac:dyDescent="0.3">
      <c r="A96" s="15" t="s">
        <v>15</v>
      </c>
      <c r="B96" s="15" t="s">
        <v>16</v>
      </c>
      <c r="C96" s="21">
        <v>512.17999999999995</v>
      </c>
      <c r="D96" s="21">
        <v>512.17999999999995</v>
      </c>
      <c r="E96" s="21"/>
      <c r="F96" s="3"/>
    </row>
    <row r="97" spans="1:6" ht="16.5" x14ac:dyDescent="0.3">
      <c r="A97" s="22" t="s">
        <v>17</v>
      </c>
      <c r="B97" s="22" t="s">
        <v>18</v>
      </c>
      <c r="C97" s="36">
        <f>(C94+C95)*C96</f>
        <v>93.805766999999989</v>
      </c>
      <c r="D97" s="36">
        <f>(D94+D95)*D96</f>
        <v>375.22306799999996</v>
      </c>
      <c r="E97" s="24"/>
      <c r="F97" s="3" t="s">
        <v>19</v>
      </c>
    </row>
    <row r="98" spans="1:6" ht="17.25" thickBot="1" x14ac:dyDescent="0.35">
      <c r="A98" s="25" t="s">
        <v>20</v>
      </c>
      <c r="B98" s="25" t="s">
        <v>21</v>
      </c>
      <c r="C98" s="37">
        <f>C93+C97</f>
        <v>778.62827471999981</v>
      </c>
      <c r="D98" s="37">
        <f>D93+D97</f>
        <v>866.78137571999991</v>
      </c>
      <c r="E98" s="27"/>
      <c r="F98" s="3" t="s">
        <v>22</v>
      </c>
    </row>
    <row r="99" spans="1:6" ht="17.25" thickTop="1" x14ac:dyDescent="0.3">
      <c r="A99" s="15" t="s">
        <v>23</v>
      </c>
      <c r="B99" s="15" t="s">
        <v>24</v>
      </c>
      <c r="C99" s="21">
        <f>C98/D98</f>
        <v>0.89829834434689493</v>
      </c>
      <c r="D99" s="21">
        <f>D98/D98</f>
        <v>1</v>
      </c>
      <c r="E99" s="28"/>
      <c r="F99" s="3" t="s">
        <v>25</v>
      </c>
    </row>
    <row r="100" spans="1:6" ht="16.5" x14ac:dyDescent="0.3">
      <c r="A100" s="11" t="s">
        <v>26</v>
      </c>
      <c r="B100" s="11" t="s">
        <v>27</v>
      </c>
      <c r="C100" s="29">
        <v>0.12</v>
      </c>
      <c r="D100" s="29">
        <v>0.12</v>
      </c>
      <c r="E100" s="29"/>
      <c r="F100" s="1"/>
    </row>
    <row r="101" spans="1:6" ht="16.5" x14ac:dyDescent="0.3">
      <c r="A101" s="15" t="s">
        <v>28</v>
      </c>
      <c r="B101" s="15" t="s">
        <v>29</v>
      </c>
      <c r="C101" s="30">
        <f>ROUND(C99*(1-C100)+C100,4)</f>
        <v>0.91049999999999998</v>
      </c>
      <c r="D101" s="30">
        <f>ROUND(D99*(1-D100)+D100,4)</f>
        <v>1</v>
      </c>
      <c r="E101" s="29"/>
      <c r="F101" s="3" t="s">
        <v>30</v>
      </c>
    </row>
    <row r="102" spans="1:6" ht="17.25" thickBot="1" x14ac:dyDescent="0.35">
      <c r="A102" s="31" t="s">
        <v>31</v>
      </c>
      <c r="B102" s="31" t="s">
        <v>32</v>
      </c>
      <c r="C102" s="32">
        <f>C101</f>
        <v>0.91049999999999998</v>
      </c>
      <c r="D102" s="32">
        <v>1.02467</v>
      </c>
      <c r="E102" s="33"/>
      <c r="F102" s="1" t="s">
        <v>33</v>
      </c>
    </row>
    <row r="103" spans="1:6" ht="17.25" thickTop="1" x14ac:dyDescent="0.3">
      <c r="A103" s="11" t="s">
        <v>34</v>
      </c>
      <c r="B103" s="11" t="s">
        <v>35</v>
      </c>
      <c r="C103" s="34">
        <f>C102/D102</f>
        <v>0.88857876194286944</v>
      </c>
      <c r="D103" s="34">
        <v>1</v>
      </c>
      <c r="E103" s="33"/>
      <c r="F103" s="3" t="s">
        <v>36</v>
      </c>
    </row>
    <row r="104" spans="1:6" x14ac:dyDescent="0.25">
      <c r="A104" s="10"/>
      <c r="B104" s="10"/>
      <c r="C104" s="10"/>
      <c r="D104" s="10"/>
      <c r="E104" s="10"/>
    </row>
    <row r="105" spans="1:6" x14ac:dyDescent="0.25">
      <c r="A105" s="10"/>
      <c r="B105" s="10"/>
      <c r="C105" s="10"/>
      <c r="D105" s="10"/>
      <c r="E105" s="10"/>
    </row>
    <row r="106" spans="1:6" x14ac:dyDescent="0.25">
      <c r="A106" s="10"/>
      <c r="B106" s="10"/>
      <c r="C106" s="10"/>
      <c r="D106" s="10"/>
      <c r="E106" s="10"/>
    </row>
    <row r="107" spans="1:6" x14ac:dyDescent="0.25">
      <c r="A107" s="38" t="s">
        <v>46</v>
      </c>
      <c r="B107" s="38"/>
      <c r="C107" s="38"/>
      <c r="D107" s="38"/>
      <c r="E107" s="10"/>
    </row>
    <row r="108" spans="1:6" x14ac:dyDescent="0.25">
      <c r="A108" s="10"/>
      <c r="B108" s="10"/>
      <c r="C108" s="10"/>
      <c r="D108" s="10"/>
      <c r="E108" s="10"/>
    </row>
    <row r="109" spans="1:6" ht="16.5" x14ac:dyDescent="0.3">
      <c r="A109" s="11"/>
      <c r="B109" s="11"/>
      <c r="C109" s="12" t="s">
        <v>0</v>
      </c>
      <c r="D109" s="11"/>
      <c r="E109" s="11"/>
      <c r="F109" s="1"/>
    </row>
    <row r="110" spans="1:6" ht="17.25" thickBot="1" x14ac:dyDescent="0.35">
      <c r="A110" s="13"/>
      <c r="B110" s="13"/>
      <c r="C110" s="14" t="s">
        <v>1</v>
      </c>
      <c r="D110" s="13" t="s">
        <v>2</v>
      </c>
      <c r="E110" s="11"/>
      <c r="F110" s="2"/>
    </row>
    <row r="111" spans="1:6" ht="17.25" thickTop="1" x14ac:dyDescent="0.3">
      <c r="A111" s="15" t="s">
        <v>3</v>
      </c>
      <c r="B111" s="15" t="s">
        <v>4</v>
      </c>
      <c r="C111" s="19">
        <v>600.72149799999988</v>
      </c>
      <c r="D111" s="19">
        <v>431.19149799999997</v>
      </c>
      <c r="E111" s="16"/>
      <c r="F111" s="1" t="s">
        <v>41</v>
      </c>
    </row>
    <row r="112" spans="1:6" ht="16.5" x14ac:dyDescent="0.3">
      <c r="A112" s="15" t="s">
        <v>5</v>
      </c>
      <c r="B112" s="15" t="s">
        <v>6</v>
      </c>
      <c r="C112" s="19">
        <v>1.1399999999999999</v>
      </c>
      <c r="D112" s="19">
        <v>1.1399999999999999</v>
      </c>
      <c r="E112" s="16"/>
      <c r="F112" s="3" t="s">
        <v>7</v>
      </c>
    </row>
    <row r="113" spans="1:9" ht="16.5" x14ac:dyDescent="0.3">
      <c r="A113" s="17" t="s">
        <v>8</v>
      </c>
      <c r="B113" s="17" t="s">
        <v>9</v>
      </c>
      <c r="C113" s="35">
        <f>C111*C112</f>
        <v>684.82250771999986</v>
      </c>
      <c r="D113" s="35">
        <f>D111*D112</f>
        <v>491.5583077199999</v>
      </c>
      <c r="E113" s="19"/>
      <c r="F113" s="3" t="s">
        <v>10</v>
      </c>
    </row>
    <row r="114" spans="1:9" ht="16.5" x14ac:dyDescent="0.3">
      <c r="A114" s="15" t="s">
        <v>11</v>
      </c>
      <c r="B114" s="15" t="s">
        <v>12</v>
      </c>
      <c r="C114" s="20">
        <f>D114*0.25</f>
        <v>0.15093294800748333</v>
      </c>
      <c r="D114" s="20">
        <v>0.60373179202993332</v>
      </c>
      <c r="E114" s="20"/>
      <c r="F114" s="4"/>
    </row>
    <row r="115" spans="1:9" ht="16.5" x14ac:dyDescent="0.3">
      <c r="A115" s="15" t="s">
        <v>13</v>
      </c>
      <c r="B115" s="15" t="s">
        <v>14</v>
      </c>
      <c r="C115" s="20">
        <v>0</v>
      </c>
      <c r="D115" s="20">
        <v>0</v>
      </c>
      <c r="E115" s="20"/>
      <c r="F115" s="3"/>
    </row>
    <row r="116" spans="1:9" ht="16.5" x14ac:dyDescent="0.3">
      <c r="A116" s="15" t="s">
        <v>15</v>
      </c>
      <c r="B116" s="15" t="s">
        <v>16</v>
      </c>
      <c r="C116" s="21">
        <v>512.17999999999995</v>
      </c>
      <c r="D116" s="21">
        <v>512.17999999999995</v>
      </c>
      <c r="E116" s="21"/>
      <c r="F116" s="3"/>
    </row>
    <row r="117" spans="1:9" ht="16.5" x14ac:dyDescent="0.3">
      <c r="A117" s="22" t="s">
        <v>17</v>
      </c>
      <c r="B117" s="22" t="s">
        <v>18</v>
      </c>
      <c r="C117" s="36">
        <f>(C114+C115)*C116</f>
        <v>77.304837310472806</v>
      </c>
      <c r="D117" s="36">
        <f>(D114+D115)*D116</f>
        <v>309.21934924189122</v>
      </c>
      <c r="E117" s="24"/>
      <c r="F117" s="3" t="s">
        <v>19</v>
      </c>
    </row>
    <row r="118" spans="1:9" ht="17.25" thickBot="1" x14ac:dyDescent="0.35">
      <c r="A118" s="25" t="s">
        <v>20</v>
      </c>
      <c r="B118" s="25" t="s">
        <v>21</v>
      </c>
      <c r="C118" s="37">
        <f>C113+C117</f>
        <v>762.12734503047272</v>
      </c>
      <c r="D118" s="37">
        <f>D113+D117</f>
        <v>800.77765696189113</v>
      </c>
      <c r="E118" s="27"/>
      <c r="F118" s="3" t="s">
        <v>22</v>
      </c>
    </row>
    <row r="119" spans="1:9" ht="17.25" thickTop="1" x14ac:dyDescent="0.3">
      <c r="A119" s="15" t="s">
        <v>23</v>
      </c>
      <c r="B119" s="15" t="s">
        <v>24</v>
      </c>
      <c r="C119" s="21">
        <f>C118/D118</f>
        <v>0.95173402804711649</v>
      </c>
      <c r="D119" s="21">
        <f>D118/D118</f>
        <v>1</v>
      </c>
      <c r="E119" s="28"/>
      <c r="F119" s="3" t="s">
        <v>25</v>
      </c>
    </row>
    <row r="120" spans="1:9" ht="16.5" x14ac:dyDescent="0.3">
      <c r="A120" s="11" t="s">
        <v>26</v>
      </c>
      <c r="B120" s="11" t="s">
        <v>27</v>
      </c>
      <c r="C120" s="29">
        <v>0.12</v>
      </c>
      <c r="D120" s="29">
        <v>0.12</v>
      </c>
      <c r="E120" s="29"/>
      <c r="F120" s="1"/>
    </row>
    <row r="121" spans="1:9" ht="16.5" x14ac:dyDescent="0.3">
      <c r="A121" s="15" t="s">
        <v>28</v>
      </c>
      <c r="B121" s="15" t="s">
        <v>29</v>
      </c>
      <c r="C121" s="30">
        <f>ROUND(C119*(1-C120)+C120,4)</f>
        <v>0.95750000000000002</v>
      </c>
      <c r="D121" s="30">
        <f>ROUND(D119*(1-D120)+D120,4)</f>
        <v>1</v>
      </c>
      <c r="E121" s="29"/>
      <c r="F121" s="3" t="s">
        <v>30</v>
      </c>
    </row>
    <row r="122" spans="1:9" ht="17.25" thickBot="1" x14ac:dyDescent="0.35">
      <c r="A122" s="31" t="s">
        <v>31</v>
      </c>
      <c r="B122" s="31" t="s">
        <v>32</v>
      </c>
      <c r="C122" s="32">
        <f>C121</f>
        <v>0.95750000000000002</v>
      </c>
      <c r="D122" s="32">
        <v>1.02467</v>
      </c>
      <c r="E122" s="33"/>
      <c r="F122" s="1" t="s">
        <v>33</v>
      </c>
    </row>
    <row r="123" spans="1:9" ht="17.25" thickTop="1" x14ac:dyDescent="0.3">
      <c r="A123" s="11" t="s">
        <v>34</v>
      </c>
      <c r="B123" s="11" t="s">
        <v>35</v>
      </c>
      <c r="C123" s="34">
        <f>C122/D122</f>
        <v>0.93444718787512082</v>
      </c>
      <c r="D123" s="34">
        <v>1</v>
      </c>
      <c r="E123" s="33"/>
      <c r="F123" s="3" t="s">
        <v>36</v>
      </c>
      <c r="I123" s="5"/>
    </row>
  </sheetData>
  <mergeCells count="7">
    <mergeCell ref="A87:D87"/>
    <mergeCell ref="A107:D107"/>
    <mergeCell ref="A4:E4"/>
    <mergeCell ref="A8:D8"/>
    <mergeCell ref="A28:D28"/>
    <mergeCell ref="A47:D47"/>
    <mergeCell ref="A67:D67"/>
  </mergeCells>
  <printOptions horizontalCentered="1"/>
  <pageMargins left="0.2" right="0.2" top="0.75" bottom="0.75" header="0.3" footer="0.3"/>
  <pageSetup scale="69" orientation="landscape" r:id="rId1"/>
  <headerFooter>
    <oddFooter>&amp;C&amp;"Arial,Regular"&amp;8©, Copyright, State Farm Mutual Automobile Insurance Company 2022
No reproduction of this copyrighted material allowed without express written consent from State Farm®</oddFooter>
  </headerFooter>
  <rowBreaks count="2" manualBreakCount="2">
    <brk id="46" max="5" man="1"/>
    <brk id="86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Supplemental Exhibit 11</vt:lpstr>
      <vt:lpstr>'Supplemental Exhibit 11'!Print_Area</vt:lpstr>
      <vt:lpstr>'Supplemental Exhibit 11'!Print_Titles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Madalyn Winger</dc:creator>
  <cp:lastModifiedBy>Emily Gaertner</cp:lastModifiedBy>
  <cp:lastPrinted>2022-10-25T20:24:40Z</cp:lastPrinted>
  <dcterms:created xsi:type="dcterms:W3CDTF">2022-10-20T11:28:23Z</dcterms:created>
  <dcterms:modified xsi:type="dcterms:W3CDTF">2022-10-25T20:24:49Z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2022-10-20T11:28:24Z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f4f95df2-2321-45f4-8cd9-6ce535ef1e99</vt:lpwstr>
  </property>
  <property fmtid="{D5CDD505-2E9C-101B-9397-08002B2CF9AE}" pid="8" name="MSIP_Label_261ecbe3-7ba9-4124-b9d7-ffd820687beb_ContentBits">
    <vt:lpwstr>0</vt:lpwstr>
  </property>
</Properties>
</file>