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W:\P-C ACTUARIAL\HOMEOWNERS\State Files 2019 and Forward\California\2023\RDP\Filing\Filing Documents\@WMD Removal and Prop Chg Amendment\Exhibits\"/>
    </mc:Choice>
  </mc:AlternateContent>
  <xr:revisionPtr revIDLastSave="0" documentId="8_{8A0843A9-0F4F-4AF7-9706-D7EA8218F900}" xr6:coauthVersionLast="47" xr6:coauthVersionMax="47" xr10:uidLastSave="{00000000-0000-0000-0000-000000000000}"/>
  <bookViews>
    <workbookView xWindow="28680" yWindow="-120" windowWidth="29040" windowHeight="15840" tabRatio="840" xr2:uid="{00000000-000D-0000-FFFF-FFFF00000000}"/>
  </bookViews>
  <sheets>
    <sheet name="Exhibit 2" sheetId="239" r:id="rId1"/>
    <sheet name="Exhibit 3" sheetId="240" r:id="rId2"/>
    <sheet name="Exhibit 4" sheetId="199" r:id="rId3"/>
    <sheet name="Exhibit 6" sheetId="241" r:id="rId4"/>
    <sheet name="Exhibit 9 - p1" sheetId="201" r:id="rId5"/>
    <sheet name="Exhibit 9 - p2" sheetId="187" r:id="rId6"/>
    <sheet name="Exhibit 9 - p3" sheetId="205" r:id="rId7"/>
    <sheet name="Exhibit 9 - p4" sheetId="206" r:id="rId8"/>
    <sheet name="Exhibit 9 - p5" sheetId="261" r:id="rId9"/>
    <sheet name="Exhibit 9 - p6" sheetId="244" r:id="rId10"/>
    <sheet name="Exhibit 9 - p7" sheetId="245" r:id="rId11"/>
    <sheet name="Exhibit 10" sheetId="231" r:id="rId12"/>
    <sheet name="Exhibit 11" sheetId="242" r:id="rId13"/>
    <sheet name="Exhibit 12" sheetId="213" r:id="rId14"/>
    <sheet name="Exhibit 14" sheetId="259" r:id="rId15"/>
    <sheet name="Exhibit 14A" sheetId="260" r:id="rId16"/>
    <sheet name="Exhibit 15A" sheetId="276" r:id="rId17"/>
    <sheet name="Exhibit 15B" sheetId="277" r:id="rId18"/>
    <sheet name="Exhibit 15C" sheetId="279" r:id="rId19"/>
    <sheet name="Exhibit 15D" sheetId="278" r:id="rId20"/>
    <sheet name="Exhibit 19" sheetId="275" r:id="rId21"/>
    <sheet name="Exhibit 20 - p1" sheetId="175" r:id="rId22"/>
    <sheet name="Exhibit 20 - p2" sheetId="262" r:id="rId23"/>
    <sheet name="Reinsurance Exh" sheetId="136" r:id="rId24"/>
  </sheets>
  <externalReferences>
    <externalReference r:id="rId25"/>
    <externalReference r:id="rId26"/>
  </externalReferences>
  <definedNames>
    <definedName name="_AMO_UniqueIdentifier" localSheetId="21" hidden="1">"'24250caf-7af1-475b-9a4b-b6ed1733cbb5'"</definedName>
    <definedName name="_xlnm._FilterDatabase" localSheetId="16" hidden="1">'Exhibit 15A'!$A$10:$G$2280</definedName>
    <definedName name="_Key1" localSheetId="11" hidden="1">#REF!</definedName>
    <definedName name="_Key1" localSheetId="17" hidden="1">#REF!</definedName>
    <definedName name="_Key1" localSheetId="18" hidden="1">#REF!</definedName>
    <definedName name="_Key1" localSheetId="20" hidden="1">#REF!</definedName>
    <definedName name="_Key1" localSheetId="6" hidden="1">#REF!</definedName>
    <definedName name="_Key1" localSheetId="23" hidden="1">#REF!</definedName>
    <definedName name="_Key1" hidden="1">#REF!</definedName>
    <definedName name="_Order1" hidden="1">0</definedName>
    <definedName name="_Sort" localSheetId="11" hidden="1">#REF!</definedName>
    <definedName name="_Sort" localSheetId="17" hidden="1">#REF!</definedName>
    <definedName name="_Sort" localSheetId="18" hidden="1">#REF!</definedName>
    <definedName name="_Sort" localSheetId="20" hidden="1">#REF!</definedName>
    <definedName name="_Sort" localSheetId="6" hidden="1">#REF!</definedName>
    <definedName name="_Sort" localSheetId="23" hidden="1">#REF!</definedName>
    <definedName name="_Sort" hidden="1">#REF!</definedName>
    <definedName name="EndDate">[1]Inputs!$A$5</definedName>
    <definedName name="HCODE">[1]Inputs!$A$2</definedName>
    <definedName name="Indicated_Change">[2]Inputs!$F$2</definedName>
    <definedName name="_xlnm.Print_Area" localSheetId="16">'Exhibit 15A'!$A$1:$F$2280</definedName>
    <definedName name="_xlnm.Print_Titles" localSheetId="16">'Exhibit 15A'!$1:$10</definedName>
    <definedName name="StartDate">[1]Inputs!$A$4</definedName>
    <definedName name="State">[1]Inputs!$A$3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279" l="1"/>
  <c r="C10" i="279"/>
  <c r="C13" i="279" s="1"/>
  <c r="E21" i="278"/>
  <c r="D13" i="278"/>
  <c r="C13" i="278"/>
  <c r="F80" i="277"/>
  <c r="F79" i="277"/>
  <c r="F78" i="277"/>
  <c r="F76" i="277"/>
  <c r="F75" i="277"/>
  <c r="F74" i="277"/>
  <c r="D74" i="277"/>
  <c r="C71" i="277"/>
  <c r="C74" i="277" s="1"/>
  <c r="F70" i="277"/>
  <c r="F68" i="277"/>
  <c r="F63" i="277"/>
  <c r="F62" i="277"/>
  <c r="D62" i="277"/>
  <c r="D63" i="277" s="1"/>
  <c r="C62" i="277"/>
  <c r="C63" i="277" s="1"/>
  <c r="F61" i="277"/>
  <c r="D61" i="277"/>
  <c r="F54" i="277"/>
  <c r="F53" i="277"/>
  <c r="D53" i="277"/>
  <c r="D54" i="277" s="1"/>
  <c r="C53" i="277"/>
  <c r="F46" i="277"/>
  <c r="F45" i="277"/>
  <c r="C44" i="277"/>
  <c r="F41" i="277"/>
  <c r="D41" i="277"/>
  <c r="D45" i="277" s="1"/>
  <c r="D46" i="277" s="1"/>
  <c r="F40" i="277"/>
  <c r="D40" i="277"/>
  <c r="C40" i="277"/>
  <c r="C41" i="277" s="1"/>
  <c r="C45" i="277" s="1"/>
  <c r="C46" i="277" s="1"/>
  <c r="F33" i="277"/>
  <c r="F32" i="277"/>
  <c r="C31" i="277"/>
  <c r="F28" i="277"/>
  <c r="C28" i="277"/>
  <c r="F27" i="277"/>
  <c r="D27" i="277"/>
  <c r="D28" i="277" s="1"/>
  <c r="D32" i="277" s="1"/>
  <c r="D33" i="277" s="1"/>
  <c r="C27" i="277"/>
  <c r="F20" i="277"/>
  <c r="F19" i="277"/>
  <c r="F18" i="277"/>
  <c r="C16" i="277"/>
  <c r="F13" i="277"/>
  <c r="C13" i="277"/>
  <c r="F12" i="277"/>
  <c r="D12" i="277"/>
  <c r="D13" i="277" s="1"/>
  <c r="C12" i="277"/>
  <c r="F2280" i="276"/>
  <c r="D2280" i="276"/>
  <c r="F2279" i="276"/>
  <c r="D2279" i="276"/>
  <c r="F2278" i="276"/>
  <c r="D2278" i="276"/>
  <c r="F2277" i="276"/>
  <c r="D2277" i="276"/>
  <c r="F2276" i="276"/>
  <c r="D2276" i="276"/>
  <c r="F2275" i="276"/>
  <c r="D2275" i="276"/>
  <c r="F2274" i="276"/>
  <c r="D2274" i="276"/>
  <c r="F2273" i="276"/>
  <c r="D2273" i="276"/>
  <c r="F2272" i="276"/>
  <c r="D2272" i="276"/>
  <c r="F2271" i="276"/>
  <c r="D2271" i="276"/>
  <c r="F2270" i="276"/>
  <c r="D2270" i="276"/>
  <c r="F2269" i="276"/>
  <c r="D2269" i="276"/>
  <c r="F2268" i="276"/>
  <c r="D2268" i="276"/>
  <c r="F2267" i="276"/>
  <c r="D2267" i="276"/>
  <c r="F2266" i="276"/>
  <c r="D2266" i="276"/>
  <c r="F2265" i="276"/>
  <c r="D2265" i="276"/>
  <c r="F2264" i="276"/>
  <c r="D2264" i="276"/>
  <c r="F2263" i="276"/>
  <c r="D2263" i="276"/>
  <c r="F2262" i="276"/>
  <c r="D2262" i="276"/>
  <c r="F2261" i="276"/>
  <c r="D2261" i="276"/>
  <c r="F2260" i="276"/>
  <c r="D2260" i="276"/>
  <c r="F2259" i="276"/>
  <c r="D2259" i="276"/>
  <c r="F2258" i="276"/>
  <c r="D2258" i="276"/>
  <c r="F2257" i="276"/>
  <c r="D2257" i="276"/>
  <c r="F2256" i="276"/>
  <c r="D2256" i="276"/>
  <c r="F2255" i="276"/>
  <c r="D2255" i="276"/>
  <c r="F2254" i="276"/>
  <c r="D2254" i="276"/>
  <c r="F2253" i="276"/>
  <c r="D2253" i="276"/>
  <c r="F2252" i="276"/>
  <c r="D2252" i="276"/>
  <c r="F2251" i="276"/>
  <c r="D2251" i="276"/>
  <c r="F2250" i="276"/>
  <c r="D2250" i="276"/>
  <c r="F2249" i="276"/>
  <c r="D2249" i="276"/>
  <c r="F2248" i="276"/>
  <c r="D2248" i="276"/>
  <c r="F2247" i="276"/>
  <c r="D2247" i="276"/>
  <c r="F2246" i="276"/>
  <c r="D2246" i="276"/>
  <c r="F2245" i="276"/>
  <c r="D2245" i="276"/>
  <c r="F2244" i="276"/>
  <c r="D2244" i="276"/>
  <c r="F2243" i="276"/>
  <c r="D2243" i="276"/>
  <c r="F2242" i="276"/>
  <c r="D2242" i="276"/>
  <c r="F2241" i="276"/>
  <c r="D2241" i="276"/>
  <c r="F2240" i="276"/>
  <c r="D2240" i="276"/>
  <c r="F2239" i="276"/>
  <c r="D2239" i="276"/>
  <c r="F2238" i="276"/>
  <c r="D2238" i="276"/>
  <c r="F2237" i="276"/>
  <c r="D2237" i="276"/>
  <c r="F2236" i="276"/>
  <c r="D2236" i="276"/>
  <c r="F2235" i="276"/>
  <c r="D2235" i="276"/>
  <c r="F2234" i="276"/>
  <c r="D2234" i="276"/>
  <c r="F2233" i="276"/>
  <c r="D2233" i="276"/>
  <c r="F2232" i="276"/>
  <c r="D2232" i="276"/>
  <c r="F2231" i="276"/>
  <c r="D2231" i="276"/>
  <c r="F2230" i="276"/>
  <c r="D2230" i="276"/>
  <c r="F2229" i="276"/>
  <c r="D2229" i="276"/>
  <c r="F2228" i="276"/>
  <c r="D2228" i="276"/>
  <c r="F2227" i="276"/>
  <c r="D2227" i="276"/>
  <c r="F2226" i="276"/>
  <c r="D2226" i="276"/>
  <c r="F2225" i="276"/>
  <c r="D2225" i="276"/>
  <c r="F2224" i="276"/>
  <c r="D2224" i="276"/>
  <c r="F2223" i="276"/>
  <c r="D2223" i="276"/>
  <c r="F2222" i="276"/>
  <c r="D2222" i="276"/>
  <c r="F2221" i="276"/>
  <c r="D2221" i="276"/>
  <c r="F2220" i="276"/>
  <c r="D2220" i="276"/>
  <c r="F2219" i="276"/>
  <c r="D2219" i="276"/>
  <c r="F2218" i="276"/>
  <c r="D2218" i="276"/>
  <c r="F2217" i="276"/>
  <c r="D2217" i="276"/>
  <c r="F2216" i="276"/>
  <c r="D2216" i="276"/>
  <c r="F2215" i="276"/>
  <c r="D2215" i="276"/>
  <c r="F2214" i="276"/>
  <c r="D2214" i="276"/>
  <c r="F2213" i="276"/>
  <c r="D2213" i="276"/>
  <c r="F2212" i="276"/>
  <c r="D2212" i="276"/>
  <c r="F2211" i="276"/>
  <c r="D2211" i="276"/>
  <c r="F2210" i="276"/>
  <c r="D2210" i="276"/>
  <c r="F2209" i="276"/>
  <c r="D2209" i="276"/>
  <c r="F2208" i="276"/>
  <c r="D2208" i="276"/>
  <c r="F2207" i="276"/>
  <c r="D2207" i="276"/>
  <c r="F2206" i="276"/>
  <c r="D2206" i="276"/>
  <c r="F2205" i="276"/>
  <c r="D2205" i="276"/>
  <c r="F2204" i="276"/>
  <c r="D2204" i="276"/>
  <c r="F2203" i="276"/>
  <c r="D2203" i="276"/>
  <c r="F2202" i="276"/>
  <c r="D2202" i="276"/>
  <c r="F2201" i="276"/>
  <c r="D2201" i="276"/>
  <c r="F2200" i="276"/>
  <c r="D2200" i="276"/>
  <c r="F2199" i="276"/>
  <c r="D2199" i="276"/>
  <c r="F2198" i="276"/>
  <c r="D2198" i="276"/>
  <c r="F2197" i="276"/>
  <c r="D2197" i="276"/>
  <c r="F2196" i="276"/>
  <c r="D2196" i="276"/>
  <c r="F2195" i="276"/>
  <c r="D2195" i="276"/>
  <c r="F2194" i="276"/>
  <c r="D2194" i="276"/>
  <c r="F2193" i="276"/>
  <c r="D2193" i="276"/>
  <c r="F2192" i="276"/>
  <c r="D2192" i="276"/>
  <c r="F2191" i="276"/>
  <c r="D2191" i="276"/>
  <c r="F2190" i="276"/>
  <c r="D2190" i="276"/>
  <c r="F2189" i="276"/>
  <c r="D2189" i="276"/>
  <c r="F2188" i="276"/>
  <c r="D2188" i="276"/>
  <c r="F2187" i="276"/>
  <c r="D2187" i="276"/>
  <c r="F2186" i="276"/>
  <c r="D2186" i="276"/>
  <c r="F2185" i="276"/>
  <c r="D2185" i="276"/>
  <c r="F2184" i="276"/>
  <c r="D2184" i="276"/>
  <c r="F2183" i="276"/>
  <c r="D2183" i="276"/>
  <c r="F2182" i="276"/>
  <c r="D2182" i="276"/>
  <c r="F2181" i="276"/>
  <c r="D2181" i="276"/>
  <c r="F2180" i="276"/>
  <c r="D2180" i="276"/>
  <c r="F2179" i="276"/>
  <c r="D2179" i="276"/>
  <c r="F2178" i="276"/>
  <c r="D2178" i="276"/>
  <c r="F2177" i="276"/>
  <c r="D2177" i="276"/>
  <c r="F2176" i="276"/>
  <c r="D2176" i="276"/>
  <c r="F2175" i="276"/>
  <c r="D2175" i="276"/>
  <c r="F2174" i="276"/>
  <c r="D2174" i="276"/>
  <c r="F2173" i="276"/>
  <c r="D2173" i="276"/>
  <c r="F2172" i="276"/>
  <c r="D2172" i="276"/>
  <c r="F2171" i="276"/>
  <c r="D2171" i="276"/>
  <c r="F2170" i="276"/>
  <c r="D2170" i="276"/>
  <c r="F2169" i="276"/>
  <c r="D2169" i="276"/>
  <c r="F2168" i="276"/>
  <c r="D2168" i="276"/>
  <c r="F2167" i="276"/>
  <c r="D2167" i="276"/>
  <c r="F2166" i="276"/>
  <c r="D2166" i="276"/>
  <c r="F2165" i="276"/>
  <c r="D2165" i="276"/>
  <c r="F2164" i="276"/>
  <c r="D2164" i="276"/>
  <c r="F2163" i="276"/>
  <c r="D2163" i="276"/>
  <c r="F2162" i="276"/>
  <c r="D2162" i="276"/>
  <c r="F2161" i="276"/>
  <c r="D2161" i="276"/>
  <c r="F2160" i="276"/>
  <c r="D2160" i="276"/>
  <c r="F2159" i="276"/>
  <c r="D2159" i="276"/>
  <c r="F2158" i="276"/>
  <c r="D2158" i="276"/>
  <c r="F2157" i="276"/>
  <c r="D2157" i="276"/>
  <c r="F2156" i="276"/>
  <c r="D2156" i="276"/>
  <c r="F2155" i="276"/>
  <c r="D2155" i="276"/>
  <c r="F2154" i="276"/>
  <c r="D2154" i="276"/>
  <c r="F2153" i="276"/>
  <c r="D2153" i="276"/>
  <c r="F2152" i="276"/>
  <c r="D2152" i="276"/>
  <c r="F2151" i="276"/>
  <c r="D2151" i="276"/>
  <c r="F2150" i="276"/>
  <c r="D2150" i="276"/>
  <c r="F2149" i="276"/>
  <c r="D2149" i="276"/>
  <c r="F2148" i="276"/>
  <c r="D2148" i="276"/>
  <c r="F2147" i="276"/>
  <c r="D2147" i="276"/>
  <c r="F2146" i="276"/>
  <c r="D2146" i="276"/>
  <c r="F2145" i="276"/>
  <c r="D2145" i="276"/>
  <c r="F2144" i="276"/>
  <c r="D2144" i="276"/>
  <c r="F2143" i="276"/>
  <c r="D2143" i="276"/>
  <c r="F2142" i="276"/>
  <c r="D2142" i="276"/>
  <c r="F2141" i="276"/>
  <c r="D2141" i="276"/>
  <c r="F2140" i="276"/>
  <c r="D2140" i="276"/>
  <c r="F2139" i="276"/>
  <c r="D2139" i="276"/>
  <c r="F2138" i="276"/>
  <c r="D2138" i="276"/>
  <c r="F2137" i="276"/>
  <c r="D2137" i="276"/>
  <c r="F2136" i="276"/>
  <c r="D2136" i="276"/>
  <c r="F2135" i="276"/>
  <c r="D2135" i="276"/>
  <c r="F2134" i="276"/>
  <c r="D2134" i="276"/>
  <c r="F2133" i="276"/>
  <c r="D2133" i="276"/>
  <c r="F2132" i="276"/>
  <c r="D2132" i="276"/>
  <c r="F2131" i="276"/>
  <c r="D2131" i="276"/>
  <c r="F2130" i="276"/>
  <c r="D2130" i="276"/>
  <c r="F2129" i="276"/>
  <c r="D2129" i="276"/>
  <c r="F2128" i="276"/>
  <c r="D2128" i="276"/>
  <c r="F2127" i="276"/>
  <c r="D2127" i="276"/>
  <c r="F2126" i="276"/>
  <c r="D2126" i="276"/>
  <c r="F2125" i="276"/>
  <c r="D2125" i="276"/>
  <c r="F2124" i="276"/>
  <c r="D2124" i="276"/>
  <c r="F2123" i="276"/>
  <c r="D2123" i="276"/>
  <c r="F2122" i="276"/>
  <c r="D2122" i="276"/>
  <c r="F2121" i="276"/>
  <c r="D2121" i="276"/>
  <c r="F2120" i="276"/>
  <c r="D2120" i="276"/>
  <c r="F2119" i="276"/>
  <c r="D2119" i="276"/>
  <c r="F2118" i="276"/>
  <c r="D2118" i="276"/>
  <c r="F2117" i="276"/>
  <c r="D2117" i="276"/>
  <c r="F2116" i="276"/>
  <c r="D2116" i="276"/>
  <c r="F2115" i="276"/>
  <c r="D2115" i="276"/>
  <c r="F2114" i="276"/>
  <c r="D2114" i="276"/>
  <c r="F2113" i="276"/>
  <c r="D2113" i="276"/>
  <c r="F2112" i="276"/>
  <c r="D2112" i="276"/>
  <c r="F2111" i="276"/>
  <c r="D2111" i="276"/>
  <c r="F2110" i="276"/>
  <c r="D2110" i="276"/>
  <c r="F2109" i="276"/>
  <c r="D2109" i="276"/>
  <c r="F2108" i="276"/>
  <c r="D2108" i="276"/>
  <c r="F2107" i="276"/>
  <c r="D2107" i="276"/>
  <c r="F2106" i="276"/>
  <c r="D2106" i="276"/>
  <c r="F2105" i="276"/>
  <c r="D2105" i="276"/>
  <c r="F2104" i="276"/>
  <c r="D2104" i="276"/>
  <c r="F2103" i="276"/>
  <c r="D2103" i="276"/>
  <c r="F2102" i="276"/>
  <c r="D2102" i="276"/>
  <c r="F2101" i="276"/>
  <c r="D2101" i="276"/>
  <c r="F2100" i="276"/>
  <c r="D2100" i="276"/>
  <c r="F2099" i="276"/>
  <c r="D2099" i="276"/>
  <c r="F2098" i="276"/>
  <c r="D2098" i="276"/>
  <c r="F2097" i="276"/>
  <c r="D2097" i="276"/>
  <c r="F2096" i="276"/>
  <c r="D2096" i="276"/>
  <c r="F2095" i="276"/>
  <c r="D2095" i="276"/>
  <c r="F2094" i="276"/>
  <c r="D2094" i="276"/>
  <c r="F2093" i="276"/>
  <c r="D2093" i="276"/>
  <c r="F2092" i="276"/>
  <c r="D2092" i="276"/>
  <c r="F2091" i="276"/>
  <c r="D2091" i="276"/>
  <c r="F2090" i="276"/>
  <c r="D2090" i="276"/>
  <c r="F2089" i="276"/>
  <c r="D2089" i="276"/>
  <c r="F2088" i="276"/>
  <c r="D2088" i="276"/>
  <c r="F2087" i="276"/>
  <c r="D2087" i="276"/>
  <c r="F2086" i="276"/>
  <c r="D2086" i="276"/>
  <c r="F2085" i="276"/>
  <c r="D2085" i="276"/>
  <c r="F2084" i="276"/>
  <c r="D2084" i="276"/>
  <c r="F2083" i="276"/>
  <c r="D2083" i="276"/>
  <c r="F2082" i="276"/>
  <c r="D2082" i="276"/>
  <c r="F2081" i="276"/>
  <c r="D2081" i="276"/>
  <c r="F2080" i="276"/>
  <c r="D2080" i="276"/>
  <c r="F2079" i="276"/>
  <c r="D2079" i="276"/>
  <c r="F2078" i="276"/>
  <c r="D2078" i="276"/>
  <c r="F2077" i="276"/>
  <c r="D2077" i="276"/>
  <c r="F2076" i="276"/>
  <c r="D2076" i="276"/>
  <c r="F2075" i="276"/>
  <c r="D2075" i="276"/>
  <c r="F2074" i="276"/>
  <c r="D2074" i="276"/>
  <c r="F2073" i="276"/>
  <c r="D2073" i="276"/>
  <c r="F2072" i="276"/>
  <c r="D2072" i="276"/>
  <c r="F2071" i="276"/>
  <c r="D2071" i="276"/>
  <c r="F2070" i="276"/>
  <c r="D2070" i="276"/>
  <c r="F2069" i="276"/>
  <c r="D2069" i="276"/>
  <c r="F2068" i="276"/>
  <c r="D2068" i="276"/>
  <c r="F2067" i="276"/>
  <c r="D2067" i="276"/>
  <c r="F2066" i="276"/>
  <c r="D2066" i="276"/>
  <c r="F2065" i="276"/>
  <c r="D2065" i="276"/>
  <c r="F2064" i="276"/>
  <c r="D2064" i="276"/>
  <c r="F2063" i="276"/>
  <c r="D2063" i="276"/>
  <c r="F2062" i="276"/>
  <c r="D2062" i="276"/>
  <c r="F2061" i="276"/>
  <c r="D2061" i="276"/>
  <c r="F2060" i="276"/>
  <c r="D2060" i="276"/>
  <c r="F2059" i="276"/>
  <c r="D2059" i="276"/>
  <c r="F2058" i="276"/>
  <c r="D2058" i="276"/>
  <c r="F2057" i="276"/>
  <c r="D2057" i="276"/>
  <c r="F2056" i="276"/>
  <c r="D2056" i="276"/>
  <c r="F2055" i="276"/>
  <c r="D2055" i="276"/>
  <c r="F2054" i="276"/>
  <c r="D2054" i="276"/>
  <c r="F2053" i="276"/>
  <c r="D2053" i="276"/>
  <c r="F2052" i="276"/>
  <c r="D2052" i="276"/>
  <c r="F2051" i="276"/>
  <c r="D2051" i="276"/>
  <c r="F2050" i="276"/>
  <c r="D2050" i="276"/>
  <c r="F2049" i="276"/>
  <c r="D2049" i="276"/>
  <c r="F2048" i="276"/>
  <c r="D2048" i="276"/>
  <c r="F2047" i="276"/>
  <c r="D2047" i="276"/>
  <c r="F2046" i="276"/>
  <c r="D2046" i="276"/>
  <c r="F2045" i="276"/>
  <c r="D2045" i="276"/>
  <c r="F2044" i="276"/>
  <c r="D2044" i="276"/>
  <c r="F2043" i="276"/>
  <c r="D2043" i="276"/>
  <c r="F2042" i="276"/>
  <c r="D2042" i="276"/>
  <c r="F2041" i="276"/>
  <c r="D2041" i="276"/>
  <c r="F2040" i="276"/>
  <c r="D2040" i="276"/>
  <c r="F2039" i="276"/>
  <c r="D2039" i="276"/>
  <c r="F2038" i="276"/>
  <c r="D2038" i="276"/>
  <c r="F2037" i="276"/>
  <c r="D2037" i="276"/>
  <c r="F2036" i="276"/>
  <c r="D2036" i="276"/>
  <c r="F2035" i="276"/>
  <c r="D2035" i="276"/>
  <c r="F2034" i="276"/>
  <c r="D2034" i="276"/>
  <c r="F2033" i="276"/>
  <c r="D2033" i="276"/>
  <c r="F2032" i="276"/>
  <c r="D2032" i="276"/>
  <c r="F2031" i="276"/>
  <c r="D2031" i="276"/>
  <c r="F2030" i="276"/>
  <c r="D2030" i="276"/>
  <c r="F2029" i="276"/>
  <c r="D2029" i="276"/>
  <c r="F2028" i="276"/>
  <c r="D2028" i="276"/>
  <c r="F2027" i="276"/>
  <c r="D2027" i="276"/>
  <c r="F2026" i="276"/>
  <c r="D2026" i="276"/>
  <c r="F2025" i="276"/>
  <c r="D2025" i="276"/>
  <c r="F2024" i="276"/>
  <c r="D2024" i="276"/>
  <c r="F2023" i="276"/>
  <c r="D2023" i="276"/>
  <c r="F2022" i="276"/>
  <c r="D2022" i="276"/>
  <c r="F2021" i="276"/>
  <c r="D2021" i="276"/>
  <c r="F2020" i="276"/>
  <c r="D2020" i="276"/>
  <c r="F2019" i="276"/>
  <c r="D2019" i="276"/>
  <c r="F2018" i="276"/>
  <c r="D2018" i="276"/>
  <c r="F2017" i="276"/>
  <c r="D2017" i="276"/>
  <c r="F2016" i="276"/>
  <c r="D2016" i="276"/>
  <c r="F2015" i="276"/>
  <c r="D2015" i="276"/>
  <c r="F2014" i="276"/>
  <c r="D2014" i="276"/>
  <c r="F2013" i="276"/>
  <c r="D2013" i="276"/>
  <c r="F2012" i="276"/>
  <c r="D2012" i="276"/>
  <c r="F2011" i="276"/>
  <c r="D2011" i="276"/>
  <c r="F2010" i="276"/>
  <c r="D2010" i="276"/>
  <c r="F2009" i="276"/>
  <c r="D2009" i="276"/>
  <c r="F2008" i="276"/>
  <c r="D2008" i="276"/>
  <c r="F2007" i="276"/>
  <c r="D2007" i="276"/>
  <c r="F2006" i="276"/>
  <c r="D2006" i="276"/>
  <c r="F2005" i="276"/>
  <c r="D2005" i="276"/>
  <c r="F2004" i="276"/>
  <c r="D2004" i="276"/>
  <c r="F2003" i="276"/>
  <c r="D2003" i="276"/>
  <c r="F2002" i="276"/>
  <c r="D2002" i="276"/>
  <c r="F2001" i="276"/>
  <c r="D2001" i="276"/>
  <c r="F2000" i="276"/>
  <c r="D2000" i="276"/>
  <c r="F1999" i="276"/>
  <c r="D1999" i="276"/>
  <c r="F1998" i="276"/>
  <c r="D1998" i="276"/>
  <c r="F1997" i="276"/>
  <c r="D1997" i="276"/>
  <c r="F1996" i="276"/>
  <c r="D1996" i="276"/>
  <c r="F1995" i="276"/>
  <c r="D1995" i="276"/>
  <c r="F1994" i="276"/>
  <c r="D1994" i="276"/>
  <c r="F1993" i="276"/>
  <c r="D1993" i="276"/>
  <c r="F1992" i="276"/>
  <c r="D1992" i="276"/>
  <c r="F1991" i="276"/>
  <c r="D1991" i="276"/>
  <c r="F1990" i="276"/>
  <c r="D1990" i="276"/>
  <c r="F1989" i="276"/>
  <c r="D1989" i="276"/>
  <c r="F1988" i="276"/>
  <c r="D1988" i="276"/>
  <c r="F1987" i="276"/>
  <c r="D1987" i="276"/>
  <c r="F1986" i="276"/>
  <c r="D1986" i="276"/>
  <c r="F1985" i="276"/>
  <c r="D1985" i="276"/>
  <c r="F1984" i="276"/>
  <c r="D1984" i="276"/>
  <c r="F1983" i="276"/>
  <c r="D1983" i="276"/>
  <c r="F1982" i="276"/>
  <c r="D1982" i="276"/>
  <c r="F1981" i="276"/>
  <c r="D1981" i="276"/>
  <c r="F1980" i="276"/>
  <c r="D1980" i="276"/>
  <c r="F1979" i="276"/>
  <c r="D1979" i="276"/>
  <c r="F1978" i="276"/>
  <c r="D1978" i="276"/>
  <c r="F1977" i="276"/>
  <c r="D1977" i="276"/>
  <c r="F1976" i="276"/>
  <c r="D1976" i="276"/>
  <c r="F1975" i="276"/>
  <c r="D1975" i="276"/>
  <c r="F1974" i="276"/>
  <c r="D1974" i="276"/>
  <c r="F1973" i="276"/>
  <c r="D1973" i="276"/>
  <c r="F1972" i="276"/>
  <c r="D1972" i="276"/>
  <c r="F1971" i="276"/>
  <c r="D1971" i="276"/>
  <c r="F1970" i="276"/>
  <c r="D1970" i="276"/>
  <c r="F1969" i="276"/>
  <c r="D1969" i="276"/>
  <c r="F1968" i="276"/>
  <c r="D1968" i="276"/>
  <c r="F1967" i="276"/>
  <c r="D1967" i="276"/>
  <c r="F1966" i="276"/>
  <c r="D1966" i="276"/>
  <c r="F1965" i="276"/>
  <c r="D1965" i="276"/>
  <c r="F1964" i="276"/>
  <c r="D1964" i="276"/>
  <c r="F1963" i="276"/>
  <c r="D1963" i="276"/>
  <c r="F1962" i="276"/>
  <c r="D1962" i="276"/>
  <c r="F1961" i="276"/>
  <c r="D1961" i="276"/>
  <c r="F1960" i="276"/>
  <c r="D1960" i="276"/>
  <c r="F1959" i="276"/>
  <c r="D1959" i="276"/>
  <c r="F1958" i="276"/>
  <c r="D1958" i="276"/>
  <c r="F1957" i="276"/>
  <c r="D1957" i="276"/>
  <c r="F1956" i="276"/>
  <c r="D1956" i="276"/>
  <c r="F1955" i="276"/>
  <c r="D1955" i="276"/>
  <c r="F1954" i="276"/>
  <c r="D1954" i="276"/>
  <c r="F1953" i="276"/>
  <c r="D1953" i="276"/>
  <c r="F1952" i="276"/>
  <c r="D1952" i="276"/>
  <c r="F1951" i="276"/>
  <c r="D1951" i="276"/>
  <c r="F1950" i="276"/>
  <c r="D1950" i="276"/>
  <c r="F1949" i="276"/>
  <c r="D1949" i="276"/>
  <c r="F1948" i="276"/>
  <c r="D1948" i="276"/>
  <c r="F1947" i="276"/>
  <c r="D1947" i="276"/>
  <c r="F1946" i="276"/>
  <c r="D1946" i="276"/>
  <c r="F1945" i="276"/>
  <c r="D1945" i="276"/>
  <c r="F1944" i="276"/>
  <c r="D1944" i="276"/>
  <c r="F1943" i="276"/>
  <c r="D1943" i="276"/>
  <c r="F1942" i="276"/>
  <c r="D1942" i="276"/>
  <c r="F1941" i="276"/>
  <c r="D1941" i="276"/>
  <c r="F1940" i="276"/>
  <c r="D1940" i="276"/>
  <c r="F1939" i="276"/>
  <c r="D1939" i="276"/>
  <c r="F1938" i="276"/>
  <c r="D1938" i="276"/>
  <c r="F1937" i="276"/>
  <c r="D1937" i="276"/>
  <c r="F1936" i="276"/>
  <c r="D1936" i="276"/>
  <c r="F1935" i="276"/>
  <c r="D1935" i="276"/>
  <c r="F1934" i="276"/>
  <c r="D1934" i="276"/>
  <c r="F1933" i="276"/>
  <c r="D1933" i="276"/>
  <c r="F1932" i="276"/>
  <c r="D1932" i="276"/>
  <c r="F1931" i="276"/>
  <c r="D1931" i="276"/>
  <c r="F1930" i="276"/>
  <c r="D1930" i="276"/>
  <c r="F1929" i="276"/>
  <c r="D1929" i="276"/>
  <c r="F1928" i="276"/>
  <c r="D1928" i="276"/>
  <c r="F1927" i="276"/>
  <c r="D1927" i="276"/>
  <c r="F1926" i="276"/>
  <c r="D1926" i="276"/>
  <c r="F1925" i="276"/>
  <c r="D1925" i="276"/>
  <c r="F1924" i="276"/>
  <c r="D1924" i="276"/>
  <c r="F1923" i="276"/>
  <c r="D1923" i="276"/>
  <c r="F1922" i="276"/>
  <c r="D1922" i="276"/>
  <c r="F1921" i="276"/>
  <c r="D1921" i="276"/>
  <c r="F1920" i="276"/>
  <c r="D1920" i="276"/>
  <c r="F1919" i="276"/>
  <c r="D1919" i="276"/>
  <c r="F1918" i="276"/>
  <c r="D1918" i="276"/>
  <c r="F1917" i="276"/>
  <c r="D1917" i="276"/>
  <c r="F1916" i="276"/>
  <c r="D1916" i="276"/>
  <c r="F1915" i="276"/>
  <c r="D1915" i="276"/>
  <c r="F1914" i="276"/>
  <c r="D1914" i="276"/>
  <c r="F1913" i="276"/>
  <c r="D1913" i="276"/>
  <c r="F1912" i="276"/>
  <c r="D1912" i="276"/>
  <c r="F1911" i="276"/>
  <c r="D1911" i="276"/>
  <c r="F1910" i="276"/>
  <c r="D1910" i="276"/>
  <c r="F1909" i="276"/>
  <c r="D1909" i="276"/>
  <c r="F1908" i="276"/>
  <c r="D1908" i="276"/>
  <c r="F1907" i="276"/>
  <c r="D1907" i="276"/>
  <c r="F1906" i="276"/>
  <c r="D1906" i="276"/>
  <c r="F1905" i="276"/>
  <c r="D1905" i="276"/>
  <c r="F1904" i="276"/>
  <c r="D1904" i="276"/>
  <c r="F1903" i="276"/>
  <c r="D1903" i="276"/>
  <c r="F1902" i="276"/>
  <c r="D1902" i="276"/>
  <c r="F1901" i="276"/>
  <c r="D1901" i="276"/>
  <c r="F1900" i="276"/>
  <c r="D1900" i="276"/>
  <c r="F1899" i="276"/>
  <c r="D1899" i="276"/>
  <c r="F1898" i="276"/>
  <c r="D1898" i="276"/>
  <c r="F1897" i="276"/>
  <c r="D1897" i="276"/>
  <c r="F1896" i="276"/>
  <c r="D1896" i="276"/>
  <c r="F1895" i="276"/>
  <c r="D1895" i="276"/>
  <c r="F1894" i="276"/>
  <c r="D1894" i="276"/>
  <c r="F1893" i="276"/>
  <c r="D1893" i="276"/>
  <c r="F1892" i="276"/>
  <c r="D1892" i="276"/>
  <c r="F1891" i="276"/>
  <c r="D1891" i="276"/>
  <c r="F1890" i="276"/>
  <c r="D1890" i="276"/>
  <c r="F1889" i="276"/>
  <c r="D1889" i="276"/>
  <c r="F1888" i="276"/>
  <c r="D1888" i="276"/>
  <c r="F1887" i="276"/>
  <c r="D1887" i="276"/>
  <c r="F1886" i="276"/>
  <c r="D1886" i="276"/>
  <c r="F1885" i="276"/>
  <c r="D1885" i="276"/>
  <c r="F1884" i="276"/>
  <c r="D1884" i="276"/>
  <c r="F1883" i="276"/>
  <c r="D1883" i="276"/>
  <c r="F1882" i="276"/>
  <c r="D1882" i="276"/>
  <c r="F1881" i="276"/>
  <c r="D1881" i="276"/>
  <c r="F1880" i="276"/>
  <c r="D1880" i="276"/>
  <c r="F1879" i="276"/>
  <c r="D1879" i="276"/>
  <c r="F1878" i="276"/>
  <c r="D1878" i="276"/>
  <c r="F1877" i="276"/>
  <c r="D1877" i="276"/>
  <c r="F1876" i="276"/>
  <c r="D1876" i="276"/>
  <c r="F1875" i="276"/>
  <c r="D1875" i="276"/>
  <c r="F1874" i="276"/>
  <c r="D1874" i="276"/>
  <c r="F1873" i="276"/>
  <c r="D1873" i="276"/>
  <c r="F1872" i="276"/>
  <c r="D1872" i="276"/>
  <c r="F1871" i="276"/>
  <c r="D1871" i="276"/>
  <c r="F1870" i="276"/>
  <c r="D1870" i="276"/>
  <c r="F1869" i="276"/>
  <c r="D1869" i="276"/>
  <c r="F1868" i="276"/>
  <c r="D1868" i="276"/>
  <c r="F1867" i="276"/>
  <c r="D1867" i="276"/>
  <c r="F1866" i="276"/>
  <c r="D1866" i="276"/>
  <c r="F1865" i="276"/>
  <c r="D1865" i="276"/>
  <c r="F1864" i="276"/>
  <c r="D1864" i="276"/>
  <c r="F1863" i="276"/>
  <c r="D1863" i="276"/>
  <c r="F1862" i="276"/>
  <c r="D1862" i="276"/>
  <c r="F1861" i="276"/>
  <c r="D1861" i="276"/>
  <c r="F1860" i="276"/>
  <c r="D1860" i="276"/>
  <c r="F1859" i="276"/>
  <c r="D1859" i="276"/>
  <c r="F1858" i="276"/>
  <c r="D1858" i="276"/>
  <c r="F1857" i="276"/>
  <c r="D1857" i="276"/>
  <c r="F1856" i="276"/>
  <c r="D1856" i="276"/>
  <c r="F1855" i="276"/>
  <c r="D1855" i="276"/>
  <c r="F1854" i="276"/>
  <c r="D1854" i="276"/>
  <c r="F1853" i="276"/>
  <c r="D1853" i="276"/>
  <c r="F1852" i="276"/>
  <c r="D1852" i="276"/>
  <c r="F1851" i="276"/>
  <c r="D1851" i="276"/>
  <c r="F1850" i="276"/>
  <c r="D1850" i="276"/>
  <c r="F1849" i="276"/>
  <c r="D1849" i="276"/>
  <c r="F1848" i="276"/>
  <c r="D1848" i="276"/>
  <c r="F1847" i="276"/>
  <c r="D1847" i="276"/>
  <c r="F1846" i="276"/>
  <c r="D1846" i="276"/>
  <c r="F1845" i="276"/>
  <c r="D1845" i="276"/>
  <c r="F1844" i="276"/>
  <c r="D1844" i="276"/>
  <c r="F1843" i="276"/>
  <c r="D1843" i="276"/>
  <c r="F1842" i="276"/>
  <c r="D1842" i="276"/>
  <c r="F1841" i="276"/>
  <c r="D1841" i="276"/>
  <c r="F1840" i="276"/>
  <c r="D1840" i="276"/>
  <c r="F1839" i="276"/>
  <c r="D1839" i="276"/>
  <c r="F1838" i="276"/>
  <c r="D1838" i="276"/>
  <c r="F1837" i="276"/>
  <c r="D1837" i="276"/>
  <c r="F1836" i="276"/>
  <c r="D1836" i="276"/>
  <c r="F1835" i="276"/>
  <c r="D1835" i="276"/>
  <c r="F1834" i="276"/>
  <c r="D1834" i="276"/>
  <c r="F1833" i="276"/>
  <c r="D1833" i="276"/>
  <c r="F1832" i="276"/>
  <c r="D1832" i="276"/>
  <c r="F1831" i="276"/>
  <c r="D1831" i="276"/>
  <c r="F1830" i="276"/>
  <c r="D1830" i="276"/>
  <c r="F1829" i="276"/>
  <c r="D1829" i="276"/>
  <c r="F1828" i="276"/>
  <c r="D1828" i="276"/>
  <c r="F1827" i="276"/>
  <c r="D1827" i="276"/>
  <c r="F1826" i="276"/>
  <c r="D1826" i="276"/>
  <c r="F1825" i="276"/>
  <c r="D1825" i="276"/>
  <c r="F1824" i="276"/>
  <c r="D1824" i="276"/>
  <c r="F1823" i="276"/>
  <c r="D1823" i="276"/>
  <c r="F1822" i="276"/>
  <c r="D1822" i="276"/>
  <c r="F1821" i="276"/>
  <c r="D1821" i="276"/>
  <c r="F1820" i="276"/>
  <c r="D1820" i="276"/>
  <c r="F1819" i="276"/>
  <c r="D1819" i="276"/>
  <c r="F1818" i="276"/>
  <c r="D1818" i="276"/>
  <c r="F1817" i="276"/>
  <c r="D1817" i="276"/>
  <c r="F1816" i="276"/>
  <c r="D1816" i="276"/>
  <c r="F1815" i="276"/>
  <c r="D1815" i="276"/>
  <c r="F1814" i="276"/>
  <c r="D1814" i="276"/>
  <c r="F1813" i="276"/>
  <c r="D1813" i="276"/>
  <c r="F1812" i="276"/>
  <c r="D1812" i="276"/>
  <c r="F1811" i="276"/>
  <c r="D1811" i="276"/>
  <c r="F1810" i="276"/>
  <c r="D1810" i="276"/>
  <c r="F1809" i="276"/>
  <c r="D1809" i="276"/>
  <c r="F1808" i="276"/>
  <c r="D1808" i="276"/>
  <c r="F1807" i="276"/>
  <c r="D1807" i="276"/>
  <c r="F1806" i="276"/>
  <c r="D1806" i="276"/>
  <c r="F1805" i="276"/>
  <c r="D1805" i="276"/>
  <c r="F1804" i="276"/>
  <c r="D1804" i="276"/>
  <c r="F1803" i="276"/>
  <c r="D1803" i="276"/>
  <c r="F1802" i="276"/>
  <c r="D1802" i="276"/>
  <c r="F1801" i="276"/>
  <c r="D1801" i="276"/>
  <c r="F1800" i="276"/>
  <c r="D1800" i="276"/>
  <c r="F1799" i="276"/>
  <c r="D1799" i="276"/>
  <c r="F1798" i="276"/>
  <c r="D1798" i="276"/>
  <c r="F1797" i="276"/>
  <c r="D1797" i="276"/>
  <c r="F1796" i="276"/>
  <c r="D1796" i="276"/>
  <c r="F1795" i="276"/>
  <c r="D1795" i="276"/>
  <c r="F1794" i="276"/>
  <c r="D1794" i="276"/>
  <c r="F1793" i="276"/>
  <c r="D1793" i="276"/>
  <c r="F1792" i="276"/>
  <c r="D1792" i="276"/>
  <c r="F1791" i="276"/>
  <c r="D1791" i="276"/>
  <c r="F1790" i="276"/>
  <c r="D1790" i="276"/>
  <c r="F1789" i="276"/>
  <c r="D1789" i="276"/>
  <c r="F1788" i="276"/>
  <c r="D1788" i="276"/>
  <c r="F1787" i="276"/>
  <c r="D1787" i="276"/>
  <c r="F1786" i="276"/>
  <c r="D1786" i="276"/>
  <c r="F1785" i="276"/>
  <c r="D1785" i="276"/>
  <c r="F1784" i="276"/>
  <c r="D1784" i="276"/>
  <c r="F1783" i="276"/>
  <c r="D1783" i="276"/>
  <c r="F1782" i="276"/>
  <c r="D1782" i="276"/>
  <c r="F1781" i="276"/>
  <c r="D1781" i="276"/>
  <c r="F1780" i="276"/>
  <c r="D1780" i="276"/>
  <c r="F1779" i="276"/>
  <c r="D1779" i="276"/>
  <c r="F1778" i="276"/>
  <c r="D1778" i="276"/>
  <c r="F1777" i="276"/>
  <c r="D1777" i="276"/>
  <c r="F1776" i="276"/>
  <c r="D1776" i="276"/>
  <c r="F1775" i="276"/>
  <c r="D1775" i="276"/>
  <c r="F1774" i="276"/>
  <c r="D1774" i="276"/>
  <c r="F1773" i="276"/>
  <c r="D1773" i="276"/>
  <c r="F1772" i="276"/>
  <c r="D1772" i="276"/>
  <c r="F1771" i="276"/>
  <c r="D1771" i="276"/>
  <c r="F1770" i="276"/>
  <c r="D1770" i="276"/>
  <c r="F1769" i="276"/>
  <c r="D1769" i="276"/>
  <c r="F1768" i="276"/>
  <c r="D1768" i="276"/>
  <c r="F1767" i="276"/>
  <c r="D1767" i="276"/>
  <c r="F1766" i="276"/>
  <c r="D1766" i="276"/>
  <c r="F1765" i="276"/>
  <c r="D1765" i="276"/>
  <c r="F1764" i="276"/>
  <c r="D1764" i="276"/>
  <c r="F1763" i="276"/>
  <c r="D1763" i="276"/>
  <c r="F1762" i="276"/>
  <c r="D1762" i="276"/>
  <c r="F1761" i="276"/>
  <c r="D1761" i="276"/>
  <c r="F1760" i="276"/>
  <c r="D1760" i="276"/>
  <c r="F1759" i="276"/>
  <c r="D1759" i="276"/>
  <c r="F1758" i="276"/>
  <c r="D1758" i="276"/>
  <c r="F1757" i="276"/>
  <c r="D1757" i="276"/>
  <c r="F1756" i="276"/>
  <c r="D1756" i="276"/>
  <c r="F1755" i="276"/>
  <c r="D1755" i="276"/>
  <c r="F1754" i="276"/>
  <c r="D1754" i="276"/>
  <c r="F1753" i="276"/>
  <c r="D1753" i="276"/>
  <c r="F1752" i="276"/>
  <c r="D1752" i="276"/>
  <c r="F1751" i="276"/>
  <c r="D1751" i="276"/>
  <c r="F1750" i="276"/>
  <c r="D1750" i="276"/>
  <c r="F1749" i="276"/>
  <c r="D1749" i="276"/>
  <c r="F1748" i="276"/>
  <c r="D1748" i="276"/>
  <c r="F1747" i="276"/>
  <c r="D1747" i="276"/>
  <c r="F1746" i="276"/>
  <c r="D1746" i="276"/>
  <c r="F1745" i="276"/>
  <c r="D1745" i="276"/>
  <c r="F1744" i="276"/>
  <c r="D1744" i="276"/>
  <c r="F1743" i="276"/>
  <c r="D1743" i="276"/>
  <c r="F1742" i="276"/>
  <c r="D1742" i="276"/>
  <c r="F1741" i="276"/>
  <c r="D1741" i="276"/>
  <c r="F1740" i="276"/>
  <c r="D1740" i="276"/>
  <c r="F1739" i="276"/>
  <c r="D1739" i="276"/>
  <c r="F1738" i="276"/>
  <c r="D1738" i="276"/>
  <c r="F1737" i="276"/>
  <c r="D1737" i="276"/>
  <c r="F1736" i="276"/>
  <c r="D1736" i="276"/>
  <c r="F1735" i="276"/>
  <c r="D1735" i="276"/>
  <c r="F1734" i="276"/>
  <c r="D1734" i="276"/>
  <c r="F1733" i="276"/>
  <c r="D1733" i="276"/>
  <c r="F1732" i="276"/>
  <c r="D1732" i="276"/>
  <c r="F1731" i="276"/>
  <c r="D1731" i="276"/>
  <c r="F1730" i="276"/>
  <c r="D1730" i="276"/>
  <c r="F1729" i="276"/>
  <c r="D1729" i="276"/>
  <c r="F1728" i="276"/>
  <c r="D1728" i="276"/>
  <c r="F1727" i="276"/>
  <c r="D1727" i="276"/>
  <c r="F1726" i="276"/>
  <c r="D1726" i="276"/>
  <c r="F1725" i="276"/>
  <c r="D1725" i="276"/>
  <c r="F1724" i="276"/>
  <c r="D1724" i="276"/>
  <c r="F1723" i="276"/>
  <c r="D1723" i="276"/>
  <c r="F1722" i="276"/>
  <c r="D1722" i="276"/>
  <c r="F1721" i="276"/>
  <c r="D1721" i="276"/>
  <c r="F1720" i="276"/>
  <c r="D1720" i="276"/>
  <c r="F1719" i="276"/>
  <c r="D1719" i="276"/>
  <c r="F1718" i="276"/>
  <c r="D1718" i="276"/>
  <c r="F1717" i="276"/>
  <c r="D1717" i="276"/>
  <c r="F1716" i="276"/>
  <c r="D1716" i="276"/>
  <c r="F1715" i="276"/>
  <c r="D1715" i="276"/>
  <c r="F1714" i="276"/>
  <c r="D1714" i="276"/>
  <c r="F1713" i="276"/>
  <c r="D1713" i="276"/>
  <c r="F1712" i="276"/>
  <c r="D1712" i="276"/>
  <c r="F1711" i="276"/>
  <c r="D1711" i="276"/>
  <c r="F1710" i="276"/>
  <c r="D1710" i="276"/>
  <c r="F1709" i="276"/>
  <c r="D1709" i="276"/>
  <c r="F1708" i="276"/>
  <c r="D1708" i="276"/>
  <c r="F1707" i="276"/>
  <c r="D1707" i="276"/>
  <c r="F1706" i="276"/>
  <c r="D1706" i="276"/>
  <c r="F1705" i="276"/>
  <c r="D1705" i="276"/>
  <c r="F1704" i="276"/>
  <c r="D1704" i="276"/>
  <c r="F1703" i="276"/>
  <c r="D1703" i="276"/>
  <c r="F1702" i="276"/>
  <c r="D1702" i="276"/>
  <c r="F1701" i="276"/>
  <c r="D1701" i="276"/>
  <c r="F1700" i="276"/>
  <c r="D1700" i="276"/>
  <c r="F1699" i="276"/>
  <c r="D1699" i="276"/>
  <c r="F1698" i="276"/>
  <c r="D1698" i="276"/>
  <c r="F1697" i="276"/>
  <c r="D1697" i="276"/>
  <c r="F1696" i="276"/>
  <c r="D1696" i="276"/>
  <c r="F1695" i="276"/>
  <c r="D1695" i="276"/>
  <c r="F1694" i="276"/>
  <c r="D1694" i="276"/>
  <c r="F1693" i="276"/>
  <c r="D1693" i="276"/>
  <c r="F1692" i="276"/>
  <c r="D1692" i="276"/>
  <c r="F1691" i="276"/>
  <c r="D1691" i="276"/>
  <c r="F1690" i="276"/>
  <c r="D1690" i="276"/>
  <c r="F1689" i="276"/>
  <c r="D1689" i="276"/>
  <c r="F1688" i="276"/>
  <c r="D1688" i="276"/>
  <c r="F1687" i="276"/>
  <c r="D1687" i="276"/>
  <c r="F1686" i="276"/>
  <c r="D1686" i="276"/>
  <c r="F1685" i="276"/>
  <c r="D1685" i="276"/>
  <c r="F1684" i="276"/>
  <c r="D1684" i="276"/>
  <c r="F1683" i="276"/>
  <c r="D1683" i="276"/>
  <c r="F1682" i="276"/>
  <c r="D1682" i="276"/>
  <c r="F1681" i="276"/>
  <c r="D1681" i="276"/>
  <c r="F1680" i="276"/>
  <c r="D1680" i="276"/>
  <c r="F1679" i="276"/>
  <c r="D1679" i="276"/>
  <c r="F1678" i="276"/>
  <c r="D1678" i="276"/>
  <c r="F1677" i="276"/>
  <c r="D1677" i="276"/>
  <c r="F1676" i="276"/>
  <c r="D1676" i="276"/>
  <c r="F1675" i="276"/>
  <c r="D1675" i="276"/>
  <c r="F1674" i="276"/>
  <c r="D1674" i="276"/>
  <c r="F1673" i="276"/>
  <c r="D1673" i="276"/>
  <c r="F1672" i="276"/>
  <c r="D1672" i="276"/>
  <c r="F1671" i="276"/>
  <c r="D1671" i="276"/>
  <c r="F1670" i="276"/>
  <c r="D1670" i="276"/>
  <c r="F1669" i="276"/>
  <c r="D1669" i="276"/>
  <c r="F1668" i="276"/>
  <c r="D1668" i="276"/>
  <c r="F1667" i="276"/>
  <c r="D1667" i="276"/>
  <c r="F1666" i="276"/>
  <c r="D1666" i="276"/>
  <c r="F1665" i="276"/>
  <c r="D1665" i="276"/>
  <c r="F1664" i="276"/>
  <c r="D1664" i="276"/>
  <c r="F1663" i="276"/>
  <c r="D1663" i="276"/>
  <c r="F1662" i="276"/>
  <c r="D1662" i="276"/>
  <c r="F1661" i="276"/>
  <c r="D1661" i="276"/>
  <c r="F1660" i="276"/>
  <c r="D1660" i="276"/>
  <c r="F1659" i="276"/>
  <c r="D1659" i="276"/>
  <c r="F1658" i="276"/>
  <c r="D1658" i="276"/>
  <c r="F1657" i="276"/>
  <c r="D1657" i="276"/>
  <c r="F1656" i="276"/>
  <c r="D1656" i="276"/>
  <c r="F1655" i="276"/>
  <c r="D1655" i="276"/>
  <c r="F1654" i="276"/>
  <c r="D1654" i="276"/>
  <c r="F1653" i="276"/>
  <c r="D1653" i="276"/>
  <c r="F1652" i="276"/>
  <c r="D1652" i="276"/>
  <c r="F1651" i="276"/>
  <c r="D1651" i="276"/>
  <c r="F1650" i="276"/>
  <c r="D1650" i="276"/>
  <c r="F1649" i="276"/>
  <c r="D1649" i="276"/>
  <c r="F1648" i="276"/>
  <c r="D1648" i="276"/>
  <c r="F1647" i="276"/>
  <c r="D1647" i="276"/>
  <c r="F1646" i="276"/>
  <c r="D1646" i="276"/>
  <c r="F1645" i="276"/>
  <c r="D1645" i="276"/>
  <c r="F1644" i="276"/>
  <c r="D1644" i="276"/>
  <c r="F1643" i="276"/>
  <c r="D1643" i="276"/>
  <c r="F1642" i="276"/>
  <c r="D1642" i="276"/>
  <c r="F1641" i="276"/>
  <c r="D1641" i="276"/>
  <c r="F1640" i="276"/>
  <c r="D1640" i="276"/>
  <c r="F1639" i="276"/>
  <c r="D1639" i="276"/>
  <c r="F1638" i="276"/>
  <c r="D1638" i="276"/>
  <c r="F1637" i="276"/>
  <c r="D1637" i="276"/>
  <c r="F1636" i="276"/>
  <c r="D1636" i="276"/>
  <c r="F1635" i="276"/>
  <c r="D1635" i="276"/>
  <c r="F1634" i="276"/>
  <c r="D1634" i="276"/>
  <c r="F1633" i="276"/>
  <c r="D1633" i="276"/>
  <c r="F1632" i="276"/>
  <c r="D1632" i="276"/>
  <c r="F1631" i="276"/>
  <c r="D1631" i="276"/>
  <c r="F1630" i="276"/>
  <c r="D1630" i="276"/>
  <c r="F1629" i="276"/>
  <c r="D1629" i="276"/>
  <c r="F1628" i="276"/>
  <c r="D1628" i="276"/>
  <c r="F1627" i="276"/>
  <c r="D1627" i="276"/>
  <c r="F1626" i="276"/>
  <c r="D1626" i="276"/>
  <c r="F1625" i="276"/>
  <c r="D1625" i="276"/>
  <c r="F1624" i="276"/>
  <c r="D1624" i="276"/>
  <c r="F1623" i="276"/>
  <c r="D1623" i="276"/>
  <c r="F1622" i="276"/>
  <c r="D1622" i="276"/>
  <c r="F1621" i="276"/>
  <c r="D1621" i="276"/>
  <c r="F1620" i="276"/>
  <c r="D1620" i="276"/>
  <c r="F1619" i="276"/>
  <c r="D1619" i="276"/>
  <c r="F1618" i="276"/>
  <c r="D1618" i="276"/>
  <c r="F1617" i="276"/>
  <c r="D1617" i="276"/>
  <c r="F1616" i="276"/>
  <c r="D1616" i="276"/>
  <c r="F1615" i="276"/>
  <c r="D1615" i="276"/>
  <c r="F1614" i="276"/>
  <c r="D1614" i="276"/>
  <c r="F1613" i="276"/>
  <c r="D1613" i="276"/>
  <c r="F1612" i="276"/>
  <c r="D1612" i="276"/>
  <c r="F1611" i="276"/>
  <c r="D1611" i="276"/>
  <c r="F1610" i="276"/>
  <c r="D1610" i="276"/>
  <c r="F1609" i="276"/>
  <c r="D1609" i="276"/>
  <c r="F1608" i="276"/>
  <c r="D1608" i="276"/>
  <c r="F1607" i="276"/>
  <c r="D1607" i="276"/>
  <c r="F1606" i="276"/>
  <c r="D1606" i="276"/>
  <c r="F1605" i="276"/>
  <c r="D1605" i="276"/>
  <c r="F1604" i="276"/>
  <c r="D1604" i="276"/>
  <c r="F1603" i="276"/>
  <c r="D1603" i="276"/>
  <c r="F1602" i="276"/>
  <c r="D1602" i="276"/>
  <c r="F1601" i="276"/>
  <c r="D1601" i="276"/>
  <c r="F1600" i="276"/>
  <c r="D1600" i="276"/>
  <c r="F1599" i="276"/>
  <c r="D1599" i="276"/>
  <c r="F1598" i="276"/>
  <c r="D1598" i="276"/>
  <c r="F1597" i="276"/>
  <c r="D1597" i="276"/>
  <c r="F1596" i="276"/>
  <c r="D1596" i="276"/>
  <c r="F1595" i="276"/>
  <c r="D1595" i="276"/>
  <c r="F1594" i="276"/>
  <c r="D1594" i="276"/>
  <c r="F1593" i="276"/>
  <c r="D1593" i="276"/>
  <c r="F1592" i="276"/>
  <c r="D1592" i="276"/>
  <c r="F1591" i="276"/>
  <c r="D1591" i="276"/>
  <c r="F1590" i="276"/>
  <c r="D1590" i="276"/>
  <c r="F1589" i="276"/>
  <c r="D1589" i="276"/>
  <c r="F1588" i="276"/>
  <c r="D1588" i="276"/>
  <c r="F1587" i="276"/>
  <c r="D1587" i="276"/>
  <c r="F1586" i="276"/>
  <c r="D1586" i="276"/>
  <c r="F1585" i="276"/>
  <c r="D1585" i="276"/>
  <c r="F1584" i="276"/>
  <c r="D1584" i="276"/>
  <c r="F1583" i="276"/>
  <c r="D1583" i="276"/>
  <c r="F1582" i="276"/>
  <c r="D1582" i="276"/>
  <c r="F1581" i="276"/>
  <c r="D1581" i="276"/>
  <c r="F1580" i="276"/>
  <c r="D1580" i="276"/>
  <c r="F1579" i="276"/>
  <c r="D1579" i="276"/>
  <c r="F1578" i="276"/>
  <c r="D1578" i="276"/>
  <c r="F1577" i="276"/>
  <c r="D1577" i="276"/>
  <c r="F1576" i="276"/>
  <c r="D1576" i="276"/>
  <c r="F1575" i="276"/>
  <c r="D1575" i="276"/>
  <c r="F1574" i="276"/>
  <c r="D1574" i="276"/>
  <c r="F1573" i="276"/>
  <c r="D1573" i="276"/>
  <c r="F1572" i="276"/>
  <c r="D1572" i="276"/>
  <c r="F1571" i="276"/>
  <c r="D1571" i="276"/>
  <c r="F1570" i="276"/>
  <c r="D1570" i="276"/>
  <c r="F1569" i="276"/>
  <c r="D1569" i="276"/>
  <c r="F1568" i="276"/>
  <c r="D1568" i="276"/>
  <c r="F1567" i="276"/>
  <c r="D1567" i="276"/>
  <c r="F1566" i="276"/>
  <c r="D1566" i="276"/>
  <c r="F1565" i="276"/>
  <c r="D1565" i="276"/>
  <c r="F1564" i="276"/>
  <c r="D1564" i="276"/>
  <c r="F1563" i="276"/>
  <c r="D1563" i="276"/>
  <c r="F1562" i="276"/>
  <c r="D1562" i="276"/>
  <c r="F1561" i="276"/>
  <c r="D1561" i="276"/>
  <c r="F1560" i="276"/>
  <c r="D1560" i="276"/>
  <c r="F1559" i="276"/>
  <c r="D1559" i="276"/>
  <c r="F1558" i="276"/>
  <c r="D1558" i="276"/>
  <c r="F1557" i="276"/>
  <c r="D1557" i="276"/>
  <c r="F1556" i="276"/>
  <c r="D1556" i="276"/>
  <c r="F1555" i="276"/>
  <c r="D1555" i="276"/>
  <c r="F1554" i="276"/>
  <c r="D1554" i="276"/>
  <c r="F1553" i="276"/>
  <c r="D1553" i="276"/>
  <c r="F1552" i="276"/>
  <c r="D1552" i="276"/>
  <c r="F1551" i="276"/>
  <c r="D1551" i="276"/>
  <c r="F1550" i="276"/>
  <c r="D1550" i="276"/>
  <c r="F1549" i="276"/>
  <c r="D1549" i="276"/>
  <c r="F1548" i="276"/>
  <c r="D1548" i="276"/>
  <c r="F1547" i="276"/>
  <c r="D1547" i="276"/>
  <c r="F1546" i="276"/>
  <c r="D1546" i="276"/>
  <c r="F1545" i="276"/>
  <c r="D1545" i="276"/>
  <c r="F1544" i="276"/>
  <c r="D1544" i="276"/>
  <c r="F1543" i="276"/>
  <c r="D1543" i="276"/>
  <c r="F1542" i="276"/>
  <c r="D1542" i="276"/>
  <c r="F1541" i="276"/>
  <c r="D1541" i="276"/>
  <c r="F1540" i="276"/>
  <c r="D1540" i="276"/>
  <c r="F1539" i="276"/>
  <c r="D1539" i="276"/>
  <c r="F1538" i="276"/>
  <c r="D1538" i="276"/>
  <c r="F1537" i="276"/>
  <c r="D1537" i="276"/>
  <c r="F1536" i="276"/>
  <c r="D1536" i="276"/>
  <c r="F1535" i="276"/>
  <c r="D1535" i="276"/>
  <c r="F1534" i="276"/>
  <c r="D1534" i="276"/>
  <c r="F1533" i="276"/>
  <c r="D1533" i="276"/>
  <c r="F1532" i="276"/>
  <c r="D1532" i="276"/>
  <c r="F1531" i="276"/>
  <c r="D1531" i="276"/>
  <c r="F1530" i="276"/>
  <c r="D1530" i="276"/>
  <c r="F1529" i="276"/>
  <c r="D1529" i="276"/>
  <c r="F1528" i="276"/>
  <c r="D1528" i="276"/>
  <c r="F1527" i="276"/>
  <c r="D1527" i="276"/>
  <c r="F1526" i="276"/>
  <c r="D1526" i="276"/>
  <c r="F1525" i="276"/>
  <c r="D1525" i="276"/>
  <c r="F1524" i="276"/>
  <c r="D1524" i="276"/>
  <c r="F1523" i="276"/>
  <c r="D1523" i="276"/>
  <c r="F1522" i="276"/>
  <c r="D1522" i="276"/>
  <c r="F1521" i="276"/>
  <c r="D1521" i="276"/>
  <c r="F1520" i="276"/>
  <c r="D1520" i="276"/>
  <c r="F1519" i="276"/>
  <c r="D1519" i="276"/>
  <c r="F1518" i="276"/>
  <c r="D1518" i="276"/>
  <c r="F1517" i="276"/>
  <c r="D1517" i="276"/>
  <c r="F1516" i="276"/>
  <c r="D1516" i="276"/>
  <c r="F1515" i="276"/>
  <c r="D1515" i="276"/>
  <c r="F1514" i="276"/>
  <c r="D1514" i="276"/>
  <c r="F1513" i="276"/>
  <c r="D1513" i="276"/>
  <c r="F1512" i="276"/>
  <c r="D1512" i="276"/>
  <c r="F1511" i="276"/>
  <c r="D1511" i="276"/>
  <c r="F1510" i="276"/>
  <c r="D1510" i="276"/>
  <c r="F1509" i="276"/>
  <c r="D1509" i="276"/>
  <c r="F1508" i="276"/>
  <c r="D1508" i="276"/>
  <c r="F1507" i="276"/>
  <c r="D1507" i="276"/>
  <c r="F1506" i="276"/>
  <c r="D1506" i="276"/>
  <c r="F1505" i="276"/>
  <c r="D1505" i="276"/>
  <c r="F1504" i="276"/>
  <c r="D1504" i="276"/>
  <c r="F1503" i="276"/>
  <c r="D1503" i="276"/>
  <c r="F1502" i="276"/>
  <c r="D1502" i="276"/>
  <c r="F1501" i="276"/>
  <c r="D1501" i="276"/>
  <c r="F1500" i="276"/>
  <c r="D1500" i="276"/>
  <c r="F1499" i="276"/>
  <c r="D1499" i="276"/>
  <c r="F1498" i="276"/>
  <c r="D1498" i="276"/>
  <c r="F1497" i="276"/>
  <c r="D1497" i="276"/>
  <c r="F1496" i="276"/>
  <c r="D1496" i="276"/>
  <c r="F1495" i="276"/>
  <c r="D1495" i="276"/>
  <c r="F1494" i="276"/>
  <c r="D1494" i="276"/>
  <c r="F1493" i="276"/>
  <c r="D1493" i="276"/>
  <c r="F1492" i="276"/>
  <c r="D1492" i="276"/>
  <c r="F1491" i="276"/>
  <c r="D1491" i="276"/>
  <c r="F1490" i="276"/>
  <c r="D1490" i="276"/>
  <c r="F1489" i="276"/>
  <c r="D1489" i="276"/>
  <c r="F1488" i="276"/>
  <c r="D1488" i="276"/>
  <c r="F1487" i="276"/>
  <c r="D1487" i="276"/>
  <c r="F1486" i="276"/>
  <c r="D1486" i="276"/>
  <c r="F1485" i="276"/>
  <c r="D1485" i="276"/>
  <c r="F1484" i="276"/>
  <c r="D1484" i="276"/>
  <c r="F1483" i="276"/>
  <c r="D1483" i="276"/>
  <c r="F1482" i="276"/>
  <c r="D1482" i="276"/>
  <c r="F1481" i="276"/>
  <c r="D1481" i="276"/>
  <c r="F1480" i="276"/>
  <c r="D1480" i="276"/>
  <c r="F1479" i="276"/>
  <c r="D1479" i="276"/>
  <c r="F1478" i="276"/>
  <c r="D1478" i="276"/>
  <c r="F1477" i="276"/>
  <c r="D1477" i="276"/>
  <c r="F1476" i="276"/>
  <c r="D1476" i="276"/>
  <c r="F1475" i="276"/>
  <c r="D1475" i="276"/>
  <c r="F1474" i="276"/>
  <c r="D1474" i="276"/>
  <c r="F1473" i="276"/>
  <c r="D1473" i="276"/>
  <c r="F1472" i="276"/>
  <c r="D1472" i="276"/>
  <c r="F1471" i="276"/>
  <c r="D1471" i="276"/>
  <c r="F1470" i="276"/>
  <c r="D1470" i="276"/>
  <c r="F1469" i="276"/>
  <c r="D1469" i="276"/>
  <c r="F1468" i="276"/>
  <c r="D1468" i="276"/>
  <c r="F1467" i="276"/>
  <c r="D1467" i="276"/>
  <c r="F1466" i="276"/>
  <c r="D1466" i="276"/>
  <c r="F1465" i="276"/>
  <c r="D1465" i="276"/>
  <c r="F1464" i="276"/>
  <c r="D1464" i="276"/>
  <c r="F1463" i="276"/>
  <c r="D1463" i="276"/>
  <c r="F1462" i="276"/>
  <c r="D1462" i="276"/>
  <c r="F1461" i="276"/>
  <c r="D1461" i="276"/>
  <c r="F1460" i="276"/>
  <c r="D1460" i="276"/>
  <c r="F1459" i="276"/>
  <c r="D1459" i="276"/>
  <c r="F1458" i="276"/>
  <c r="D1458" i="276"/>
  <c r="F1457" i="276"/>
  <c r="D1457" i="276"/>
  <c r="F1456" i="276"/>
  <c r="D1456" i="276"/>
  <c r="F1455" i="276"/>
  <c r="D1455" i="276"/>
  <c r="F1454" i="276"/>
  <c r="D1454" i="276"/>
  <c r="F1453" i="276"/>
  <c r="D1453" i="276"/>
  <c r="F1452" i="276"/>
  <c r="D1452" i="276"/>
  <c r="F1451" i="276"/>
  <c r="D1451" i="276"/>
  <c r="F1450" i="276"/>
  <c r="D1450" i="276"/>
  <c r="F1449" i="276"/>
  <c r="D1449" i="276"/>
  <c r="F1448" i="276"/>
  <c r="D1448" i="276"/>
  <c r="F1447" i="276"/>
  <c r="D1447" i="276"/>
  <c r="F1446" i="276"/>
  <c r="D1446" i="276"/>
  <c r="F1445" i="276"/>
  <c r="D1445" i="276"/>
  <c r="F1444" i="276"/>
  <c r="D1444" i="276"/>
  <c r="F1443" i="276"/>
  <c r="D1443" i="276"/>
  <c r="F1442" i="276"/>
  <c r="D1442" i="276"/>
  <c r="F1441" i="276"/>
  <c r="D1441" i="276"/>
  <c r="F1440" i="276"/>
  <c r="D1440" i="276"/>
  <c r="F1439" i="276"/>
  <c r="D1439" i="276"/>
  <c r="F1438" i="276"/>
  <c r="D1438" i="276"/>
  <c r="F1437" i="276"/>
  <c r="D1437" i="276"/>
  <c r="F1436" i="276"/>
  <c r="D1436" i="276"/>
  <c r="F1435" i="276"/>
  <c r="D1435" i="276"/>
  <c r="F1434" i="276"/>
  <c r="D1434" i="276"/>
  <c r="F1433" i="276"/>
  <c r="D1433" i="276"/>
  <c r="F1432" i="276"/>
  <c r="D1432" i="276"/>
  <c r="F1431" i="276"/>
  <c r="D1431" i="276"/>
  <c r="F1430" i="276"/>
  <c r="D1430" i="276"/>
  <c r="F1429" i="276"/>
  <c r="D1429" i="276"/>
  <c r="F1428" i="276"/>
  <c r="D1428" i="276"/>
  <c r="F1427" i="276"/>
  <c r="D1427" i="276"/>
  <c r="F1426" i="276"/>
  <c r="D1426" i="276"/>
  <c r="F1425" i="276"/>
  <c r="D1425" i="276"/>
  <c r="F1424" i="276"/>
  <c r="D1424" i="276"/>
  <c r="F1423" i="276"/>
  <c r="D1423" i="276"/>
  <c r="F1422" i="276"/>
  <c r="D1422" i="276"/>
  <c r="F1421" i="276"/>
  <c r="D1421" i="276"/>
  <c r="F1420" i="276"/>
  <c r="D1420" i="276"/>
  <c r="F1419" i="276"/>
  <c r="D1419" i="276"/>
  <c r="F1418" i="276"/>
  <c r="D1418" i="276"/>
  <c r="F1417" i="276"/>
  <c r="D1417" i="276"/>
  <c r="F1416" i="276"/>
  <c r="D1416" i="276"/>
  <c r="F1415" i="276"/>
  <c r="D1415" i="276"/>
  <c r="F1414" i="276"/>
  <c r="D1414" i="276"/>
  <c r="F1413" i="276"/>
  <c r="D1413" i="276"/>
  <c r="F1412" i="276"/>
  <c r="D1412" i="276"/>
  <c r="F1411" i="276"/>
  <c r="D1411" i="276"/>
  <c r="F1410" i="276"/>
  <c r="D1410" i="276"/>
  <c r="F1409" i="276"/>
  <c r="D1409" i="276"/>
  <c r="F1408" i="276"/>
  <c r="D1408" i="276"/>
  <c r="F1407" i="276"/>
  <c r="D1407" i="276"/>
  <c r="F1406" i="276"/>
  <c r="D1406" i="276"/>
  <c r="F1405" i="276"/>
  <c r="D1405" i="276"/>
  <c r="F1404" i="276"/>
  <c r="D1404" i="276"/>
  <c r="F1403" i="276"/>
  <c r="D1403" i="276"/>
  <c r="F1402" i="276"/>
  <c r="D1402" i="276"/>
  <c r="F1401" i="276"/>
  <c r="D1401" i="276"/>
  <c r="F1400" i="276"/>
  <c r="D1400" i="276"/>
  <c r="F1399" i="276"/>
  <c r="D1399" i="276"/>
  <c r="F1398" i="276"/>
  <c r="D1398" i="276"/>
  <c r="F1397" i="276"/>
  <c r="D1397" i="276"/>
  <c r="F1396" i="276"/>
  <c r="D1396" i="276"/>
  <c r="F1395" i="276"/>
  <c r="D1395" i="276"/>
  <c r="F1394" i="276"/>
  <c r="D1394" i="276"/>
  <c r="F1393" i="276"/>
  <c r="D1393" i="276"/>
  <c r="F1392" i="276"/>
  <c r="D1392" i="276"/>
  <c r="F1391" i="276"/>
  <c r="D1391" i="276"/>
  <c r="F1390" i="276"/>
  <c r="D1390" i="276"/>
  <c r="F1389" i="276"/>
  <c r="D1389" i="276"/>
  <c r="F1388" i="276"/>
  <c r="D1388" i="276"/>
  <c r="F1387" i="276"/>
  <c r="D1387" i="276"/>
  <c r="F1386" i="276"/>
  <c r="D1386" i="276"/>
  <c r="F1385" i="276"/>
  <c r="D1385" i="276"/>
  <c r="F1384" i="276"/>
  <c r="D1384" i="276"/>
  <c r="F1383" i="276"/>
  <c r="D1383" i="276"/>
  <c r="F1382" i="276"/>
  <c r="D1382" i="276"/>
  <c r="F1381" i="276"/>
  <c r="D1381" i="276"/>
  <c r="F1380" i="276"/>
  <c r="D1380" i="276"/>
  <c r="F1379" i="276"/>
  <c r="D1379" i="276"/>
  <c r="F1378" i="276"/>
  <c r="D1378" i="276"/>
  <c r="F1377" i="276"/>
  <c r="D1377" i="276"/>
  <c r="F1376" i="276"/>
  <c r="D1376" i="276"/>
  <c r="F1375" i="276"/>
  <c r="D1375" i="276"/>
  <c r="F1374" i="276"/>
  <c r="D1374" i="276"/>
  <c r="F1373" i="276"/>
  <c r="D1373" i="276"/>
  <c r="F1372" i="276"/>
  <c r="D1372" i="276"/>
  <c r="F1371" i="276"/>
  <c r="D1371" i="276"/>
  <c r="F1370" i="276"/>
  <c r="D1370" i="276"/>
  <c r="F1369" i="276"/>
  <c r="D1369" i="276"/>
  <c r="F1368" i="276"/>
  <c r="D1368" i="276"/>
  <c r="F1367" i="276"/>
  <c r="D1367" i="276"/>
  <c r="F1366" i="276"/>
  <c r="D1366" i="276"/>
  <c r="F1365" i="276"/>
  <c r="D1365" i="276"/>
  <c r="F1364" i="276"/>
  <c r="D1364" i="276"/>
  <c r="F1363" i="276"/>
  <c r="D1363" i="276"/>
  <c r="F1362" i="276"/>
  <c r="D1362" i="276"/>
  <c r="F1361" i="276"/>
  <c r="D1361" i="276"/>
  <c r="F1360" i="276"/>
  <c r="D1360" i="276"/>
  <c r="F1359" i="276"/>
  <c r="D1359" i="276"/>
  <c r="F1358" i="276"/>
  <c r="D1358" i="276"/>
  <c r="F1357" i="276"/>
  <c r="D1357" i="276"/>
  <c r="F1356" i="276"/>
  <c r="D1356" i="276"/>
  <c r="F1355" i="276"/>
  <c r="D1355" i="276"/>
  <c r="F1354" i="276"/>
  <c r="D1354" i="276"/>
  <c r="F1353" i="276"/>
  <c r="D1353" i="276"/>
  <c r="F1352" i="276"/>
  <c r="D1352" i="276"/>
  <c r="F1351" i="276"/>
  <c r="D1351" i="276"/>
  <c r="F1350" i="276"/>
  <c r="D1350" i="276"/>
  <c r="F1349" i="276"/>
  <c r="D1349" i="276"/>
  <c r="F1348" i="276"/>
  <c r="D1348" i="276"/>
  <c r="F1347" i="276"/>
  <c r="D1347" i="276"/>
  <c r="F1346" i="276"/>
  <c r="D1346" i="276"/>
  <c r="F1345" i="276"/>
  <c r="D1345" i="276"/>
  <c r="F1344" i="276"/>
  <c r="D1344" i="276"/>
  <c r="F1343" i="276"/>
  <c r="D1343" i="276"/>
  <c r="F1342" i="276"/>
  <c r="D1342" i="276"/>
  <c r="F1341" i="276"/>
  <c r="D1341" i="276"/>
  <c r="F1340" i="276"/>
  <c r="D1340" i="276"/>
  <c r="F1339" i="276"/>
  <c r="D1339" i="276"/>
  <c r="F1338" i="276"/>
  <c r="D1338" i="276"/>
  <c r="F1337" i="276"/>
  <c r="D1337" i="276"/>
  <c r="F1336" i="276"/>
  <c r="D1336" i="276"/>
  <c r="F1335" i="276"/>
  <c r="D1335" i="276"/>
  <c r="F1334" i="276"/>
  <c r="D1334" i="276"/>
  <c r="F1333" i="276"/>
  <c r="D1333" i="276"/>
  <c r="F1332" i="276"/>
  <c r="D1332" i="276"/>
  <c r="F1331" i="276"/>
  <c r="D1331" i="276"/>
  <c r="F1330" i="276"/>
  <c r="D1330" i="276"/>
  <c r="F1329" i="276"/>
  <c r="D1329" i="276"/>
  <c r="F1328" i="276"/>
  <c r="D1328" i="276"/>
  <c r="F1327" i="276"/>
  <c r="D1327" i="276"/>
  <c r="F1326" i="276"/>
  <c r="D1326" i="276"/>
  <c r="F1325" i="276"/>
  <c r="D1325" i="276"/>
  <c r="F1324" i="276"/>
  <c r="D1324" i="276"/>
  <c r="F1323" i="276"/>
  <c r="D1323" i="276"/>
  <c r="F1322" i="276"/>
  <c r="D1322" i="276"/>
  <c r="F1321" i="276"/>
  <c r="D1321" i="276"/>
  <c r="F1320" i="276"/>
  <c r="D1320" i="276"/>
  <c r="F1319" i="276"/>
  <c r="D1319" i="276"/>
  <c r="F1318" i="276"/>
  <c r="D1318" i="276"/>
  <c r="F1317" i="276"/>
  <c r="D1317" i="276"/>
  <c r="F1316" i="276"/>
  <c r="D1316" i="276"/>
  <c r="F1315" i="276"/>
  <c r="D1315" i="276"/>
  <c r="F1314" i="276"/>
  <c r="D1314" i="276"/>
  <c r="F1313" i="276"/>
  <c r="D1313" i="276"/>
  <c r="F1312" i="276"/>
  <c r="D1312" i="276"/>
  <c r="F1311" i="276"/>
  <c r="D1311" i="276"/>
  <c r="F1310" i="276"/>
  <c r="D1310" i="276"/>
  <c r="F1309" i="276"/>
  <c r="D1309" i="276"/>
  <c r="F1308" i="276"/>
  <c r="D1308" i="276"/>
  <c r="F1307" i="276"/>
  <c r="D1307" i="276"/>
  <c r="F1306" i="276"/>
  <c r="D1306" i="276"/>
  <c r="F1305" i="276"/>
  <c r="D1305" i="276"/>
  <c r="F1304" i="276"/>
  <c r="D1304" i="276"/>
  <c r="F1303" i="276"/>
  <c r="D1303" i="276"/>
  <c r="F1302" i="276"/>
  <c r="D1302" i="276"/>
  <c r="F1301" i="276"/>
  <c r="D1301" i="276"/>
  <c r="F1300" i="276"/>
  <c r="D1300" i="276"/>
  <c r="F1299" i="276"/>
  <c r="D1299" i="276"/>
  <c r="F1298" i="276"/>
  <c r="D1298" i="276"/>
  <c r="F1297" i="276"/>
  <c r="D1297" i="276"/>
  <c r="F1296" i="276"/>
  <c r="D1296" i="276"/>
  <c r="F1295" i="276"/>
  <c r="D1295" i="276"/>
  <c r="F1294" i="276"/>
  <c r="D1294" i="276"/>
  <c r="F1293" i="276"/>
  <c r="D1293" i="276"/>
  <c r="F1292" i="276"/>
  <c r="D1292" i="276"/>
  <c r="F1291" i="276"/>
  <c r="D1291" i="276"/>
  <c r="F1290" i="276"/>
  <c r="D1290" i="276"/>
  <c r="F1289" i="276"/>
  <c r="D1289" i="276"/>
  <c r="F1288" i="276"/>
  <c r="D1288" i="276"/>
  <c r="F1287" i="276"/>
  <c r="D1287" i="276"/>
  <c r="F1286" i="276"/>
  <c r="D1286" i="276"/>
  <c r="F1285" i="276"/>
  <c r="D1285" i="276"/>
  <c r="F1284" i="276"/>
  <c r="D1284" i="276"/>
  <c r="F1283" i="276"/>
  <c r="D1283" i="276"/>
  <c r="F1282" i="276"/>
  <c r="D1282" i="276"/>
  <c r="F1281" i="276"/>
  <c r="D1281" i="276"/>
  <c r="F1280" i="276"/>
  <c r="D1280" i="276"/>
  <c r="F1279" i="276"/>
  <c r="D1279" i="276"/>
  <c r="F1278" i="276"/>
  <c r="D1278" i="276"/>
  <c r="F1277" i="276"/>
  <c r="D1277" i="276"/>
  <c r="F1276" i="276"/>
  <c r="D1276" i="276"/>
  <c r="F1275" i="276"/>
  <c r="D1275" i="276"/>
  <c r="F1274" i="276"/>
  <c r="D1274" i="276"/>
  <c r="F1273" i="276"/>
  <c r="D1273" i="276"/>
  <c r="F1272" i="276"/>
  <c r="D1272" i="276"/>
  <c r="F1271" i="276"/>
  <c r="D1271" i="276"/>
  <c r="F1270" i="276"/>
  <c r="D1270" i="276"/>
  <c r="F1269" i="276"/>
  <c r="D1269" i="276"/>
  <c r="F1268" i="276"/>
  <c r="D1268" i="276"/>
  <c r="F1267" i="276"/>
  <c r="D1267" i="276"/>
  <c r="F1266" i="276"/>
  <c r="D1266" i="276"/>
  <c r="F1265" i="276"/>
  <c r="D1265" i="276"/>
  <c r="F1264" i="276"/>
  <c r="D1264" i="276"/>
  <c r="F1263" i="276"/>
  <c r="D1263" i="276"/>
  <c r="F1262" i="276"/>
  <c r="D1262" i="276"/>
  <c r="F1261" i="276"/>
  <c r="D1261" i="276"/>
  <c r="F1260" i="276"/>
  <c r="D1260" i="276"/>
  <c r="F1259" i="276"/>
  <c r="D1259" i="276"/>
  <c r="F1258" i="276"/>
  <c r="D1258" i="276"/>
  <c r="F1257" i="276"/>
  <c r="D1257" i="276"/>
  <c r="F1256" i="276"/>
  <c r="D1256" i="276"/>
  <c r="F1255" i="276"/>
  <c r="D1255" i="276"/>
  <c r="F1254" i="276"/>
  <c r="D1254" i="276"/>
  <c r="F1253" i="276"/>
  <c r="D1253" i="276"/>
  <c r="F1252" i="276"/>
  <c r="D1252" i="276"/>
  <c r="F1251" i="276"/>
  <c r="D1251" i="276"/>
  <c r="F1250" i="276"/>
  <c r="D1250" i="276"/>
  <c r="F1249" i="276"/>
  <c r="D1249" i="276"/>
  <c r="F1248" i="276"/>
  <c r="D1248" i="276"/>
  <c r="F1247" i="276"/>
  <c r="D1247" i="276"/>
  <c r="F1246" i="276"/>
  <c r="D1246" i="276"/>
  <c r="F1245" i="276"/>
  <c r="D1245" i="276"/>
  <c r="F1244" i="276"/>
  <c r="D1244" i="276"/>
  <c r="F1243" i="276"/>
  <c r="D1243" i="276"/>
  <c r="F1242" i="276"/>
  <c r="D1242" i="276"/>
  <c r="F1241" i="276"/>
  <c r="D1241" i="276"/>
  <c r="F1240" i="276"/>
  <c r="D1240" i="276"/>
  <c r="F1239" i="276"/>
  <c r="D1239" i="276"/>
  <c r="F1238" i="276"/>
  <c r="D1238" i="276"/>
  <c r="F1237" i="276"/>
  <c r="D1237" i="276"/>
  <c r="F1236" i="276"/>
  <c r="D1236" i="276"/>
  <c r="F1235" i="276"/>
  <c r="D1235" i="276"/>
  <c r="F1234" i="276"/>
  <c r="D1234" i="276"/>
  <c r="F1233" i="276"/>
  <c r="D1233" i="276"/>
  <c r="F1232" i="276"/>
  <c r="D1232" i="276"/>
  <c r="F1231" i="276"/>
  <c r="D1231" i="276"/>
  <c r="F1230" i="276"/>
  <c r="D1230" i="276"/>
  <c r="F1229" i="276"/>
  <c r="D1229" i="276"/>
  <c r="F1228" i="276"/>
  <c r="D1228" i="276"/>
  <c r="F1227" i="276"/>
  <c r="D1227" i="276"/>
  <c r="F1226" i="276"/>
  <c r="D1226" i="276"/>
  <c r="F1225" i="276"/>
  <c r="D1225" i="276"/>
  <c r="F1224" i="276"/>
  <c r="D1224" i="276"/>
  <c r="F1223" i="276"/>
  <c r="D1223" i="276"/>
  <c r="F1222" i="276"/>
  <c r="D1222" i="276"/>
  <c r="F1221" i="276"/>
  <c r="D1221" i="276"/>
  <c r="F1220" i="276"/>
  <c r="D1220" i="276"/>
  <c r="F1219" i="276"/>
  <c r="D1219" i="276"/>
  <c r="F1218" i="276"/>
  <c r="D1218" i="276"/>
  <c r="F1217" i="276"/>
  <c r="D1217" i="276"/>
  <c r="F1216" i="276"/>
  <c r="D1216" i="276"/>
  <c r="F1215" i="276"/>
  <c r="D1215" i="276"/>
  <c r="F1214" i="276"/>
  <c r="D1214" i="276"/>
  <c r="F1213" i="276"/>
  <c r="D1213" i="276"/>
  <c r="F1212" i="276"/>
  <c r="D1212" i="276"/>
  <c r="F1211" i="276"/>
  <c r="D1211" i="276"/>
  <c r="F1210" i="276"/>
  <c r="D1210" i="276"/>
  <c r="F1209" i="276"/>
  <c r="D1209" i="276"/>
  <c r="F1208" i="276"/>
  <c r="D1208" i="276"/>
  <c r="F1207" i="276"/>
  <c r="D1207" i="276"/>
  <c r="F1206" i="276"/>
  <c r="D1206" i="276"/>
  <c r="F1205" i="276"/>
  <c r="D1205" i="276"/>
  <c r="F1204" i="276"/>
  <c r="D1204" i="276"/>
  <c r="F1203" i="276"/>
  <c r="D1203" i="276"/>
  <c r="F1202" i="276"/>
  <c r="D1202" i="276"/>
  <c r="F1201" i="276"/>
  <c r="D1201" i="276"/>
  <c r="F1200" i="276"/>
  <c r="D1200" i="276"/>
  <c r="F1199" i="276"/>
  <c r="D1199" i="276"/>
  <c r="F1198" i="276"/>
  <c r="D1198" i="276"/>
  <c r="F1197" i="276"/>
  <c r="D1197" i="276"/>
  <c r="F1196" i="276"/>
  <c r="D1196" i="276"/>
  <c r="F1195" i="276"/>
  <c r="D1195" i="276"/>
  <c r="F1194" i="276"/>
  <c r="D1194" i="276"/>
  <c r="F1193" i="276"/>
  <c r="D1193" i="276"/>
  <c r="F1192" i="276"/>
  <c r="D1192" i="276"/>
  <c r="F1191" i="276"/>
  <c r="D1191" i="276"/>
  <c r="F1190" i="276"/>
  <c r="D1190" i="276"/>
  <c r="F1189" i="276"/>
  <c r="D1189" i="276"/>
  <c r="F1188" i="276"/>
  <c r="D1188" i="276"/>
  <c r="F1187" i="276"/>
  <c r="D1187" i="276"/>
  <c r="F1186" i="276"/>
  <c r="D1186" i="276"/>
  <c r="F1185" i="276"/>
  <c r="D1185" i="276"/>
  <c r="F1184" i="276"/>
  <c r="D1184" i="276"/>
  <c r="F1183" i="276"/>
  <c r="D1183" i="276"/>
  <c r="F1182" i="276"/>
  <c r="D1182" i="276"/>
  <c r="F1181" i="276"/>
  <c r="D1181" i="276"/>
  <c r="F1180" i="276"/>
  <c r="D1180" i="276"/>
  <c r="F1179" i="276"/>
  <c r="D1179" i="276"/>
  <c r="F1178" i="276"/>
  <c r="D1178" i="276"/>
  <c r="F1177" i="276"/>
  <c r="D1177" i="276"/>
  <c r="F1176" i="276"/>
  <c r="D1176" i="276"/>
  <c r="F1175" i="276"/>
  <c r="D1175" i="276"/>
  <c r="F1174" i="276"/>
  <c r="D1174" i="276"/>
  <c r="F1173" i="276"/>
  <c r="D1173" i="276"/>
  <c r="F1172" i="276"/>
  <c r="D1172" i="276"/>
  <c r="F1171" i="276"/>
  <c r="D1171" i="276"/>
  <c r="F1170" i="276"/>
  <c r="D1170" i="276"/>
  <c r="F1169" i="276"/>
  <c r="D1169" i="276"/>
  <c r="F1168" i="276"/>
  <c r="D1168" i="276"/>
  <c r="F1167" i="276"/>
  <c r="D1167" i="276"/>
  <c r="F1166" i="276"/>
  <c r="D1166" i="276"/>
  <c r="F1165" i="276"/>
  <c r="D1165" i="276"/>
  <c r="F1164" i="276"/>
  <c r="D1164" i="276"/>
  <c r="F1163" i="276"/>
  <c r="D1163" i="276"/>
  <c r="F1162" i="276"/>
  <c r="D1162" i="276"/>
  <c r="F1161" i="276"/>
  <c r="D1161" i="276"/>
  <c r="F1160" i="276"/>
  <c r="D1160" i="276"/>
  <c r="F1159" i="276"/>
  <c r="D1159" i="276"/>
  <c r="F1158" i="276"/>
  <c r="D1158" i="276"/>
  <c r="F1157" i="276"/>
  <c r="D1157" i="276"/>
  <c r="F1156" i="276"/>
  <c r="D1156" i="276"/>
  <c r="F1155" i="276"/>
  <c r="D1155" i="276"/>
  <c r="F1154" i="276"/>
  <c r="D1154" i="276"/>
  <c r="F1153" i="276"/>
  <c r="D1153" i="276"/>
  <c r="F1152" i="276"/>
  <c r="D1152" i="276"/>
  <c r="F1151" i="276"/>
  <c r="D1151" i="276"/>
  <c r="F1150" i="276"/>
  <c r="D1150" i="276"/>
  <c r="F1149" i="276"/>
  <c r="D1149" i="276"/>
  <c r="F1148" i="276"/>
  <c r="D1148" i="276"/>
  <c r="F1147" i="276"/>
  <c r="D1147" i="276"/>
  <c r="F1146" i="276"/>
  <c r="D1146" i="276"/>
  <c r="F1145" i="276"/>
  <c r="D1145" i="276"/>
  <c r="F1144" i="276"/>
  <c r="D1144" i="276"/>
  <c r="F1143" i="276"/>
  <c r="D1143" i="276"/>
  <c r="F1142" i="276"/>
  <c r="D1142" i="276"/>
  <c r="F1141" i="276"/>
  <c r="D1141" i="276"/>
  <c r="F1140" i="276"/>
  <c r="D1140" i="276"/>
  <c r="F1139" i="276"/>
  <c r="D1139" i="276"/>
  <c r="F1138" i="276"/>
  <c r="D1138" i="276"/>
  <c r="F1137" i="276"/>
  <c r="D1137" i="276"/>
  <c r="F1136" i="276"/>
  <c r="D1136" i="276"/>
  <c r="F1135" i="276"/>
  <c r="D1135" i="276"/>
  <c r="F1134" i="276"/>
  <c r="D1134" i="276"/>
  <c r="F1133" i="276"/>
  <c r="D1133" i="276"/>
  <c r="F1132" i="276"/>
  <c r="D1132" i="276"/>
  <c r="F1131" i="276"/>
  <c r="D1131" i="276"/>
  <c r="F1130" i="276"/>
  <c r="D1130" i="276"/>
  <c r="F1129" i="276"/>
  <c r="D1129" i="276"/>
  <c r="F1128" i="276"/>
  <c r="D1128" i="276"/>
  <c r="F1127" i="276"/>
  <c r="D1127" i="276"/>
  <c r="F1126" i="276"/>
  <c r="D1126" i="276"/>
  <c r="F1125" i="276"/>
  <c r="D1125" i="276"/>
  <c r="F1124" i="276"/>
  <c r="D1124" i="276"/>
  <c r="F1123" i="276"/>
  <c r="D1123" i="276"/>
  <c r="F1122" i="276"/>
  <c r="D1122" i="276"/>
  <c r="F1121" i="276"/>
  <c r="D1121" i="276"/>
  <c r="F1120" i="276"/>
  <c r="D1120" i="276"/>
  <c r="F1119" i="276"/>
  <c r="D1119" i="276"/>
  <c r="F1118" i="276"/>
  <c r="D1118" i="276"/>
  <c r="F1117" i="276"/>
  <c r="D1117" i="276"/>
  <c r="F1116" i="276"/>
  <c r="D1116" i="276"/>
  <c r="F1115" i="276"/>
  <c r="D1115" i="276"/>
  <c r="F1114" i="276"/>
  <c r="D1114" i="276"/>
  <c r="F1113" i="276"/>
  <c r="D1113" i="276"/>
  <c r="F1112" i="276"/>
  <c r="D1112" i="276"/>
  <c r="F1111" i="276"/>
  <c r="D1111" i="276"/>
  <c r="F1110" i="276"/>
  <c r="D1110" i="276"/>
  <c r="F1109" i="276"/>
  <c r="D1109" i="276"/>
  <c r="F1108" i="276"/>
  <c r="D1108" i="276"/>
  <c r="F1107" i="276"/>
  <c r="D1107" i="276"/>
  <c r="F1106" i="276"/>
  <c r="D1106" i="276"/>
  <c r="F1105" i="276"/>
  <c r="D1105" i="276"/>
  <c r="F1104" i="276"/>
  <c r="D1104" i="276"/>
  <c r="F1103" i="276"/>
  <c r="D1103" i="276"/>
  <c r="F1102" i="276"/>
  <c r="D1102" i="276"/>
  <c r="F1101" i="276"/>
  <c r="D1101" i="276"/>
  <c r="F1100" i="276"/>
  <c r="D1100" i="276"/>
  <c r="F1099" i="276"/>
  <c r="D1099" i="276"/>
  <c r="F1098" i="276"/>
  <c r="D1098" i="276"/>
  <c r="F1097" i="276"/>
  <c r="D1097" i="276"/>
  <c r="F1096" i="276"/>
  <c r="D1096" i="276"/>
  <c r="F1095" i="276"/>
  <c r="D1095" i="276"/>
  <c r="F1094" i="276"/>
  <c r="D1094" i="276"/>
  <c r="F1093" i="276"/>
  <c r="D1093" i="276"/>
  <c r="F1092" i="276"/>
  <c r="D1092" i="276"/>
  <c r="F1091" i="276"/>
  <c r="D1091" i="276"/>
  <c r="F1090" i="276"/>
  <c r="D1090" i="276"/>
  <c r="F1089" i="276"/>
  <c r="D1089" i="276"/>
  <c r="F1088" i="276"/>
  <c r="D1088" i="276"/>
  <c r="F1087" i="276"/>
  <c r="D1087" i="276"/>
  <c r="F1086" i="276"/>
  <c r="D1086" i="276"/>
  <c r="F1085" i="276"/>
  <c r="D1085" i="276"/>
  <c r="F1084" i="276"/>
  <c r="D1084" i="276"/>
  <c r="F1083" i="276"/>
  <c r="D1083" i="276"/>
  <c r="F1082" i="276"/>
  <c r="D1082" i="276"/>
  <c r="F1081" i="276"/>
  <c r="D1081" i="276"/>
  <c r="F1080" i="276"/>
  <c r="D1080" i="276"/>
  <c r="F1079" i="276"/>
  <c r="D1079" i="276"/>
  <c r="F1078" i="276"/>
  <c r="D1078" i="276"/>
  <c r="F1077" i="276"/>
  <c r="D1077" i="276"/>
  <c r="F1076" i="276"/>
  <c r="D1076" i="276"/>
  <c r="F1075" i="276"/>
  <c r="D1075" i="276"/>
  <c r="F1074" i="276"/>
  <c r="D1074" i="276"/>
  <c r="F1073" i="276"/>
  <c r="D1073" i="276"/>
  <c r="F1072" i="276"/>
  <c r="D1072" i="276"/>
  <c r="F1071" i="276"/>
  <c r="D1071" i="276"/>
  <c r="F1070" i="276"/>
  <c r="D1070" i="276"/>
  <c r="F1069" i="276"/>
  <c r="D1069" i="276"/>
  <c r="F1068" i="276"/>
  <c r="D1068" i="276"/>
  <c r="F1067" i="276"/>
  <c r="D1067" i="276"/>
  <c r="F1066" i="276"/>
  <c r="D1066" i="276"/>
  <c r="F1065" i="276"/>
  <c r="D1065" i="276"/>
  <c r="F1064" i="276"/>
  <c r="D1064" i="276"/>
  <c r="F1063" i="276"/>
  <c r="D1063" i="276"/>
  <c r="F1062" i="276"/>
  <c r="D1062" i="276"/>
  <c r="F1061" i="276"/>
  <c r="D1061" i="276"/>
  <c r="F1060" i="276"/>
  <c r="D1060" i="276"/>
  <c r="F1059" i="276"/>
  <c r="D1059" i="276"/>
  <c r="F1058" i="276"/>
  <c r="D1058" i="276"/>
  <c r="F1057" i="276"/>
  <c r="D1057" i="276"/>
  <c r="F1056" i="276"/>
  <c r="D1056" i="276"/>
  <c r="F1055" i="276"/>
  <c r="D1055" i="276"/>
  <c r="F1054" i="276"/>
  <c r="D1054" i="276"/>
  <c r="F1053" i="276"/>
  <c r="D1053" i="276"/>
  <c r="F1052" i="276"/>
  <c r="D1052" i="276"/>
  <c r="F1051" i="276"/>
  <c r="D1051" i="276"/>
  <c r="F1050" i="276"/>
  <c r="D1050" i="276"/>
  <c r="F1049" i="276"/>
  <c r="D1049" i="276"/>
  <c r="F1048" i="276"/>
  <c r="D1048" i="276"/>
  <c r="F1047" i="276"/>
  <c r="D1047" i="276"/>
  <c r="F1046" i="276"/>
  <c r="D1046" i="276"/>
  <c r="F1045" i="276"/>
  <c r="D1045" i="276"/>
  <c r="F1044" i="276"/>
  <c r="D1044" i="276"/>
  <c r="F1043" i="276"/>
  <c r="D1043" i="276"/>
  <c r="F1042" i="276"/>
  <c r="D1042" i="276"/>
  <c r="F1041" i="276"/>
  <c r="D1041" i="276"/>
  <c r="F1040" i="276"/>
  <c r="D1040" i="276"/>
  <c r="F1039" i="276"/>
  <c r="D1039" i="276"/>
  <c r="F1038" i="276"/>
  <c r="D1038" i="276"/>
  <c r="F1037" i="276"/>
  <c r="D1037" i="276"/>
  <c r="F1036" i="276"/>
  <c r="D1036" i="276"/>
  <c r="F1035" i="276"/>
  <c r="D1035" i="276"/>
  <c r="F1034" i="276"/>
  <c r="D1034" i="276"/>
  <c r="F1033" i="276"/>
  <c r="D1033" i="276"/>
  <c r="F1032" i="276"/>
  <c r="D1032" i="276"/>
  <c r="F1031" i="276"/>
  <c r="D1031" i="276"/>
  <c r="F1030" i="276"/>
  <c r="D1030" i="276"/>
  <c r="F1029" i="276"/>
  <c r="D1029" i="276"/>
  <c r="F1028" i="276"/>
  <c r="D1028" i="276"/>
  <c r="F1027" i="276"/>
  <c r="D1027" i="276"/>
  <c r="F1026" i="276"/>
  <c r="D1026" i="276"/>
  <c r="F1025" i="276"/>
  <c r="D1025" i="276"/>
  <c r="F1024" i="276"/>
  <c r="D1024" i="276"/>
  <c r="F1023" i="276"/>
  <c r="D1023" i="276"/>
  <c r="F1022" i="276"/>
  <c r="D1022" i="276"/>
  <c r="F1021" i="276"/>
  <c r="D1021" i="276"/>
  <c r="F1020" i="276"/>
  <c r="D1020" i="276"/>
  <c r="F1019" i="276"/>
  <c r="D1019" i="276"/>
  <c r="F1018" i="276"/>
  <c r="D1018" i="276"/>
  <c r="F1017" i="276"/>
  <c r="D1017" i="276"/>
  <c r="F1016" i="276"/>
  <c r="D1016" i="276"/>
  <c r="F1015" i="276"/>
  <c r="D1015" i="276"/>
  <c r="F1014" i="276"/>
  <c r="D1014" i="276"/>
  <c r="F1013" i="276"/>
  <c r="D1013" i="276"/>
  <c r="F1012" i="276"/>
  <c r="D1012" i="276"/>
  <c r="F1011" i="276"/>
  <c r="D1011" i="276"/>
  <c r="F1010" i="276"/>
  <c r="D1010" i="276"/>
  <c r="F1009" i="276"/>
  <c r="D1009" i="276"/>
  <c r="F1008" i="276"/>
  <c r="D1008" i="276"/>
  <c r="F1007" i="276"/>
  <c r="D1007" i="276"/>
  <c r="F1006" i="276"/>
  <c r="D1006" i="276"/>
  <c r="F1005" i="276"/>
  <c r="D1005" i="276"/>
  <c r="F1004" i="276"/>
  <c r="D1004" i="276"/>
  <c r="F1003" i="276"/>
  <c r="D1003" i="276"/>
  <c r="F1002" i="276"/>
  <c r="D1002" i="276"/>
  <c r="F1001" i="276"/>
  <c r="D1001" i="276"/>
  <c r="F1000" i="276"/>
  <c r="D1000" i="276"/>
  <c r="F999" i="276"/>
  <c r="D999" i="276"/>
  <c r="F998" i="276"/>
  <c r="D998" i="276"/>
  <c r="F997" i="276"/>
  <c r="D997" i="276"/>
  <c r="F996" i="276"/>
  <c r="D996" i="276"/>
  <c r="F995" i="276"/>
  <c r="D995" i="276"/>
  <c r="F994" i="276"/>
  <c r="D994" i="276"/>
  <c r="F993" i="276"/>
  <c r="D993" i="276"/>
  <c r="F992" i="276"/>
  <c r="D992" i="276"/>
  <c r="F991" i="276"/>
  <c r="D991" i="276"/>
  <c r="F990" i="276"/>
  <c r="D990" i="276"/>
  <c r="F989" i="276"/>
  <c r="D989" i="276"/>
  <c r="F988" i="276"/>
  <c r="D988" i="276"/>
  <c r="F987" i="276"/>
  <c r="D987" i="276"/>
  <c r="F986" i="276"/>
  <c r="D986" i="276"/>
  <c r="F985" i="276"/>
  <c r="D985" i="276"/>
  <c r="F984" i="276"/>
  <c r="D984" i="276"/>
  <c r="F983" i="276"/>
  <c r="D983" i="276"/>
  <c r="F982" i="276"/>
  <c r="D982" i="276"/>
  <c r="F981" i="276"/>
  <c r="D981" i="276"/>
  <c r="F980" i="276"/>
  <c r="D980" i="276"/>
  <c r="F979" i="276"/>
  <c r="D979" i="276"/>
  <c r="F978" i="276"/>
  <c r="D978" i="276"/>
  <c r="F977" i="276"/>
  <c r="D977" i="276"/>
  <c r="F976" i="276"/>
  <c r="D976" i="276"/>
  <c r="F975" i="276"/>
  <c r="D975" i="276"/>
  <c r="F974" i="276"/>
  <c r="D974" i="276"/>
  <c r="F973" i="276"/>
  <c r="D973" i="276"/>
  <c r="F972" i="276"/>
  <c r="D972" i="276"/>
  <c r="F971" i="276"/>
  <c r="D971" i="276"/>
  <c r="F970" i="276"/>
  <c r="D970" i="276"/>
  <c r="F969" i="276"/>
  <c r="D969" i="276"/>
  <c r="F968" i="276"/>
  <c r="D968" i="276"/>
  <c r="F967" i="276"/>
  <c r="D967" i="276"/>
  <c r="F966" i="276"/>
  <c r="D966" i="276"/>
  <c r="F965" i="276"/>
  <c r="D965" i="276"/>
  <c r="F964" i="276"/>
  <c r="D964" i="276"/>
  <c r="F963" i="276"/>
  <c r="D963" i="276"/>
  <c r="F962" i="276"/>
  <c r="D962" i="276"/>
  <c r="F961" i="276"/>
  <c r="D961" i="276"/>
  <c r="F960" i="276"/>
  <c r="D960" i="276"/>
  <c r="F959" i="276"/>
  <c r="D959" i="276"/>
  <c r="F958" i="276"/>
  <c r="D958" i="276"/>
  <c r="F957" i="276"/>
  <c r="D957" i="276"/>
  <c r="F956" i="276"/>
  <c r="D956" i="276"/>
  <c r="F955" i="276"/>
  <c r="D955" i="276"/>
  <c r="F954" i="276"/>
  <c r="D954" i="276"/>
  <c r="F953" i="276"/>
  <c r="D953" i="276"/>
  <c r="F952" i="276"/>
  <c r="D952" i="276"/>
  <c r="F951" i="276"/>
  <c r="D951" i="276"/>
  <c r="F950" i="276"/>
  <c r="D950" i="276"/>
  <c r="F949" i="276"/>
  <c r="D949" i="276"/>
  <c r="F948" i="276"/>
  <c r="D948" i="276"/>
  <c r="F947" i="276"/>
  <c r="D947" i="276"/>
  <c r="F946" i="276"/>
  <c r="D946" i="276"/>
  <c r="F945" i="276"/>
  <c r="D945" i="276"/>
  <c r="F944" i="276"/>
  <c r="D944" i="276"/>
  <c r="F943" i="276"/>
  <c r="D943" i="276"/>
  <c r="F942" i="276"/>
  <c r="D942" i="276"/>
  <c r="F941" i="276"/>
  <c r="D941" i="276"/>
  <c r="F940" i="276"/>
  <c r="D940" i="276"/>
  <c r="F939" i="276"/>
  <c r="D939" i="276"/>
  <c r="F938" i="276"/>
  <c r="D938" i="276"/>
  <c r="F937" i="276"/>
  <c r="D937" i="276"/>
  <c r="F936" i="276"/>
  <c r="D936" i="276"/>
  <c r="F935" i="276"/>
  <c r="D935" i="276"/>
  <c r="F934" i="276"/>
  <c r="D934" i="276"/>
  <c r="F933" i="276"/>
  <c r="D933" i="276"/>
  <c r="F932" i="276"/>
  <c r="D932" i="276"/>
  <c r="F931" i="276"/>
  <c r="D931" i="276"/>
  <c r="F930" i="276"/>
  <c r="D930" i="276"/>
  <c r="F929" i="276"/>
  <c r="D929" i="276"/>
  <c r="F928" i="276"/>
  <c r="D928" i="276"/>
  <c r="F927" i="276"/>
  <c r="D927" i="276"/>
  <c r="F926" i="276"/>
  <c r="D926" i="276"/>
  <c r="F925" i="276"/>
  <c r="D925" i="276"/>
  <c r="F924" i="276"/>
  <c r="D924" i="276"/>
  <c r="F923" i="276"/>
  <c r="D923" i="276"/>
  <c r="F922" i="276"/>
  <c r="D922" i="276"/>
  <c r="F921" i="276"/>
  <c r="D921" i="276"/>
  <c r="F920" i="276"/>
  <c r="D920" i="276"/>
  <c r="F919" i="276"/>
  <c r="D919" i="276"/>
  <c r="F918" i="276"/>
  <c r="D918" i="276"/>
  <c r="F917" i="276"/>
  <c r="D917" i="276"/>
  <c r="F916" i="276"/>
  <c r="D916" i="276"/>
  <c r="F915" i="276"/>
  <c r="D915" i="276"/>
  <c r="F914" i="276"/>
  <c r="D914" i="276"/>
  <c r="F913" i="276"/>
  <c r="D913" i="276"/>
  <c r="F912" i="276"/>
  <c r="D912" i="276"/>
  <c r="F911" i="276"/>
  <c r="D911" i="276"/>
  <c r="F910" i="276"/>
  <c r="D910" i="276"/>
  <c r="F909" i="276"/>
  <c r="D909" i="276"/>
  <c r="F908" i="276"/>
  <c r="D908" i="276"/>
  <c r="F907" i="276"/>
  <c r="D907" i="276"/>
  <c r="F906" i="276"/>
  <c r="D906" i="276"/>
  <c r="F905" i="276"/>
  <c r="D905" i="276"/>
  <c r="F904" i="276"/>
  <c r="D904" i="276"/>
  <c r="F903" i="276"/>
  <c r="D903" i="276"/>
  <c r="F902" i="276"/>
  <c r="D902" i="276"/>
  <c r="F901" i="276"/>
  <c r="D901" i="276"/>
  <c r="F900" i="276"/>
  <c r="D900" i="276"/>
  <c r="F899" i="276"/>
  <c r="D899" i="276"/>
  <c r="F898" i="276"/>
  <c r="D898" i="276"/>
  <c r="F897" i="276"/>
  <c r="D897" i="276"/>
  <c r="F896" i="276"/>
  <c r="D896" i="276"/>
  <c r="F895" i="276"/>
  <c r="D895" i="276"/>
  <c r="F894" i="276"/>
  <c r="D894" i="276"/>
  <c r="F893" i="276"/>
  <c r="D893" i="276"/>
  <c r="F892" i="276"/>
  <c r="D892" i="276"/>
  <c r="F891" i="276"/>
  <c r="D891" i="276"/>
  <c r="F890" i="276"/>
  <c r="D890" i="276"/>
  <c r="F889" i="276"/>
  <c r="D889" i="276"/>
  <c r="F888" i="276"/>
  <c r="D888" i="276"/>
  <c r="F887" i="276"/>
  <c r="D887" i="276"/>
  <c r="F886" i="276"/>
  <c r="D886" i="276"/>
  <c r="F885" i="276"/>
  <c r="D885" i="276"/>
  <c r="F884" i="276"/>
  <c r="D884" i="276"/>
  <c r="F883" i="276"/>
  <c r="D883" i="276"/>
  <c r="F882" i="276"/>
  <c r="D882" i="276"/>
  <c r="F881" i="276"/>
  <c r="D881" i="276"/>
  <c r="F880" i="276"/>
  <c r="D880" i="276"/>
  <c r="F879" i="276"/>
  <c r="D879" i="276"/>
  <c r="F878" i="276"/>
  <c r="D878" i="276"/>
  <c r="F877" i="276"/>
  <c r="D877" i="276"/>
  <c r="F876" i="276"/>
  <c r="D876" i="276"/>
  <c r="F875" i="276"/>
  <c r="D875" i="276"/>
  <c r="F874" i="276"/>
  <c r="D874" i="276"/>
  <c r="F873" i="276"/>
  <c r="D873" i="276"/>
  <c r="F872" i="276"/>
  <c r="D872" i="276"/>
  <c r="F871" i="276"/>
  <c r="D871" i="276"/>
  <c r="F870" i="276"/>
  <c r="D870" i="276"/>
  <c r="F869" i="276"/>
  <c r="D869" i="276"/>
  <c r="F868" i="276"/>
  <c r="D868" i="276"/>
  <c r="F867" i="276"/>
  <c r="D867" i="276"/>
  <c r="F866" i="276"/>
  <c r="D866" i="276"/>
  <c r="F865" i="276"/>
  <c r="D865" i="276"/>
  <c r="F864" i="276"/>
  <c r="D864" i="276"/>
  <c r="F863" i="276"/>
  <c r="D863" i="276"/>
  <c r="F862" i="276"/>
  <c r="D862" i="276"/>
  <c r="F861" i="276"/>
  <c r="D861" i="276"/>
  <c r="F860" i="276"/>
  <c r="D860" i="276"/>
  <c r="F859" i="276"/>
  <c r="D859" i="276"/>
  <c r="F858" i="276"/>
  <c r="D858" i="276"/>
  <c r="F857" i="276"/>
  <c r="D857" i="276"/>
  <c r="F856" i="276"/>
  <c r="D856" i="276"/>
  <c r="F855" i="276"/>
  <c r="D855" i="276"/>
  <c r="F854" i="276"/>
  <c r="D854" i="276"/>
  <c r="F853" i="276"/>
  <c r="D853" i="276"/>
  <c r="F852" i="276"/>
  <c r="D852" i="276"/>
  <c r="F851" i="276"/>
  <c r="D851" i="276"/>
  <c r="F850" i="276"/>
  <c r="D850" i="276"/>
  <c r="F849" i="276"/>
  <c r="D849" i="276"/>
  <c r="F848" i="276"/>
  <c r="D848" i="276"/>
  <c r="F847" i="276"/>
  <c r="D847" i="276"/>
  <c r="F846" i="276"/>
  <c r="D846" i="276"/>
  <c r="F845" i="276"/>
  <c r="D845" i="276"/>
  <c r="F844" i="276"/>
  <c r="D844" i="276"/>
  <c r="F843" i="276"/>
  <c r="D843" i="276"/>
  <c r="F842" i="276"/>
  <c r="D842" i="276"/>
  <c r="F841" i="276"/>
  <c r="D841" i="276"/>
  <c r="F840" i="276"/>
  <c r="D840" i="276"/>
  <c r="F839" i="276"/>
  <c r="D839" i="276"/>
  <c r="F838" i="276"/>
  <c r="D838" i="276"/>
  <c r="F837" i="276"/>
  <c r="D837" i="276"/>
  <c r="F836" i="276"/>
  <c r="D836" i="276"/>
  <c r="F835" i="276"/>
  <c r="D835" i="276"/>
  <c r="F834" i="276"/>
  <c r="D834" i="276"/>
  <c r="F833" i="276"/>
  <c r="D833" i="276"/>
  <c r="F832" i="276"/>
  <c r="D832" i="276"/>
  <c r="F831" i="276"/>
  <c r="D831" i="276"/>
  <c r="F830" i="276"/>
  <c r="D830" i="276"/>
  <c r="F829" i="276"/>
  <c r="D829" i="276"/>
  <c r="F828" i="276"/>
  <c r="D828" i="276"/>
  <c r="F827" i="276"/>
  <c r="D827" i="276"/>
  <c r="F826" i="276"/>
  <c r="D826" i="276"/>
  <c r="F825" i="276"/>
  <c r="D825" i="276"/>
  <c r="F824" i="276"/>
  <c r="D824" i="276"/>
  <c r="F823" i="276"/>
  <c r="D823" i="276"/>
  <c r="F822" i="276"/>
  <c r="D822" i="276"/>
  <c r="F821" i="276"/>
  <c r="D821" i="276"/>
  <c r="F820" i="276"/>
  <c r="D820" i="276"/>
  <c r="F819" i="276"/>
  <c r="D819" i="276"/>
  <c r="F818" i="276"/>
  <c r="D818" i="276"/>
  <c r="F817" i="276"/>
  <c r="D817" i="276"/>
  <c r="F816" i="276"/>
  <c r="D816" i="276"/>
  <c r="F815" i="276"/>
  <c r="D815" i="276"/>
  <c r="F814" i="276"/>
  <c r="D814" i="276"/>
  <c r="F813" i="276"/>
  <c r="D813" i="276"/>
  <c r="F812" i="276"/>
  <c r="D812" i="276"/>
  <c r="F811" i="276"/>
  <c r="D811" i="276"/>
  <c r="F810" i="276"/>
  <c r="D810" i="276"/>
  <c r="F809" i="276"/>
  <c r="D809" i="276"/>
  <c r="F808" i="276"/>
  <c r="D808" i="276"/>
  <c r="F807" i="276"/>
  <c r="D807" i="276"/>
  <c r="F806" i="276"/>
  <c r="D806" i="276"/>
  <c r="F805" i="276"/>
  <c r="D805" i="276"/>
  <c r="F804" i="276"/>
  <c r="D804" i="276"/>
  <c r="F803" i="276"/>
  <c r="D803" i="276"/>
  <c r="F802" i="276"/>
  <c r="D802" i="276"/>
  <c r="F801" i="276"/>
  <c r="D801" i="276"/>
  <c r="F800" i="276"/>
  <c r="D800" i="276"/>
  <c r="F799" i="276"/>
  <c r="D799" i="276"/>
  <c r="F798" i="276"/>
  <c r="D798" i="276"/>
  <c r="F797" i="276"/>
  <c r="D797" i="276"/>
  <c r="F796" i="276"/>
  <c r="D796" i="276"/>
  <c r="F795" i="276"/>
  <c r="D795" i="276"/>
  <c r="F794" i="276"/>
  <c r="D794" i="276"/>
  <c r="F793" i="276"/>
  <c r="D793" i="276"/>
  <c r="F792" i="276"/>
  <c r="D792" i="276"/>
  <c r="F791" i="276"/>
  <c r="D791" i="276"/>
  <c r="F790" i="276"/>
  <c r="D790" i="276"/>
  <c r="F789" i="276"/>
  <c r="D789" i="276"/>
  <c r="F788" i="276"/>
  <c r="D788" i="276"/>
  <c r="F787" i="276"/>
  <c r="D787" i="276"/>
  <c r="F786" i="276"/>
  <c r="D786" i="276"/>
  <c r="F785" i="276"/>
  <c r="D785" i="276"/>
  <c r="F784" i="276"/>
  <c r="D784" i="276"/>
  <c r="F783" i="276"/>
  <c r="D783" i="276"/>
  <c r="F782" i="276"/>
  <c r="D782" i="276"/>
  <c r="F781" i="276"/>
  <c r="D781" i="276"/>
  <c r="F780" i="276"/>
  <c r="D780" i="276"/>
  <c r="F779" i="276"/>
  <c r="D779" i="276"/>
  <c r="F778" i="276"/>
  <c r="D778" i="276"/>
  <c r="F777" i="276"/>
  <c r="D777" i="276"/>
  <c r="F776" i="276"/>
  <c r="D776" i="276"/>
  <c r="F775" i="276"/>
  <c r="D775" i="276"/>
  <c r="F774" i="276"/>
  <c r="D774" i="276"/>
  <c r="F773" i="276"/>
  <c r="D773" i="276"/>
  <c r="F772" i="276"/>
  <c r="D772" i="276"/>
  <c r="F771" i="276"/>
  <c r="D771" i="276"/>
  <c r="F770" i="276"/>
  <c r="D770" i="276"/>
  <c r="F769" i="276"/>
  <c r="D769" i="276"/>
  <c r="F768" i="276"/>
  <c r="D768" i="276"/>
  <c r="F767" i="276"/>
  <c r="D767" i="276"/>
  <c r="F766" i="276"/>
  <c r="D766" i="276"/>
  <c r="F765" i="276"/>
  <c r="D765" i="276"/>
  <c r="F764" i="276"/>
  <c r="D764" i="276"/>
  <c r="F763" i="276"/>
  <c r="D763" i="276"/>
  <c r="F762" i="276"/>
  <c r="D762" i="276"/>
  <c r="F761" i="276"/>
  <c r="D761" i="276"/>
  <c r="F760" i="276"/>
  <c r="D760" i="276"/>
  <c r="F759" i="276"/>
  <c r="D759" i="276"/>
  <c r="F758" i="276"/>
  <c r="D758" i="276"/>
  <c r="F757" i="276"/>
  <c r="D757" i="276"/>
  <c r="F756" i="276"/>
  <c r="D756" i="276"/>
  <c r="F755" i="276"/>
  <c r="D755" i="276"/>
  <c r="F754" i="276"/>
  <c r="D754" i="276"/>
  <c r="F753" i="276"/>
  <c r="D753" i="276"/>
  <c r="F752" i="276"/>
  <c r="D752" i="276"/>
  <c r="F751" i="276"/>
  <c r="D751" i="276"/>
  <c r="F750" i="276"/>
  <c r="D750" i="276"/>
  <c r="F749" i="276"/>
  <c r="D749" i="276"/>
  <c r="F748" i="276"/>
  <c r="D748" i="276"/>
  <c r="F747" i="276"/>
  <c r="D747" i="276"/>
  <c r="F746" i="276"/>
  <c r="D746" i="276"/>
  <c r="F745" i="276"/>
  <c r="D745" i="276"/>
  <c r="F744" i="276"/>
  <c r="D744" i="276"/>
  <c r="F743" i="276"/>
  <c r="D743" i="276"/>
  <c r="F742" i="276"/>
  <c r="D742" i="276"/>
  <c r="F741" i="276"/>
  <c r="D741" i="276"/>
  <c r="F740" i="276"/>
  <c r="D740" i="276"/>
  <c r="F739" i="276"/>
  <c r="D739" i="276"/>
  <c r="F738" i="276"/>
  <c r="D738" i="276"/>
  <c r="F737" i="276"/>
  <c r="D737" i="276"/>
  <c r="F736" i="276"/>
  <c r="D736" i="276"/>
  <c r="F735" i="276"/>
  <c r="D735" i="276"/>
  <c r="F734" i="276"/>
  <c r="D734" i="276"/>
  <c r="F733" i="276"/>
  <c r="D733" i="276"/>
  <c r="F732" i="276"/>
  <c r="D732" i="276"/>
  <c r="F731" i="276"/>
  <c r="D731" i="276"/>
  <c r="F730" i="276"/>
  <c r="D730" i="276"/>
  <c r="F729" i="276"/>
  <c r="D729" i="276"/>
  <c r="F728" i="276"/>
  <c r="D728" i="276"/>
  <c r="F727" i="276"/>
  <c r="D727" i="276"/>
  <c r="F726" i="276"/>
  <c r="D726" i="276"/>
  <c r="F725" i="276"/>
  <c r="D725" i="276"/>
  <c r="F724" i="276"/>
  <c r="D724" i="276"/>
  <c r="F723" i="276"/>
  <c r="D723" i="276"/>
  <c r="F722" i="276"/>
  <c r="D722" i="276"/>
  <c r="F721" i="276"/>
  <c r="D721" i="276"/>
  <c r="F720" i="276"/>
  <c r="D720" i="276"/>
  <c r="F719" i="276"/>
  <c r="D719" i="276"/>
  <c r="F718" i="276"/>
  <c r="D718" i="276"/>
  <c r="F717" i="276"/>
  <c r="D717" i="276"/>
  <c r="F716" i="276"/>
  <c r="D716" i="276"/>
  <c r="F715" i="276"/>
  <c r="D715" i="276"/>
  <c r="F714" i="276"/>
  <c r="D714" i="276"/>
  <c r="F713" i="276"/>
  <c r="D713" i="276"/>
  <c r="F712" i="276"/>
  <c r="D712" i="276"/>
  <c r="F711" i="276"/>
  <c r="D711" i="276"/>
  <c r="F710" i="276"/>
  <c r="D710" i="276"/>
  <c r="F709" i="276"/>
  <c r="D709" i="276"/>
  <c r="F708" i="276"/>
  <c r="D708" i="276"/>
  <c r="F707" i="276"/>
  <c r="D707" i="276"/>
  <c r="F706" i="276"/>
  <c r="D706" i="276"/>
  <c r="F705" i="276"/>
  <c r="D705" i="276"/>
  <c r="F704" i="276"/>
  <c r="D704" i="276"/>
  <c r="F703" i="276"/>
  <c r="D703" i="276"/>
  <c r="F702" i="276"/>
  <c r="D702" i="276"/>
  <c r="F701" i="276"/>
  <c r="D701" i="276"/>
  <c r="F700" i="276"/>
  <c r="D700" i="276"/>
  <c r="F699" i="276"/>
  <c r="D699" i="276"/>
  <c r="F698" i="276"/>
  <c r="D698" i="276"/>
  <c r="F697" i="276"/>
  <c r="D697" i="276"/>
  <c r="F696" i="276"/>
  <c r="D696" i="276"/>
  <c r="F695" i="276"/>
  <c r="D695" i="276"/>
  <c r="F694" i="276"/>
  <c r="D694" i="276"/>
  <c r="F693" i="276"/>
  <c r="D693" i="276"/>
  <c r="F692" i="276"/>
  <c r="D692" i="276"/>
  <c r="F691" i="276"/>
  <c r="D691" i="276"/>
  <c r="F690" i="276"/>
  <c r="D690" i="276"/>
  <c r="F689" i="276"/>
  <c r="D689" i="276"/>
  <c r="F688" i="276"/>
  <c r="D688" i="276"/>
  <c r="F687" i="276"/>
  <c r="D687" i="276"/>
  <c r="F686" i="276"/>
  <c r="D686" i="276"/>
  <c r="F685" i="276"/>
  <c r="D685" i="276"/>
  <c r="F684" i="276"/>
  <c r="D684" i="276"/>
  <c r="F683" i="276"/>
  <c r="D683" i="276"/>
  <c r="F682" i="276"/>
  <c r="D682" i="276"/>
  <c r="F681" i="276"/>
  <c r="D681" i="276"/>
  <c r="F680" i="276"/>
  <c r="D680" i="276"/>
  <c r="F679" i="276"/>
  <c r="D679" i="276"/>
  <c r="F678" i="276"/>
  <c r="D678" i="276"/>
  <c r="F677" i="276"/>
  <c r="D677" i="276"/>
  <c r="F676" i="276"/>
  <c r="D676" i="276"/>
  <c r="F675" i="276"/>
  <c r="D675" i="276"/>
  <c r="F674" i="276"/>
  <c r="D674" i="276"/>
  <c r="F673" i="276"/>
  <c r="D673" i="276"/>
  <c r="F672" i="276"/>
  <c r="D672" i="276"/>
  <c r="F671" i="276"/>
  <c r="D671" i="276"/>
  <c r="F670" i="276"/>
  <c r="D670" i="276"/>
  <c r="F669" i="276"/>
  <c r="D669" i="276"/>
  <c r="F668" i="276"/>
  <c r="D668" i="276"/>
  <c r="F667" i="276"/>
  <c r="D667" i="276"/>
  <c r="F666" i="276"/>
  <c r="D666" i="276"/>
  <c r="F665" i="276"/>
  <c r="D665" i="276"/>
  <c r="F664" i="276"/>
  <c r="D664" i="276"/>
  <c r="F663" i="276"/>
  <c r="D663" i="276"/>
  <c r="F662" i="276"/>
  <c r="D662" i="276"/>
  <c r="F661" i="276"/>
  <c r="D661" i="276"/>
  <c r="F660" i="276"/>
  <c r="D660" i="276"/>
  <c r="F659" i="276"/>
  <c r="D659" i="276"/>
  <c r="F658" i="276"/>
  <c r="D658" i="276"/>
  <c r="F657" i="276"/>
  <c r="D657" i="276"/>
  <c r="F656" i="276"/>
  <c r="D656" i="276"/>
  <c r="F655" i="276"/>
  <c r="D655" i="276"/>
  <c r="F654" i="276"/>
  <c r="D654" i="276"/>
  <c r="F653" i="276"/>
  <c r="D653" i="276"/>
  <c r="F652" i="276"/>
  <c r="D652" i="276"/>
  <c r="F651" i="276"/>
  <c r="D651" i="276"/>
  <c r="F650" i="276"/>
  <c r="D650" i="276"/>
  <c r="F649" i="276"/>
  <c r="D649" i="276"/>
  <c r="F648" i="276"/>
  <c r="D648" i="276"/>
  <c r="F647" i="276"/>
  <c r="D647" i="276"/>
  <c r="F646" i="276"/>
  <c r="D646" i="276"/>
  <c r="F645" i="276"/>
  <c r="D645" i="276"/>
  <c r="F644" i="276"/>
  <c r="D644" i="276"/>
  <c r="F643" i="276"/>
  <c r="D643" i="276"/>
  <c r="F642" i="276"/>
  <c r="D642" i="276"/>
  <c r="F641" i="276"/>
  <c r="D641" i="276"/>
  <c r="F640" i="276"/>
  <c r="D640" i="276"/>
  <c r="F639" i="276"/>
  <c r="D639" i="276"/>
  <c r="F638" i="276"/>
  <c r="D638" i="276"/>
  <c r="F637" i="276"/>
  <c r="D637" i="276"/>
  <c r="F636" i="276"/>
  <c r="D636" i="276"/>
  <c r="F635" i="276"/>
  <c r="D635" i="276"/>
  <c r="F634" i="276"/>
  <c r="D634" i="276"/>
  <c r="F633" i="276"/>
  <c r="D633" i="276"/>
  <c r="F632" i="276"/>
  <c r="D632" i="276"/>
  <c r="F631" i="276"/>
  <c r="D631" i="276"/>
  <c r="F630" i="276"/>
  <c r="D630" i="276"/>
  <c r="F629" i="276"/>
  <c r="D629" i="276"/>
  <c r="F628" i="276"/>
  <c r="D628" i="276"/>
  <c r="F627" i="276"/>
  <c r="D627" i="276"/>
  <c r="F626" i="276"/>
  <c r="D626" i="276"/>
  <c r="F625" i="276"/>
  <c r="D625" i="276"/>
  <c r="F624" i="276"/>
  <c r="D624" i="276"/>
  <c r="F623" i="276"/>
  <c r="D623" i="276"/>
  <c r="F622" i="276"/>
  <c r="D622" i="276"/>
  <c r="F621" i="276"/>
  <c r="D621" i="276"/>
  <c r="F620" i="276"/>
  <c r="D620" i="276"/>
  <c r="F619" i="276"/>
  <c r="D619" i="276"/>
  <c r="F618" i="276"/>
  <c r="D618" i="276"/>
  <c r="F617" i="276"/>
  <c r="D617" i="276"/>
  <c r="F616" i="276"/>
  <c r="D616" i="276"/>
  <c r="F615" i="276"/>
  <c r="D615" i="276"/>
  <c r="F614" i="276"/>
  <c r="D614" i="276"/>
  <c r="F613" i="276"/>
  <c r="D613" i="276"/>
  <c r="F612" i="276"/>
  <c r="D612" i="276"/>
  <c r="F611" i="276"/>
  <c r="D611" i="276"/>
  <c r="F610" i="276"/>
  <c r="D610" i="276"/>
  <c r="F609" i="276"/>
  <c r="D609" i="276"/>
  <c r="F608" i="276"/>
  <c r="D608" i="276"/>
  <c r="F607" i="276"/>
  <c r="D607" i="276"/>
  <c r="F606" i="276"/>
  <c r="D606" i="276"/>
  <c r="F605" i="276"/>
  <c r="D605" i="276"/>
  <c r="F604" i="276"/>
  <c r="D604" i="276"/>
  <c r="F603" i="276"/>
  <c r="D603" i="276"/>
  <c r="F602" i="276"/>
  <c r="D602" i="276"/>
  <c r="F601" i="276"/>
  <c r="D601" i="276"/>
  <c r="F600" i="276"/>
  <c r="D600" i="276"/>
  <c r="F599" i="276"/>
  <c r="D599" i="276"/>
  <c r="F598" i="276"/>
  <c r="D598" i="276"/>
  <c r="F597" i="276"/>
  <c r="D597" i="276"/>
  <c r="F596" i="276"/>
  <c r="D596" i="276"/>
  <c r="F595" i="276"/>
  <c r="D595" i="276"/>
  <c r="F594" i="276"/>
  <c r="D594" i="276"/>
  <c r="F593" i="276"/>
  <c r="D593" i="276"/>
  <c r="F592" i="276"/>
  <c r="D592" i="276"/>
  <c r="F591" i="276"/>
  <c r="D591" i="276"/>
  <c r="F590" i="276"/>
  <c r="D590" i="276"/>
  <c r="F589" i="276"/>
  <c r="D589" i="276"/>
  <c r="F588" i="276"/>
  <c r="D588" i="276"/>
  <c r="F587" i="276"/>
  <c r="D587" i="276"/>
  <c r="F586" i="276"/>
  <c r="D586" i="276"/>
  <c r="F585" i="276"/>
  <c r="D585" i="276"/>
  <c r="F584" i="276"/>
  <c r="D584" i="276"/>
  <c r="F583" i="276"/>
  <c r="D583" i="276"/>
  <c r="F582" i="276"/>
  <c r="D582" i="276"/>
  <c r="F581" i="276"/>
  <c r="D581" i="276"/>
  <c r="F580" i="276"/>
  <c r="D580" i="276"/>
  <c r="F579" i="276"/>
  <c r="D579" i="276"/>
  <c r="F578" i="276"/>
  <c r="D578" i="276"/>
  <c r="F577" i="276"/>
  <c r="D577" i="276"/>
  <c r="F576" i="276"/>
  <c r="D576" i="276"/>
  <c r="F575" i="276"/>
  <c r="D575" i="276"/>
  <c r="F574" i="276"/>
  <c r="D574" i="276"/>
  <c r="F573" i="276"/>
  <c r="D573" i="276"/>
  <c r="F572" i="276"/>
  <c r="D572" i="276"/>
  <c r="F571" i="276"/>
  <c r="D571" i="276"/>
  <c r="F570" i="276"/>
  <c r="D570" i="276"/>
  <c r="F569" i="276"/>
  <c r="D569" i="276"/>
  <c r="F568" i="276"/>
  <c r="D568" i="276"/>
  <c r="F567" i="276"/>
  <c r="D567" i="276"/>
  <c r="F566" i="276"/>
  <c r="D566" i="276"/>
  <c r="F565" i="276"/>
  <c r="D565" i="276"/>
  <c r="F564" i="276"/>
  <c r="D564" i="276"/>
  <c r="F563" i="276"/>
  <c r="D563" i="276"/>
  <c r="F562" i="276"/>
  <c r="D562" i="276"/>
  <c r="F561" i="276"/>
  <c r="D561" i="276"/>
  <c r="F560" i="276"/>
  <c r="D560" i="276"/>
  <c r="F559" i="276"/>
  <c r="D559" i="276"/>
  <c r="F558" i="276"/>
  <c r="D558" i="276"/>
  <c r="F557" i="276"/>
  <c r="D557" i="276"/>
  <c r="F556" i="276"/>
  <c r="D556" i="276"/>
  <c r="F555" i="276"/>
  <c r="D555" i="276"/>
  <c r="F554" i="276"/>
  <c r="D554" i="276"/>
  <c r="F553" i="276"/>
  <c r="D553" i="276"/>
  <c r="F552" i="276"/>
  <c r="D552" i="276"/>
  <c r="F551" i="276"/>
  <c r="D551" i="276"/>
  <c r="F550" i="276"/>
  <c r="D550" i="276"/>
  <c r="F549" i="276"/>
  <c r="D549" i="276"/>
  <c r="F548" i="276"/>
  <c r="D548" i="276"/>
  <c r="F547" i="276"/>
  <c r="D547" i="276"/>
  <c r="F546" i="276"/>
  <c r="D546" i="276"/>
  <c r="F545" i="276"/>
  <c r="D545" i="276"/>
  <c r="F544" i="276"/>
  <c r="D544" i="276"/>
  <c r="F543" i="276"/>
  <c r="D543" i="276"/>
  <c r="F542" i="276"/>
  <c r="D542" i="276"/>
  <c r="F541" i="276"/>
  <c r="D541" i="276"/>
  <c r="F540" i="276"/>
  <c r="D540" i="276"/>
  <c r="F539" i="276"/>
  <c r="D539" i="276"/>
  <c r="F538" i="276"/>
  <c r="D538" i="276"/>
  <c r="F537" i="276"/>
  <c r="D537" i="276"/>
  <c r="F536" i="276"/>
  <c r="D536" i="276"/>
  <c r="F535" i="276"/>
  <c r="D535" i="276"/>
  <c r="F534" i="276"/>
  <c r="D534" i="276"/>
  <c r="F533" i="276"/>
  <c r="D533" i="276"/>
  <c r="F532" i="276"/>
  <c r="D532" i="276"/>
  <c r="F531" i="276"/>
  <c r="D531" i="276"/>
  <c r="F530" i="276"/>
  <c r="D530" i="276"/>
  <c r="F529" i="276"/>
  <c r="D529" i="276"/>
  <c r="F528" i="276"/>
  <c r="D528" i="276"/>
  <c r="F527" i="276"/>
  <c r="D527" i="276"/>
  <c r="F526" i="276"/>
  <c r="D526" i="276"/>
  <c r="F525" i="276"/>
  <c r="D525" i="276"/>
  <c r="F524" i="276"/>
  <c r="D524" i="276"/>
  <c r="F523" i="276"/>
  <c r="D523" i="276"/>
  <c r="F522" i="276"/>
  <c r="D522" i="276"/>
  <c r="F521" i="276"/>
  <c r="D521" i="276"/>
  <c r="F520" i="276"/>
  <c r="D520" i="276"/>
  <c r="F519" i="276"/>
  <c r="D519" i="276"/>
  <c r="F518" i="276"/>
  <c r="D518" i="276"/>
  <c r="F517" i="276"/>
  <c r="D517" i="276"/>
  <c r="F516" i="276"/>
  <c r="D516" i="276"/>
  <c r="F515" i="276"/>
  <c r="D515" i="276"/>
  <c r="F514" i="276"/>
  <c r="D514" i="276"/>
  <c r="F513" i="276"/>
  <c r="D513" i="276"/>
  <c r="F512" i="276"/>
  <c r="D512" i="276"/>
  <c r="F511" i="276"/>
  <c r="D511" i="276"/>
  <c r="F510" i="276"/>
  <c r="D510" i="276"/>
  <c r="F509" i="276"/>
  <c r="D509" i="276"/>
  <c r="F508" i="276"/>
  <c r="D508" i="276"/>
  <c r="F507" i="276"/>
  <c r="D507" i="276"/>
  <c r="F506" i="276"/>
  <c r="D506" i="276"/>
  <c r="F505" i="276"/>
  <c r="D505" i="276"/>
  <c r="F504" i="276"/>
  <c r="D504" i="276"/>
  <c r="F503" i="276"/>
  <c r="D503" i="276"/>
  <c r="F502" i="276"/>
  <c r="D502" i="276"/>
  <c r="F501" i="276"/>
  <c r="D501" i="276"/>
  <c r="F500" i="276"/>
  <c r="D500" i="276"/>
  <c r="F499" i="276"/>
  <c r="D499" i="276"/>
  <c r="F498" i="276"/>
  <c r="D498" i="276"/>
  <c r="F497" i="276"/>
  <c r="D497" i="276"/>
  <c r="F496" i="276"/>
  <c r="D496" i="276"/>
  <c r="F495" i="276"/>
  <c r="D495" i="276"/>
  <c r="F494" i="276"/>
  <c r="D494" i="276"/>
  <c r="F493" i="276"/>
  <c r="D493" i="276"/>
  <c r="F492" i="276"/>
  <c r="D492" i="276"/>
  <c r="F491" i="276"/>
  <c r="D491" i="276"/>
  <c r="F490" i="276"/>
  <c r="D490" i="276"/>
  <c r="F489" i="276"/>
  <c r="D489" i="276"/>
  <c r="F488" i="276"/>
  <c r="D488" i="276"/>
  <c r="F487" i="276"/>
  <c r="D487" i="276"/>
  <c r="F486" i="276"/>
  <c r="D486" i="276"/>
  <c r="F485" i="276"/>
  <c r="D485" i="276"/>
  <c r="F484" i="276"/>
  <c r="D484" i="276"/>
  <c r="F483" i="276"/>
  <c r="D483" i="276"/>
  <c r="F482" i="276"/>
  <c r="D482" i="276"/>
  <c r="F481" i="276"/>
  <c r="D481" i="276"/>
  <c r="F480" i="276"/>
  <c r="D480" i="276"/>
  <c r="F479" i="276"/>
  <c r="D479" i="276"/>
  <c r="F478" i="276"/>
  <c r="D478" i="276"/>
  <c r="F477" i="276"/>
  <c r="D477" i="276"/>
  <c r="F476" i="276"/>
  <c r="D476" i="276"/>
  <c r="F475" i="276"/>
  <c r="D475" i="276"/>
  <c r="F474" i="276"/>
  <c r="D474" i="276"/>
  <c r="F473" i="276"/>
  <c r="D473" i="276"/>
  <c r="F472" i="276"/>
  <c r="D472" i="276"/>
  <c r="F471" i="276"/>
  <c r="D471" i="276"/>
  <c r="F470" i="276"/>
  <c r="D470" i="276"/>
  <c r="F469" i="276"/>
  <c r="D469" i="276"/>
  <c r="F468" i="276"/>
  <c r="D468" i="276"/>
  <c r="F467" i="276"/>
  <c r="D467" i="276"/>
  <c r="F466" i="276"/>
  <c r="D466" i="276"/>
  <c r="F465" i="276"/>
  <c r="D465" i="276"/>
  <c r="F464" i="276"/>
  <c r="D464" i="276"/>
  <c r="F463" i="276"/>
  <c r="D463" i="276"/>
  <c r="F462" i="276"/>
  <c r="D462" i="276"/>
  <c r="F461" i="276"/>
  <c r="D461" i="276"/>
  <c r="F460" i="276"/>
  <c r="D460" i="276"/>
  <c r="F459" i="276"/>
  <c r="D459" i="276"/>
  <c r="F458" i="276"/>
  <c r="D458" i="276"/>
  <c r="F457" i="276"/>
  <c r="D457" i="276"/>
  <c r="F456" i="276"/>
  <c r="D456" i="276"/>
  <c r="F455" i="276"/>
  <c r="D455" i="276"/>
  <c r="F454" i="276"/>
  <c r="D454" i="276"/>
  <c r="F453" i="276"/>
  <c r="D453" i="276"/>
  <c r="F452" i="276"/>
  <c r="D452" i="276"/>
  <c r="F451" i="276"/>
  <c r="D451" i="276"/>
  <c r="F450" i="276"/>
  <c r="D450" i="276"/>
  <c r="F449" i="276"/>
  <c r="D449" i="276"/>
  <c r="F448" i="276"/>
  <c r="D448" i="276"/>
  <c r="F447" i="276"/>
  <c r="D447" i="276"/>
  <c r="F446" i="276"/>
  <c r="D446" i="276"/>
  <c r="F445" i="276"/>
  <c r="D445" i="276"/>
  <c r="F444" i="276"/>
  <c r="D444" i="276"/>
  <c r="F443" i="276"/>
  <c r="D443" i="276"/>
  <c r="F442" i="276"/>
  <c r="D442" i="276"/>
  <c r="F441" i="276"/>
  <c r="D441" i="276"/>
  <c r="F440" i="276"/>
  <c r="D440" i="276"/>
  <c r="F439" i="276"/>
  <c r="D439" i="276"/>
  <c r="F438" i="276"/>
  <c r="D438" i="276"/>
  <c r="F437" i="276"/>
  <c r="D437" i="276"/>
  <c r="F436" i="276"/>
  <c r="D436" i="276"/>
  <c r="F435" i="276"/>
  <c r="D435" i="276"/>
  <c r="F434" i="276"/>
  <c r="D434" i="276"/>
  <c r="F433" i="276"/>
  <c r="D433" i="276"/>
  <c r="F432" i="276"/>
  <c r="D432" i="276"/>
  <c r="F431" i="276"/>
  <c r="D431" i="276"/>
  <c r="F430" i="276"/>
  <c r="D430" i="276"/>
  <c r="F429" i="276"/>
  <c r="D429" i="276"/>
  <c r="F428" i="276"/>
  <c r="D428" i="276"/>
  <c r="F427" i="276"/>
  <c r="D427" i="276"/>
  <c r="F426" i="276"/>
  <c r="D426" i="276"/>
  <c r="F425" i="276"/>
  <c r="D425" i="276"/>
  <c r="F424" i="276"/>
  <c r="D424" i="276"/>
  <c r="F423" i="276"/>
  <c r="D423" i="276"/>
  <c r="F422" i="276"/>
  <c r="D422" i="276"/>
  <c r="F421" i="276"/>
  <c r="D421" i="276"/>
  <c r="F420" i="276"/>
  <c r="D420" i="276"/>
  <c r="F419" i="276"/>
  <c r="D419" i="276"/>
  <c r="F418" i="276"/>
  <c r="D418" i="276"/>
  <c r="F417" i="276"/>
  <c r="D417" i="276"/>
  <c r="F416" i="276"/>
  <c r="D416" i="276"/>
  <c r="F415" i="276"/>
  <c r="D415" i="276"/>
  <c r="F414" i="276"/>
  <c r="D414" i="276"/>
  <c r="F413" i="276"/>
  <c r="D413" i="276"/>
  <c r="F412" i="276"/>
  <c r="D412" i="276"/>
  <c r="F411" i="276"/>
  <c r="D411" i="276"/>
  <c r="F410" i="276"/>
  <c r="D410" i="276"/>
  <c r="F409" i="276"/>
  <c r="D409" i="276"/>
  <c r="F408" i="276"/>
  <c r="D408" i="276"/>
  <c r="F407" i="276"/>
  <c r="D407" i="276"/>
  <c r="F406" i="276"/>
  <c r="D406" i="276"/>
  <c r="F405" i="276"/>
  <c r="D405" i="276"/>
  <c r="F404" i="276"/>
  <c r="D404" i="276"/>
  <c r="F403" i="276"/>
  <c r="D403" i="276"/>
  <c r="F402" i="276"/>
  <c r="D402" i="276"/>
  <c r="F401" i="276"/>
  <c r="D401" i="276"/>
  <c r="F400" i="276"/>
  <c r="D400" i="276"/>
  <c r="F399" i="276"/>
  <c r="D399" i="276"/>
  <c r="F398" i="276"/>
  <c r="D398" i="276"/>
  <c r="F397" i="276"/>
  <c r="D397" i="276"/>
  <c r="F396" i="276"/>
  <c r="D396" i="276"/>
  <c r="F395" i="276"/>
  <c r="D395" i="276"/>
  <c r="F394" i="276"/>
  <c r="D394" i="276"/>
  <c r="F393" i="276"/>
  <c r="D393" i="276"/>
  <c r="F392" i="276"/>
  <c r="D392" i="276"/>
  <c r="F391" i="276"/>
  <c r="D391" i="276"/>
  <c r="F390" i="276"/>
  <c r="D390" i="276"/>
  <c r="F389" i="276"/>
  <c r="D389" i="276"/>
  <c r="F388" i="276"/>
  <c r="D388" i="276"/>
  <c r="F387" i="276"/>
  <c r="D387" i="276"/>
  <c r="F386" i="276"/>
  <c r="D386" i="276"/>
  <c r="F385" i="276"/>
  <c r="D385" i="276"/>
  <c r="F384" i="276"/>
  <c r="D384" i="276"/>
  <c r="F383" i="276"/>
  <c r="D383" i="276"/>
  <c r="F382" i="276"/>
  <c r="D382" i="276"/>
  <c r="F381" i="276"/>
  <c r="D381" i="276"/>
  <c r="F380" i="276"/>
  <c r="D380" i="276"/>
  <c r="F379" i="276"/>
  <c r="D379" i="276"/>
  <c r="F378" i="276"/>
  <c r="D378" i="276"/>
  <c r="F377" i="276"/>
  <c r="D377" i="276"/>
  <c r="F376" i="276"/>
  <c r="D376" i="276"/>
  <c r="F375" i="276"/>
  <c r="D375" i="276"/>
  <c r="F374" i="276"/>
  <c r="D374" i="276"/>
  <c r="F373" i="276"/>
  <c r="D373" i="276"/>
  <c r="F372" i="276"/>
  <c r="D372" i="276"/>
  <c r="F371" i="276"/>
  <c r="D371" i="276"/>
  <c r="F370" i="276"/>
  <c r="D370" i="276"/>
  <c r="F369" i="276"/>
  <c r="D369" i="276"/>
  <c r="F368" i="276"/>
  <c r="D368" i="276"/>
  <c r="F367" i="276"/>
  <c r="D367" i="276"/>
  <c r="F366" i="276"/>
  <c r="D366" i="276"/>
  <c r="F365" i="276"/>
  <c r="D365" i="276"/>
  <c r="F364" i="276"/>
  <c r="D364" i="276"/>
  <c r="F363" i="276"/>
  <c r="D363" i="276"/>
  <c r="F362" i="276"/>
  <c r="D362" i="276"/>
  <c r="F361" i="276"/>
  <c r="D361" i="276"/>
  <c r="F360" i="276"/>
  <c r="D360" i="276"/>
  <c r="F359" i="276"/>
  <c r="D359" i="276"/>
  <c r="F358" i="276"/>
  <c r="D358" i="276"/>
  <c r="F357" i="276"/>
  <c r="D357" i="276"/>
  <c r="F356" i="276"/>
  <c r="D356" i="276"/>
  <c r="F355" i="276"/>
  <c r="D355" i="276"/>
  <c r="F354" i="276"/>
  <c r="D354" i="276"/>
  <c r="F353" i="276"/>
  <c r="D353" i="276"/>
  <c r="F352" i="276"/>
  <c r="D352" i="276"/>
  <c r="F351" i="276"/>
  <c r="D351" i="276"/>
  <c r="F350" i="276"/>
  <c r="D350" i="276"/>
  <c r="F349" i="276"/>
  <c r="D349" i="276"/>
  <c r="F348" i="276"/>
  <c r="D348" i="276"/>
  <c r="F347" i="276"/>
  <c r="D347" i="276"/>
  <c r="F346" i="276"/>
  <c r="D346" i="276"/>
  <c r="F345" i="276"/>
  <c r="D345" i="276"/>
  <c r="F344" i="276"/>
  <c r="D344" i="276"/>
  <c r="F343" i="276"/>
  <c r="D343" i="276"/>
  <c r="F342" i="276"/>
  <c r="D342" i="276"/>
  <c r="F341" i="276"/>
  <c r="D341" i="276"/>
  <c r="F340" i="276"/>
  <c r="D340" i="276"/>
  <c r="F339" i="276"/>
  <c r="D339" i="276"/>
  <c r="F338" i="276"/>
  <c r="D338" i="276"/>
  <c r="F337" i="276"/>
  <c r="D337" i="276"/>
  <c r="F336" i="276"/>
  <c r="D336" i="276"/>
  <c r="F335" i="276"/>
  <c r="D335" i="276"/>
  <c r="F334" i="276"/>
  <c r="D334" i="276"/>
  <c r="F333" i="276"/>
  <c r="D333" i="276"/>
  <c r="F332" i="276"/>
  <c r="D332" i="276"/>
  <c r="F331" i="276"/>
  <c r="D331" i="276"/>
  <c r="F330" i="276"/>
  <c r="D330" i="276"/>
  <c r="F329" i="276"/>
  <c r="D329" i="276"/>
  <c r="F328" i="276"/>
  <c r="D328" i="276"/>
  <c r="F327" i="276"/>
  <c r="D327" i="276"/>
  <c r="F326" i="276"/>
  <c r="D326" i="276"/>
  <c r="F325" i="276"/>
  <c r="D325" i="276"/>
  <c r="F324" i="276"/>
  <c r="D324" i="276"/>
  <c r="F323" i="276"/>
  <c r="D323" i="276"/>
  <c r="F322" i="276"/>
  <c r="D322" i="276"/>
  <c r="F321" i="276"/>
  <c r="D321" i="276"/>
  <c r="F320" i="276"/>
  <c r="D320" i="276"/>
  <c r="F319" i="276"/>
  <c r="D319" i="276"/>
  <c r="F318" i="276"/>
  <c r="D318" i="276"/>
  <c r="F317" i="276"/>
  <c r="D317" i="276"/>
  <c r="F316" i="276"/>
  <c r="D316" i="276"/>
  <c r="F315" i="276"/>
  <c r="D315" i="276"/>
  <c r="F314" i="276"/>
  <c r="D314" i="276"/>
  <c r="F313" i="276"/>
  <c r="D313" i="276"/>
  <c r="F312" i="276"/>
  <c r="D312" i="276"/>
  <c r="F311" i="276"/>
  <c r="D311" i="276"/>
  <c r="F310" i="276"/>
  <c r="D310" i="276"/>
  <c r="F309" i="276"/>
  <c r="D309" i="276"/>
  <c r="F308" i="276"/>
  <c r="D308" i="276"/>
  <c r="F307" i="276"/>
  <c r="D307" i="276"/>
  <c r="F306" i="276"/>
  <c r="D306" i="276"/>
  <c r="F305" i="276"/>
  <c r="D305" i="276"/>
  <c r="F304" i="276"/>
  <c r="D304" i="276"/>
  <c r="F303" i="276"/>
  <c r="D303" i="276"/>
  <c r="F302" i="276"/>
  <c r="D302" i="276"/>
  <c r="F301" i="276"/>
  <c r="D301" i="276"/>
  <c r="F300" i="276"/>
  <c r="D300" i="276"/>
  <c r="F299" i="276"/>
  <c r="D299" i="276"/>
  <c r="F298" i="276"/>
  <c r="D298" i="276"/>
  <c r="F297" i="276"/>
  <c r="D297" i="276"/>
  <c r="F296" i="276"/>
  <c r="D296" i="276"/>
  <c r="F295" i="276"/>
  <c r="D295" i="276"/>
  <c r="F294" i="276"/>
  <c r="D294" i="276"/>
  <c r="F293" i="276"/>
  <c r="D293" i="276"/>
  <c r="F292" i="276"/>
  <c r="D292" i="276"/>
  <c r="F291" i="276"/>
  <c r="D291" i="276"/>
  <c r="F290" i="276"/>
  <c r="D290" i="276"/>
  <c r="F289" i="276"/>
  <c r="D289" i="276"/>
  <c r="F288" i="276"/>
  <c r="D288" i="276"/>
  <c r="F287" i="276"/>
  <c r="D287" i="276"/>
  <c r="F286" i="276"/>
  <c r="D286" i="276"/>
  <c r="F285" i="276"/>
  <c r="D285" i="276"/>
  <c r="F284" i="276"/>
  <c r="D284" i="276"/>
  <c r="F283" i="276"/>
  <c r="D283" i="276"/>
  <c r="F282" i="276"/>
  <c r="D282" i="276"/>
  <c r="F281" i="276"/>
  <c r="D281" i="276"/>
  <c r="F280" i="276"/>
  <c r="D280" i="276"/>
  <c r="F279" i="276"/>
  <c r="D279" i="276"/>
  <c r="F278" i="276"/>
  <c r="D278" i="276"/>
  <c r="F277" i="276"/>
  <c r="D277" i="276"/>
  <c r="F276" i="276"/>
  <c r="D276" i="276"/>
  <c r="F275" i="276"/>
  <c r="D275" i="276"/>
  <c r="F274" i="276"/>
  <c r="D274" i="276"/>
  <c r="F273" i="276"/>
  <c r="D273" i="276"/>
  <c r="F272" i="276"/>
  <c r="D272" i="276"/>
  <c r="F271" i="276"/>
  <c r="D271" i="276"/>
  <c r="F270" i="276"/>
  <c r="D270" i="276"/>
  <c r="F269" i="276"/>
  <c r="D269" i="276"/>
  <c r="F268" i="276"/>
  <c r="D268" i="276"/>
  <c r="F267" i="276"/>
  <c r="D267" i="276"/>
  <c r="F266" i="276"/>
  <c r="D266" i="276"/>
  <c r="F265" i="276"/>
  <c r="D265" i="276"/>
  <c r="F264" i="276"/>
  <c r="D264" i="276"/>
  <c r="F263" i="276"/>
  <c r="D263" i="276"/>
  <c r="F262" i="276"/>
  <c r="D262" i="276"/>
  <c r="F261" i="276"/>
  <c r="D261" i="276"/>
  <c r="F260" i="276"/>
  <c r="D260" i="276"/>
  <c r="F259" i="276"/>
  <c r="D259" i="276"/>
  <c r="F258" i="276"/>
  <c r="D258" i="276"/>
  <c r="F257" i="276"/>
  <c r="D257" i="276"/>
  <c r="F256" i="276"/>
  <c r="D256" i="276"/>
  <c r="F255" i="276"/>
  <c r="D255" i="276"/>
  <c r="F254" i="276"/>
  <c r="D254" i="276"/>
  <c r="F253" i="276"/>
  <c r="D253" i="276"/>
  <c r="F252" i="276"/>
  <c r="D252" i="276"/>
  <c r="F251" i="276"/>
  <c r="D251" i="276"/>
  <c r="F250" i="276"/>
  <c r="D250" i="276"/>
  <c r="F249" i="276"/>
  <c r="D249" i="276"/>
  <c r="F248" i="276"/>
  <c r="D248" i="276"/>
  <c r="F247" i="276"/>
  <c r="D247" i="276"/>
  <c r="F246" i="276"/>
  <c r="D246" i="276"/>
  <c r="F245" i="276"/>
  <c r="D245" i="276"/>
  <c r="F244" i="276"/>
  <c r="D244" i="276"/>
  <c r="F243" i="276"/>
  <c r="D243" i="276"/>
  <c r="F242" i="276"/>
  <c r="D242" i="276"/>
  <c r="F241" i="276"/>
  <c r="D241" i="276"/>
  <c r="F240" i="276"/>
  <c r="D240" i="276"/>
  <c r="F239" i="276"/>
  <c r="D239" i="276"/>
  <c r="F238" i="276"/>
  <c r="D238" i="276"/>
  <c r="F237" i="276"/>
  <c r="D237" i="276"/>
  <c r="F236" i="276"/>
  <c r="D236" i="276"/>
  <c r="F235" i="276"/>
  <c r="D235" i="276"/>
  <c r="F234" i="276"/>
  <c r="D234" i="276"/>
  <c r="F233" i="276"/>
  <c r="D233" i="276"/>
  <c r="F232" i="276"/>
  <c r="D232" i="276"/>
  <c r="F231" i="276"/>
  <c r="D231" i="276"/>
  <c r="F230" i="276"/>
  <c r="D230" i="276"/>
  <c r="F229" i="276"/>
  <c r="D229" i="276"/>
  <c r="F228" i="276"/>
  <c r="D228" i="276"/>
  <c r="F227" i="276"/>
  <c r="D227" i="276"/>
  <c r="F226" i="276"/>
  <c r="D226" i="276"/>
  <c r="F225" i="276"/>
  <c r="D225" i="276"/>
  <c r="F224" i="276"/>
  <c r="D224" i="276"/>
  <c r="F223" i="276"/>
  <c r="D223" i="276"/>
  <c r="F222" i="276"/>
  <c r="D222" i="276"/>
  <c r="F221" i="276"/>
  <c r="D221" i="276"/>
  <c r="F220" i="276"/>
  <c r="D220" i="276"/>
  <c r="F219" i="276"/>
  <c r="D219" i="276"/>
  <c r="F218" i="276"/>
  <c r="D218" i="276"/>
  <c r="F217" i="276"/>
  <c r="D217" i="276"/>
  <c r="F216" i="276"/>
  <c r="D216" i="276"/>
  <c r="F215" i="276"/>
  <c r="D215" i="276"/>
  <c r="F214" i="276"/>
  <c r="D214" i="276"/>
  <c r="F213" i="276"/>
  <c r="D213" i="276"/>
  <c r="F212" i="276"/>
  <c r="D212" i="276"/>
  <c r="F211" i="276"/>
  <c r="D211" i="276"/>
  <c r="F210" i="276"/>
  <c r="D210" i="276"/>
  <c r="F209" i="276"/>
  <c r="D209" i="276"/>
  <c r="F208" i="276"/>
  <c r="D208" i="276"/>
  <c r="F207" i="276"/>
  <c r="D207" i="276"/>
  <c r="F206" i="276"/>
  <c r="D206" i="276"/>
  <c r="F205" i="276"/>
  <c r="D205" i="276"/>
  <c r="F204" i="276"/>
  <c r="D204" i="276"/>
  <c r="F203" i="276"/>
  <c r="D203" i="276"/>
  <c r="F202" i="276"/>
  <c r="D202" i="276"/>
  <c r="F201" i="276"/>
  <c r="D201" i="276"/>
  <c r="F200" i="276"/>
  <c r="D200" i="276"/>
  <c r="F199" i="276"/>
  <c r="D199" i="276"/>
  <c r="F198" i="276"/>
  <c r="D198" i="276"/>
  <c r="F197" i="276"/>
  <c r="D197" i="276"/>
  <c r="F196" i="276"/>
  <c r="D196" i="276"/>
  <c r="F195" i="276"/>
  <c r="D195" i="276"/>
  <c r="F194" i="276"/>
  <c r="D194" i="276"/>
  <c r="F193" i="276"/>
  <c r="D193" i="276"/>
  <c r="F192" i="276"/>
  <c r="D192" i="276"/>
  <c r="F191" i="276"/>
  <c r="D191" i="276"/>
  <c r="F190" i="276"/>
  <c r="D190" i="276"/>
  <c r="F189" i="276"/>
  <c r="D189" i="276"/>
  <c r="F188" i="276"/>
  <c r="D188" i="276"/>
  <c r="F187" i="276"/>
  <c r="D187" i="276"/>
  <c r="F186" i="276"/>
  <c r="D186" i="276"/>
  <c r="F185" i="276"/>
  <c r="D185" i="276"/>
  <c r="F184" i="276"/>
  <c r="D184" i="276"/>
  <c r="F183" i="276"/>
  <c r="D183" i="276"/>
  <c r="F182" i="276"/>
  <c r="D182" i="276"/>
  <c r="F181" i="276"/>
  <c r="D181" i="276"/>
  <c r="F180" i="276"/>
  <c r="D180" i="276"/>
  <c r="F179" i="276"/>
  <c r="D179" i="276"/>
  <c r="F178" i="276"/>
  <c r="D178" i="276"/>
  <c r="F177" i="276"/>
  <c r="D177" i="276"/>
  <c r="F176" i="276"/>
  <c r="D176" i="276"/>
  <c r="F175" i="276"/>
  <c r="D175" i="276"/>
  <c r="F174" i="276"/>
  <c r="D174" i="276"/>
  <c r="F173" i="276"/>
  <c r="D173" i="276"/>
  <c r="F172" i="276"/>
  <c r="D172" i="276"/>
  <c r="F171" i="276"/>
  <c r="D171" i="276"/>
  <c r="F170" i="276"/>
  <c r="D170" i="276"/>
  <c r="F169" i="276"/>
  <c r="D169" i="276"/>
  <c r="F168" i="276"/>
  <c r="D168" i="276"/>
  <c r="F167" i="276"/>
  <c r="D167" i="276"/>
  <c r="F166" i="276"/>
  <c r="D166" i="276"/>
  <c r="F165" i="276"/>
  <c r="D165" i="276"/>
  <c r="F164" i="276"/>
  <c r="D164" i="276"/>
  <c r="F163" i="276"/>
  <c r="D163" i="276"/>
  <c r="F162" i="276"/>
  <c r="D162" i="276"/>
  <c r="F161" i="276"/>
  <c r="D161" i="276"/>
  <c r="F160" i="276"/>
  <c r="D160" i="276"/>
  <c r="F159" i="276"/>
  <c r="D159" i="276"/>
  <c r="F158" i="276"/>
  <c r="D158" i="276"/>
  <c r="F157" i="276"/>
  <c r="D157" i="276"/>
  <c r="F156" i="276"/>
  <c r="D156" i="276"/>
  <c r="F155" i="276"/>
  <c r="D155" i="276"/>
  <c r="F154" i="276"/>
  <c r="D154" i="276"/>
  <c r="F153" i="276"/>
  <c r="D153" i="276"/>
  <c r="F152" i="276"/>
  <c r="D152" i="276"/>
  <c r="F151" i="276"/>
  <c r="D151" i="276"/>
  <c r="F150" i="276"/>
  <c r="D150" i="276"/>
  <c r="F149" i="276"/>
  <c r="D149" i="276"/>
  <c r="F148" i="276"/>
  <c r="D148" i="276"/>
  <c r="F147" i="276"/>
  <c r="D147" i="276"/>
  <c r="F146" i="276"/>
  <c r="D146" i="276"/>
  <c r="F145" i="276"/>
  <c r="D145" i="276"/>
  <c r="F144" i="276"/>
  <c r="D144" i="276"/>
  <c r="F143" i="276"/>
  <c r="D143" i="276"/>
  <c r="F142" i="276"/>
  <c r="D142" i="276"/>
  <c r="F141" i="276"/>
  <c r="D141" i="276"/>
  <c r="F140" i="276"/>
  <c r="D140" i="276"/>
  <c r="F139" i="276"/>
  <c r="D139" i="276"/>
  <c r="F138" i="276"/>
  <c r="D138" i="276"/>
  <c r="F137" i="276"/>
  <c r="D137" i="276"/>
  <c r="F136" i="276"/>
  <c r="D136" i="276"/>
  <c r="F135" i="276"/>
  <c r="D135" i="276"/>
  <c r="F134" i="276"/>
  <c r="D134" i="276"/>
  <c r="F133" i="276"/>
  <c r="D133" i="276"/>
  <c r="F132" i="276"/>
  <c r="D132" i="276"/>
  <c r="F131" i="276"/>
  <c r="D131" i="276"/>
  <c r="F130" i="276"/>
  <c r="D130" i="276"/>
  <c r="F129" i="276"/>
  <c r="D129" i="276"/>
  <c r="F128" i="276"/>
  <c r="D128" i="276"/>
  <c r="F127" i="276"/>
  <c r="D127" i="276"/>
  <c r="F126" i="276"/>
  <c r="D126" i="276"/>
  <c r="F125" i="276"/>
  <c r="D125" i="276"/>
  <c r="F124" i="276"/>
  <c r="D124" i="276"/>
  <c r="F123" i="276"/>
  <c r="D123" i="276"/>
  <c r="F122" i="276"/>
  <c r="D122" i="276"/>
  <c r="F121" i="276"/>
  <c r="D121" i="276"/>
  <c r="F120" i="276"/>
  <c r="D120" i="276"/>
  <c r="F119" i="276"/>
  <c r="D119" i="276"/>
  <c r="F118" i="276"/>
  <c r="D118" i="276"/>
  <c r="F117" i="276"/>
  <c r="D117" i="276"/>
  <c r="F116" i="276"/>
  <c r="D116" i="276"/>
  <c r="F115" i="276"/>
  <c r="D115" i="276"/>
  <c r="F114" i="276"/>
  <c r="D114" i="276"/>
  <c r="F113" i="276"/>
  <c r="D113" i="276"/>
  <c r="F112" i="276"/>
  <c r="D112" i="276"/>
  <c r="F111" i="276"/>
  <c r="D111" i="276"/>
  <c r="F110" i="276"/>
  <c r="D110" i="276"/>
  <c r="F109" i="276"/>
  <c r="D109" i="276"/>
  <c r="F108" i="276"/>
  <c r="D108" i="276"/>
  <c r="F107" i="276"/>
  <c r="D107" i="276"/>
  <c r="F106" i="276"/>
  <c r="D106" i="276"/>
  <c r="F105" i="276"/>
  <c r="D105" i="276"/>
  <c r="F104" i="276"/>
  <c r="D104" i="276"/>
  <c r="F103" i="276"/>
  <c r="D103" i="276"/>
  <c r="F102" i="276"/>
  <c r="D102" i="276"/>
  <c r="F101" i="276"/>
  <c r="D101" i="276"/>
  <c r="F100" i="276"/>
  <c r="D100" i="276"/>
  <c r="F99" i="276"/>
  <c r="D99" i="276"/>
  <c r="F98" i="276"/>
  <c r="D98" i="276"/>
  <c r="F97" i="276"/>
  <c r="D97" i="276"/>
  <c r="F96" i="276"/>
  <c r="D96" i="276"/>
  <c r="F95" i="276"/>
  <c r="D95" i="276"/>
  <c r="F94" i="276"/>
  <c r="D94" i="276"/>
  <c r="F93" i="276"/>
  <c r="D93" i="276"/>
  <c r="F92" i="276"/>
  <c r="D92" i="276"/>
  <c r="F91" i="276"/>
  <c r="D91" i="276"/>
  <c r="F90" i="276"/>
  <c r="D90" i="276"/>
  <c r="F89" i="276"/>
  <c r="D89" i="276"/>
  <c r="F88" i="276"/>
  <c r="D88" i="276"/>
  <c r="F87" i="276"/>
  <c r="D87" i="276"/>
  <c r="F86" i="276"/>
  <c r="D86" i="276"/>
  <c r="F85" i="276"/>
  <c r="D85" i="276"/>
  <c r="F84" i="276"/>
  <c r="D84" i="276"/>
  <c r="F83" i="276"/>
  <c r="D83" i="276"/>
  <c r="F82" i="276"/>
  <c r="D82" i="276"/>
  <c r="F81" i="276"/>
  <c r="D81" i="276"/>
  <c r="F80" i="276"/>
  <c r="D80" i="276"/>
  <c r="F79" i="276"/>
  <c r="D79" i="276"/>
  <c r="F78" i="276"/>
  <c r="D78" i="276"/>
  <c r="F77" i="276"/>
  <c r="D77" i="276"/>
  <c r="F76" i="276"/>
  <c r="D76" i="276"/>
  <c r="F75" i="276"/>
  <c r="D75" i="276"/>
  <c r="F74" i="276"/>
  <c r="D74" i="276"/>
  <c r="F73" i="276"/>
  <c r="D73" i="276"/>
  <c r="F72" i="276"/>
  <c r="D72" i="276"/>
  <c r="F71" i="276"/>
  <c r="D71" i="276"/>
  <c r="F70" i="276"/>
  <c r="D70" i="276"/>
  <c r="F69" i="276"/>
  <c r="D69" i="276"/>
  <c r="F68" i="276"/>
  <c r="D68" i="276"/>
  <c r="F67" i="276"/>
  <c r="D67" i="276"/>
  <c r="F66" i="276"/>
  <c r="D66" i="276"/>
  <c r="F65" i="276"/>
  <c r="D65" i="276"/>
  <c r="F64" i="276"/>
  <c r="D64" i="276"/>
  <c r="F63" i="276"/>
  <c r="D63" i="276"/>
  <c r="F62" i="276"/>
  <c r="D62" i="276"/>
  <c r="F61" i="276"/>
  <c r="D61" i="276"/>
  <c r="F60" i="276"/>
  <c r="D60" i="276"/>
  <c r="F59" i="276"/>
  <c r="D59" i="276"/>
  <c r="F58" i="276"/>
  <c r="D58" i="276"/>
  <c r="F57" i="276"/>
  <c r="D57" i="276"/>
  <c r="F56" i="276"/>
  <c r="D56" i="276"/>
  <c r="F55" i="276"/>
  <c r="D55" i="276"/>
  <c r="F54" i="276"/>
  <c r="D54" i="276"/>
  <c r="F53" i="276"/>
  <c r="D53" i="276"/>
  <c r="F52" i="276"/>
  <c r="D52" i="276"/>
  <c r="F51" i="276"/>
  <c r="D51" i="276"/>
  <c r="F50" i="276"/>
  <c r="D50" i="276"/>
  <c r="F49" i="276"/>
  <c r="D49" i="276"/>
  <c r="F48" i="276"/>
  <c r="D48" i="276"/>
  <c r="F47" i="276"/>
  <c r="D47" i="276"/>
  <c r="F46" i="276"/>
  <c r="D46" i="276"/>
  <c r="F45" i="276"/>
  <c r="D45" i="276"/>
  <c r="F44" i="276"/>
  <c r="D44" i="276"/>
  <c r="F43" i="276"/>
  <c r="D43" i="276"/>
  <c r="F42" i="276"/>
  <c r="D42" i="276"/>
  <c r="F41" i="276"/>
  <c r="D41" i="276"/>
  <c r="F40" i="276"/>
  <c r="D40" i="276"/>
  <c r="F39" i="276"/>
  <c r="D39" i="276"/>
  <c r="F38" i="276"/>
  <c r="D38" i="276"/>
  <c r="F37" i="276"/>
  <c r="D37" i="276"/>
  <c r="F36" i="276"/>
  <c r="D36" i="276"/>
  <c r="F35" i="276"/>
  <c r="D35" i="276"/>
  <c r="F34" i="276"/>
  <c r="D34" i="276"/>
  <c r="F33" i="276"/>
  <c r="D33" i="276"/>
  <c r="F32" i="276"/>
  <c r="D32" i="276"/>
  <c r="F31" i="276"/>
  <c r="D31" i="276"/>
  <c r="F30" i="276"/>
  <c r="D30" i="276"/>
  <c r="F29" i="276"/>
  <c r="D29" i="276"/>
  <c r="F28" i="276"/>
  <c r="D28" i="276"/>
  <c r="F27" i="276"/>
  <c r="D27" i="276"/>
  <c r="F26" i="276"/>
  <c r="D26" i="276"/>
  <c r="F25" i="276"/>
  <c r="D25" i="276"/>
  <c r="F24" i="276"/>
  <c r="D24" i="276"/>
  <c r="F23" i="276"/>
  <c r="D23" i="276"/>
  <c r="F22" i="276"/>
  <c r="D22" i="276"/>
  <c r="F21" i="276"/>
  <c r="D21" i="276"/>
  <c r="F20" i="276"/>
  <c r="D20" i="276"/>
  <c r="F19" i="276"/>
  <c r="D19" i="276"/>
  <c r="F18" i="276"/>
  <c r="D18" i="276"/>
  <c r="F17" i="276"/>
  <c r="D17" i="276"/>
  <c r="F16" i="276"/>
  <c r="D16" i="276"/>
  <c r="F15" i="276"/>
  <c r="D15" i="276"/>
  <c r="F14" i="276"/>
  <c r="D14" i="276"/>
  <c r="F13" i="276"/>
  <c r="D13" i="276"/>
  <c r="F12" i="276"/>
  <c r="D12" i="276"/>
  <c r="F11" i="276"/>
  <c r="D11" i="276"/>
  <c r="C15" i="279" l="1"/>
  <c r="C32" i="277"/>
  <c r="C33" i="277" s="1"/>
  <c r="D18" i="277"/>
  <c r="D19" i="277" s="1"/>
  <c r="C18" i="277"/>
  <c r="C19" i="277" s="1"/>
  <c r="D68" i="277" l="1"/>
  <c r="D70" i="277" s="1"/>
  <c r="D75" i="277" s="1"/>
  <c r="D76" i="277" s="1"/>
  <c r="D78" i="277" s="1"/>
  <c r="D20" i="277"/>
  <c r="C68" i="277"/>
  <c r="C70" i="277" s="1"/>
  <c r="C75" i="277" s="1"/>
  <c r="C76" i="277" s="1"/>
  <c r="C78" i="277" s="1"/>
  <c r="C79" i="277" s="1"/>
  <c r="C80" i="277" s="1"/>
  <c r="C20" i="277"/>
  <c r="I18" i="261" l="1"/>
  <c r="I20" i="261" s="1"/>
  <c r="H18" i="261"/>
  <c r="I14" i="261"/>
  <c r="H14" i="261"/>
  <c r="H15" i="261" s="1"/>
  <c r="H17" i="261" s="1"/>
  <c r="I13" i="261"/>
  <c r="H13" i="261"/>
  <c r="I16" i="261"/>
  <c r="H16" i="261"/>
  <c r="I15" i="261"/>
  <c r="I17" i="261" s="1"/>
  <c r="H20" i="261"/>
  <c r="H46" i="206" l="1"/>
  <c r="B38" i="206"/>
  <c r="G11" i="199"/>
  <c r="E8" i="175" l="1"/>
  <c r="E15" i="259" l="1"/>
  <c r="E13" i="259"/>
  <c r="E11" i="259"/>
  <c r="E10" i="259"/>
  <c r="C9" i="259"/>
  <c r="C17" i="259" s="1"/>
  <c r="D9" i="259"/>
  <c r="D17" i="259" s="1"/>
  <c r="E17" i="259" l="1"/>
  <c r="E9" i="259"/>
  <c r="G12" i="199" l="1"/>
  <c r="E40" i="187" l="1"/>
  <c r="E41" i="187"/>
  <c r="E42" i="187"/>
  <c r="E43" i="187"/>
  <c r="F15" i="242" l="1"/>
  <c r="G15" i="242" s="1"/>
  <c r="H15" i="242" s="1"/>
  <c r="I15" i="242" s="1"/>
  <c r="C15" i="242"/>
  <c r="H14" i="242"/>
  <c r="I14" i="242" s="1"/>
  <c r="G14" i="242"/>
  <c r="F14" i="242"/>
  <c r="C14" i="242"/>
  <c r="F13" i="242"/>
  <c r="G13" i="242" s="1"/>
  <c r="H13" i="242" s="1"/>
  <c r="I13" i="242" s="1"/>
  <c r="C13" i="242"/>
  <c r="F18" i="231" l="1"/>
  <c r="F17" i="231"/>
  <c r="F12" i="231"/>
  <c r="F11" i="231"/>
  <c r="E39" i="187"/>
  <c r="E38" i="187"/>
  <c r="E37" i="187"/>
  <c r="E36" i="187"/>
  <c r="E35" i="187"/>
  <c r="E34" i="187"/>
  <c r="E33" i="187"/>
  <c r="E32" i="187"/>
  <c r="E31" i="187"/>
  <c r="E30" i="187"/>
  <c r="E29" i="187"/>
  <c r="E28" i="187"/>
  <c r="E27" i="187"/>
  <c r="E26" i="187"/>
  <c r="E25" i="187"/>
  <c r="E24" i="187"/>
  <c r="E23" i="187"/>
  <c r="E22" i="187"/>
  <c r="E21" i="187"/>
  <c r="E20" i="187"/>
  <c r="E19" i="187"/>
  <c r="E18" i="187"/>
  <c r="E17" i="187"/>
  <c r="E16" i="187"/>
  <c r="E15" i="187"/>
  <c r="E14" i="187"/>
  <c r="E13" i="187"/>
  <c r="E12" i="187"/>
  <c r="F21" i="241"/>
  <c r="F45" i="187" l="1"/>
  <c r="H49" i="206"/>
  <c r="F12" i="260" l="1"/>
  <c r="E9" i="175" l="1"/>
  <c r="E10" i="175"/>
  <c r="E11" i="175"/>
  <c r="E12" i="175"/>
  <c r="E13" i="175"/>
  <c r="E14" i="175"/>
  <c r="E15" i="175"/>
  <c r="E16" i="175"/>
  <c r="E17" i="175"/>
  <c r="E18" i="175"/>
  <c r="E19" i="175"/>
  <c r="E20" i="175"/>
  <c r="E21" i="175"/>
  <c r="E22" i="175"/>
  <c r="E23" i="175"/>
  <c r="E24" i="175"/>
  <c r="E25" i="175"/>
  <c r="E26" i="175"/>
  <c r="E27" i="175"/>
  <c r="E28" i="175"/>
  <c r="E29" i="175"/>
  <c r="E30" i="175"/>
  <c r="E31" i="175"/>
  <c r="E32" i="175"/>
  <c r="E33" i="175"/>
  <c r="E12" i="260" l="1"/>
</calcChain>
</file>

<file path=xl/sharedStrings.xml><?xml version="1.0" encoding="utf-8"?>
<sst xmlns="http://schemas.openxmlformats.org/spreadsheetml/2006/main" count="5772" uniqueCount="5096">
  <si>
    <t>State Farm General Insurance Company</t>
  </si>
  <si>
    <t>Exhibit 4</t>
  </si>
  <si>
    <t>Premium Adjustment Factor</t>
  </si>
  <si>
    <t>Catastrophe Adjustment</t>
  </si>
  <si>
    <t>Exhibit 10</t>
  </si>
  <si>
    <t>Credibility Adjustment</t>
  </si>
  <si>
    <t>Premium</t>
  </si>
  <si>
    <t>Earned</t>
  </si>
  <si>
    <t>Current Level</t>
  </si>
  <si>
    <t>Adjustment</t>
  </si>
  <si>
    <t>Year</t>
  </si>
  <si>
    <t>Earned Premium</t>
  </si>
  <si>
    <t>Factor</t>
  </si>
  <si>
    <t>Total</t>
  </si>
  <si>
    <t>(1)</t>
  </si>
  <si>
    <t>(2)</t>
  </si>
  <si>
    <t>(3)</t>
  </si>
  <si>
    <t>CAT/AIY</t>
  </si>
  <si>
    <t>I.</t>
  </si>
  <si>
    <t>Amount of Insurance Years Exposure Base</t>
  </si>
  <si>
    <t>II.</t>
  </si>
  <si>
    <t>(4)</t>
  </si>
  <si>
    <t>(5)</t>
  </si>
  <si>
    <t>Fire Following Earthquake Provision</t>
  </si>
  <si>
    <t>Exhibit 12</t>
  </si>
  <si>
    <t>Reinsurance Premium and Recoverables</t>
  </si>
  <si>
    <t>Trend</t>
  </si>
  <si>
    <t>Weight</t>
  </si>
  <si>
    <t>Because catastrophes can be infrequent events, many years of history are needed to determine a provision.</t>
  </si>
  <si>
    <t>Contract changes and changes in the number of policies written in catastrophe prone areas, however, make it</t>
  </si>
  <si>
    <t>Exhibit 9</t>
  </si>
  <si>
    <t>Page 1</t>
  </si>
  <si>
    <t>Page 2</t>
  </si>
  <si>
    <t>Page 3</t>
  </si>
  <si>
    <t>Page 4</t>
  </si>
  <si>
    <t>Credibility for Trends</t>
  </si>
  <si>
    <t>Credibility for Experience</t>
  </si>
  <si>
    <t>Claim Type</t>
  </si>
  <si>
    <t>Claim Count</t>
  </si>
  <si>
    <t>Credibility**</t>
  </si>
  <si>
    <t>Fiscal Accident</t>
  </si>
  <si>
    <t>Years</t>
  </si>
  <si>
    <t>Experience</t>
  </si>
  <si>
    <t xml:space="preserve"> Standard*</t>
  </si>
  <si>
    <t>Full Credibility</t>
  </si>
  <si>
    <t>Period</t>
  </si>
  <si>
    <t>Fiscal Calendar</t>
  </si>
  <si>
    <t>Range</t>
  </si>
  <si>
    <t>PIF</t>
  </si>
  <si>
    <t>%</t>
  </si>
  <si>
    <t>0% to 5%</t>
  </si>
  <si>
    <t>5% to 10%</t>
  </si>
  <si>
    <t>10% to 15%</t>
  </si>
  <si>
    <t>15% to 20%</t>
  </si>
  <si>
    <t>Est. Minimum % Change</t>
  </si>
  <si>
    <t>Est. Maximum % Change</t>
  </si>
  <si>
    <t>Year Ending</t>
  </si>
  <si>
    <t>III.</t>
  </si>
  <si>
    <t>Customer Dislocation</t>
  </si>
  <si>
    <t>Quarters</t>
  </si>
  <si>
    <t>Catastrophe Adjustment Excluding Fire Following Earthquake Provision</t>
  </si>
  <si>
    <t>of that event’s occurrence.</t>
  </si>
  <si>
    <t>To compute the expected annual loss, the losses from each simulated event are then weighted by the probability</t>
  </si>
  <si>
    <t>and are related to the models’ computed seismic activity, associated damage, and accompanying financial losses.</t>
  </si>
  <si>
    <t>geographic locations, values, policy forms (types of coverage), limits, deductibles and construction characteristics,</t>
  </si>
  <si>
    <t>characteristics of the event against the portfolio of the insured exposures. Such exposures are described by</t>
  </si>
  <si>
    <t>For each of these stochastically simulated events, the models are capable of overlaying the physical</t>
  </si>
  <si>
    <t>of years of possible earthquakes.  For AIR, the 50K year event set was used in the analysis.</t>
  </si>
  <si>
    <t>events, each with associated probabilities of occurrence.  This library is intended to represent tens of thousands</t>
  </si>
  <si>
    <t>the fields of engineering, seismology, geology, statistics and computer science to produce a library of earthquake</t>
  </si>
  <si>
    <t xml:space="preserve">CEA for earthquake loss estimates in pricing.  The RQE model as well as RMS and AIR incorporate expertise in </t>
  </si>
  <si>
    <t>Computer Modeling for Fire Following Earthquake</t>
  </si>
  <si>
    <t xml:space="preserve">illustrate the magnitude of the exposure. </t>
  </si>
  <si>
    <t xml:space="preserve">uninsured.  Personal and commercial splits are not available in the report.  The report, therefore, is only used to </t>
  </si>
  <si>
    <t xml:space="preserve">California faults.  The summary includes all property loss, personal and commercial as well as insured and </t>
  </si>
  <si>
    <t>The report summarizes property loss in a Bay Area quake to be 1.1% of property value, .2 to .6% for other</t>
  </si>
  <si>
    <t>for shake damage, even though California law requires insurers to offer shake damage to property owners.</t>
  </si>
  <si>
    <t>is insured for fire, but fewer than 20% of homes and business properties in the two affected areas are insured</t>
  </si>
  <si>
    <t>billion for insured shake damage in the Los Angeles region).  The reason for this is that nearly all property</t>
  </si>
  <si>
    <t xml:space="preserve">Insurance Department study ($6 billion for insured shake damage in the San Francisco Bay area, $8.5 </t>
  </si>
  <si>
    <t>study are substantially higher than the insured shake damage losses projected in a 1990 California</t>
  </si>
  <si>
    <t>Fire following earthquake is a very serious threat to insurance companies.  The fire losses shown in this</t>
  </si>
  <si>
    <t>From the Executive Summary of that report:</t>
  </si>
  <si>
    <t>following earthquakes of various magnitudes in the San Francisco and Los Angeles areas of California.</t>
  </si>
  <si>
    <t>known as the Natural Disaster Coalition), utilizes the expertise of EQECAT, Inc. to produce estimates of fire</t>
  </si>
  <si>
    <t>This study, produced by Drs. Charles Scawthorne and Mahmoud Khater for the Earthquake Project (subsequently</t>
  </si>
  <si>
    <r>
      <t>and Memphis Areas</t>
    </r>
    <r>
      <rPr>
        <sz val="10"/>
        <rFont val="Arial"/>
        <family val="2"/>
      </rPr>
      <t xml:space="preserve"> </t>
    </r>
  </si>
  <si>
    <t>Fire Following Earthquake: Conflagration Potential in the Greater Los Angeles, San Francisco, Seattle</t>
  </si>
  <si>
    <t>is necessary to look to definitive scientific studies, scientific modeling and judgment to supplement historical data.</t>
  </si>
  <si>
    <t>therefore, inappropriate to rely solely on historical insurance data to assess the exposure to fire following earthquake.  It</t>
  </si>
  <si>
    <t xml:space="preserve">1906 has there been a great earthquake of the magnitude expected to produce a catastrophic conflagration.  It is, </t>
  </si>
  <si>
    <t>Fortunately, neither occurred during extreme fire conditions.  In California, not since the San Francisco earthquake of</t>
  </si>
  <si>
    <t>and the 1994 Northridge earthquake were not of the magnitude expected to produce a catastrophic conflagration.</t>
  </si>
  <si>
    <t>Francisco Earthquake, can cause enormous property damage and loss of life.  The major 1989 Bay area earthquake</t>
  </si>
  <si>
    <t>Fire conflagrations following earthquakes, as evidenced by the 1923 Great Kanto Earthquake and the 1906 San</t>
  </si>
  <si>
    <r>
      <t>Provision for Fire Following Earthquake</t>
    </r>
    <r>
      <rPr>
        <sz val="10"/>
        <rFont val="Arial"/>
        <family val="2"/>
      </rPr>
      <t xml:space="preserve"> </t>
    </r>
  </si>
  <si>
    <t>reflected in this historical experience.  Any catastrophe provision based on historical data should be modified to more</t>
  </si>
  <si>
    <t xml:space="preserve">analysis of historical catastrophe losses.  There is exposure to loss due to fire following an earthquake that is not </t>
  </si>
  <si>
    <t>Catastrophe Provision</t>
  </si>
  <si>
    <t>FFEQ Provision per AIY</t>
  </si>
  <si>
    <t>DCCE factor</t>
  </si>
  <si>
    <t>Average</t>
  </si>
  <si>
    <t>AIR Model Loss per AIY</t>
  </si>
  <si>
    <t>RMS Model Loss per AIY</t>
  </si>
  <si>
    <t>RQE Model Loss per AIY</t>
  </si>
  <si>
    <t>This loss per AIY is adjusted to reflect defense and cost containment expense (DCCE) since this cost is</t>
  </si>
  <si>
    <t>following earthquake loss per AIY provision is the simple average of the results from the three models.</t>
  </si>
  <si>
    <t>determine the annual fire following earthquake loss per AIY for each model.  The statewide annual fire</t>
  </si>
  <si>
    <t>Seasonality: Wet or dry weather conditions can retard or contribute to the fire loss.</t>
  </si>
  <si>
    <t>7.</t>
  </si>
  <si>
    <t>estimating the frequency and event severity.</t>
  </si>
  <si>
    <t>Kanto and the 1991 Oakland Hills fire. Therefore, the variance in local wind speeds is essential in</t>
  </si>
  <si>
    <t>Wind speed: Strong winds can dramatically increase fire severity, as evidenced by the 1923</t>
  </si>
  <si>
    <t>6.</t>
  </si>
  <si>
    <t>routes.</t>
  </si>
  <si>
    <t>vulnerability (pipeline breaks), including storage reservoirs, and alternate (redundant) waterline</t>
  </si>
  <si>
    <t>will imperil fire department functionality. The network based model includes water supply</t>
  </si>
  <si>
    <t>Water supply vulnerability: Even with adequate fire fighting capacity, failed water supply systems</t>
  </si>
  <si>
    <t>5.</t>
  </si>
  <si>
    <t>of fire stations, fire engines and manpower.</t>
  </si>
  <si>
    <t>Fire Fighting Capacity: The model estimates the potential fire fighting capacity, including number</t>
  </si>
  <si>
    <t>4.</t>
  </si>
  <si>
    <t>Burn Rate: The rate at which a fire spreads is dependent on the fuel source and building density.</t>
  </si>
  <si>
    <t>3.</t>
  </si>
  <si>
    <t>Fuel Source: Wooden structures greatly increase the fire risk, for a given ignition frequency</t>
  </si>
  <si>
    <t>2.</t>
  </si>
  <si>
    <t>Ignition Frequency: Conflagration risk increases with the number of ignitions.</t>
  </si>
  <si>
    <t>1.</t>
  </si>
  <si>
    <t>underlying physical parameters that impact the loss. Additional loss factors include:</t>
  </si>
  <si>
    <t>intensity, all three fire following earthquake models estimate severity and frequency of loss based on the</t>
  </si>
  <si>
    <t>Shaking intensity is the basis of estimating fire following earthquake losses. In addition to shaking</t>
  </si>
  <si>
    <t>credible.</t>
  </si>
  <si>
    <t>information has been taken into account in the model simulations, the model results are considered fully</t>
  </si>
  <si>
    <t xml:space="preserve">Given the large volume of simulated events and the fact that theoretically all relevant available </t>
  </si>
  <si>
    <t>Page 5</t>
  </si>
  <si>
    <t>(8) = (7) + 1</t>
  </si>
  <si>
    <t>(7)  = (6) / (1)</t>
  </si>
  <si>
    <t>(6)  = (4) x (5)</t>
  </si>
  <si>
    <t>(4)  = (2) + (3)</t>
  </si>
  <si>
    <t xml:space="preserve">    + (Historic DCCE x To-Ult Factor (Exhibit 7) x Loss &amp; DCCE Trend Factor (Exhibit 8))</t>
  </si>
  <si>
    <t>(1)  (Historic Losses x To-Ult Factor (Exhibit 7) x Loss &amp; DCCE Trend Factor (Exhibit 8))</t>
  </si>
  <si>
    <t>(8) Catastrophe Adjustment Factor incl FFEQ</t>
  </si>
  <si>
    <t>(7)  CAT Provision to NC Loss + DCCE</t>
  </si>
  <si>
    <t>(6)  CAT Provision Dollars</t>
  </si>
  <si>
    <t>(1)  NC Loss + DCCE developed and trended</t>
  </si>
  <si>
    <t>Page 6</t>
  </si>
  <si>
    <t>Calendar</t>
  </si>
  <si>
    <t>Exhibit 14</t>
  </si>
  <si>
    <t>Rate Distribution</t>
  </si>
  <si>
    <t>Program</t>
  </si>
  <si>
    <t>The premium adjustment factor is calculated as the current level earned premium divided by the earned premium.</t>
  </si>
  <si>
    <t>To derive the current level earned premium, we first bring the monthly written premium to current rate level based</t>
  </si>
  <si>
    <t>on the rate changes shown in Exhibit 2.  Monthly current level earned premium is first estimated by earning the</t>
  </si>
  <si>
    <t>current level written premium uniformly over a 13-month period with the first and last month each earning 1/24th</t>
  </si>
  <si>
    <t>and the remaining months each earning 1/12th of the current level written premium.  Since the actual earning of</t>
  </si>
  <si>
    <t>the premium was not uniform, an additional adjustment is made to get the final current level earned premium.</t>
  </si>
  <si>
    <t>The procedure is applied separately to new and renewal premium then combined for the final current level earned</t>
  </si>
  <si>
    <t>premium by month.  This produces a more accurate estimate of current level earned premium than can be</t>
  </si>
  <si>
    <t>produced using the traditional parallelogram method.</t>
  </si>
  <si>
    <t>Fiscal</t>
  </si>
  <si>
    <t>Fire Following Earthquake provisions shown below.</t>
  </si>
  <si>
    <t>Page 7</t>
  </si>
  <si>
    <t>(2)  Exhibit 9 - Page 1</t>
  </si>
  <si>
    <t>Catastrophe Provision per AIY (Excluding Fire Following Earthquake)</t>
  </si>
  <si>
    <t>AIY</t>
  </si>
  <si>
    <t>CAT Loss</t>
  </si>
  <si>
    <t>&amp; DCCE</t>
  </si>
  <si>
    <t>Catastrophe Ratio (Column (4) weighted by Column (5)):</t>
  </si>
  <si>
    <t>(3) / (2)</t>
  </si>
  <si>
    <t>(2)  CAT Provision per AIY excluding FFEQ</t>
  </si>
  <si>
    <t>(3)  FFEQ Provision per AIY</t>
  </si>
  <si>
    <t>(4)  CAT Provision per AIY including FFEQ</t>
  </si>
  <si>
    <t>CAT Provision per AIY excluding FFEQ</t>
  </si>
  <si>
    <t>In accordance with CCR §2644.5, we have developed a catastrophe adjustment factor based on at least 20 years of</t>
  </si>
  <si>
    <t>catastrophe data as described in this exhibit.  Losses are coded as "catastrophe" if they result from a single event</t>
  </si>
  <si>
    <t>California for all Fire lines.</t>
  </si>
  <si>
    <t>that is expected to produce at least 500 claims and $500,000 in anticipated indemnity payments within the state of</t>
  </si>
  <si>
    <t>For ratemaking purposes, all catastrophe (CAT) losses are removed from our loss data.  CAT losses are analyzed</t>
  </si>
  <si>
    <t>formula.</t>
  </si>
  <si>
    <t>separately and a CAT provision is developed according to the following procedure and used in the ratemaking</t>
  </si>
  <si>
    <t>The Amount of Insurance Years statistic (AIY) measures $1,000's of building insurance in force for one year.</t>
  </si>
  <si>
    <t>For example, a $100,000 dwelling insured on January 1st and in force continuously for that year equals 100</t>
  </si>
  <si>
    <t>measure of our exposure to catastrophic loss.</t>
  </si>
  <si>
    <t>Amount of Insurance Years.  Amount of Insurance Years reflects changing values and represents an accurate</t>
  </si>
  <si>
    <t>Reported</t>
  </si>
  <si>
    <t>Paid</t>
  </si>
  <si>
    <t>***Credibility Standard is 3,000 claims, per CCR §2644.23b</t>
  </si>
  <si>
    <t>*  Credibility Standard is 6,000 claims, per CCR §2644.7d</t>
  </si>
  <si>
    <t>** Credibility is calculated using the square root rule</t>
  </si>
  <si>
    <t xml:space="preserve"> Standard***</t>
  </si>
  <si>
    <t>Proposed</t>
  </si>
  <si>
    <t>Current</t>
  </si>
  <si>
    <t>Change</t>
  </si>
  <si>
    <t>Rate Effect</t>
  </si>
  <si>
    <t>20% to 25%</t>
  </si>
  <si>
    <t>(1906 and 1923 events had predominantly wooden construction).</t>
  </si>
  <si>
    <t>Years Trended</t>
  </si>
  <si>
    <t>Projected Annual AIY Trend</t>
  </si>
  <si>
    <t>(5)  See calculation below</t>
  </si>
  <si>
    <t>Incurred</t>
  </si>
  <si>
    <t>(5)  Projected AIY</t>
  </si>
  <si>
    <t>Projected AIY</t>
  </si>
  <si>
    <t>Exhibit 14A</t>
  </si>
  <si>
    <t>Base Premium</t>
  </si>
  <si>
    <t>-5% to 0%</t>
  </si>
  <si>
    <t>25% to 30%</t>
  </si>
  <si>
    <t>30% to 35%</t>
  </si>
  <si>
    <t>35% to 40%</t>
  </si>
  <si>
    <t>Overall Proposed</t>
  </si>
  <si>
    <t>Exhibit 2</t>
  </si>
  <si>
    <t>Rate Level History</t>
  </si>
  <si>
    <t>The following are the CDI file numbers, effective dates, and the overall effects of the rate filings submitted</t>
  </si>
  <si>
    <t>Overall Effect (%)</t>
  </si>
  <si>
    <t>CDI File #</t>
  </si>
  <si>
    <t>Effective Date</t>
  </si>
  <si>
    <t>Exhibit 3</t>
  </si>
  <si>
    <t>Policy Term Distribution</t>
  </si>
  <si>
    <t>Exhibit 6</t>
  </si>
  <si>
    <t>Miscellaneous Fees and Other Charges</t>
  </si>
  <si>
    <t>Policy Fee</t>
  </si>
  <si>
    <t>Installment Fee</t>
  </si>
  <si>
    <t>Endorsement Fee</t>
  </si>
  <si>
    <t>Inspection Fee</t>
  </si>
  <si>
    <t>Cancellation Fee</t>
  </si>
  <si>
    <t>Reinstatement Fee</t>
  </si>
  <si>
    <t>Late Fee</t>
  </si>
  <si>
    <t>SR 22</t>
  </si>
  <si>
    <t>Other, specify:</t>
  </si>
  <si>
    <t>Exhibit 11</t>
  </si>
  <si>
    <t>Ancillary Income</t>
  </si>
  <si>
    <t>(6)</t>
  </si>
  <si>
    <t>(7)</t>
  </si>
  <si>
    <t>(8)</t>
  </si>
  <si>
    <t>(9)</t>
  </si>
  <si>
    <t>California</t>
  </si>
  <si>
    <t>Companywide</t>
  </si>
  <si>
    <t>Total California</t>
  </si>
  <si>
    <t>Finance /</t>
  </si>
  <si>
    <t>Other</t>
  </si>
  <si>
    <t>Direct</t>
  </si>
  <si>
    <t>Direct WP</t>
  </si>
  <si>
    <t>Other Misc</t>
  </si>
  <si>
    <t>Service</t>
  </si>
  <si>
    <t>Miscellaneous</t>
  </si>
  <si>
    <t>Written</t>
  </si>
  <si>
    <t>% to Total</t>
  </si>
  <si>
    <t>Income</t>
  </si>
  <si>
    <t>% of Direct WP</t>
  </si>
  <si>
    <t>Charges</t>
  </si>
  <si>
    <t>(4) / (5)</t>
  </si>
  <si>
    <t>(3) x (6)</t>
  </si>
  <si>
    <t>(2) + (7)</t>
  </si>
  <si>
    <t>(8) / (4)</t>
  </si>
  <si>
    <t>Sources:</t>
  </si>
  <si>
    <t>Column (2):</t>
  </si>
  <si>
    <t>Schedule T, Column 8, Line 5</t>
  </si>
  <si>
    <t>Column (3):</t>
  </si>
  <si>
    <t>Annual Statement Page 4, Line 12 + Line 14 Checks and drafts cancelled, non presentation for payment amount only</t>
  </si>
  <si>
    <t>Column (4):</t>
  </si>
  <si>
    <t>Schedule T, Column 2, Line 5</t>
  </si>
  <si>
    <t>Column (5):</t>
  </si>
  <si>
    <t>Schedule T, Column 2, Total</t>
  </si>
  <si>
    <t>Catastrophe Subrogation Recoveries</t>
  </si>
  <si>
    <t>Recoveries*</t>
  </si>
  <si>
    <t>Major Catastrophe Events</t>
  </si>
  <si>
    <t>Event Name</t>
  </si>
  <si>
    <t>Associated Peril(s)</t>
  </si>
  <si>
    <t>Oakland Hills Wildfire</t>
  </si>
  <si>
    <t>Fire</t>
  </si>
  <si>
    <t>Simi/Cedar/Oak Wildfires</t>
  </si>
  <si>
    <t>Tubbs/Northern Wildfire</t>
  </si>
  <si>
    <t>Camp Wildfire</t>
  </si>
  <si>
    <t>Woolsey Wildfire</t>
  </si>
  <si>
    <t>Page 8</t>
  </si>
  <si>
    <t>Page 9</t>
  </si>
  <si>
    <t>Page 10</t>
  </si>
  <si>
    <t>Page 11</t>
  </si>
  <si>
    <t>Actuary's Area of Expertise (Property and Casualty).</t>
  </si>
  <si>
    <t>in accordance with the guidance outlined in Actuarial Standard of Practice 38, Using Models Outside the</t>
  </si>
  <si>
    <t>used in this rate filing.  The manager of the team is a credentialed actuary and the review was conducted</t>
  </si>
  <si>
    <t>Our Catastrophe Risk management team works closely with the vendors and has evaluated all models</t>
  </si>
  <si>
    <t>Supplemental Information</t>
  </si>
  <si>
    <t>Exhibit 19</t>
  </si>
  <si>
    <t>Projection Date</t>
  </si>
  <si>
    <t>Trend Date</t>
  </si>
  <si>
    <t>* Subrogation data prior to 2004 is not readily available</t>
  </si>
  <si>
    <t>Plan fees. As a result, the projected ancillary income as a % of Direct WP is 0.0%.</t>
  </si>
  <si>
    <t>fire following earthquake relativities used in the Location Rating methodology relies on</t>
  </si>
  <si>
    <t xml:space="preserve">vendor applies to both model versions. </t>
  </si>
  <si>
    <t>Customer Dislocation by ZIP Code</t>
  </si>
  <si>
    <t>40% to 45%</t>
  </si>
  <si>
    <t>45% to 50%</t>
  </si>
  <si>
    <t>50% to 55%</t>
  </si>
  <si>
    <t>August 2020 Wildfires</t>
  </si>
  <si>
    <t>Exhibit 20</t>
  </si>
  <si>
    <t>ZIP Code</t>
  </si>
  <si>
    <t>Page 12</t>
  </si>
  <si>
    <t>Page 13</t>
  </si>
  <si>
    <t>Page 14</t>
  </si>
  <si>
    <t>Page 15</t>
  </si>
  <si>
    <t>Page 16</t>
  </si>
  <si>
    <t>Page 17</t>
  </si>
  <si>
    <t>Page 18</t>
  </si>
  <si>
    <t>Page 19</t>
  </si>
  <si>
    <t>Page 20</t>
  </si>
  <si>
    <t>Page 21</t>
  </si>
  <si>
    <t>Page 22</t>
  </si>
  <si>
    <t>Page 23</t>
  </si>
  <si>
    <t>Page 24</t>
  </si>
  <si>
    <t>Page 25</t>
  </si>
  <si>
    <t>Page 26</t>
  </si>
  <si>
    <t>Page 27</t>
  </si>
  <si>
    <t>Page 28</t>
  </si>
  <si>
    <t>Page 29</t>
  </si>
  <si>
    <t>Page 30</t>
  </si>
  <si>
    <t>Page 31</t>
  </si>
  <si>
    <t>Page 32</t>
  </si>
  <si>
    <t>Page 33</t>
  </si>
  <si>
    <t>Page 34</t>
  </si>
  <si>
    <t>Page 35</t>
  </si>
  <si>
    <t>Page 36</t>
  </si>
  <si>
    <t>Page 37</t>
  </si>
  <si>
    <t>Page 38</t>
  </si>
  <si>
    <t>Page 39</t>
  </si>
  <si>
    <t>Page 40</t>
  </si>
  <si>
    <t>Page 41</t>
  </si>
  <si>
    <t>Page 42</t>
  </si>
  <si>
    <t>Page 43</t>
  </si>
  <si>
    <t>Page 44</t>
  </si>
  <si>
    <t>Page 45</t>
  </si>
  <si>
    <t>Page 46</t>
  </si>
  <si>
    <t>Page 47</t>
  </si>
  <si>
    <t>Page 48</t>
  </si>
  <si>
    <t>Page 49</t>
  </si>
  <si>
    <t>development of the statewide fire following earthquake provision. The development of</t>
  </si>
  <si>
    <t>NCAT Loss</t>
  </si>
  <si>
    <t>(6) Non-Catastrophe Loss and DCCE net of subrogation. Adjustments have been made as needed to incorporate</t>
  </si>
  <si>
    <t>Catastrophe Risk Models</t>
  </si>
  <si>
    <t>Exhibit 7 - Annual</t>
  </si>
  <si>
    <t xml:space="preserve">The Non-Catastrophe Closed with Payment Claim Count Development - Annual Triangles and the </t>
  </si>
  <si>
    <t>Non-Catastrophe Closed without Payment Claim Count Development - Annual Triangles are populated</t>
  </si>
  <si>
    <t xml:space="preserve">from a different data source than the Non-Catastrophe Paid Claim Count Development - Annual Triangles </t>
  </si>
  <si>
    <t>because the more granular data required for those triangles is not available on the table used for paid claims.</t>
  </si>
  <si>
    <t>closed with payment claim counts and closed without payment claim counts. The closed without payment</t>
  </si>
  <si>
    <t>and closed with payment development triangle data is not used in the calculation of the indication.</t>
  </si>
  <si>
    <t>-20% to -15%</t>
  </si>
  <si>
    <t>-15% to -10%</t>
  </si>
  <si>
    <t>-10% to -5%</t>
  </si>
  <si>
    <t>55% to 60%</t>
  </si>
  <si>
    <t>60% to 65%</t>
  </si>
  <si>
    <t>65% to 70%</t>
  </si>
  <si>
    <t>70% to 75%</t>
  </si>
  <si>
    <t>75% to 80%</t>
  </si>
  <si>
    <t>80% to 85%</t>
  </si>
  <si>
    <t>85% to 90%</t>
  </si>
  <si>
    <t>90% to 95%</t>
  </si>
  <si>
    <t>95% to 100%</t>
  </si>
  <si>
    <t>90001</t>
  </si>
  <si>
    <t>90002</t>
  </si>
  <si>
    <t>90003</t>
  </si>
  <si>
    <t>90004</t>
  </si>
  <si>
    <t>90005</t>
  </si>
  <si>
    <t>90006</t>
  </si>
  <si>
    <t>90007</t>
  </si>
  <si>
    <t>90008</t>
  </si>
  <si>
    <t>90010</t>
  </si>
  <si>
    <t>90011</t>
  </si>
  <si>
    <t>90012</t>
  </si>
  <si>
    <t>90013</t>
  </si>
  <si>
    <t>90014</t>
  </si>
  <si>
    <t>90015</t>
  </si>
  <si>
    <t>90016</t>
  </si>
  <si>
    <t>90017</t>
  </si>
  <si>
    <t>90018</t>
  </si>
  <si>
    <t>90019</t>
  </si>
  <si>
    <t>90020</t>
  </si>
  <si>
    <t>90021</t>
  </si>
  <si>
    <t>90022</t>
  </si>
  <si>
    <t>90023</t>
  </si>
  <si>
    <t>90024</t>
  </si>
  <si>
    <t>90025</t>
  </si>
  <si>
    <t>90026</t>
  </si>
  <si>
    <t>90027</t>
  </si>
  <si>
    <t>90028</t>
  </si>
  <si>
    <t>90029</t>
  </si>
  <si>
    <t>90031</t>
  </si>
  <si>
    <t>90032</t>
  </si>
  <si>
    <t>90033</t>
  </si>
  <si>
    <t>90034</t>
  </si>
  <si>
    <t>90035</t>
  </si>
  <si>
    <t>90036</t>
  </si>
  <si>
    <t>90037</t>
  </si>
  <si>
    <t>90038</t>
  </si>
  <si>
    <t>90039</t>
  </si>
  <si>
    <t>90040</t>
  </si>
  <si>
    <t>90041</t>
  </si>
  <si>
    <t>90042</t>
  </si>
  <si>
    <t>90043</t>
  </si>
  <si>
    <t>90044</t>
  </si>
  <si>
    <t>90045</t>
  </si>
  <si>
    <t>90046</t>
  </si>
  <si>
    <t>90047</t>
  </si>
  <si>
    <t>90048</t>
  </si>
  <si>
    <t>90049</t>
  </si>
  <si>
    <t>90050</t>
  </si>
  <si>
    <t>90053</t>
  </si>
  <si>
    <t>90055</t>
  </si>
  <si>
    <t>90056</t>
  </si>
  <si>
    <t>90057</t>
  </si>
  <si>
    <t>90058</t>
  </si>
  <si>
    <t>90059</t>
  </si>
  <si>
    <t>90060</t>
  </si>
  <si>
    <t>90061</t>
  </si>
  <si>
    <t>90062</t>
  </si>
  <si>
    <t>90063</t>
  </si>
  <si>
    <t>90064</t>
  </si>
  <si>
    <t>90065</t>
  </si>
  <si>
    <t>90066</t>
  </si>
  <si>
    <t>90067</t>
  </si>
  <si>
    <t>90068</t>
  </si>
  <si>
    <t>90069</t>
  </si>
  <si>
    <t>90070</t>
  </si>
  <si>
    <t>90071</t>
  </si>
  <si>
    <t>90072</t>
  </si>
  <si>
    <t>90073</t>
  </si>
  <si>
    <t>90075</t>
  </si>
  <si>
    <t>90076</t>
  </si>
  <si>
    <t>90077</t>
  </si>
  <si>
    <t>90079</t>
  </si>
  <si>
    <t>90081</t>
  </si>
  <si>
    <t>90082</t>
  </si>
  <si>
    <t>90083</t>
  </si>
  <si>
    <t>90087</t>
  </si>
  <si>
    <t>90089</t>
  </si>
  <si>
    <t>90091</t>
  </si>
  <si>
    <t>90094</t>
  </si>
  <si>
    <t>90095</t>
  </si>
  <si>
    <t>90201</t>
  </si>
  <si>
    <t>90202</t>
  </si>
  <si>
    <t>90210</t>
  </si>
  <si>
    <t>90211</t>
  </si>
  <si>
    <t>90212</t>
  </si>
  <si>
    <t>90220</t>
  </si>
  <si>
    <t>90221</t>
  </si>
  <si>
    <t>90222</t>
  </si>
  <si>
    <t>90223</t>
  </si>
  <si>
    <t>90224</t>
  </si>
  <si>
    <t>90230</t>
  </si>
  <si>
    <t>90232</t>
  </si>
  <si>
    <t>90233</t>
  </si>
  <si>
    <t>90239</t>
  </si>
  <si>
    <t>90240</t>
  </si>
  <si>
    <t>90241</t>
  </si>
  <si>
    <t>90242</t>
  </si>
  <si>
    <t>90245</t>
  </si>
  <si>
    <t>90247</t>
  </si>
  <si>
    <t>90248</t>
  </si>
  <si>
    <t>90249</t>
  </si>
  <si>
    <t>90250</t>
  </si>
  <si>
    <t>90251</t>
  </si>
  <si>
    <t>90254</t>
  </si>
  <si>
    <t>90255</t>
  </si>
  <si>
    <t>90260</t>
  </si>
  <si>
    <t>90262</t>
  </si>
  <si>
    <t>90263</t>
  </si>
  <si>
    <t>90264</t>
  </si>
  <si>
    <t>90265</t>
  </si>
  <si>
    <t>90266</t>
  </si>
  <si>
    <t>90267</t>
  </si>
  <si>
    <t>90270</t>
  </si>
  <si>
    <t>90272</t>
  </si>
  <si>
    <t>90274</t>
  </si>
  <si>
    <t>90275</t>
  </si>
  <si>
    <t>90277</t>
  </si>
  <si>
    <t>90278</t>
  </si>
  <si>
    <t>90280</t>
  </si>
  <si>
    <t>90290</t>
  </si>
  <si>
    <t>90291</t>
  </si>
  <si>
    <t>90292</t>
  </si>
  <si>
    <t>90293</t>
  </si>
  <si>
    <t>90294</t>
  </si>
  <si>
    <t>90295</t>
  </si>
  <si>
    <t>90296</t>
  </si>
  <si>
    <t>90301</t>
  </si>
  <si>
    <t>90302</t>
  </si>
  <si>
    <t>90303</t>
  </si>
  <si>
    <t>90304</t>
  </si>
  <si>
    <t>90305</t>
  </si>
  <si>
    <t>90306</t>
  </si>
  <si>
    <t>90307</t>
  </si>
  <si>
    <t>90308</t>
  </si>
  <si>
    <t>90309</t>
  </si>
  <si>
    <t>90310</t>
  </si>
  <si>
    <t>90312</t>
  </si>
  <si>
    <t>90401</t>
  </si>
  <si>
    <t>90402</t>
  </si>
  <si>
    <t>90403</t>
  </si>
  <si>
    <t>90404</t>
  </si>
  <si>
    <t>90405</t>
  </si>
  <si>
    <t>90406</t>
  </si>
  <si>
    <t>90408</t>
  </si>
  <si>
    <t>90409</t>
  </si>
  <si>
    <t>90501</t>
  </si>
  <si>
    <t>90502</t>
  </si>
  <si>
    <t>90503</t>
  </si>
  <si>
    <t>90504</t>
  </si>
  <si>
    <t>90505</t>
  </si>
  <si>
    <t>90506</t>
  </si>
  <si>
    <t>90507</t>
  </si>
  <si>
    <t>90508</t>
  </si>
  <si>
    <t>90601</t>
  </si>
  <si>
    <t>90602</t>
  </si>
  <si>
    <t>90603</t>
  </si>
  <si>
    <t>90604</t>
  </si>
  <si>
    <t>90605</t>
  </si>
  <si>
    <t>90606</t>
  </si>
  <si>
    <t>90608</t>
  </si>
  <si>
    <t>90609</t>
  </si>
  <si>
    <t>90610</t>
  </si>
  <si>
    <t>90620</t>
  </si>
  <si>
    <t>90621</t>
  </si>
  <si>
    <t>90622</t>
  </si>
  <si>
    <t>90623</t>
  </si>
  <si>
    <t>90630</t>
  </si>
  <si>
    <t>90631</t>
  </si>
  <si>
    <t>90633</t>
  </si>
  <si>
    <t>90638</t>
  </si>
  <si>
    <t>90639</t>
  </si>
  <si>
    <t>90640</t>
  </si>
  <si>
    <t>90650</t>
  </si>
  <si>
    <t>90651</t>
  </si>
  <si>
    <t>90652</t>
  </si>
  <si>
    <t>90660</t>
  </si>
  <si>
    <t>90661</t>
  </si>
  <si>
    <t>90662</t>
  </si>
  <si>
    <t>90670</t>
  </si>
  <si>
    <t>90680</t>
  </si>
  <si>
    <t>90701</t>
  </si>
  <si>
    <t>90703</t>
  </si>
  <si>
    <t>90704</t>
  </si>
  <si>
    <t>90706</t>
  </si>
  <si>
    <t>90707</t>
  </si>
  <si>
    <t>90710</t>
  </si>
  <si>
    <t>90711</t>
  </si>
  <si>
    <t>90712</t>
  </si>
  <si>
    <t>90713</t>
  </si>
  <si>
    <t>90714</t>
  </si>
  <si>
    <t>90715</t>
  </si>
  <si>
    <t>90716</t>
  </si>
  <si>
    <t>90717</t>
  </si>
  <si>
    <t>90720</t>
  </si>
  <si>
    <t>90721</t>
  </si>
  <si>
    <t>90723</t>
  </si>
  <si>
    <t>90731</t>
  </si>
  <si>
    <t>90732</t>
  </si>
  <si>
    <t>90733</t>
  </si>
  <si>
    <t>90734</t>
  </si>
  <si>
    <t>90740</t>
  </si>
  <si>
    <t>90742</t>
  </si>
  <si>
    <t>90743</t>
  </si>
  <si>
    <t>90744</t>
  </si>
  <si>
    <t>90745</t>
  </si>
  <si>
    <t>90746</t>
  </si>
  <si>
    <t>90747</t>
  </si>
  <si>
    <t>90748</t>
  </si>
  <si>
    <t>90749</t>
  </si>
  <si>
    <t>90755</t>
  </si>
  <si>
    <t>90801</t>
  </si>
  <si>
    <t>90802</t>
  </si>
  <si>
    <t>90803</t>
  </si>
  <si>
    <t>90804</t>
  </si>
  <si>
    <t>90805</t>
  </si>
  <si>
    <t>90806</t>
  </si>
  <si>
    <t>90807</t>
  </si>
  <si>
    <t>90808</t>
  </si>
  <si>
    <t>90810</t>
  </si>
  <si>
    <t>90813</t>
  </si>
  <si>
    <t>90814</t>
  </si>
  <si>
    <t>90815</t>
  </si>
  <si>
    <t>90831</t>
  </si>
  <si>
    <t>90832</t>
  </si>
  <si>
    <t>90853</t>
  </si>
  <si>
    <t>91001</t>
  </si>
  <si>
    <t>91003</t>
  </si>
  <si>
    <t>91006</t>
  </si>
  <si>
    <t>91007</t>
  </si>
  <si>
    <t>91008</t>
  </si>
  <si>
    <t>91009</t>
  </si>
  <si>
    <t>91010</t>
  </si>
  <si>
    <t>91011</t>
  </si>
  <si>
    <t>91016</t>
  </si>
  <si>
    <t>91017</t>
  </si>
  <si>
    <t>91020</t>
  </si>
  <si>
    <t>91021</t>
  </si>
  <si>
    <t>91023</t>
  </si>
  <si>
    <t>91024</t>
  </si>
  <si>
    <t>91025</t>
  </si>
  <si>
    <t>91030</t>
  </si>
  <si>
    <t>91040</t>
  </si>
  <si>
    <t>91041</t>
  </si>
  <si>
    <t>91042</t>
  </si>
  <si>
    <t>91043</t>
  </si>
  <si>
    <t>91046</t>
  </si>
  <si>
    <t>91077</t>
  </si>
  <si>
    <t>91101</t>
  </si>
  <si>
    <t>91103</t>
  </si>
  <si>
    <t>91104</t>
  </si>
  <si>
    <t>91105</t>
  </si>
  <si>
    <t>91106</t>
  </si>
  <si>
    <t>91107</t>
  </si>
  <si>
    <t>91108</t>
  </si>
  <si>
    <t>91109</t>
  </si>
  <si>
    <t>91115</t>
  </si>
  <si>
    <t>91116</t>
  </si>
  <si>
    <t>91118</t>
  </si>
  <si>
    <t>91125</t>
  </si>
  <si>
    <t>91201</t>
  </si>
  <si>
    <t>91202</t>
  </si>
  <si>
    <t>91203</t>
  </si>
  <si>
    <t>91204</t>
  </si>
  <si>
    <t>91205</t>
  </si>
  <si>
    <t>91206</t>
  </si>
  <si>
    <t>91207</t>
  </si>
  <si>
    <t>91208</t>
  </si>
  <si>
    <t>91210</t>
  </si>
  <si>
    <t>91214</t>
  </si>
  <si>
    <t>91222</t>
  </si>
  <si>
    <t>91224</t>
  </si>
  <si>
    <t>91225</t>
  </si>
  <si>
    <t>91301</t>
  </si>
  <si>
    <t>91302</t>
  </si>
  <si>
    <t>91303</t>
  </si>
  <si>
    <t>91304</t>
  </si>
  <si>
    <t>91305</t>
  </si>
  <si>
    <t>91306</t>
  </si>
  <si>
    <t>91307</t>
  </si>
  <si>
    <t>91310</t>
  </si>
  <si>
    <t>91311</t>
  </si>
  <si>
    <t>91316</t>
  </si>
  <si>
    <t>91320</t>
  </si>
  <si>
    <t>91321</t>
  </si>
  <si>
    <t>91322</t>
  </si>
  <si>
    <t>91324</t>
  </si>
  <si>
    <t>91325</t>
  </si>
  <si>
    <t>91326</t>
  </si>
  <si>
    <t>91328</t>
  </si>
  <si>
    <t>91330</t>
  </si>
  <si>
    <t>91331</t>
  </si>
  <si>
    <t>91333</t>
  </si>
  <si>
    <t>91334</t>
  </si>
  <si>
    <t>91335</t>
  </si>
  <si>
    <t>91337</t>
  </si>
  <si>
    <t>91340</t>
  </si>
  <si>
    <t>91341</t>
  </si>
  <si>
    <t>91342</t>
  </si>
  <si>
    <t>91343</t>
  </si>
  <si>
    <t>91344</t>
  </si>
  <si>
    <t>91345</t>
  </si>
  <si>
    <t>91346</t>
  </si>
  <si>
    <t>91350</t>
  </si>
  <si>
    <t>91351</t>
  </si>
  <si>
    <t>91352</t>
  </si>
  <si>
    <t>91354</t>
  </si>
  <si>
    <t>91355</t>
  </si>
  <si>
    <t>91356</t>
  </si>
  <si>
    <t>91357</t>
  </si>
  <si>
    <t>91360</t>
  </si>
  <si>
    <t>91361</t>
  </si>
  <si>
    <t>91362</t>
  </si>
  <si>
    <t>91364</t>
  </si>
  <si>
    <t>91367</t>
  </si>
  <si>
    <t>91371</t>
  </si>
  <si>
    <t>91376</t>
  </si>
  <si>
    <t>91377</t>
  </si>
  <si>
    <t>91381</t>
  </si>
  <si>
    <t>91384</t>
  </si>
  <si>
    <t>91385</t>
  </si>
  <si>
    <t>91387</t>
  </si>
  <si>
    <t>91390</t>
  </si>
  <si>
    <t>91392</t>
  </si>
  <si>
    <t>91393</t>
  </si>
  <si>
    <t>91395</t>
  </si>
  <si>
    <t>91396</t>
  </si>
  <si>
    <t>91401</t>
  </si>
  <si>
    <t>91402</t>
  </si>
  <si>
    <t>91403</t>
  </si>
  <si>
    <t>91404</t>
  </si>
  <si>
    <t>91405</t>
  </si>
  <si>
    <t>91406</t>
  </si>
  <si>
    <t>91407</t>
  </si>
  <si>
    <t>91408</t>
  </si>
  <si>
    <t>91410</t>
  </si>
  <si>
    <t>91411</t>
  </si>
  <si>
    <t>91423</t>
  </si>
  <si>
    <t>91426</t>
  </si>
  <si>
    <t>91436</t>
  </si>
  <si>
    <t>91501</t>
  </si>
  <si>
    <t>91502</t>
  </si>
  <si>
    <t>91503</t>
  </si>
  <si>
    <t>91504</t>
  </si>
  <si>
    <t>91505</t>
  </si>
  <si>
    <t>91506</t>
  </si>
  <si>
    <t>91507</t>
  </si>
  <si>
    <t>91508</t>
  </si>
  <si>
    <t>91601</t>
  </si>
  <si>
    <t>91602</t>
  </si>
  <si>
    <t>91603</t>
  </si>
  <si>
    <t>91604</t>
  </si>
  <si>
    <t>91605</t>
  </si>
  <si>
    <t>91606</t>
  </si>
  <si>
    <t>91607</t>
  </si>
  <si>
    <t>91608</t>
  </si>
  <si>
    <t>91609</t>
  </si>
  <si>
    <t>91610</t>
  </si>
  <si>
    <t>91614</t>
  </si>
  <si>
    <t>91616</t>
  </si>
  <si>
    <t>91617</t>
  </si>
  <si>
    <t>91618</t>
  </si>
  <si>
    <t>91701</t>
  </si>
  <si>
    <t>91702</t>
  </si>
  <si>
    <t>91706</t>
  </si>
  <si>
    <t>91708</t>
  </si>
  <si>
    <t>91709</t>
  </si>
  <si>
    <t>91710</t>
  </si>
  <si>
    <t>91711</t>
  </si>
  <si>
    <t>91715</t>
  </si>
  <si>
    <t>91722</t>
  </si>
  <si>
    <t>91723</t>
  </si>
  <si>
    <t>91724</t>
  </si>
  <si>
    <t>91729</t>
  </si>
  <si>
    <t>91730</t>
  </si>
  <si>
    <t>91731</t>
  </si>
  <si>
    <t>91732</t>
  </si>
  <si>
    <t>91733</t>
  </si>
  <si>
    <t>91737</t>
  </si>
  <si>
    <t>91739</t>
  </si>
  <si>
    <t>91740</t>
  </si>
  <si>
    <t>91741</t>
  </si>
  <si>
    <t>91743</t>
  </si>
  <si>
    <t>91744</t>
  </si>
  <si>
    <t>91745</t>
  </si>
  <si>
    <t>91746</t>
  </si>
  <si>
    <t>91747</t>
  </si>
  <si>
    <t>91748</t>
  </si>
  <si>
    <t>91750</t>
  </si>
  <si>
    <t>91752</t>
  </si>
  <si>
    <t>91754</t>
  </si>
  <si>
    <t>91755</t>
  </si>
  <si>
    <t>91756</t>
  </si>
  <si>
    <t>91759</t>
  </si>
  <si>
    <t>91761</t>
  </si>
  <si>
    <t>91762</t>
  </si>
  <si>
    <t>91763</t>
  </si>
  <si>
    <t>91764</t>
  </si>
  <si>
    <t>91765</t>
  </si>
  <si>
    <t>91766</t>
  </si>
  <si>
    <t>91767</t>
  </si>
  <si>
    <t>91768</t>
  </si>
  <si>
    <t>91769</t>
  </si>
  <si>
    <t>91770</t>
  </si>
  <si>
    <t>91773</t>
  </si>
  <si>
    <t>91775</t>
  </si>
  <si>
    <t>91776</t>
  </si>
  <si>
    <t>91778</t>
  </si>
  <si>
    <t>91780</t>
  </si>
  <si>
    <t>91784</t>
  </si>
  <si>
    <t>91785</t>
  </si>
  <si>
    <t>91786</t>
  </si>
  <si>
    <t>91789</t>
  </si>
  <si>
    <t>91790</t>
  </si>
  <si>
    <t>91791</t>
  </si>
  <si>
    <t>91792</t>
  </si>
  <si>
    <t>91793</t>
  </si>
  <si>
    <t>91801</t>
  </si>
  <si>
    <t>91803</t>
  </si>
  <si>
    <t>91901</t>
  </si>
  <si>
    <t>91902</t>
  </si>
  <si>
    <t>91903</t>
  </si>
  <si>
    <t>91905</t>
  </si>
  <si>
    <t>91906</t>
  </si>
  <si>
    <t>91908</t>
  </si>
  <si>
    <t>91909</t>
  </si>
  <si>
    <t>91910</t>
  </si>
  <si>
    <t>91911</t>
  </si>
  <si>
    <t>91912</t>
  </si>
  <si>
    <t>91913</t>
  </si>
  <si>
    <t>91914</t>
  </si>
  <si>
    <t>91915</t>
  </si>
  <si>
    <t>91916</t>
  </si>
  <si>
    <t>91917</t>
  </si>
  <si>
    <t>91921</t>
  </si>
  <si>
    <t>91931</t>
  </si>
  <si>
    <t>91932</t>
  </si>
  <si>
    <t>91933</t>
  </si>
  <si>
    <t>91934</t>
  </si>
  <si>
    <t>91935</t>
  </si>
  <si>
    <t>91941</t>
  </si>
  <si>
    <t>91942</t>
  </si>
  <si>
    <t>91943</t>
  </si>
  <si>
    <t>91944</t>
  </si>
  <si>
    <t>91945</t>
  </si>
  <si>
    <t>91946</t>
  </si>
  <si>
    <t>91947</t>
  </si>
  <si>
    <t>91948</t>
  </si>
  <si>
    <t>91950</t>
  </si>
  <si>
    <t>91951</t>
  </si>
  <si>
    <t>91962</t>
  </si>
  <si>
    <t>91963</t>
  </si>
  <si>
    <t>91976</t>
  </si>
  <si>
    <t>91977</t>
  </si>
  <si>
    <t>91978</t>
  </si>
  <si>
    <t>91979</t>
  </si>
  <si>
    <t>91980</t>
  </si>
  <si>
    <t>92003</t>
  </si>
  <si>
    <t>92004</t>
  </si>
  <si>
    <t>92007</t>
  </si>
  <si>
    <t>92008</t>
  </si>
  <si>
    <t>92009</t>
  </si>
  <si>
    <t>92010</t>
  </si>
  <si>
    <t>92011</t>
  </si>
  <si>
    <t>92014</t>
  </si>
  <si>
    <t>92019</t>
  </si>
  <si>
    <t>92020</t>
  </si>
  <si>
    <t>92021</t>
  </si>
  <si>
    <t>92022</t>
  </si>
  <si>
    <t>92024</t>
  </si>
  <si>
    <t>92025</t>
  </si>
  <si>
    <t>92026</t>
  </si>
  <si>
    <t>92027</t>
  </si>
  <si>
    <t>92028</t>
  </si>
  <si>
    <t>92029</t>
  </si>
  <si>
    <t>92033</t>
  </si>
  <si>
    <t>92036</t>
  </si>
  <si>
    <t>92037</t>
  </si>
  <si>
    <t>92039</t>
  </si>
  <si>
    <t>92040</t>
  </si>
  <si>
    <t>92046</t>
  </si>
  <si>
    <t>92049</t>
  </si>
  <si>
    <t>92051</t>
  </si>
  <si>
    <t>92052</t>
  </si>
  <si>
    <t>92054</t>
  </si>
  <si>
    <t>92055</t>
  </si>
  <si>
    <t>92056</t>
  </si>
  <si>
    <t>92057</t>
  </si>
  <si>
    <t>92058</t>
  </si>
  <si>
    <t>92059</t>
  </si>
  <si>
    <t>92060</t>
  </si>
  <si>
    <t>92061</t>
  </si>
  <si>
    <t>92064</t>
  </si>
  <si>
    <t>92065</t>
  </si>
  <si>
    <t>92066</t>
  </si>
  <si>
    <t>92067</t>
  </si>
  <si>
    <t>92068</t>
  </si>
  <si>
    <t>92069</t>
  </si>
  <si>
    <t>92070</t>
  </si>
  <si>
    <t>92071</t>
  </si>
  <si>
    <t>92075</t>
  </si>
  <si>
    <t>92078</t>
  </si>
  <si>
    <t>92081</t>
  </si>
  <si>
    <t>92082</t>
  </si>
  <si>
    <t>92083</t>
  </si>
  <si>
    <t>92084</t>
  </si>
  <si>
    <t>92086</t>
  </si>
  <si>
    <t>92088</t>
  </si>
  <si>
    <t>92091</t>
  </si>
  <si>
    <t>92092</t>
  </si>
  <si>
    <t>92093</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</si>
  <si>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</si>
  <si>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</si>
  <si>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</si>
  <si>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</si>
  <si>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</si>
  <si>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</si>
  <si>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</si>
  <si>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</si>
  <si>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</si>
  <si>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</si>
  <si>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</si>
  <si>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</si>
  <si>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</si>
  <si>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</si>
  <si>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</si>
  <si>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</si>
  <si>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</si>
  <si>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</si>
  <si>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</si>
  <si>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</si>
  <si>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</si>
  <si>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</si>
  <si>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</si>
  <si>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</si>
  <si>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92126</t>
  </si>
  <si>
    <t>92127</t>
  </si>
  <si>
    <t>92128</t>
  </si>
  <si>
    <t>92129</t>
  </si>
  <si>
    <t>92130</t>
  </si>
  <si>
    <t>92131</t>
  </si>
  <si>
    <t>92133</t>
  </si>
  <si>
    <t>92134</t>
  </si>
  <si>
    <t>92135</t>
  </si>
  <si>
    <t>92136</t>
  </si>
  <si>
    <t>92137</t>
  </si>
  <si>
    <t>92138</t>
  </si>
  <si>
    <t>92139</t>
  </si>
  <si>
    <t>92140</t>
  </si>
  <si>
    <t>92142</t>
  </si>
  <si>
    <t>92145</t>
  </si>
  <si>
    <t>92147</t>
  </si>
  <si>
    <t>92149</t>
  </si>
  <si>
    <t>92150</t>
  </si>
  <si>
    <t>92152</t>
  </si>
  <si>
    <t>92153</t>
  </si>
  <si>
    <t>92154</t>
  </si>
  <si>
    <t>92155</t>
  </si>
  <si>
    <t>92160</t>
  </si>
  <si>
    <t>92162</t>
  </si>
  <si>
    <t>92165</t>
  </si>
  <si>
    <t>92166</t>
  </si>
  <si>
    <t>92168</t>
  </si>
  <si>
    <t>92170</t>
  </si>
  <si>
    <t>92171</t>
  </si>
  <si>
    <t>92172</t>
  </si>
  <si>
    <t>92173</t>
  </si>
  <si>
    <t>92174</t>
  </si>
  <si>
    <t>92175</t>
  </si>
  <si>
    <t>92176</t>
  </si>
  <si>
    <t>92178</t>
  </si>
  <si>
    <t>92182</t>
  </si>
  <si>
    <t>92190</t>
  </si>
  <si>
    <t>92192</t>
  </si>
  <si>
    <t>92193</t>
  </si>
  <si>
    <t>92194</t>
  </si>
  <si>
    <t>92195</t>
  </si>
  <si>
    <t>92196</t>
  </si>
  <si>
    <t>92201</t>
  </si>
  <si>
    <t>92202</t>
  </si>
  <si>
    <t>92203</t>
  </si>
  <si>
    <t>92210</t>
  </si>
  <si>
    <t>92211</t>
  </si>
  <si>
    <t>92220</t>
  </si>
  <si>
    <t>92222</t>
  </si>
  <si>
    <t>92223</t>
  </si>
  <si>
    <t>92225</t>
  </si>
  <si>
    <t>92226</t>
  </si>
  <si>
    <t>92227</t>
  </si>
  <si>
    <t>92230</t>
  </si>
  <si>
    <t>92231</t>
  </si>
  <si>
    <t>92232</t>
  </si>
  <si>
    <t>92233</t>
  </si>
  <si>
    <t>92234</t>
  </si>
  <si>
    <t>92235</t>
  </si>
  <si>
    <t>92236</t>
  </si>
  <si>
    <t>92239</t>
  </si>
  <si>
    <t>92240</t>
  </si>
  <si>
    <t>92241</t>
  </si>
  <si>
    <t>92242</t>
  </si>
  <si>
    <t>92243</t>
  </si>
  <si>
    <t>92244</t>
  </si>
  <si>
    <t>92248</t>
  </si>
  <si>
    <t>92249</t>
  </si>
  <si>
    <t>92250</t>
  </si>
  <si>
    <t>92251</t>
  </si>
  <si>
    <t>92252</t>
  </si>
  <si>
    <t>92253</t>
  </si>
  <si>
    <t>92254</t>
  </si>
  <si>
    <t>92255</t>
  </si>
  <si>
    <t>92256</t>
  </si>
  <si>
    <t>92257</t>
  </si>
  <si>
    <t>92258</t>
  </si>
  <si>
    <t>92259</t>
  </si>
  <si>
    <t>92260</t>
  </si>
  <si>
    <t>92261</t>
  </si>
  <si>
    <t>92262</t>
  </si>
  <si>
    <t>92263</t>
  </si>
  <si>
    <t>92264</t>
  </si>
  <si>
    <t>92266</t>
  </si>
  <si>
    <t>92267</t>
  </si>
  <si>
    <t>92268</t>
  </si>
  <si>
    <t>92270</t>
  </si>
  <si>
    <t>92273</t>
  </si>
  <si>
    <t>92274</t>
  </si>
  <si>
    <t>92275</t>
  </si>
  <si>
    <t>92276</t>
  </si>
  <si>
    <t>92277</t>
  </si>
  <si>
    <t>92278</t>
  </si>
  <si>
    <t>92280</t>
  </si>
  <si>
    <t>92281</t>
  </si>
  <si>
    <t>92282</t>
  </si>
  <si>
    <t>92283</t>
  </si>
  <si>
    <t>92284</t>
  </si>
  <si>
    <t>92285</t>
  </si>
  <si>
    <t>92286</t>
  </si>
  <si>
    <t>92301</t>
  </si>
  <si>
    <t>92305</t>
  </si>
  <si>
    <t>92307</t>
  </si>
  <si>
    <t>92308</t>
  </si>
  <si>
    <t>92309</t>
  </si>
  <si>
    <t>92310</t>
  </si>
  <si>
    <t>92311</t>
  </si>
  <si>
    <t>92312</t>
  </si>
  <si>
    <t>92313</t>
  </si>
  <si>
    <t>92314</t>
  </si>
  <si>
    <t>92315</t>
  </si>
  <si>
    <t>92316</t>
  </si>
  <si>
    <t>92317</t>
  </si>
  <si>
    <t>92318</t>
  </si>
  <si>
    <t>92320</t>
  </si>
  <si>
    <t>92321</t>
  </si>
  <si>
    <t>92322</t>
  </si>
  <si>
    <t>92323</t>
  </si>
  <si>
    <t>92324</t>
  </si>
  <si>
    <t>92325</t>
  </si>
  <si>
    <t>92326</t>
  </si>
  <si>
    <t>92327</t>
  </si>
  <si>
    <t>92328</t>
  </si>
  <si>
    <t>92329</t>
  </si>
  <si>
    <t>92332</t>
  </si>
  <si>
    <t>92333</t>
  </si>
  <si>
    <t>92334</t>
  </si>
  <si>
    <t>92335</t>
  </si>
  <si>
    <t>92336</t>
  </si>
  <si>
    <t>92337</t>
  </si>
  <si>
    <t>92338</t>
  </si>
  <si>
    <t>92339</t>
  </si>
  <si>
    <t>92340</t>
  </si>
  <si>
    <t>92341</t>
  </si>
  <si>
    <t>92342</t>
  </si>
  <si>
    <t>92344</t>
  </si>
  <si>
    <t>92345</t>
  </si>
  <si>
    <t>92346</t>
  </si>
  <si>
    <t>92347</t>
  </si>
  <si>
    <t>92350</t>
  </si>
  <si>
    <t>92352</t>
  </si>
  <si>
    <t>92354</t>
  </si>
  <si>
    <t>92356</t>
  </si>
  <si>
    <t>92358</t>
  </si>
  <si>
    <t>92359</t>
  </si>
  <si>
    <t>92363</t>
  </si>
  <si>
    <t>92364</t>
  </si>
  <si>
    <t>92365</t>
  </si>
  <si>
    <t>92366</t>
  </si>
  <si>
    <t>92368</t>
  </si>
  <si>
    <t>92369</t>
  </si>
  <si>
    <t>92371</t>
  </si>
  <si>
    <t>92372</t>
  </si>
  <si>
    <t>92373</t>
  </si>
  <si>
    <t>92374</t>
  </si>
  <si>
    <t>92375</t>
  </si>
  <si>
    <t>92376</t>
  </si>
  <si>
    <t>92377</t>
  </si>
  <si>
    <t>92378</t>
  </si>
  <si>
    <t>92382</t>
  </si>
  <si>
    <t>92384</t>
  </si>
  <si>
    <t>92385</t>
  </si>
  <si>
    <t>92386</t>
  </si>
  <si>
    <t>92389</t>
  </si>
  <si>
    <t>92391</t>
  </si>
  <si>
    <t>92392</t>
  </si>
  <si>
    <t>92393</t>
  </si>
  <si>
    <t>92394</t>
  </si>
  <si>
    <t>92395</t>
  </si>
  <si>
    <t>92397</t>
  </si>
  <si>
    <t>92398</t>
  </si>
  <si>
    <t>92399</t>
  </si>
  <si>
    <t>92401</t>
  </si>
  <si>
    <t>92404</t>
  </si>
  <si>
    <t>92405</t>
  </si>
  <si>
    <t>92406</t>
  </si>
  <si>
    <t>92407</t>
  </si>
  <si>
    <t>92408</t>
  </si>
  <si>
    <t>92410</t>
  </si>
  <si>
    <t>92411</t>
  </si>
  <si>
    <t>92413</t>
  </si>
  <si>
    <t>92427</t>
  </si>
  <si>
    <t>92501</t>
  </si>
  <si>
    <t>92503</t>
  </si>
  <si>
    <t>92504</t>
  </si>
  <si>
    <t>92505</t>
  </si>
  <si>
    <t>92506</t>
  </si>
  <si>
    <t>92507</t>
  </si>
  <si>
    <t>92508</t>
  </si>
  <si>
    <t>92509</t>
  </si>
  <si>
    <t>92513</t>
  </si>
  <si>
    <t>92514</t>
  </si>
  <si>
    <t>92515</t>
  </si>
  <si>
    <t>92517</t>
  </si>
  <si>
    <t>92518</t>
  </si>
  <si>
    <t>92521</t>
  </si>
  <si>
    <t>92530</t>
  </si>
  <si>
    <t>92532</t>
  </si>
  <si>
    <t>92536</t>
  </si>
  <si>
    <t>92539</t>
  </si>
  <si>
    <t>92543</t>
  </si>
  <si>
    <t>92544</t>
  </si>
  <si>
    <t>92545</t>
  </si>
  <si>
    <t>92546</t>
  </si>
  <si>
    <t>92548</t>
  </si>
  <si>
    <t>92549</t>
  </si>
  <si>
    <t>92551</t>
  </si>
  <si>
    <t>92552</t>
  </si>
  <si>
    <t>92553</t>
  </si>
  <si>
    <t>92554</t>
  </si>
  <si>
    <t>92555</t>
  </si>
  <si>
    <t>92557</t>
  </si>
  <si>
    <t>92561</t>
  </si>
  <si>
    <t>92562</t>
  </si>
  <si>
    <t>92563</t>
  </si>
  <si>
    <t>92564</t>
  </si>
  <si>
    <t>92567</t>
  </si>
  <si>
    <t>92570</t>
  </si>
  <si>
    <t>92571</t>
  </si>
  <si>
    <t>92572</t>
  </si>
  <si>
    <t>92581</t>
  </si>
  <si>
    <t>92582</t>
  </si>
  <si>
    <t>92583</t>
  </si>
  <si>
    <t>92584</t>
  </si>
  <si>
    <t>92585</t>
  </si>
  <si>
    <t>92586</t>
  </si>
  <si>
    <t>92587</t>
  </si>
  <si>
    <t>92589</t>
  </si>
  <si>
    <t>92590</t>
  </si>
  <si>
    <t>92591</t>
  </si>
  <si>
    <t>92592</t>
  </si>
  <si>
    <t>92593</t>
  </si>
  <si>
    <t>92595</t>
  </si>
  <si>
    <t>92596</t>
  </si>
  <si>
    <t>92602</t>
  </si>
  <si>
    <t>92603</t>
  </si>
  <si>
    <t>92604</t>
  </si>
  <si>
    <t>92605</t>
  </si>
  <si>
    <t>92606</t>
  </si>
  <si>
    <t>92607</t>
  </si>
  <si>
    <t>92609</t>
  </si>
  <si>
    <t>92610</t>
  </si>
  <si>
    <t>92612</t>
  </si>
  <si>
    <t>92614</t>
  </si>
  <si>
    <t>92615</t>
  </si>
  <si>
    <t>92616</t>
  </si>
  <si>
    <t>92617</t>
  </si>
  <si>
    <t>92618</t>
  </si>
  <si>
    <t>92619</t>
  </si>
  <si>
    <t>92620</t>
  </si>
  <si>
    <t>92624</t>
  </si>
  <si>
    <t>92625</t>
  </si>
  <si>
    <t>92626</t>
  </si>
  <si>
    <t>92627</t>
  </si>
  <si>
    <t>92629</t>
  </si>
  <si>
    <t>92630</t>
  </si>
  <si>
    <t>92637</t>
  </si>
  <si>
    <t>92646</t>
  </si>
  <si>
    <t>92647</t>
  </si>
  <si>
    <t>92648</t>
  </si>
  <si>
    <t>92649</t>
  </si>
  <si>
    <t>92650</t>
  </si>
  <si>
    <t>92651</t>
  </si>
  <si>
    <t>92652</t>
  </si>
  <si>
    <t>92653</t>
  </si>
  <si>
    <t>92655</t>
  </si>
  <si>
    <t>92656</t>
  </si>
  <si>
    <t>92657</t>
  </si>
  <si>
    <t>92658</t>
  </si>
  <si>
    <t>92659</t>
  </si>
  <si>
    <t>92660</t>
  </si>
  <si>
    <t>92661</t>
  </si>
  <si>
    <t>92662</t>
  </si>
  <si>
    <t>92663</t>
  </si>
  <si>
    <t>92672</t>
  </si>
  <si>
    <t>92673</t>
  </si>
  <si>
    <t>92674</t>
  </si>
  <si>
    <t>92675</t>
  </si>
  <si>
    <t>92676</t>
  </si>
  <si>
    <t>92677</t>
  </si>
  <si>
    <t>92678</t>
  </si>
  <si>
    <t>92679</t>
  </si>
  <si>
    <t>92683</t>
  </si>
  <si>
    <t>92684</t>
  </si>
  <si>
    <t>92685</t>
  </si>
  <si>
    <t>92688</t>
  </si>
  <si>
    <t>92691</t>
  </si>
  <si>
    <t>92692</t>
  </si>
  <si>
    <t>92693</t>
  </si>
  <si>
    <t>92694</t>
  </si>
  <si>
    <t>92701</t>
  </si>
  <si>
    <t>92703</t>
  </si>
  <si>
    <t>92704</t>
  </si>
  <si>
    <t>92705</t>
  </si>
  <si>
    <t>92706</t>
  </si>
  <si>
    <t>92707</t>
  </si>
  <si>
    <t>92708</t>
  </si>
  <si>
    <t>92710</t>
  </si>
  <si>
    <t>92712</t>
  </si>
  <si>
    <t>92735</t>
  </si>
  <si>
    <t>92780</t>
  </si>
  <si>
    <t>92782</t>
  </si>
  <si>
    <t>92801</t>
  </si>
  <si>
    <t>92802</t>
  </si>
  <si>
    <t>92803</t>
  </si>
  <si>
    <t>92804</t>
  </si>
  <si>
    <t>92805</t>
  </si>
  <si>
    <t>92806</t>
  </si>
  <si>
    <t>92807</t>
  </si>
  <si>
    <t>92808</t>
  </si>
  <si>
    <t>92809</t>
  </si>
  <si>
    <t>92811</t>
  </si>
  <si>
    <t>92812</t>
  </si>
  <si>
    <t>92814</t>
  </si>
  <si>
    <t>92815</t>
  </si>
  <si>
    <t>92816</t>
  </si>
  <si>
    <t>92821</t>
  </si>
  <si>
    <t>92822</t>
  </si>
  <si>
    <t>92823</t>
  </si>
  <si>
    <t>92825</t>
  </si>
  <si>
    <t>92831</t>
  </si>
  <si>
    <t>92832</t>
  </si>
  <si>
    <t>92833</t>
  </si>
  <si>
    <t>92835</t>
  </si>
  <si>
    <t>92836</t>
  </si>
  <si>
    <t>92837</t>
  </si>
  <si>
    <t>92838</t>
  </si>
  <si>
    <t>92840</t>
  </si>
  <si>
    <t>92841</t>
  </si>
  <si>
    <t>92842</t>
  </si>
  <si>
    <t>92843</t>
  </si>
  <si>
    <t>92844</t>
  </si>
  <si>
    <t>92845</t>
  </si>
  <si>
    <t>92846</t>
  </si>
  <si>
    <t>92857</t>
  </si>
  <si>
    <t>92860</t>
  </si>
  <si>
    <t>92861</t>
  </si>
  <si>
    <t>92862</t>
  </si>
  <si>
    <t>92865</t>
  </si>
  <si>
    <t>92866</t>
  </si>
  <si>
    <t>92867</t>
  </si>
  <si>
    <t>92868</t>
  </si>
  <si>
    <t>92869</t>
  </si>
  <si>
    <t>92870</t>
  </si>
  <si>
    <t>92877</t>
  </si>
  <si>
    <t>92878</t>
  </si>
  <si>
    <t>92879</t>
  </si>
  <si>
    <t>92880</t>
  </si>
  <si>
    <t>92881</t>
  </si>
  <si>
    <t>92882</t>
  </si>
  <si>
    <t>92883</t>
  </si>
  <si>
    <t>92885</t>
  </si>
  <si>
    <t>92886</t>
  </si>
  <si>
    <t>92887</t>
  </si>
  <si>
    <t>93001</t>
  </si>
  <si>
    <t>93002</t>
  </si>
  <si>
    <t>93003</t>
  </si>
  <si>
    <t>93004</t>
  </si>
  <si>
    <t>93005</t>
  </si>
  <si>
    <t>93006</t>
  </si>
  <si>
    <t>93007</t>
  </si>
  <si>
    <t>93010</t>
  </si>
  <si>
    <t>93011</t>
  </si>
  <si>
    <t>93012</t>
  </si>
  <si>
    <t>93013</t>
  </si>
  <si>
    <t>93014</t>
  </si>
  <si>
    <t>93015</t>
  </si>
  <si>
    <t>93016</t>
  </si>
  <si>
    <t>93020</t>
  </si>
  <si>
    <t>93021</t>
  </si>
  <si>
    <t>93022</t>
  </si>
  <si>
    <t>93023</t>
  </si>
  <si>
    <t>93030</t>
  </si>
  <si>
    <t>93031</t>
  </si>
  <si>
    <t>93032</t>
  </si>
  <si>
    <t>93033</t>
  </si>
  <si>
    <t>93034</t>
  </si>
  <si>
    <t>93035</t>
  </si>
  <si>
    <t>93036</t>
  </si>
  <si>
    <t>93040</t>
  </si>
  <si>
    <t>93041</t>
  </si>
  <si>
    <t>93042</t>
  </si>
  <si>
    <t>93043</t>
  </si>
  <si>
    <t>93044</t>
  </si>
  <si>
    <t>93060</t>
  </si>
  <si>
    <t>93061</t>
  </si>
  <si>
    <t>93063</t>
  </si>
  <si>
    <t>93065</t>
  </si>
  <si>
    <t>93066</t>
  </si>
  <si>
    <t>93067</t>
  </si>
  <si>
    <t>93101</t>
  </si>
  <si>
    <t>93103</t>
  </si>
  <si>
    <t>93105</t>
  </si>
  <si>
    <t>93106</t>
  </si>
  <si>
    <t>93107</t>
  </si>
  <si>
    <t>93108</t>
  </si>
  <si>
    <t>93109</t>
  </si>
  <si>
    <t>93110</t>
  </si>
  <si>
    <t>93111</t>
  </si>
  <si>
    <t>93117</t>
  </si>
  <si>
    <t>93118</t>
  </si>
  <si>
    <t>93120</t>
  </si>
  <si>
    <t>93121</t>
  </si>
  <si>
    <t>93140</t>
  </si>
  <si>
    <t>93150</t>
  </si>
  <si>
    <t>93160</t>
  </si>
  <si>
    <t>93190</t>
  </si>
  <si>
    <t>93201</t>
  </si>
  <si>
    <t>93202</t>
  </si>
  <si>
    <t>93203</t>
  </si>
  <si>
    <t>93204</t>
  </si>
  <si>
    <t>93205</t>
  </si>
  <si>
    <t>93206</t>
  </si>
  <si>
    <t>93207</t>
  </si>
  <si>
    <t>93208</t>
  </si>
  <si>
    <t>93210</t>
  </si>
  <si>
    <t>93212</t>
  </si>
  <si>
    <t>93215</t>
  </si>
  <si>
    <t>93216</t>
  </si>
  <si>
    <t>93218</t>
  </si>
  <si>
    <t>93219</t>
  </si>
  <si>
    <t>93220</t>
  </si>
  <si>
    <t>93221</t>
  </si>
  <si>
    <t>93222</t>
  </si>
  <si>
    <t>93223</t>
  </si>
  <si>
    <t>93224</t>
  </si>
  <si>
    <t>93225</t>
  </si>
  <si>
    <t>93226</t>
  </si>
  <si>
    <t>93227</t>
  </si>
  <si>
    <t>93230</t>
  </si>
  <si>
    <t>93232</t>
  </si>
  <si>
    <t>93234</t>
  </si>
  <si>
    <t>93235</t>
  </si>
  <si>
    <t>93237</t>
  </si>
  <si>
    <t>93238</t>
  </si>
  <si>
    <t>93239</t>
  </si>
  <si>
    <t>93240</t>
  </si>
  <si>
    <t>93241</t>
  </si>
  <si>
    <t>93242</t>
  </si>
  <si>
    <t>93243</t>
  </si>
  <si>
    <t>93244</t>
  </si>
  <si>
    <t>93245</t>
  </si>
  <si>
    <t>93246</t>
  </si>
  <si>
    <t>93247</t>
  </si>
  <si>
    <t>93249</t>
  </si>
  <si>
    <t>93250</t>
  </si>
  <si>
    <t>93251</t>
  </si>
  <si>
    <t>93252</t>
  </si>
  <si>
    <t>93254</t>
  </si>
  <si>
    <t>93255</t>
  </si>
  <si>
    <t>93256</t>
  </si>
  <si>
    <t>93257</t>
  </si>
  <si>
    <t>93258</t>
  </si>
  <si>
    <t>93260</t>
  </si>
  <si>
    <t>93261</t>
  </si>
  <si>
    <t>93262</t>
  </si>
  <si>
    <t>93263</t>
  </si>
  <si>
    <t>93265</t>
  </si>
  <si>
    <t>93266</t>
  </si>
  <si>
    <t>93267</t>
  </si>
  <si>
    <t>93268</t>
  </si>
  <si>
    <t>93270</t>
  </si>
  <si>
    <t>93271</t>
  </si>
  <si>
    <t>93272</t>
  </si>
  <si>
    <t>93274</t>
  </si>
  <si>
    <t>93275</t>
  </si>
  <si>
    <t>93276</t>
  </si>
  <si>
    <t>93277</t>
  </si>
  <si>
    <t>93279</t>
  </si>
  <si>
    <t>93280</t>
  </si>
  <si>
    <t>93282</t>
  </si>
  <si>
    <t>93283</t>
  </si>
  <si>
    <t>93285</t>
  </si>
  <si>
    <t>93286</t>
  </si>
  <si>
    <t>93287</t>
  </si>
  <si>
    <t>93290</t>
  </si>
  <si>
    <t>93291</t>
  </si>
  <si>
    <t>93292</t>
  </si>
  <si>
    <t>93301</t>
  </si>
  <si>
    <t>93302</t>
  </si>
  <si>
    <t>93304</t>
  </si>
  <si>
    <t>93305</t>
  </si>
  <si>
    <t>93306</t>
  </si>
  <si>
    <t>93307</t>
  </si>
  <si>
    <t>93308</t>
  </si>
  <si>
    <t>93309</t>
  </si>
  <si>
    <t>93311</t>
  </si>
  <si>
    <t>93312</t>
  </si>
  <si>
    <t>93313</t>
  </si>
  <si>
    <t>93314</t>
  </si>
  <si>
    <t>93381</t>
  </si>
  <si>
    <t>93382</t>
  </si>
  <si>
    <t>93383</t>
  </si>
  <si>
    <t>93384</t>
  </si>
  <si>
    <t>93385</t>
  </si>
  <si>
    <t>93386</t>
  </si>
  <si>
    <t>93387</t>
  </si>
  <si>
    <t>93388</t>
  </si>
  <si>
    <t>93390</t>
  </si>
  <si>
    <t>93401</t>
  </si>
  <si>
    <t>93402</t>
  </si>
  <si>
    <t>93405</t>
  </si>
  <si>
    <t>93406</t>
  </si>
  <si>
    <t>93407</t>
  </si>
  <si>
    <t>93408</t>
  </si>
  <si>
    <t>93410</t>
  </si>
  <si>
    <t>93412</t>
  </si>
  <si>
    <t>93420</t>
  </si>
  <si>
    <t>93421</t>
  </si>
  <si>
    <t>93422</t>
  </si>
  <si>
    <t>93423</t>
  </si>
  <si>
    <t>93424</t>
  </si>
  <si>
    <t>93426</t>
  </si>
  <si>
    <t>93427</t>
  </si>
  <si>
    <t>93428</t>
  </si>
  <si>
    <t>93429</t>
  </si>
  <si>
    <t>93430</t>
  </si>
  <si>
    <t>93432</t>
  </si>
  <si>
    <t>93433</t>
  </si>
  <si>
    <t>93434</t>
  </si>
  <si>
    <t>93435</t>
  </si>
  <si>
    <t>93436</t>
  </si>
  <si>
    <t>93437</t>
  </si>
  <si>
    <t>93438</t>
  </si>
  <si>
    <t>93440</t>
  </si>
  <si>
    <t>93441</t>
  </si>
  <si>
    <t>93442</t>
  </si>
  <si>
    <t>93443</t>
  </si>
  <si>
    <t>93444</t>
  </si>
  <si>
    <t>93445</t>
  </si>
  <si>
    <t>93446</t>
  </si>
  <si>
    <t>93447</t>
  </si>
  <si>
    <t>93448</t>
  </si>
  <si>
    <t>93449</t>
  </si>
  <si>
    <t>93450</t>
  </si>
  <si>
    <t>93451</t>
  </si>
  <si>
    <t>93452</t>
  </si>
  <si>
    <t>93453</t>
  </si>
  <si>
    <t>93454</t>
  </si>
  <si>
    <t>93455</t>
  </si>
  <si>
    <t>93456</t>
  </si>
  <si>
    <t>93457</t>
  </si>
  <si>
    <t>93458</t>
  </si>
  <si>
    <t>93460</t>
  </si>
  <si>
    <t>93461</t>
  </si>
  <si>
    <t>93463</t>
  </si>
  <si>
    <t>93464</t>
  </si>
  <si>
    <t>93465</t>
  </si>
  <si>
    <t>93483</t>
  </si>
  <si>
    <t>93501</t>
  </si>
  <si>
    <t>93502</t>
  </si>
  <si>
    <t>93504</t>
  </si>
  <si>
    <t>93505</t>
  </si>
  <si>
    <t>93510</t>
  </si>
  <si>
    <t>93512</t>
  </si>
  <si>
    <t>93513</t>
  </si>
  <si>
    <t>93514</t>
  </si>
  <si>
    <t>93515</t>
  </si>
  <si>
    <t>93516</t>
  </si>
  <si>
    <t>93517</t>
  </si>
  <si>
    <t>93518</t>
  </si>
  <si>
    <t>93519</t>
  </si>
  <si>
    <t>93522</t>
  </si>
  <si>
    <t>93523</t>
  </si>
  <si>
    <t>93524</t>
  </si>
  <si>
    <t>93526</t>
  </si>
  <si>
    <t>93527</t>
  </si>
  <si>
    <t>93528</t>
  </si>
  <si>
    <t>93529</t>
  </si>
  <si>
    <t>93530</t>
  </si>
  <si>
    <t>93531</t>
  </si>
  <si>
    <t>93532</t>
  </si>
  <si>
    <t>93534</t>
  </si>
  <si>
    <t>93535</t>
  </si>
  <si>
    <t>93536</t>
  </si>
  <si>
    <t>93539</t>
  </si>
  <si>
    <t>93541</t>
  </si>
  <si>
    <t>93542</t>
  </si>
  <si>
    <t>93543</t>
  </si>
  <si>
    <t>93544</t>
  </si>
  <si>
    <t>93545</t>
  </si>
  <si>
    <t>93546</t>
  </si>
  <si>
    <t>93549</t>
  </si>
  <si>
    <t>93550</t>
  </si>
  <si>
    <t>93551</t>
  </si>
  <si>
    <t>93552</t>
  </si>
  <si>
    <t>93553</t>
  </si>
  <si>
    <t>93554</t>
  </si>
  <si>
    <t>93555</t>
  </si>
  <si>
    <t>93556</t>
  </si>
  <si>
    <t>93558</t>
  </si>
  <si>
    <t>93560</t>
  </si>
  <si>
    <t>93561</t>
  </si>
  <si>
    <t>93562</t>
  </si>
  <si>
    <t>93563</t>
  </si>
  <si>
    <t>93581</t>
  </si>
  <si>
    <t>93584</t>
  </si>
  <si>
    <t>93586</t>
  </si>
  <si>
    <t>93591</t>
  </si>
  <si>
    <t>93592</t>
  </si>
  <si>
    <t>93596</t>
  </si>
  <si>
    <t>93601</t>
  </si>
  <si>
    <t>93602</t>
  </si>
  <si>
    <t>93603</t>
  </si>
  <si>
    <t>93604</t>
  </si>
  <si>
    <t>93605</t>
  </si>
  <si>
    <t>93606</t>
  </si>
  <si>
    <t>93607</t>
  </si>
  <si>
    <t>93608</t>
  </si>
  <si>
    <t>93609</t>
  </si>
  <si>
    <t>93610</t>
  </si>
  <si>
    <t>93611</t>
  </si>
  <si>
    <t>93612</t>
  </si>
  <si>
    <t>93614</t>
  </si>
  <si>
    <t>93615</t>
  </si>
  <si>
    <t>93616</t>
  </si>
  <si>
    <t>93618</t>
  </si>
  <si>
    <t>93619</t>
  </si>
  <si>
    <t>93620</t>
  </si>
  <si>
    <t>93621</t>
  </si>
  <si>
    <t>93622</t>
  </si>
  <si>
    <t>93623</t>
  </si>
  <si>
    <t>93624</t>
  </si>
  <si>
    <t>93625</t>
  </si>
  <si>
    <t>93626</t>
  </si>
  <si>
    <t>93627</t>
  </si>
  <si>
    <t>93628</t>
  </si>
  <si>
    <t>93630</t>
  </si>
  <si>
    <t>93631</t>
  </si>
  <si>
    <t>93633</t>
  </si>
  <si>
    <t>93634</t>
  </si>
  <si>
    <t>93635</t>
  </si>
  <si>
    <t>93636</t>
  </si>
  <si>
    <t>93637</t>
  </si>
  <si>
    <t>93638</t>
  </si>
  <si>
    <t>93639</t>
  </si>
  <si>
    <t>93640</t>
  </si>
  <si>
    <t>93641</t>
  </si>
  <si>
    <t>93642</t>
  </si>
  <si>
    <t>93643</t>
  </si>
  <si>
    <t>93644</t>
  </si>
  <si>
    <t>93645</t>
  </si>
  <si>
    <t>93646</t>
  </si>
  <si>
    <t>93647</t>
  </si>
  <si>
    <t>93648</t>
  </si>
  <si>
    <t>93649</t>
  </si>
  <si>
    <t>93650</t>
  </si>
  <si>
    <t>93651</t>
  </si>
  <si>
    <t>93652</t>
  </si>
  <si>
    <t>93653</t>
  </si>
  <si>
    <t>93654</t>
  </si>
  <si>
    <t>93656</t>
  </si>
  <si>
    <t>93657</t>
  </si>
  <si>
    <t>93660</t>
  </si>
  <si>
    <t>93661</t>
  </si>
  <si>
    <t>93662</t>
  </si>
  <si>
    <t>93664</t>
  </si>
  <si>
    <t>93665</t>
  </si>
  <si>
    <t>93666</t>
  </si>
  <si>
    <t>93667</t>
  </si>
  <si>
    <t>93668</t>
  </si>
  <si>
    <t>93669</t>
  </si>
  <si>
    <t>93670</t>
  </si>
  <si>
    <t>93673</t>
  </si>
  <si>
    <t>93675</t>
  </si>
  <si>
    <t>93701</t>
  </si>
  <si>
    <t>93702</t>
  </si>
  <si>
    <t>93703</t>
  </si>
  <si>
    <t>93704</t>
  </si>
  <si>
    <t>93705</t>
  </si>
  <si>
    <t>93706</t>
  </si>
  <si>
    <t>93707</t>
  </si>
  <si>
    <t>93708</t>
  </si>
  <si>
    <t>93709</t>
  </si>
  <si>
    <t>93710</t>
  </si>
  <si>
    <t>93711</t>
  </si>
  <si>
    <t>93712</t>
  </si>
  <si>
    <t>93714</t>
  </si>
  <si>
    <t>93715</t>
  </si>
  <si>
    <t>93716</t>
  </si>
  <si>
    <t>93717</t>
  </si>
  <si>
    <t>93718</t>
  </si>
  <si>
    <t>93720</t>
  </si>
  <si>
    <t>93721</t>
  </si>
  <si>
    <t>93722</t>
  </si>
  <si>
    <t>93723</t>
  </si>
  <si>
    <t>93725</t>
  </si>
  <si>
    <t>93726</t>
  </si>
  <si>
    <t>93727</t>
  </si>
  <si>
    <t>93728</t>
  </si>
  <si>
    <t>93730</t>
  </si>
  <si>
    <t>93737</t>
  </si>
  <si>
    <t>93740</t>
  </si>
  <si>
    <t>93741</t>
  </si>
  <si>
    <t>93744</t>
  </si>
  <si>
    <t>93745</t>
  </si>
  <si>
    <t>93747</t>
  </si>
  <si>
    <t>93771</t>
  </si>
  <si>
    <t>93772</t>
  </si>
  <si>
    <t>93773</t>
  </si>
  <si>
    <t>93774</t>
  </si>
  <si>
    <t>93775</t>
  </si>
  <si>
    <t>93777</t>
  </si>
  <si>
    <t>93778</t>
  </si>
  <si>
    <t>93779</t>
  </si>
  <si>
    <t>93790</t>
  </si>
  <si>
    <t>93791</t>
  </si>
  <si>
    <t>93792</t>
  </si>
  <si>
    <t>93793</t>
  </si>
  <si>
    <t>93794</t>
  </si>
  <si>
    <t>93901</t>
  </si>
  <si>
    <t>93905</t>
  </si>
  <si>
    <t>93906</t>
  </si>
  <si>
    <t>93907</t>
  </si>
  <si>
    <t>93908</t>
  </si>
  <si>
    <t>93912</t>
  </si>
  <si>
    <t>93915</t>
  </si>
  <si>
    <t>93920</t>
  </si>
  <si>
    <t>93921</t>
  </si>
  <si>
    <t>93922</t>
  </si>
  <si>
    <t>93923</t>
  </si>
  <si>
    <t>93924</t>
  </si>
  <si>
    <t>93925</t>
  </si>
  <si>
    <t>93926</t>
  </si>
  <si>
    <t>93927</t>
  </si>
  <si>
    <t>93928</t>
  </si>
  <si>
    <t>93930</t>
  </si>
  <si>
    <t>93932</t>
  </si>
  <si>
    <t>93933</t>
  </si>
  <si>
    <t>93940</t>
  </si>
  <si>
    <t>93943</t>
  </si>
  <si>
    <t>93944</t>
  </si>
  <si>
    <t>93950</t>
  </si>
  <si>
    <t>93953</t>
  </si>
  <si>
    <t>93954</t>
  </si>
  <si>
    <t>93955</t>
  </si>
  <si>
    <t>93960</t>
  </si>
  <si>
    <t>93962</t>
  </si>
  <si>
    <t>94002</t>
  </si>
  <si>
    <t>94005</t>
  </si>
  <si>
    <t>94010</t>
  </si>
  <si>
    <t>94011</t>
  </si>
  <si>
    <t>94014</t>
  </si>
  <si>
    <t>94015</t>
  </si>
  <si>
    <t>94016</t>
  </si>
  <si>
    <t>94017</t>
  </si>
  <si>
    <t>94018</t>
  </si>
  <si>
    <t>94019</t>
  </si>
  <si>
    <t>94020</t>
  </si>
  <si>
    <t>94021</t>
  </si>
  <si>
    <t>94022</t>
  </si>
  <si>
    <t>94023</t>
  </si>
  <si>
    <t>94024</t>
  </si>
  <si>
    <t>94025</t>
  </si>
  <si>
    <t>94026</t>
  </si>
  <si>
    <t>94027</t>
  </si>
  <si>
    <t>94028</t>
  </si>
  <si>
    <t>94030</t>
  </si>
  <si>
    <t>94037</t>
  </si>
  <si>
    <t>94038</t>
  </si>
  <si>
    <t>94039</t>
  </si>
  <si>
    <t>94040</t>
  </si>
  <si>
    <t>94041</t>
  </si>
  <si>
    <t>94042</t>
  </si>
  <si>
    <t>94043</t>
  </si>
  <si>
    <t>94044</t>
  </si>
  <si>
    <t>94060</t>
  </si>
  <si>
    <t>94061</t>
  </si>
  <si>
    <t>94062</t>
  </si>
  <si>
    <t>94063</t>
  </si>
  <si>
    <t>94064</t>
  </si>
  <si>
    <t>94065</t>
  </si>
  <si>
    <t>94066</t>
  </si>
  <si>
    <t>94070</t>
  </si>
  <si>
    <t>94074</t>
  </si>
  <si>
    <t>94080</t>
  </si>
  <si>
    <t>94083</t>
  </si>
  <si>
    <t>94085</t>
  </si>
  <si>
    <t>94086</t>
  </si>
  <si>
    <t>94087</t>
  </si>
  <si>
    <t>94088</t>
  </si>
  <si>
    <t>94089</t>
  </si>
  <si>
    <t>94101</t>
  </si>
  <si>
    <t>94102</t>
  </si>
  <si>
    <t>94103</t>
  </si>
  <si>
    <t>94104</t>
  </si>
  <si>
    <t>94105</t>
  </si>
  <si>
    <t>94107</t>
  </si>
  <si>
    <t>94108</t>
  </si>
  <si>
    <t>94109</t>
  </si>
  <si>
    <t>94110</t>
  </si>
  <si>
    <t>94111</t>
  </si>
  <si>
    <t>94112</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</si>
  <si>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</si>
  <si>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</si>
  <si>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</si>
  <si>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</si>
  <si>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</si>
  <si>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</si>
  <si>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</si>
  <si>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</si>
  <si>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</si>
  <si>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</si>
  <si>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</si>
  <si>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</si>
  <si>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</si>
  <si>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</si>
  <si>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</si>
  <si>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</si>
  <si>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</si>
  <si>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</si>
  <si>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</si>
  <si>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</si>
  <si>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</si>
  <si>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94138</t>
  </si>
  <si>
    <t>94140</t>
  </si>
  <si>
    <t>94141</t>
  </si>
  <si>
    <t>94142</t>
  </si>
  <si>
    <t>94143</t>
  </si>
  <si>
    <t>94146</t>
  </si>
  <si>
    <t>94147</t>
  </si>
  <si>
    <t>94150</t>
  </si>
  <si>
    <t>94158</t>
  </si>
  <si>
    <t>94159</t>
  </si>
  <si>
    <t>94164</t>
  </si>
  <si>
    <t>94172</t>
  </si>
  <si>
    <t>94188</t>
  </si>
  <si>
    <t>94301</t>
  </si>
  <si>
    <t>94302</t>
  </si>
  <si>
    <t>94303</t>
  </si>
  <si>
    <t>94304</t>
  </si>
  <si>
    <t>94305</t>
  </si>
  <si>
    <t>94306</t>
  </si>
  <si>
    <t>94309</t>
  </si>
  <si>
    <t>94401</t>
  </si>
  <si>
    <t>94402</t>
  </si>
  <si>
    <t>94403</t>
  </si>
  <si>
    <t>94404</t>
  </si>
  <si>
    <t>94501</t>
  </si>
  <si>
    <t>94502</t>
  </si>
  <si>
    <t>94503</t>
  </si>
  <si>
    <t>94505</t>
  </si>
  <si>
    <t>94506</t>
  </si>
  <si>
    <t>94507</t>
  </si>
  <si>
    <t>94508</t>
  </si>
  <si>
    <t>94509</t>
  </si>
  <si>
    <t>94510</t>
  </si>
  <si>
    <t>94511</t>
  </si>
  <si>
    <t>94512</t>
  </si>
  <si>
    <t>94513</t>
  </si>
  <si>
    <t>94514</t>
  </si>
  <si>
    <t>94515</t>
  </si>
  <si>
    <t>94516</t>
  </si>
  <si>
    <t>94517</t>
  </si>
  <si>
    <t>94518</t>
  </si>
  <si>
    <t>94519</t>
  </si>
  <si>
    <t>94520</t>
  </si>
  <si>
    <t>94521</t>
  </si>
  <si>
    <t>94522</t>
  </si>
  <si>
    <t>94523</t>
  </si>
  <si>
    <t>94524</t>
  </si>
  <si>
    <t>94525</t>
  </si>
  <si>
    <t>94526</t>
  </si>
  <si>
    <t>94527</t>
  </si>
  <si>
    <t>94528</t>
  </si>
  <si>
    <t>94530</t>
  </si>
  <si>
    <t>94531</t>
  </si>
  <si>
    <t>94533</t>
  </si>
  <si>
    <t>94534</t>
  </si>
  <si>
    <t>94535</t>
  </si>
  <si>
    <t>94536</t>
  </si>
  <si>
    <t>94537</t>
  </si>
  <si>
    <t>94538</t>
  </si>
  <si>
    <t>94539</t>
  </si>
  <si>
    <t>94540</t>
  </si>
  <si>
    <t>94541</t>
  </si>
  <si>
    <t>94542</t>
  </si>
  <si>
    <t>94543</t>
  </si>
  <si>
    <t>94544</t>
  </si>
  <si>
    <t>94545</t>
  </si>
  <si>
    <t>94546</t>
  </si>
  <si>
    <t>94547</t>
  </si>
  <si>
    <t>94548</t>
  </si>
  <si>
    <t>94549</t>
  </si>
  <si>
    <t>94550</t>
  </si>
  <si>
    <t>94551</t>
  </si>
  <si>
    <t>94552</t>
  </si>
  <si>
    <t>94553</t>
  </si>
  <si>
    <t>94555</t>
  </si>
  <si>
    <t>94556</t>
  </si>
  <si>
    <t>94557</t>
  </si>
  <si>
    <t>94558</t>
  </si>
  <si>
    <t>94559</t>
  </si>
  <si>
    <t>94560</t>
  </si>
  <si>
    <t>94561</t>
  </si>
  <si>
    <t>94562</t>
  </si>
  <si>
    <t>94563</t>
  </si>
  <si>
    <t>94564</t>
  </si>
  <si>
    <t>94565</t>
  </si>
  <si>
    <t>94566</t>
  </si>
  <si>
    <t>94567</t>
  </si>
  <si>
    <t>94568</t>
  </si>
  <si>
    <t>94569</t>
  </si>
  <si>
    <t>94570</t>
  </si>
  <si>
    <t>94571</t>
  </si>
  <si>
    <t>94572</t>
  </si>
  <si>
    <t>94573</t>
  </si>
  <si>
    <t>94574</t>
  </si>
  <si>
    <t>94575</t>
  </si>
  <si>
    <t>94576</t>
  </si>
  <si>
    <t>94577</t>
  </si>
  <si>
    <t>94578</t>
  </si>
  <si>
    <t>94579</t>
  </si>
  <si>
    <t>94580</t>
  </si>
  <si>
    <t>94582</t>
  </si>
  <si>
    <t>94583</t>
  </si>
  <si>
    <t>94585</t>
  </si>
  <si>
    <t>94586</t>
  </si>
  <si>
    <t>94587</t>
  </si>
  <si>
    <t>94588</t>
  </si>
  <si>
    <t>94589</t>
  </si>
  <si>
    <t>94590</t>
  </si>
  <si>
    <t>94591</t>
  </si>
  <si>
    <t>94592</t>
  </si>
  <si>
    <t>94595</t>
  </si>
  <si>
    <t>94596</t>
  </si>
  <si>
    <t>94597</t>
  </si>
  <si>
    <t>94598</t>
  </si>
  <si>
    <t>94599</t>
  </si>
  <si>
    <t>94601</t>
  </si>
  <si>
    <t>94602</t>
  </si>
  <si>
    <t>94603</t>
  </si>
  <si>
    <t>94604</t>
  </si>
  <si>
    <t>94605</t>
  </si>
  <si>
    <t>94606</t>
  </si>
  <si>
    <t>94607</t>
  </si>
  <si>
    <t>94608</t>
  </si>
  <si>
    <t>94609</t>
  </si>
  <si>
    <t>94610</t>
  </si>
  <si>
    <t>94611</t>
  </si>
  <si>
    <t>94612</t>
  </si>
  <si>
    <t>94613</t>
  </si>
  <si>
    <t>94614</t>
  </si>
  <si>
    <t>94618</t>
  </si>
  <si>
    <t>94619</t>
  </si>
  <si>
    <t>94621</t>
  </si>
  <si>
    <t>94661</t>
  </si>
  <si>
    <t>94662</t>
  </si>
  <si>
    <t>94701</t>
  </si>
  <si>
    <t>94702</t>
  </si>
  <si>
    <t>94703</t>
  </si>
  <si>
    <t>94704</t>
  </si>
  <si>
    <t>94705</t>
  </si>
  <si>
    <t>94706</t>
  </si>
  <si>
    <t>94707</t>
  </si>
  <si>
    <t>94708</t>
  </si>
  <si>
    <t>94709</t>
  </si>
  <si>
    <t>94710</t>
  </si>
  <si>
    <t>94712</t>
  </si>
  <si>
    <t>94720</t>
  </si>
  <si>
    <t>94801</t>
  </si>
  <si>
    <t>94802</t>
  </si>
  <si>
    <t>94803</t>
  </si>
  <si>
    <t>94804</t>
  </si>
  <si>
    <t>94805</t>
  </si>
  <si>
    <t>94806</t>
  </si>
  <si>
    <t>94807</t>
  </si>
  <si>
    <t>94808</t>
  </si>
  <si>
    <t>94820</t>
  </si>
  <si>
    <t>94901</t>
  </si>
  <si>
    <t>94903</t>
  </si>
  <si>
    <t>94904</t>
  </si>
  <si>
    <t>94913</t>
  </si>
  <si>
    <t>94914</t>
  </si>
  <si>
    <t>94915</t>
  </si>
  <si>
    <t>94920</t>
  </si>
  <si>
    <t>94922</t>
  </si>
  <si>
    <t>94923</t>
  </si>
  <si>
    <t>94924</t>
  </si>
  <si>
    <t>94925</t>
  </si>
  <si>
    <t>94928</t>
  </si>
  <si>
    <t>94929</t>
  </si>
  <si>
    <t>94930</t>
  </si>
  <si>
    <t>94931</t>
  </si>
  <si>
    <t>94933</t>
  </si>
  <si>
    <t>94937</t>
  </si>
  <si>
    <t>94938</t>
  </si>
  <si>
    <t>94939</t>
  </si>
  <si>
    <t>94940</t>
  </si>
  <si>
    <t>94941</t>
  </si>
  <si>
    <t>94942</t>
  </si>
  <si>
    <t>94945</t>
  </si>
  <si>
    <t>94946</t>
  </si>
  <si>
    <t>94947</t>
  </si>
  <si>
    <t>94949</t>
  </si>
  <si>
    <t>94950</t>
  </si>
  <si>
    <t>94951</t>
  </si>
  <si>
    <t>94952</t>
  </si>
  <si>
    <t>94954</t>
  </si>
  <si>
    <t>94955</t>
  </si>
  <si>
    <t>94956</t>
  </si>
  <si>
    <t>94957</t>
  </si>
  <si>
    <t>94960</t>
  </si>
  <si>
    <t>94963</t>
  </si>
  <si>
    <t>94964</t>
  </si>
  <si>
    <t>94965</t>
  </si>
  <si>
    <t>94966</t>
  </si>
  <si>
    <t>94970</t>
  </si>
  <si>
    <t>94971</t>
  </si>
  <si>
    <t>94972</t>
  </si>
  <si>
    <t>94973</t>
  </si>
  <si>
    <t>94976</t>
  </si>
  <si>
    <t>94977</t>
  </si>
  <si>
    <t>94978</t>
  </si>
  <si>
    <t>94979</t>
  </si>
  <si>
    <t>94998</t>
  </si>
  <si>
    <t>95002</t>
  </si>
  <si>
    <t>95003</t>
  </si>
  <si>
    <t>95004</t>
  </si>
  <si>
    <t>95005</t>
  </si>
  <si>
    <t>95006</t>
  </si>
  <si>
    <t>95007</t>
  </si>
  <si>
    <t>95008</t>
  </si>
  <si>
    <t>95010</t>
  </si>
  <si>
    <t>95011</t>
  </si>
  <si>
    <t>95012</t>
  </si>
  <si>
    <t>95013</t>
  </si>
  <si>
    <t>95014</t>
  </si>
  <si>
    <t>95017</t>
  </si>
  <si>
    <t>95018</t>
  </si>
  <si>
    <t>95019</t>
  </si>
  <si>
    <t>95020</t>
  </si>
  <si>
    <t>95021</t>
  </si>
  <si>
    <t>95023</t>
  </si>
  <si>
    <t>95024</t>
  </si>
  <si>
    <t>95026</t>
  </si>
  <si>
    <t>95030</t>
  </si>
  <si>
    <t>95032</t>
  </si>
  <si>
    <t>95033</t>
  </si>
  <si>
    <t>95035</t>
  </si>
  <si>
    <t>95036</t>
  </si>
  <si>
    <t>95037</t>
  </si>
  <si>
    <t>95038</t>
  </si>
  <si>
    <t>95039</t>
  </si>
  <si>
    <t>95041</t>
  </si>
  <si>
    <t>95042</t>
  </si>
  <si>
    <t>95043</t>
  </si>
  <si>
    <t>95044</t>
  </si>
  <si>
    <t>95045</t>
  </si>
  <si>
    <t>95046</t>
  </si>
  <si>
    <t>95050</t>
  </si>
  <si>
    <t>95051</t>
  </si>
  <si>
    <t>95054</t>
  </si>
  <si>
    <t>95055</t>
  </si>
  <si>
    <t>95056</t>
  </si>
  <si>
    <t>95060</t>
  </si>
  <si>
    <t>95062</t>
  </si>
  <si>
    <t>95063</t>
  </si>
  <si>
    <t>95064</t>
  </si>
  <si>
    <t>95065</t>
  </si>
  <si>
    <t>95066</t>
  </si>
  <si>
    <t>95067</t>
  </si>
  <si>
    <t>95070</t>
  </si>
  <si>
    <t>95071</t>
  </si>
  <si>
    <t>95073</t>
  </si>
  <si>
    <t>95075</t>
  </si>
  <si>
    <t>95076</t>
  </si>
  <si>
    <t>95077</t>
  </si>
  <si>
    <t>95103</t>
  </si>
  <si>
    <t>95106</t>
  </si>
  <si>
    <t>95108</t>
  </si>
  <si>
    <t>95109</t>
  </si>
  <si>
    <t>95110</t>
  </si>
  <si>
    <t>95111</t>
  </si>
  <si>
    <t>95112</t>
  </si>
  <si>
    <t>95113</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</si>
  <si>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</si>
  <si>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</si>
  <si>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</si>
  <si>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</si>
  <si>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</si>
  <si>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</si>
  <si>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</si>
  <si>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</si>
  <si>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</si>
  <si>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</si>
  <si>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</si>
  <si>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</si>
  <si>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</si>
  <si>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</si>
  <si>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</si>
  <si>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</si>
  <si>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</si>
  <si>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</si>
  <si>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</si>
  <si>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</si>
  <si>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</si>
  <si>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</si>
  <si>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95138</t>
  </si>
  <si>
    <t>95139</t>
  </si>
  <si>
    <t>95140</t>
  </si>
  <si>
    <t>95141</t>
  </si>
  <si>
    <t>95148</t>
  </si>
  <si>
    <t>95150</t>
  </si>
  <si>
    <t>95151</t>
  </si>
  <si>
    <t>95152</t>
  </si>
  <si>
    <t>95154</t>
  </si>
  <si>
    <t>95155</t>
  </si>
  <si>
    <t>95156</t>
  </si>
  <si>
    <t>95157</t>
  </si>
  <si>
    <t>95158</t>
  </si>
  <si>
    <t>95159</t>
  </si>
  <si>
    <t>95164</t>
  </si>
  <si>
    <t>95170</t>
  </si>
  <si>
    <t>95172</t>
  </si>
  <si>
    <t>95173</t>
  </si>
  <si>
    <t>95190</t>
  </si>
  <si>
    <t>95201</t>
  </si>
  <si>
    <t>95202</t>
  </si>
  <si>
    <t>95203</t>
  </si>
  <si>
    <t>95204</t>
  </si>
  <si>
    <t>95205</t>
  </si>
  <si>
    <t>95206</t>
  </si>
  <si>
    <t>95207</t>
  </si>
  <si>
    <t>95209</t>
  </si>
  <si>
    <t>95210</t>
  </si>
  <si>
    <t>95211</t>
  </si>
  <si>
    <t>95212</t>
  </si>
  <si>
    <t>95213</t>
  </si>
  <si>
    <t>95215</t>
  </si>
  <si>
    <t>95219</t>
  </si>
  <si>
    <t>95220</t>
  </si>
  <si>
    <t>95221</t>
  </si>
  <si>
    <t>95222</t>
  </si>
  <si>
    <t>95223</t>
  </si>
  <si>
    <t>95224</t>
  </si>
  <si>
    <t>95225</t>
  </si>
  <si>
    <t>95226</t>
  </si>
  <si>
    <t>95227</t>
  </si>
  <si>
    <t>95228</t>
  </si>
  <si>
    <t>95229</t>
  </si>
  <si>
    <t>95230</t>
  </si>
  <si>
    <t>95231</t>
  </si>
  <si>
    <t>95232</t>
  </si>
  <si>
    <t>95233</t>
  </si>
  <si>
    <t>95234</t>
  </si>
  <si>
    <t>95236</t>
  </si>
  <si>
    <t>95237</t>
  </si>
  <si>
    <t>95240</t>
  </si>
  <si>
    <t>95242</t>
  </si>
  <si>
    <t>95245</t>
  </si>
  <si>
    <t>95246</t>
  </si>
  <si>
    <t>95247</t>
  </si>
  <si>
    <t>95248</t>
  </si>
  <si>
    <t>95249</t>
  </si>
  <si>
    <t>95250</t>
  </si>
  <si>
    <t>95251</t>
  </si>
  <si>
    <t>95252</t>
  </si>
  <si>
    <t>95253</t>
  </si>
  <si>
    <t>95254</t>
  </si>
  <si>
    <t>95255</t>
  </si>
  <si>
    <t>95257</t>
  </si>
  <si>
    <t>95258</t>
  </si>
  <si>
    <t>95269</t>
  </si>
  <si>
    <t>95301</t>
  </si>
  <si>
    <t>95303</t>
  </si>
  <si>
    <t>95304</t>
  </si>
  <si>
    <t>95305</t>
  </si>
  <si>
    <t>95306</t>
  </si>
  <si>
    <t>95307</t>
  </si>
  <si>
    <t>95309</t>
  </si>
  <si>
    <t>95310</t>
  </si>
  <si>
    <t>95311</t>
  </si>
  <si>
    <t>95312</t>
  </si>
  <si>
    <t>95313</t>
  </si>
  <si>
    <t>95314</t>
  </si>
  <si>
    <t>95315</t>
  </si>
  <si>
    <t>95316</t>
  </si>
  <si>
    <t>95317</t>
  </si>
  <si>
    <t>95318</t>
  </si>
  <si>
    <t>95319</t>
  </si>
  <si>
    <t>95320</t>
  </si>
  <si>
    <t>95321</t>
  </si>
  <si>
    <t>95322</t>
  </si>
  <si>
    <t>95323</t>
  </si>
  <si>
    <t>95324</t>
  </si>
  <si>
    <t>95325</t>
  </si>
  <si>
    <t>95326</t>
  </si>
  <si>
    <t>95327</t>
  </si>
  <si>
    <t>95328</t>
  </si>
  <si>
    <t>95329</t>
  </si>
  <si>
    <t>95330</t>
  </si>
  <si>
    <t>95333</t>
  </si>
  <si>
    <t>95334</t>
  </si>
  <si>
    <t>95335</t>
  </si>
  <si>
    <t>95336</t>
  </si>
  <si>
    <t>95337</t>
  </si>
  <si>
    <t>95338</t>
  </si>
  <si>
    <t>95340</t>
  </si>
  <si>
    <t>95341</t>
  </si>
  <si>
    <t>95343</t>
  </si>
  <si>
    <t>95345</t>
  </si>
  <si>
    <t>95346</t>
  </si>
  <si>
    <t>95347</t>
  </si>
  <si>
    <t>95348</t>
  </si>
  <si>
    <t>95350</t>
  </si>
  <si>
    <t>95351</t>
  </si>
  <si>
    <t>95354</t>
  </si>
  <si>
    <t>95355</t>
  </si>
  <si>
    <t>95356</t>
  </si>
  <si>
    <t>95357</t>
  </si>
  <si>
    <t>95358</t>
  </si>
  <si>
    <t>95360</t>
  </si>
  <si>
    <t>95361</t>
  </si>
  <si>
    <t>95363</t>
  </si>
  <si>
    <t>95364</t>
  </si>
  <si>
    <t>95365</t>
  </si>
  <si>
    <t>95366</t>
  </si>
  <si>
    <t>95367</t>
  </si>
  <si>
    <t>95368</t>
  </si>
  <si>
    <t>95369</t>
  </si>
  <si>
    <t>95370</t>
  </si>
  <si>
    <t>95372</t>
  </si>
  <si>
    <t>95373</t>
  </si>
  <si>
    <t>95374</t>
  </si>
  <si>
    <t>95375</t>
  </si>
  <si>
    <t>95376</t>
  </si>
  <si>
    <t>95377</t>
  </si>
  <si>
    <t>95378</t>
  </si>
  <si>
    <t>95379</t>
  </si>
  <si>
    <t>95380</t>
  </si>
  <si>
    <t>95381</t>
  </si>
  <si>
    <t>95382</t>
  </si>
  <si>
    <t>95383</t>
  </si>
  <si>
    <t>95385</t>
  </si>
  <si>
    <t>95386</t>
  </si>
  <si>
    <t>95387</t>
  </si>
  <si>
    <t>95388</t>
  </si>
  <si>
    <t>95389</t>
  </si>
  <si>
    <t>95391</t>
  </si>
  <si>
    <t>95397</t>
  </si>
  <si>
    <t>95401</t>
  </si>
  <si>
    <t>95402</t>
  </si>
  <si>
    <t>95403</t>
  </si>
  <si>
    <t>95404</t>
  </si>
  <si>
    <t>95405</t>
  </si>
  <si>
    <t>95407</t>
  </si>
  <si>
    <t>95409</t>
  </si>
  <si>
    <t>95410</t>
  </si>
  <si>
    <t>95412</t>
  </si>
  <si>
    <t>95415</t>
  </si>
  <si>
    <t>95416</t>
  </si>
  <si>
    <t>95417</t>
  </si>
  <si>
    <t>95418</t>
  </si>
  <si>
    <t>95419</t>
  </si>
  <si>
    <t>95420</t>
  </si>
  <si>
    <t>95421</t>
  </si>
  <si>
    <t>95422</t>
  </si>
  <si>
    <t>95423</t>
  </si>
  <si>
    <t>95424</t>
  </si>
  <si>
    <t>95425</t>
  </si>
  <si>
    <t>95426</t>
  </si>
  <si>
    <t>95427</t>
  </si>
  <si>
    <t>95428</t>
  </si>
  <si>
    <t>95429</t>
  </si>
  <si>
    <t>95430</t>
  </si>
  <si>
    <t>95431</t>
  </si>
  <si>
    <t>95432</t>
  </si>
  <si>
    <t>95433</t>
  </si>
  <si>
    <t>95435</t>
  </si>
  <si>
    <t>95436</t>
  </si>
  <si>
    <t>95437</t>
  </si>
  <si>
    <t>95439</t>
  </si>
  <si>
    <t>95441</t>
  </si>
  <si>
    <t>95442</t>
  </si>
  <si>
    <t>95443</t>
  </si>
  <si>
    <t>95444</t>
  </si>
  <si>
    <t>95445</t>
  </si>
  <si>
    <t>95446</t>
  </si>
  <si>
    <t>95448</t>
  </si>
  <si>
    <t>95449</t>
  </si>
  <si>
    <t>95450</t>
  </si>
  <si>
    <t>95451</t>
  </si>
  <si>
    <t>95452</t>
  </si>
  <si>
    <t>95453</t>
  </si>
  <si>
    <t>95454</t>
  </si>
  <si>
    <t>95456</t>
  </si>
  <si>
    <t>95457</t>
  </si>
  <si>
    <t>95458</t>
  </si>
  <si>
    <t>95459</t>
  </si>
  <si>
    <t>95460</t>
  </si>
  <si>
    <t>95461</t>
  </si>
  <si>
    <t>95462</t>
  </si>
  <si>
    <t>95463</t>
  </si>
  <si>
    <t>95464</t>
  </si>
  <si>
    <t>95465</t>
  </si>
  <si>
    <t>95466</t>
  </si>
  <si>
    <t>95467</t>
  </si>
  <si>
    <t>95468</t>
  </si>
  <si>
    <t>95469</t>
  </si>
  <si>
    <t>95470</t>
  </si>
  <si>
    <t>95471</t>
  </si>
  <si>
    <t>95472</t>
  </si>
  <si>
    <t>95473</t>
  </si>
  <si>
    <t>95476</t>
  </si>
  <si>
    <t>95480</t>
  </si>
  <si>
    <t>95481</t>
  </si>
  <si>
    <t>95482</t>
  </si>
  <si>
    <t>95485</t>
  </si>
  <si>
    <t>95486</t>
  </si>
  <si>
    <t>95487</t>
  </si>
  <si>
    <t>95488</t>
  </si>
  <si>
    <t>95490</t>
  </si>
  <si>
    <t>95492</t>
  </si>
  <si>
    <t>95493</t>
  </si>
  <si>
    <t>95494</t>
  </si>
  <si>
    <t>95497</t>
  </si>
  <si>
    <t>95501</t>
  </si>
  <si>
    <t>95502</t>
  </si>
  <si>
    <t>95503</t>
  </si>
  <si>
    <t>95511</t>
  </si>
  <si>
    <t>95514</t>
  </si>
  <si>
    <t>95518</t>
  </si>
  <si>
    <t>95519</t>
  </si>
  <si>
    <t>95521</t>
  </si>
  <si>
    <t>95524</t>
  </si>
  <si>
    <t>95525</t>
  </si>
  <si>
    <t>95526</t>
  </si>
  <si>
    <t>95527</t>
  </si>
  <si>
    <t>95528</t>
  </si>
  <si>
    <t>95531</t>
  </si>
  <si>
    <t>95534</t>
  </si>
  <si>
    <t>95536</t>
  </si>
  <si>
    <t>95537</t>
  </si>
  <si>
    <t>95538</t>
  </si>
  <si>
    <t>95540</t>
  </si>
  <si>
    <t>95542</t>
  </si>
  <si>
    <t>95543</t>
  </si>
  <si>
    <t>95545</t>
  </si>
  <si>
    <t>95546</t>
  </si>
  <si>
    <t>95547</t>
  </si>
  <si>
    <t>95548</t>
  </si>
  <si>
    <t>95549</t>
  </si>
  <si>
    <t>95550</t>
  </si>
  <si>
    <t>95551</t>
  </si>
  <si>
    <t>95552</t>
  </si>
  <si>
    <t>95553</t>
  </si>
  <si>
    <t>95554</t>
  </si>
  <si>
    <t>95555</t>
  </si>
  <si>
    <t>95556</t>
  </si>
  <si>
    <t>95558</t>
  </si>
  <si>
    <t>95559</t>
  </si>
  <si>
    <t>95560</t>
  </si>
  <si>
    <t>95562</t>
  </si>
  <si>
    <t>95563</t>
  </si>
  <si>
    <t>95564</t>
  </si>
  <si>
    <t>95565</t>
  </si>
  <si>
    <t>95567</t>
  </si>
  <si>
    <t>95568</t>
  </si>
  <si>
    <t>95569</t>
  </si>
  <si>
    <t>95570</t>
  </si>
  <si>
    <t>95571</t>
  </si>
  <si>
    <t>95573</t>
  </si>
  <si>
    <t>95585</t>
  </si>
  <si>
    <t>95587</t>
  </si>
  <si>
    <t>95589</t>
  </si>
  <si>
    <t>95595</t>
  </si>
  <si>
    <t>95601</t>
  </si>
  <si>
    <t>95602</t>
  </si>
  <si>
    <t>95603</t>
  </si>
  <si>
    <t>95604</t>
  </si>
  <si>
    <t>95605</t>
  </si>
  <si>
    <t>95606</t>
  </si>
  <si>
    <t>95607</t>
  </si>
  <si>
    <t>95608</t>
  </si>
  <si>
    <t>95609</t>
  </si>
  <si>
    <t>95610</t>
  </si>
  <si>
    <t>95611</t>
  </si>
  <si>
    <t>95612</t>
  </si>
  <si>
    <t>95613</t>
  </si>
  <si>
    <t>95614</t>
  </si>
  <si>
    <t>95615</t>
  </si>
  <si>
    <t>95616</t>
  </si>
  <si>
    <t>95617</t>
  </si>
  <si>
    <t>95618</t>
  </si>
  <si>
    <t>95619</t>
  </si>
  <si>
    <t>95620</t>
  </si>
  <si>
    <t>95621</t>
  </si>
  <si>
    <t>95623</t>
  </si>
  <si>
    <t>95624</t>
  </si>
  <si>
    <t>95625</t>
  </si>
  <si>
    <t>95626</t>
  </si>
  <si>
    <t>95627</t>
  </si>
  <si>
    <t>95628</t>
  </si>
  <si>
    <t>95629</t>
  </si>
  <si>
    <t>95630</t>
  </si>
  <si>
    <t>95631</t>
  </si>
  <si>
    <t>95632</t>
  </si>
  <si>
    <t>95633</t>
  </si>
  <si>
    <t>95634</t>
  </si>
  <si>
    <t>95635</t>
  </si>
  <si>
    <t>95636</t>
  </si>
  <si>
    <t>95637</t>
  </si>
  <si>
    <t>95638</t>
  </si>
  <si>
    <t>95639</t>
  </si>
  <si>
    <t>95640</t>
  </si>
  <si>
    <t>95641</t>
  </si>
  <si>
    <t>95642</t>
  </si>
  <si>
    <t>95644</t>
  </si>
  <si>
    <t>95645</t>
  </si>
  <si>
    <t>95646</t>
  </si>
  <si>
    <t>95648</t>
  </si>
  <si>
    <t>95650</t>
  </si>
  <si>
    <t>95651</t>
  </si>
  <si>
    <t>95652</t>
  </si>
  <si>
    <t>95653</t>
  </si>
  <si>
    <t>95654</t>
  </si>
  <si>
    <t>95655</t>
  </si>
  <si>
    <t>95656</t>
  </si>
  <si>
    <t>95658</t>
  </si>
  <si>
    <t>95659</t>
  </si>
  <si>
    <t>95660</t>
  </si>
  <si>
    <t>95661</t>
  </si>
  <si>
    <t>95662</t>
  </si>
  <si>
    <t>95663</t>
  </si>
  <si>
    <t>95664</t>
  </si>
  <si>
    <t>95665</t>
  </si>
  <si>
    <t>95666</t>
  </si>
  <si>
    <t>95667</t>
  </si>
  <si>
    <t>95668</t>
  </si>
  <si>
    <t>95669</t>
  </si>
  <si>
    <t>95670</t>
  </si>
  <si>
    <t>95671</t>
  </si>
  <si>
    <t>95672</t>
  </si>
  <si>
    <t>95673</t>
  </si>
  <si>
    <t>95674</t>
  </si>
  <si>
    <t>95675</t>
  </si>
  <si>
    <t>95676</t>
  </si>
  <si>
    <t>95677</t>
  </si>
  <si>
    <t>95678</t>
  </si>
  <si>
    <t>95679</t>
  </si>
  <si>
    <t>95680</t>
  </si>
  <si>
    <t>95681</t>
  </si>
  <si>
    <t>95682</t>
  </si>
  <si>
    <t>95683</t>
  </si>
  <si>
    <t>95684</t>
  </si>
  <si>
    <t>95685</t>
  </si>
  <si>
    <t>95686</t>
  </si>
  <si>
    <t>95687</t>
  </si>
  <si>
    <t>95688</t>
  </si>
  <si>
    <t>95689</t>
  </si>
  <si>
    <t>95690</t>
  </si>
  <si>
    <t>95691</t>
  </si>
  <si>
    <t>95692</t>
  </si>
  <si>
    <t>95693</t>
  </si>
  <si>
    <t>95694</t>
  </si>
  <si>
    <t>95695</t>
  </si>
  <si>
    <t>95696</t>
  </si>
  <si>
    <t>95697</t>
  </si>
  <si>
    <t>95698</t>
  </si>
  <si>
    <t>95699</t>
  </si>
  <si>
    <t>95701</t>
  </si>
  <si>
    <t>95703</t>
  </si>
  <si>
    <t>95709</t>
  </si>
  <si>
    <t>95712</t>
  </si>
  <si>
    <t>95713</t>
  </si>
  <si>
    <t>95714</t>
  </si>
  <si>
    <t>95715</t>
  </si>
  <si>
    <t>95717</t>
  </si>
  <si>
    <t>95720</t>
  </si>
  <si>
    <t>95721</t>
  </si>
  <si>
    <t>95722</t>
  </si>
  <si>
    <t>95724</t>
  </si>
  <si>
    <t>95726</t>
  </si>
  <si>
    <t>95728</t>
  </si>
  <si>
    <t>95735</t>
  </si>
  <si>
    <t>95736</t>
  </si>
  <si>
    <t>95741</t>
  </si>
  <si>
    <t>95742</t>
  </si>
  <si>
    <t>95746</t>
  </si>
  <si>
    <t>95747</t>
  </si>
  <si>
    <t>95757</t>
  </si>
  <si>
    <t>95758</t>
  </si>
  <si>
    <t>95759</t>
  </si>
  <si>
    <t>95762</t>
  </si>
  <si>
    <t>95763</t>
  </si>
  <si>
    <t>95765</t>
  </si>
  <si>
    <t>95776</t>
  </si>
  <si>
    <t>95798</t>
  </si>
  <si>
    <t>95811</t>
  </si>
  <si>
    <t>95813</t>
  </si>
  <si>
    <t>95814</t>
  </si>
  <si>
    <t>95815</t>
  </si>
  <si>
    <t>95816</t>
  </si>
  <si>
    <t>95817</t>
  </si>
  <si>
    <t>95818</t>
  </si>
  <si>
    <t>95819</t>
  </si>
  <si>
    <t>95820</t>
  </si>
  <si>
    <t>95821</t>
  </si>
  <si>
    <t>95822</t>
  </si>
  <si>
    <t>95823</t>
  </si>
  <si>
    <t>95824</t>
  </si>
  <si>
    <t>95825</t>
  </si>
  <si>
    <t>95826</t>
  </si>
  <si>
    <t>95827</t>
  </si>
  <si>
    <t>95828</t>
  </si>
  <si>
    <t>95829</t>
  </si>
  <si>
    <t>95830</t>
  </si>
  <si>
    <t>95831</t>
  </si>
  <si>
    <t>95832</t>
  </si>
  <si>
    <t>95833</t>
  </si>
  <si>
    <t>95834</t>
  </si>
  <si>
    <t>95835</t>
  </si>
  <si>
    <t>95836</t>
  </si>
  <si>
    <t>95837</t>
  </si>
  <si>
    <t>95838</t>
  </si>
  <si>
    <t>95841</t>
  </si>
  <si>
    <t>95842</t>
  </si>
  <si>
    <t>95843</t>
  </si>
  <si>
    <t>95852</t>
  </si>
  <si>
    <t>95853</t>
  </si>
  <si>
    <t>95864</t>
  </si>
  <si>
    <t>95866</t>
  </si>
  <si>
    <t>95901</t>
  </si>
  <si>
    <t>95903</t>
  </si>
  <si>
    <t>95910</t>
  </si>
  <si>
    <t>95912</t>
  </si>
  <si>
    <t>95913</t>
  </si>
  <si>
    <t>95914</t>
  </si>
  <si>
    <t>95915</t>
  </si>
  <si>
    <t>95916</t>
  </si>
  <si>
    <t>95917</t>
  </si>
  <si>
    <t>95918</t>
  </si>
  <si>
    <t>95919</t>
  </si>
  <si>
    <t>95920</t>
  </si>
  <si>
    <t>95922</t>
  </si>
  <si>
    <t>95923</t>
  </si>
  <si>
    <t>95924</t>
  </si>
  <si>
    <t>95925</t>
  </si>
  <si>
    <t>95926</t>
  </si>
  <si>
    <t>95927</t>
  </si>
  <si>
    <t>95928</t>
  </si>
  <si>
    <t>95929</t>
  </si>
  <si>
    <t>95930</t>
  </si>
  <si>
    <t>95932</t>
  </si>
  <si>
    <t>95934</t>
  </si>
  <si>
    <t>95935</t>
  </si>
  <si>
    <t>95936</t>
  </si>
  <si>
    <t>95937</t>
  </si>
  <si>
    <t>95938</t>
  </si>
  <si>
    <t>95939</t>
  </si>
  <si>
    <t>95940</t>
  </si>
  <si>
    <t>95941</t>
  </si>
  <si>
    <t>95942</t>
  </si>
  <si>
    <t>95943</t>
  </si>
  <si>
    <t>95944</t>
  </si>
  <si>
    <t>95945</t>
  </si>
  <si>
    <t>95946</t>
  </si>
  <si>
    <t>95947</t>
  </si>
  <si>
    <t>95948</t>
  </si>
  <si>
    <t>95949</t>
  </si>
  <si>
    <t>95950</t>
  </si>
  <si>
    <t>95951</t>
  </si>
  <si>
    <t>95953</t>
  </si>
  <si>
    <t>95954</t>
  </si>
  <si>
    <t>95955</t>
  </si>
  <si>
    <t>95956</t>
  </si>
  <si>
    <t>95957</t>
  </si>
  <si>
    <t>95958</t>
  </si>
  <si>
    <t>95959</t>
  </si>
  <si>
    <t>95960</t>
  </si>
  <si>
    <t>95961</t>
  </si>
  <si>
    <t>95962</t>
  </si>
  <si>
    <t>95963</t>
  </si>
  <si>
    <t>95965</t>
  </si>
  <si>
    <t>95966</t>
  </si>
  <si>
    <t>95967</t>
  </si>
  <si>
    <t>95968</t>
  </si>
  <si>
    <t>95969</t>
  </si>
  <si>
    <t>95970</t>
  </si>
  <si>
    <t>95971</t>
  </si>
  <si>
    <t>95972</t>
  </si>
  <si>
    <t>95973</t>
  </si>
  <si>
    <t>95974</t>
  </si>
  <si>
    <t>95975</t>
  </si>
  <si>
    <t>95977</t>
  </si>
  <si>
    <t>95978</t>
  </si>
  <si>
    <t>95979</t>
  </si>
  <si>
    <t>95980</t>
  </si>
  <si>
    <t>95981</t>
  </si>
  <si>
    <t>95982</t>
  </si>
  <si>
    <t>95983</t>
  </si>
  <si>
    <t>95984</t>
  </si>
  <si>
    <t>95986</t>
  </si>
  <si>
    <t>95987</t>
  </si>
  <si>
    <t>95988</t>
  </si>
  <si>
    <t>95991</t>
  </si>
  <si>
    <t>95992</t>
  </si>
  <si>
    <t>95993</t>
  </si>
  <si>
    <t>96001</t>
  </si>
  <si>
    <t>96002</t>
  </si>
  <si>
    <t>96003</t>
  </si>
  <si>
    <t>96006</t>
  </si>
  <si>
    <t>96007</t>
  </si>
  <si>
    <t>96008</t>
  </si>
  <si>
    <t>96009</t>
  </si>
  <si>
    <t>96010</t>
  </si>
  <si>
    <t>96011</t>
  </si>
  <si>
    <t>96013</t>
  </si>
  <si>
    <t>96014</t>
  </si>
  <si>
    <t>96015</t>
  </si>
  <si>
    <t>96016</t>
  </si>
  <si>
    <t>96017</t>
  </si>
  <si>
    <t>96019</t>
  </si>
  <si>
    <t>96020</t>
  </si>
  <si>
    <t>96021</t>
  </si>
  <si>
    <t>96022</t>
  </si>
  <si>
    <t>96023</t>
  </si>
  <si>
    <t>96024</t>
  </si>
  <si>
    <t>96025</t>
  </si>
  <si>
    <t>96027</t>
  </si>
  <si>
    <t>96028</t>
  </si>
  <si>
    <t>96029</t>
  </si>
  <si>
    <t>96031</t>
  </si>
  <si>
    <t>96032</t>
  </si>
  <si>
    <t>96033</t>
  </si>
  <si>
    <t>96034</t>
  </si>
  <si>
    <t>96035</t>
  </si>
  <si>
    <t>96037</t>
  </si>
  <si>
    <t>96038</t>
  </si>
  <si>
    <t>96039</t>
  </si>
  <si>
    <t>96040</t>
  </si>
  <si>
    <t>96041</t>
  </si>
  <si>
    <t>96044</t>
  </si>
  <si>
    <t>96046</t>
  </si>
  <si>
    <t>96047</t>
  </si>
  <si>
    <t>96048</t>
  </si>
  <si>
    <t>96049</t>
  </si>
  <si>
    <t>96050</t>
  </si>
  <si>
    <t>96051</t>
  </si>
  <si>
    <t>96052</t>
  </si>
  <si>
    <t>96054</t>
  </si>
  <si>
    <t>96055</t>
  </si>
  <si>
    <t>96056</t>
  </si>
  <si>
    <t>96057</t>
  </si>
  <si>
    <t>96058</t>
  </si>
  <si>
    <t>96059</t>
  </si>
  <si>
    <t>96061</t>
  </si>
  <si>
    <t>96062</t>
  </si>
  <si>
    <t>96063</t>
  </si>
  <si>
    <t>96064</t>
  </si>
  <si>
    <t>96065</t>
  </si>
  <si>
    <t>96067</t>
  </si>
  <si>
    <t>96068</t>
  </si>
  <si>
    <t>96069</t>
  </si>
  <si>
    <t>96070</t>
  </si>
  <si>
    <t>96071</t>
  </si>
  <si>
    <t>96073</t>
  </si>
  <si>
    <t>96074</t>
  </si>
  <si>
    <t>96075</t>
  </si>
  <si>
    <t>96076</t>
  </si>
  <si>
    <t>96078</t>
  </si>
  <si>
    <t>96079</t>
  </si>
  <si>
    <t>96080</t>
  </si>
  <si>
    <t>96084</t>
  </si>
  <si>
    <t>96085</t>
  </si>
  <si>
    <t>96086</t>
  </si>
  <si>
    <t>96087</t>
  </si>
  <si>
    <t>96088</t>
  </si>
  <si>
    <t>96089</t>
  </si>
  <si>
    <t>96090</t>
  </si>
  <si>
    <t>96091</t>
  </si>
  <si>
    <t>96092</t>
  </si>
  <si>
    <t>96093</t>
  </si>
  <si>
    <t>96094</t>
  </si>
  <si>
    <t>96095</t>
  </si>
  <si>
    <t>96096</t>
  </si>
  <si>
    <t>96097</t>
  </si>
  <si>
    <t>96099</t>
  </si>
  <si>
    <t>96101</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</si>
  <si>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</si>
  <si>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</si>
  <si>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</si>
  <si>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</si>
  <si>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</si>
  <si>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</si>
  <si>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</si>
  <si>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</si>
  <si>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</si>
  <si>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</si>
  <si>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</si>
  <si>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</si>
  <si>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</si>
  <si>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</si>
  <si>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</si>
  <si>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</si>
  <si>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</si>
  <si>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</si>
  <si>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</si>
  <si>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</si>
  <si>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</si>
  <si>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</si>
  <si>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</si>
  <si>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</si>
  <si>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</si>
  <si>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</si>
  <si>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</si>
  <si>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</si>
  <si>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96132</t>
  </si>
  <si>
    <t>96133</t>
  </si>
  <si>
    <t>96134</t>
  </si>
  <si>
    <t>96135</t>
  </si>
  <si>
    <t>96136</t>
  </si>
  <si>
    <t>96137</t>
  </si>
  <si>
    <t>96140</t>
  </si>
  <si>
    <t>96141</t>
  </si>
  <si>
    <t>96142</t>
  </si>
  <si>
    <t>96143</t>
  </si>
  <si>
    <t>96145</t>
  </si>
  <si>
    <t>96146</t>
  </si>
  <si>
    <t>96148</t>
  </si>
  <si>
    <t>96150</t>
  </si>
  <si>
    <t>96151</t>
  </si>
  <si>
    <t>96152</t>
  </si>
  <si>
    <t>96154</t>
  </si>
  <si>
    <t>96155</t>
  </si>
  <si>
    <t>96156</t>
  </si>
  <si>
    <t>96157</t>
  </si>
  <si>
    <t>96158</t>
  </si>
  <si>
    <t>96160</t>
  </si>
  <si>
    <t>96161</t>
  </si>
  <si>
    <t>96162</t>
  </si>
  <si>
    <t>97635</t>
  </si>
  <si>
    <t xml:space="preserve">     incorporate any significant changes in our contract and in the distribution of our book of business.</t>
  </si>
  <si>
    <t>Location Rating Support</t>
  </si>
  <si>
    <t>Current Zone Factor</t>
  </si>
  <si>
    <t>Indicated % Change</t>
  </si>
  <si>
    <t>Selected % Change</t>
  </si>
  <si>
    <t>RiskLink 17.0.1, RQE v17.0, and Touchstone v6.0.  The attached documentation from each</t>
  </si>
  <si>
    <t>filing for the development of wildfire relativities used in the Location Rating methodology.</t>
  </si>
  <si>
    <t>Also refer to the attached documentation from CoreLogic regarding RQE v19.2, from AIR regarding</t>
  </si>
  <si>
    <t xml:space="preserve">Touchstone v8.0, and from Aon Impact Forecasting regarding Elements v14  which are used in this </t>
  </si>
  <si>
    <t>*Indicated Average HO LRF</t>
  </si>
  <si>
    <t>Copies of Reinsurance Agreements</t>
  </si>
  <si>
    <t>Reinsurance Exhibit</t>
  </si>
  <si>
    <t>Not applicable to this filing since reinsurance does not apply.</t>
  </si>
  <si>
    <t>Basic Premium</t>
  </si>
  <si>
    <t>Base Rate Offset</t>
  </si>
  <si>
    <t>Optional Coverages Premium</t>
  </si>
  <si>
    <t>Total Premium</t>
  </si>
  <si>
    <t>California Rental Dwelling</t>
  </si>
  <si>
    <t>All Rental Dwelling Program policies are written on an annual term basis in California.</t>
  </si>
  <si>
    <t>for this line in the past seven years.</t>
  </si>
  <si>
    <t>16-3238</t>
  </si>
  <si>
    <t>18-2502</t>
  </si>
  <si>
    <t>19-3750</t>
  </si>
  <si>
    <t>prudent to give greater weight to more recent years.  Please see Exhibit 9 - Page 2 for the development of</t>
  </si>
  <si>
    <t>the CAT/AIY.</t>
  </si>
  <si>
    <t>Rental</t>
  </si>
  <si>
    <t>Dwelling</t>
  </si>
  <si>
    <t xml:space="preserve">(3) Non-Hurricane Catastrophe Loss and DCCE net of subrogation. Adjustments have been made as needed to </t>
  </si>
  <si>
    <t xml:space="preserve">      2000.  For the years 1990-99, the remainder of the distribution was spread evenly across the</t>
  </si>
  <si>
    <t xml:space="preserve">      10 year period.</t>
  </si>
  <si>
    <t xml:space="preserve">     any significant changes in our contract and in the distribution of our book of business.  </t>
  </si>
  <si>
    <t>State Farm's Rental Dwelling Catastrophe Provision calculation described in the preceding pages is based on a statistical</t>
  </si>
  <si>
    <t>appropriately recognize the Rental Dwelling exposure due to fire following an earthquake.</t>
  </si>
  <si>
    <t>Calendar/Accident</t>
  </si>
  <si>
    <t>(3)  Exhibit 9 - Page 4</t>
  </si>
  <si>
    <t>Exhibit 12 is not applicable to Rental Dwelling rate filings.</t>
  </si>
  <si>
    <t>Rental Dwelling</t>
  </si>
  <si>
    <t>(5) The latest year is given a weight of 6.0%, with each prior year receiving 5% less weight back to</t>
  </si>
  <si>
    <t>The California Rental Dwelling total outstanding catastrophe reserves, including bulk reserves are $9,981,350</t>
  </si>
  <si>
    <t>as of 6/30/2022.</t>
  </si>
  <si>
    <t>16pt</t>
  </si>
  <si>
    <t>20183 to 20222</t>
  </si>
  <si>
    <t xml:space="preserve"> 90001</t>
  </si>
  <si>
    <t xml:space="preserve"> 90002</t>
  </si>
  <si>
    <t xml:space="preserve"> 90003</t>
  </si>
  <si>
    <t xml:space="preserve"> 90004</t>
  </si>
  <si>
    <t xml:space="preserve"> 90005</t>
  </si>
  <si>
    <t xml:space="preserve"> 90006</t>
  </si>
  <si>
    <t xml:space="preserve"> 90007</t>
  </si>
  <si>
    <t xml:space="preserve"> 90008</t>
  </si>
  <si>
    <t xml:space="preserve"> 90010</t>
  </si>
  <si>
    <t xml:space="preserve"> 90011</t>
  </si>
  <si>
    <t xml:space="preserve"> 90012</t>
  </si>
  <si>
    <t xml:space="preserve"> 90013</t>
  </si>
  <si>
    <t xml:space="preserve"> 90014</t>
  </si>
  <si>
    <t xml:space="preserve"> 90015</t>
  </si>
  <si>
    <t xml:space="preserve"> 90016</t>
  </si>
  <si>
    <t xml:space="preserve"> 90017</t>
  </si>
  <si>
    <t xml:space="preserve"> 90018</t>
  </si>
  <si>
    <t xml:space="preserve"> 90019</t>
  </si>
  <si>
    <t xml:space="preserve"> 90020</t>
  </si>
  <si>
    <t xml:space="preserve"> 90021</t>
  </si>
  <si>
    <t xml:space="preserve"> 90022</t>
  </si>
  <si>
    <t xml:space="preserve"> 90023</t>
  </si>
  <si>
    <t xml:space="preserve"> 90024</t>
  </si>
  <si>
    <t xml:space="preserve"> 90025</t>
  </si>
  <si>
    <t xml:space="preserve"> 90026</t>
  </si>
  <si>
    <t xml:space="preserve"> 90027</t>
  </si>
  <si>
    <t xml:space="preserve"> 90028</t>
  </si>
  <si>
    <t xml:space="preserve"> 90029</t>
  </si>
  <si>
    <t xml:space="preserve"> 90031</t>
  </si>
  <si>
    <t xml:space="preserve"> 90032</t>
  </si>
  <si>
    <t xml:space="preserve"> 90033</t>
  </si>
  <si>
    <t xml:space="preserve"> 90034</t>
  </si>
  <si>
    <t xml:space="preserve"> 90035</t>
  </si>
  <si>
    <t xml:space="preserve"> 90036</t>
  </si>
  <si>
    <t xml:space="preserve"> 90037</t>
  </si>
  <si>
    <t xml:space="preserve"> 90038</t>
  </si>
  <si>
    <t xml:space="preserve"> 90039</t>
  </si>
  <si>
    <t xml:space="preserve"> 90040</t>
  </si>
  <si>
    <t xml:space="preserve"> 90041</t>
  </si>
  <si>
    <t xml:space="preserve"> 90042</t>
  </si>
  <si>
    <t xml:space="preserve"> 90043</t>
  </si>
  <si>
    <t xml:space="preserve"> 90044</t>
  </si>
  <si>
    <t xml:space="preserve"> 90045</t>
  </si>
  <si>
    <t xml:space="preserve"> 90046</t>
  </si>
  <si>
    <t xml:space="preserve"> 90047</t>
  </si>
  <si>
    <t xml:space="preserve"> 90048</t>
  </si>
  <si>
    <t xml:space="preserve"> 90049</t>
  </si>
  <si>
    <t xml:space="preserve"> 90050</t>
  </si>
  <si>
    <t xml:space="preserve"> 90053</t>
  </si>
  <si>
    <t xml:space="preserve"> 90055</t>
  </si>
  <si>
    <t xml:space="preserve"> 90056</t>
  </si>
  <si>
    <t xml:space="preserve"> 90057</t>
  </si>
  <si>
    <t xml:space="preserve"> 90058</t>
  </si>
  <si>
    <t xml:space="preserve"> 90059</t>
  </si>
  <si>
    <t xml:space="preserve"> 90060</t>
  </si>
  <si>
    <t xml:space="preserve"> 90061</t>
  </si>
  <si>
    <t xml:space="preserve"> 90062</t>
  </si>
  <si>
    <t xml:space="preserve"> 90063</t>
  </si>
  <si>
    <t xml:space="preserve"> 90064</t>
  </si>
  <si>
    <t xml:space="preserve"> 90065</t>
  </si>
  <si>
    <t xml:space="preserve"> 90066</t>
  </si>
  <si>
    <t xml:space="preserve"> 90067</t>
  </si>
  <si>
    <t xml:space="preserve"> 90068</t>
  </si>
  <si>
    <t xml:space="preserve"> 90069</t>
  </si>
  <si>
    <t xml:space="preserve"> 90070</t>
  </si>
  <si>
    <t xml:space="preserve"> 90071</t>
  </si>
  <si>
    <t xml:space="preserve"> 90072</t>
  </si>
  <si>
    <t xml:space="preserve"> 90073</t>
  </si>
  <si>
    <t xml:space="preserve"> 90075</t>
  </si>
  <si>
    <t xml:space="preserve"> 90076</t>
  </si>
  <si>
    <t xml:space="preserve"> 90077</t>
  </si>
  <si>
    <t xml:space="preserve"> 90079</t>
  </si>
  <si>
    <t xml:space="preserve"> 90081</t>
  </si>
  <si>
    <t xml:space="preserve"> 90082</t>
  </si>
  <si>
    <t xml:space="preserve"> 90083</t>
  </si>
  <si>
    <t xml:space="preserve"> 90087</t>
  </si>
  <si>
    <t xml:space="preserve"> 90089</t>
  </si>
  <si>
    <t xml:space="preserve"> 90091</t>
  </si>
  <si>
    <t xml:space="preserve"> 90094</t>
  </si>
  <si>
    <t xml:space="preserve"> 90095</t>
  </si>
  <si>
    <t xml:space="preserve"> 90201</t>
  </si>
  <si>
    <t xml:space="preserve"> 90202</t>
  </si>
  <si>
    <t xml:space="preserve"> 90210</t>
  </si>
  <si>
    <t xml:space="preserve"> 90211</t>
  </si>
  <si>
    <t xml:space="preserve"> 90212</t>
  </si>
  <si>
    <t xml:space="preserve"> 90220</t>
  </si>
  <si>
    <t xml:space="preserve"> 90221</t>
  </si>
  <si>
    <t xml:space="preserve"> 90222</t>
  </si>
  <si>
    <t xml:space="preserve"> 90223</t>
  </si>
  <si>
    <t xml:space="preserve"> 90224</t>
  </si>
  <si>
    <t xml:space="preserve"> 90230</t>
  </si>
  <si>
    <t xml:space="preserve"> 90232</t>
  </si>
  <si>
    <t xml:space="preserve"> 90233</t>
  </si>
  <si>
    <t xml:space="preserve"> 90239</t>
  </si>
  <si>
    <t xml:space="preserve"> 90240</t>
  </si>
  <si>
    <t xml:space="preserve"> 90241</t>
  </si>
  <si>
    <t xml:space="preserve"> 90242</t>
  </si>
  <si>
    <t xml:space="preserve"> 90245</t>
  </si>
  <si>
    <t xml:space="preserve"> 90247</t>
  </si>
  <si>
    <t xml:space="preserve"> 90248</t>
  </si>
  <si>
    <t xml:space="preserve"> 90249</t>
  </si>
  <si>
    <t xml:space="preserve"> 90250</t>
  </si>
  <si>
    <t xml:space="preserve"> 90251</t>
  </si>
  <si>
    <t xml:space="preserve"> 90254</t>
  </si>
  <si>
    <t xml:space="preserve"> 90255</t>
  </si>
  <si>
    <t xml:space="preserve"> 90260</t>
  </si>
  <si>
    <t xml:space="preserve"> 90262</t>
  </si>
  <si>
    <t xml:space="preserve"> 90263</t>
  </si>
  <si>
    <t xml:space="preserve"> 90264</t>
  </si>
  <si>
    <t xml:space="preserve"> 90265</t>
  </si>
  <si>
    <t xml:space="preserve"> 90266</t>
  </si>
  <si>
    <t xml:space="preserve"> 90267</t>
  </si>
  <si>
    <t xml:space="preserve"> 90270</t>
  </si>
  <si>
    <t xml:space="preserve"> 90272</t>
  </si>
  <si>
    <t xml:space="preserve"> 90274</t>
  </si>
  <si>
    <t xml:space="preserve"> 90275</t>
  </si>
  <si>
    <t xml:space="preserve"> 90277</t>
  </si>
  <si>
    <t xml:space="preserve"> 90278</t>
  </si>
  <si>
    <t xml:space="preserve"> 90280</t>
  </si>
  <si>
    <t xml:space="preserve"> 90290</t>
  </si>
  <si>
    <t xml:space="preserve"> 90291</t>
  </si>
  <si>
    <t xml:space="preserve"> 90292</t>
  </si>
  <si>
    <t xml:space="preserve"> 90293</t>
  </si>
  <si>
    <t xml:space="preserve"> 90294</t>
  </si>
  <si>
    <t xml:space="preserve"> 90295</t>
  </si>
  <si>
    <t xml:space="preserve"> 90296</t>
  </si>
  <si>
    <t xml:space="preserve"> 90301</t>
  </si>
  <si>
    <t xml:space="preserve"> 90302</t>
  </si>
  <si>
    <t xml:space="preserve"> 90303</t>
  </si>
  <si>
    <t xml:space="preserve"> 90304</t>
  </si>
  <si>
    <t xml:space="preserve"> 90305</t>
  </si>
  <si>
    <t xml:space="preserve"> 90306</t>
  </si>
  <si>
    <t xml:space="preserve"> 90307</t>
  </si>
  <si>
    <t xml:space="preserve"> 90308</t>
  </si>
  <si>
    <t xml:space="preserve"> 90309</t>
  </si>
  <si>
    <t xml:space="preserve"> 90310</t>
  </si>
  <si>
    <t xml:space="preserve"> 90312</t>
  </si>
  <si>
    <t xml:space="preserve"> 90401</t>
  </si>
  <si>
    <t xml:space="preserve"> 90402</t>
  </si>
  <si>
    <t xml:space="preserve"> 90403</t>
  </si>
  <si>
    <t xml:space="preserve"> 90404</t>
  </si>
  <si>
    <t xml:space="preserve"> 90405</t>
  </si>
  <si>
    <t xml:space="preserve"> 90406</t>
  </si>
  <si>
    <t xml:space="preserve"> 90408</t>
  </si>
  <si>
    <t xml:space="preserve"> 90409</t>
  </si>
  <si>
    <t xml:space="preserve"> 90501</t>
  </si>
  <si>
    <t xml:space="preserve"> 90502</t>
  </si>
  <si>
    <t xml:space="preserve"> 90503</t>
  </si>
  <si>
    <t xml:space="preserve"> 90504</t>
  </si>
  <si>
    <t xml:space="preserve"> 90505</t>
  </si>
  <si>
    <t xml:space="preserve"> 90506</t>
  </si>
  <si>
    <t xml:space="preserve"> 90507</t>
  </si>
  <si>
    <t xml:space="preserve"> 90508</t>
  </si>
  <si>
    <t xml:space="preserve"> 90601</t>
  </si>
  <si>
    <t xml:space="preserve"> 90602</t>
  </si>
  <si>
    <t xml:space="preserve"> 90603</t>
  </si>
  <si>
    <t xml:space="preserve"> 90604</t>
  </si>
  <si>
    <t xml:space="preserve"> 90605</t>
  </si>
  <si>
    <t xml:space="preserve"> 90606</t>
  </si>
  <si>
    <t xml:space="preserve"> 90608</t>
  </si>
  <si>
    <t xml:space="preserve"> 90609</t>
  </si>
  <si>
    <t xml:space="preserve"> 90610</t>
  </si>
  <si>
    <t xml:space="preserve"> 90620</t>
  </si>
  <si>
    <t xml:space="preserve"> 90621</t>
  </si>
  <si>
    <t xml:space="preserve"> 90622</t>
  </si>
  <si>
    <t xml:space="preserve"> 90623</t>
  </si>
  <si>
    <t xml:space="preserve"> 90630</t>
  </si>
  <si>
    <t xml:space="preserve"> 90631</t>
  </si>
  <si>
    <t xml:space="preserve"> 90633</t>
  </si>
  <si>
    <t xml:space="preserve"> 90638</t>
  </si>
  <si>
    <t xml:space="preserve"> 90639</t>
  </si>
  <si>
    <t xml:space="preserve"> 90640</t>
  </si>
  <si>
    <t xml:space="preserve"> 90650</t>
  </si>
  <si>
    <t xml:space="preserve"> 90651</t>
  </si>
  <si>
    <t xml:space="preserve"> 90652</t>
  </si>
  <si>
    <t xml:space="preserve"> 90660</t>
  </si>
  <si>
    <t xml:space="preserve"> 90661</t>
  </si>
  <si>
    <t xml:space="preserve"> 90662</t>
  </si>
  <si>
    <t xml:space="preserve"> 90670</t>
  </si>
  <si>
    <t xml:space="preserve"> 90680</t>
  </si>
  <si>
    <t xml:space="preserve"> 90701</t>
  </si>
  <si>
    <t xml:space="preserve"> 90703</t>
  </si>
  <si>
    <t xml:space="preserve"> 90704</t>
  </si>
  <si>
    <t xml:space="preserve"> 90706</t>
  </si>
  <si>
    <t xml:space="preserve"> 90707</t>
  </si>
  <si>
    <t xml:space="preserve"> 90710</t>
  </si>
  <si>
    <t xml:space="preserve"> 90711</t>
  </si>
  <si>
    <t xml:space="preserve"> 90712</t>
  </si>
  <si>
    <t xml:space="preserve"> 90713</t>
  </si>
  <si>
    <t xml:space="preserve"> 90714</t>
  </si>
  <si>
    <t xml:space="preserve"> 90715</t>
  </si>
  <si>
    <t xml:space="preserve"> 90716</t>
  </si>
  <si>
    <t xml:space="preserve"> 90717</t>
  </si>
  <si>
    <t xml:space="preserve"> 90720</t>
  </si>
  <si>
    <t xml:space="preserve"> 90721</t>
  </si>
  <si>
    <t xml:space="preserve"> 90723</t>
  </si>
  <si>
    <t xml:space="preserve"> 90731</t>
  </si>
  <si>
    <t xml:space="preserve"> 90732</t>
  </si>
  <si>
    <t xml:space="preserve"> 90733</t>
  </si>
  <si>
    <t xml:space="preserve"> 90734</t>
  </si>
  <si>
    <t xml:space="preserve"> 90740</t>
  </si>
  <si>
    <t xml:space="preserve"> 90742</t>
  </si>
  <si>
    <t xml:space="preserve"> 90743</t>
  </si>
  <si>
    <t xml:space="preserve"> 90744</t>
  </si>
  <si>
    <t xml:space="preserve"> 90745</t>
  </si>
  <si>
    <t xml:space="preserve"> 90746</t>
  </si>
  <si>
    <t xml:space="preserve"> 90747</t>
  </si>
  <si>
    <t xml:space="preserve"> 90748</t>
  </si>
  <si>
    <t xml:space="preserve"> 90749</t>
  </si>
  <si>
    <t xml:space="preserve"> 90755</t>
  </si>
  <si>
    <t xml:space="preserve"> 90801</t>
  </si>
  <si>
    <t xml:space="preserve"> 90802</t>
  </si>
  <si>
    <t xml:space="preserve"> 90803</t>
  </si>
  <si>
    <t xml:space="preserve"> 90804</t>
  </si>
  <si>
    <t xml:space="preserve"> 90805</t>
  </si>
  <si>
    <t xml:space="preserve"> 90806</t>
  </si>
  <si>
    <t xml:space="preserve"> 90807</t>
  </si>
  <si>
    <t xml:space="preserve"> 90808</t>
  </si>
  <si>
    <t xml:space="preserve"> 90810</t>
  </si>
  <si>
    <t xml:space="preserve"> 90813</t>
  </si>
  <si>
    <t xml:space="preserve"> 90814</t>
  </si>
  <si>
    <t xml:space="preserve"> 90815</t>
  </si>
  <si>
    <t xml:space="preserve"> 90831</t>
  </si>
  <si>
    <t xml:space="preserve"> 90832</t>
  </si>
  <si>
    <t xml:space="preserve"> 90853</t>
  </si>
  <si>
    <t xml:space="preserve"> 91001</t>
  </si>
  <si>
    <t xml:space="preserve"> 91003</t>
  </si>
  <si>
    <t xml:space="preserve"> 91006</t>
  </si>
  <si>
    <t xml:space="preserve"> 91007</t>
  </si>
  <si>
    <t xml:space="preserve"> 91008</t>
  </si>
  <si>
    <t xml:space="preserve"> 91009</t>
  </si>
  <si>
    <t xml:space="preserve"> 91010</t>
  </si>
  <si>
    <t xml:space="preserve"> 91011</t>
  </si>
  <si>
    <t xml:space="preserve"> 91016</t>
  </si>
  <si>
    <t xml:space="preserve"> 91017</t>
  </si>
  <si>
    <t xml:space="preserve"> 91020</t>
  </si>
  <si>
    <t xml:space="preserve"> 91021</t>
  </si>
  <si>
    <t xml:space="preserve"> 91023</t>
  </si>
  <si>
    <t xml:space="preserve"> 91024</t>
  </si>
  <si>
    <t xml:space="preserve"> 91025</t>
  </si>
  <si>
    <t xml:space="preserve"> 91030</t>
  </si>
  <si>
    <t xml:space="preserve"> 91040</t>
  </si>
  <si>
    <t xml:space="preserve"> 91041</t>
  </si>
  <si>
    <t xml:space="preserve"> 91042</t>
  </si>
  <si>
    <t xml:space="preserve"> 91043</t>
  </si>
  <si>
    <t xml:space="preserve"> 91046</t>
  </si>
  <si>
    <t xml:space="preserve"> 91077</t>
  </si>
  <si>
    <t xml:space="preserve"> 91101</t>
  </si>
  <si>
    <t xml:space="preserve"> 91103</t>
  </si>
  <si>
    <t xml:space="preserve"> 91104</t>
  </si>
  <si>
    <t xml:space="preserve"> 91105</t>
  </si>
  <si>
    <t xml:space="preserve"> 91106</t>
  </si>
  <si>
    <t xml:space="preserve"> 91107</t>
  </si>
  <si>
    <t xml:space="preserve"> 91108</t>
  </si>
  <si>
    <t xml:space="preserve"> 91109</t>
  </si>
  <si>
    <t xml:space="preserve"> 91115</t>
  </si>
  <si>
    <t xml:space="preserve"> 91116</t>
  </si>
  <si>
    <t xml:space="preserve"> 91118</t>
  </si>
  <si>
    <t xml:space="preserve"> 91125</t>
  </si>
  <si>
    <t xml:space="preserve"> 91201</t>
  </si>
  <si>
    <t xml:space="preserve"> 91202</t>
  </si>
  <si>
    <t xml:space="preserve"> 91203</t>
  </si>
  <si>
    <t xml:space="preserve"> 91204</t>
  </si>
  <si>
    <t xml:space="preserve"> 91205</t>
  </si>
  <si>
    <t xml:space="preserve"> 91206</t>
  </si>
  <si>
    <t xml:space="preserve"> 91207</t>
  </si>
  <si>
    <t xml:space="preserve"> 91208</t>
  </si>
  <si>
    <t xml:space="preserve"> 91210</t>
  </si>
  <si>
    <t xml:space="preserve"> 91214</t>
  </si>
  <si>
    <t xml:space="preserve"> 91222</t>
  </si>
  <si>
    <t xml:space="preserve"> 91224</t>
  </si>
  <si>
    <t xml:space="preserve"> 91225</t>
  </si>
  <si>
    <t xml:space="preserve"> 91301</t>
  </si>
  <si>
    <t xml:space="preserve"> 91302</t>
  </si>
  <si>
    <t xml:space="preserve"> 91303</t>
  </si>
  <si>
    <t xml:space="preserve"> 91304</t>
  </si>
  <si>
    <t xml:space="preserve"> 91305</t>
  </si>
  <si>
    <t xml:space="preserve"> 91306</t>
  </si>
  <si>
    <t xml:space="preserve"> 91307</t>
  </si>
  <si>
    <t xml:space="preserve"> 91310</t>
  </si>
  <si>
    <t xml:space="preserve"> 91311</t>
  </si>
  <si>
    <t xml:space="preserve"> 91316</t>
  </si>
  <si>
    <t xml:space="preserve"> 91320</t>
  </si>
  <si>
    <t xml:space="preserve"> 91321</t>
  </si>
  <si>
    <t xml:space="preserve"> 91322</t>
  </si>
  <si>
    <t xml:space="preserve"> 91324</t>
  </si>
  <si>
    <t xml:space="preserve"> 91325</t>
  </si>
  <si>
    <t xml:space="preserve"> 91326</t>
  </si>
  <si>
    <t xml:space="preserve"> 91328</t>
  </si>
  <si>
    <t xml:space="preserve"> 91330</t>
  </si>
  <si>
    <t xml:space="preserve"> 91331</t>
  </si>
  <si>
    <t xml:space="preserve"> 91333</t>
  </si>
  <si>
    <t xml:space="preserve"> 91334</t>
  </si>
  <si>
    <t xml:space="preserve"> 91335</t>
  </si>
  <si>
    <t xml:space="preserve"> 91337</t>
  </si>
  <si>
    <t xml:space="preserve"> 91340</t>
  </si>
  <si>
    <t xml:space="preserve"> 91341</t>
  </si>
  <si>
    <t xml:space="preserve"> 91342</t>
  </si>
  <si>
    <t xml:space="preserve"> 91343</t>
  </si>
  <si>
    <t xml:space="preserve"> 91344</t>
  </si>
  <si>
    <t xml:space="preserve"> 91345</t>
  </si>
  <si>
    <t xml:space="preserve"> 91346</t>
  </si>
  <si>
    <t xml:space="preserve"> 91350</t>
  </si>
  <si>
    <t xml:space="preserve"> 91351</t>
  </si>
  <si>
    <t xml:space="preserve"> 91352</t>
  </si>
  <si>
    <t xml:space="preserve"> 91354</t>
  </si>
  <si>
    <t xml:space="preserve"> 91355</t>
  </si>
  <si>
    <t xml:space="preserve"> 91356</t>
  </si>
  <si>
    <t xml:space="preserve"> 91357</t>
  </si>
  <si>
    <t xml:space="preserve"> 91360</t>
  </si>
  <si>
    <t xml:space="preserve"> 91361</t>
  </si>
  <si>
    <t xml:space="preserve"> 91362</t>
  </si>
  <si>
    <t xml:space="preserve"> 91364</t>
  </si>
  <si>
    <t xml:space="preserve"> 91367</t>
  </si>
  <si>
    <t xml:space="preserve"> 91371</t>
  </si>
  <si>
    <t xml:space="preserve"> 91376</t>
  </si>
  <si>
    <t xml:space="preserve"> 91377</t>
  </si>
  <si>
    <t xml:space="preserve"> 91381</t>
  </si>
  <si>
    <t xml:space="preserve"> 91384</t>
  </si>
  <si>
    <t xml:space="preserve"> 91385</t>
  </si>
  <si>
    <t xml:space="preserve"> 91387</t>
  </si>
  <si>
    <t xml:space="preserve"> 91390</t>
  </si>
  <si>
    <t xml:space="preserve"> 91392</t>
  </si>
  <si>
    <t xml:space="preserve"> 91393</t>
  </si>
  <si>
    <t xml:space="preserve"> 91395</t>
  </si>
  <si>
    <t xml:space="preserve"> 91396</t>
  </si>
  <si>
    <t xml:space="preserve"> 91401</t>
  </si>
  <si>
    <t xml:space="preserve"> 91402</t>
  </si>
  <si>
    <t xml:space="preserve"> 91403</t>
  </si>
  <si>
    <t xml:space="preserve"> 91404</t>
  </si>
  <si>
    <t xml:space="preserve"> 91405</t>
  </si>
  <si>
    <t xml:space="preserve"> 91406</t>
  </si>
  <si>
    <t xml:space="preserve"> 91407</t>
  </si>
  <si>
    <t xml:space="preserve"> 91408</t>
  </si>
  <si>
    <t xml:space="preserve"> 91410</t>
  </si>
  <si>
    <t xml:space="preserve"> 91411</t>
  </si>
  <si>
    <t xml:space="preserve"> 91423</t>
  </si>
  <si>
    <t xml:space="preserve"> 91426</t>
  </si>
  <si>
    <t xml:space="preserve"> 91436</t>
  </si>
  <si>
    <t xml:space="preserve"> 91501</t>
  </si>
  <si>
    <t xml:space="preserve"> 91502</t>
  </si>
  <si>
    <t xml:space="preserve"> 91503</t>
  </si>
  <si>
    <t xml:space="preserve"> 91504</t>
  </si>
  <si>
    <t xml:space="preserve"> 91505</t>
  </si>
  <si>
    <t xml:space="preserve"> 91506</t>
  </si>
  <si>
    <t xml:space="preserve"> 91507</t>
  </si>
  <si>
    <t xml:space="preserve"> 91508</t>
  </si>
  <si>
    <t xml:space="preserve"> 91601</t>
  </si>
  <si>
    <t xml:space="preserve"> 91602</t>
  </si>
  <si>
    <t xml:space="preserve"> 91603</t>
  </si>
  <si>
    <t xml:space="preserve"> 91604</t>
  </si>
  <si>
    <t xml:space="preserve"> 91605</t>
  </si>
  <si>
    <t xml:space="preserve"> 91606</t>
  </si>
  <si>
    <t xml:space="preserve"> 91607</t>
  </si>
  <si>
    <t xml:space="preserve"> 91608</t>
  </si>
  <si>
    <t xml:space="preserve"> 91609</t>
  </si>
  <si>
    <t xml:space="preserve"> 91610</t>
  </si>
  <si>
    <t xml:space="preserve"> 91614</t>
  </si>
  <si>
    <t xml:space="preserve"> 91616</t>
  </si>
  <si>
    <t xml:space="preserve"> 91617</t>
  </si>
  <si>
    <t xml:space="preserve"> 91618</t>
  </si>
  <si>
    <t xml:space="preserve"> 91701</t>
  </si>
  <si>
    <t xml:space="preserve"> 91702</t>
  </si>
  <si>
    <t xml:space="preserve"> 91706</t>
  </si>
  <si>
    <t xml:space="preserve"> 91708</t>
  </si>
  <si>
    <t xml:space="preserve"> 91709</t>
  </si>
  <si>
    <t xml:space="preserve"> 91710</t>
  </si>
  <si>
    <t xml:space="preserve"> 91711</t>
  </si>
  <si>
    <t xml:space="preserve"> 91715</t>
  </si>
  <si>
    <t xml:space="preserve"> 91722</t>
  </si>
  <si>
    <t xml:space="preserve"> 91723</t>
  </si>
  <si>
    <t xml:space="preserve"> 91724</t>
  </si>
  <si>
    <t xml:space="preserve"> 91729</t>
  </si>
  <si>
    <t xml:space="preserve"> 91730</t>
  </si>
  <si>
    <t xml:space="preserve"> 91731</t>
  </si>
  <si>
    <t xml:space="preserve"> 91732</t>
  </si>
  <si>
    <t xml:space="preserve"> 91733</t>
  </si>
  <si>
    <t xml:space="preserve"> 91737</t>
  </si>
  <si>
    <t xml:space="preserve"> 91739</t>
  </si>
  <si>
    <t xml:space="preserve"> 91740</t>
  </si>
  <si>
    <t xml:space="preserve"> 91741</t>
  </si>
  <si>
    <t xml:space="preserve"> 91743</t>
  </si>
  <si>
    <t xml:space="preserve"> 91744</t>
  </si>
  <si>
    <t xml:space="preserve"> 91745</t>
  </si>
  <si>
    <t xml:space="preserve"> 91746</t>
  </si>
  <si>
    <t xml:space="preserve"> 91747</t>
  </si>
  <si>
    <t xml:space="preserve"> 91748</t>
  </si>
  <si>
    <t xml:space="preserve"> 91750</t>
  </si>
  <si>
    <t xml:space="preserve"> 91752</t>
  </si>
  <si>
    <t xml:space="preserve"> 91754</t>
  </si>
  <si>
    <t xml:space="preserve"> 91755</t>
  </si>
  <si>
    <t xml:space="preserve"> 91756</t>
  </si>
  <si>
    <t xml:space="preserve"> 91759</t>
  </si>
  <si>
    <t xml:space="preserve"> 91761</t>
  </si>
  <si>
    <t xml:space="preserve"> 91762</t>
  </si>
  <si>
    <t xml:space="preserve"> 91763</t>
  </si>
  <si>
    <t xml:space="preserve"> 91764</t>
  </si>
  <si>
    <t xml:space="preserve"> 91765</t>
  </si>
  <si>
    <t xml:space="preserve"> 91766</t>
  </si>
  <si>
    <t xml:space="preserve"> 91767</t>
  </si>
  <si>
    <t xml:space="preserve"> 91768</t>
  </si>
  <si>
    <t xml:space="preserve"> 91769</t>
  </si>
  <si>
    <t xml:space="preserve"> 91770</t>
  </si>
  <si>
    <t xml:space="preserve"> 91773</t>
  </si>
  <si>
    <t xml:space="preserve"> 91775</t>
  </si>
  <si>
    <t xml:space="preserve"> 91776</t>
  </si>
  <si>
    <t xml:space="preserve"> 91778</t>
  </si>
  <si>
    <t xml:space="preserve"> 91780</t>
  </si>
  <si>
    <t xml:space="preserve"> 91784</t>
  </si>
  <si>
    <t xml:space="preserve"> 91785</t>
  </si>
  <si>
    <t xml:space="preserve"> 91786</t>
  </si>
  <si>
    <t xml:space="preserve"> 91789</t>
  </si>
  <si>
    <t xml:space="preserve"> 91790</t>
  </si>
  <si>
    <t xml:space="preserve"> 91791</t>
  </si>
  <si>
    <t xml:space="preserve"> 91792</t>
  </si>
  <si>
    <t xml:space="preserve"> 91793</t>
  </si>
  <si>
    <t xml:space="preserve"> 91801</t>
  </si>
  <si>
    <t xml:space="preserve"> 91803</t>
  </si>
  <si>
    <t xml:space="preserve"> 91901</t>
  </si>
  <si>
    <t xml:space="preserve"> 91902</t>
  </si>
  <si>
    <t xml:space="preserve"> 91903</t>
  </si>
  <si>
    <t xml:space="preserve"> 91905</t>
  </si>
  <si>
    <t xml:space="preserve"> 91906</t>
  </si>
  <si>
    <t xml:space="preserve"> 91908</t>
  </si>
  <si>
    <t xml:space="preserve"> 91909</t>
  </si>
  <si>
    <t xml:space="preserve"> 91910</t>
  </si>
  <si>
    <t xml:space="preserve"> 91911</t>
  </si>
  <si>
    <t xml:space="preserve"> 91912</t>
  </si>
  <si>
    <t xml:space="preserve"> 91913</t>
  </si>
  <si>
    <t xml:space="preserve"> 91914</t>
  </si>
  <si>
    <t xml:space="preserve"> 91915</t>
  </si>
  <si>
    <t xml:space="preserve"> 91916</t>
  </si>
  <si>
    <t xml:space="preserve"> 91917</t>
  </si>
  <si>
    <t xml:space="preserve"> 91921</t>
  </si>
  <si>
    <t xml:space="preserve"> 91931</t>
  </si>
  <si>
    <t xml:space="preserve"> 91932</t>
  </si>
  <si>
    <t xml:space="preserve"> 91933</t>
  </si>
  <si>
    <t xml:space="preserve"> 91934</t>
  </si>
  <si>
    <t xml:space="preserve"> 91935</t>
  </si>
  <si>
    <t xml:space="preserve"> 91941</t>
  </si>
  <si>
    <t xml:space="preserve"> 91942</t>
  </si>
  <si>
    <t xml:space="preserve"> 91943</t>
  </si>
  <si>
    <t xml:space="preserve"> 91944</t>
  </si>
  <si>
    <t xml:space="preserve"> 91945</t>
  </si>
  <si>
    <t xml:space="preserve"> 91946</t>
  </si>
  <si>
    <t xml:space="preserve"> 91947</t>
  </si>
  <si>
    <t xml:space="preserve"> 91948</t>
  </si>
  <si>
    <t xml:space="preserve"> 91950</t>
  </si>
  <si>
    <t xml:space="preserve"> 91951</t>
  </si>
  <si>
    <t xml:space="preserve"> 91962</t>
  </si>
  <si>
    <t xml:space="preserve"> 91963</t>
  </si>
  <si>
    <t xml:space="preserve"> 91976</t>
  </si>
  <si>
    <t xml:space="preserve"> 91977</t>
  </si>
  <si>
    <t xml:space="preserve"> 91978</t>
  </si>
  <si>
    <t xml:space="preserve"> 91979</t>
  </si>
  <si>
    <t xml:space="preserve"> 91980</t>
  </si>
  <si>
    <t xml:space="preserve"> 92003</t>
  </si>
  <si>
    <t xml:space="preserve"> 92004</t>
  </si>
  <si>
    <t xml:space="preserve"> 92007</t>
  </si>
  <si>
    <t xml:space="preserve"> 92008</t>
  </si>
  <si>
    <t xml:space="preserve"> 92009</t>
  </si>
  <si>
    <t xml:space="preserve"> 92010</t>
  </si>
  <si>
    <t xml:space="preserve"> 92011</t>
  </si>
  <si>
    <t xml:space="preserve"> 92014</t>
  </si>
  <si>
    <t xml:space="preserve"> 92019</t>
  </si>
  <si>
    <t xml:space="preserve"> 92020</t>
  </si>
  <si>
    <t xml:space="preserve"> 92021</t>
  </si>
  <si>
    <t xml:space="preserve"> 92022</t>
  </si>
  <si>
    <t xml:space="preserve"> 92024</t>
  </si>
  <si>
    <t xml:space="preserve"> 92025</t>
  </si>
  <si>
    <t xml:space="preserve"> 92026</t>
  </si>
  <si>
    <t xml:space="preserve"> 92027</t>
  </si>
  <si>
    <t xml:space="preserve"> 92028</t>
  </si>
  <si>
    <t xml:space="preserve"> 92029</t>
  </si>
  <si>
    <t xml:space="preserve"> 92033</t>
  </si>
  <si>
    <t xml:space="preserve"> 92036</t>
  </si>
  <si>
    <t xml:space="preserve"> 92037</t>
  </si>
  <si>
    <t xml:space="preserve"> 92039</t>
  </si>
  <si>
    <t xml:space="preserve"> 92040</t>
  </si>
  <si>
    <t xml:space="preserve"> 92046</t>
  </si>
  <si>
    <t xml:space="preserve"> 92049</t>
  </si>
  <si>
    <t xml:space="preserve"> 92051</t>
  </si>
  <si>
    <t xml:space="preserve"> 92052</t>
  </si>
  <si>
    <t xml:space="preserve"> 92054</t>
  </si>
  <si>
    <t xml:space="preserve"> 92055</t>
  </si>
  <si>
    <t xml:space="preserve"> 92056</t>
  </si>
  <si>
    <t xml:space="preserve"> 92057</t>
  </si>
  <si>
    <t xml:space="preserve"> 92058</t>
  </si>
  <si>
    <t xml:space="preserve"> 92059</t>
  </si>
  <si>
    <t xml:space="preserve"> 92060</t>
  </si>
  <si>
    <t xml:space="preserve"> 92061</t>
  </si>
  <si>
    <t xml:space="preserve"> 92064</t>
  </si>
  <si>
    <t xml:space="preserve"> 92065</t>
  </si>
  <si>
    <t xml:space="preserve"> 92066</t>
  </si>
  <si>
    <t xml:space="preserve"> 92067</t>
  </si>
  <si>
    <t xml:space="preserve"> 92068</t>
  </si>
  <si>
    <t xml:space="preserve"> 92069</t>
  </si>
  <si>
    <t xml:space="preserve"> 92070</t>
  </si>
  <si>
    <t xml:space="preserve"> 92071</t>
  </si>
  <si>
    <t xml:space="preserve"> 92075</t>
  </si>
  <si>
    <t xml:space="preserve"> 92078</t>
  </si>
  <si>
    <t xml:space="preserve"> 92081</t>
  </si>
  <si>
    <t xml:space="preserve"> 92082</t>
  </si>
  <si>
    <t xml:space="preserve"> 92083</t>
  </si>
  <si>
    <t xml:space="preserve"> 92084</t>
  </si>
  <si>
    <t xml:space="preserve"> 92086</t>
  </si>
  <si>
    <t xml:space="preserve"> 92088</t>
  </si>
  <si>
    <t xml:space="preserve"> 92091</t>
  </si>
  <si>
    <t xml:space="preserve"> 92092</t>
  </si>
  <si>
    <t xml:space="preserve"> 92093</t>
  </si>
  <si>
    <t xml:space="preserve"> 92101</t>
  </si>
  <si>
    <t xml:space="preserve"> 92102</t>
  </si>
  <si>
    <t xml:space="preserve"> 92103</t>
  </si>
  <si>
    <t xml:space="preserve"> 92104</t>
  </si>
  <si>
    <t xml:space="preserve"> 92105</t>
  </si>
  <si>
    <t xml:space="preserve"> 92106</t>
  </si>
  <si>
    <t xml:space="preserve"> 92107</t>
  </si>
  <si>
    <t xml:space="preserve"> 92108</t>
  </si>
  <si>
    <t xml:space="preserve"> 92109</t>
  </si>
  <si>
    <t xml:space="preserve"> 92110</t>
  </si>
  <si>
    <t xml:space="preserve"> 92111</t>
  </si>
  <si>
    <t xml:space="preserve"> 92112</t>
  </si>
  <si>
    <t xml:space="preserve"> 92113</t>
  </si>
  <si>
    <t xml:space="preserve"> 92114</t>
  </si>
  <si>
    <t xml:space="preserve"> 92115</t>
  </si>
  <si>
    <t xml:space="preserve"> 92116</t>
  </si>
  <si>
    <t xml:space="preserve"> 92117</t>
  </si>
  <si>
    <t xml:space="preserve"> 92118</t>
  </si>
  <si>
    <t xml:space="preserve"> 92119</t>
  </si>
  <si>
    <t xml:space="preserve"> 92120</t>
  </si>
  <si>
    <t xml:space="preserve"> 92121</t>
  </si>
  <si>
    <t xml:space="preserve"> 92122</t>
  </si>
  <si>
    <t xml:space="preserve"> 92123</t>
  </si>
  <si>
    <t xml:space="preserve"> 92124</t>
  </si>
  <si>
    <t xml:space="preserve"> 92126</t>
  </si>
  <si>
    <t xml:space="preserve"> 92127</t>
  </si>
  <si>
    <t xml:space="preserve"> 92128</t>
  </si>
  <si>
    <t xml:space="preserve"> 92129</t>
  </si>
  <si>
    <t xml:space="preserve"> 92130</t>
  </si>
  <si>
    <t xml:space="preserve"> 92131</t>
  </si>
  <si>
    <t xml:space="preserve"> 92133</t>
  </si>
  <si>
    <t xml:space="preserve"> 92134</t>
  </si>
  <si>
    <t xml:space="preserve"> 92135</t>
  </si>
  <si>
    <t xml:space="preserve"> 92136</t>
  </si>
  <si>
    <t xml:space="preserve"> 92137</t>
  </si>
  <si>
    <t xml:space="preserve"> 92138</t>
  </si>
  <si>
    <t xml:space="preserve"> 92139</t>
  </si>
  <si>
    <t xml:space="preserve"> 92140</t>
  </si>
  <si>
    <t xml:space="preserve"> 92142</t>
  </si>
  <si>
    <t xml:space="preserve"> 92145</t>
  </si>
  <si>
    <t xml:space="preserve"> 92147</t>
  </si>
  <si>
    <t xml:space="preserve"> 92149</t>
  </si>
  <si>
    <t xml:space="preserve"> 92150</t>
  </si>
  <si>
    <t xml:space="preserve"> 92152</t>
  </si>
  <si>
    <t xml:space="preserve"> 92153</t>
  </si>
  <si>
    <t xml:space="preserve"> 92154</t>
  </si>
  <si>
    <t xml:space="preserve"> 92155</t>
  </si>
  <si>
    <t xml:space="preserve"> 92160</t>
  </si>
  <si>
    <t xml:space="preserve"> 92162</t>
  </si>
  <si>
    <t xml:space="preserve"> 92165</t>
  </si>
  <si>
    <t xml:space="preserve"> 92166</t>
  </si>
  <si>
    <t xml:space="preserve"> 92168</t>
  </si>
  <si>
    <t xml:space="preserve"> 92170</t>
  </si>
  <si>
    <t xml:space="preserve"> 92171</t>
  </si>
  <si>
    <t xml:space="preserve"> 92172</t>
  </si>
  <si>
    <t xml:space="preserve"> 92173</t>
  </si>
  <si>
    <t xml:space="preserve"> 92174</t>
  </si>
  <si>
    <t xml:space="preserve"> 92175</t>
  </si>
  <si>
    <t xml:space="preserve"> 92176</t>
  </si>
  <si>
    <t xml:space="preserve"> 92178</t>
  </si>
  <si>
    <t xml:space="preserve"> 92182</t>
  </si>
  <si>
    <t xml:space="preserve"> 92190</t>
  </si>
  <si>
    <t xml:space="preserve"> 92192</t>
  </si>
  <si>
    <t xml:space="preserve"> 92193</t>
  </si>
  <si>
    <t xml:space="preserve"> 92194</t>
  </si>
  <si>
    <t xml:space="preserve"> 92195</t>
  </si>
  <si>
    <t xml:space="preserve"> 92196</t>
  </si>
  <si>
    <t xml:space="preserve"> 92201</t>
  </si>
  <si>
    <t xml:space="preserve"> 92202</t>
  </si>
  <si>
    <t xml:space="preserve"> 92203</t>
  </si>
  <si>
    <t xml:space="preserve"> 92210</t>
  </si>
  <si>
    <t xml:space="preserve"> 92211</t>
  </si>
  <si>
    <t xml:space="preserve"> 92220</t>
  </si>
  <si>
    <t xml:space="preserve"> 92222</t>
  </si>
  <si>
    <t xml:space="preserve"> 92223</t>
  </si>
  <si>
    <t xml:space="preserve"> 92225</t>
  </si>
  <si>
    <t xml:space="preserve"> 92226</t>
  </si>
  <si>
    <t xml:space="preserve"> 92227</t>
  </si>
  <si>
    <t xml:space="preserve"> 92230</t>
  </si>
  <si>
    <t xml:space="preserve"> 92231</t>
  </si>
  <si>
    <t xml:space="preserve"> 92232</t>
  </si>
  <si>
    <t xml:space="preserve"> 92233</t>
  </si>
  <si>
    <t xml:space="preserve"> 92234</t>
  </si>
  <si>
    <t xml:space="preserve"> 92235</t>
  </si>
  <si>
    <t xml:space="preserve"> 92236</t>
  </si>
  <si>
    <t xml:space="preserve"> 92239</t>
  </si>
  <si>
    <t xml:space="preserve"> 92240</t>
  </si>
  <si>
    <t xml:space="preserve"> 92241</t>
  </si>
  <si>
    <t xml:space="preserve"> 92242</t>
  </si>
  <si>
    <t xml:space="preserve"> 92243</t>
  </si>
  <si>
    <t xml:space="preserve"> 92244</t>
  </si>
  <si>
    <t xml:space="preserve"> 92248</t>
  </si>
  <si>
    <t xml:space="preserve"> 92249</t>
  </si>
  <si>
    <t xml:space="preserve"> 92250</t>
  </si>
  <si>
    <t xml:space="preserve"> 92251</t>
  </si>
  <si>
    <t xml:space="preserve"> 92252</t>
  </si>
  <si>
    <t xml:space="preserve"> 92253</t>
  </si>
  <si>
    <t xml:space="preserve"> 92254</t>
  </si>
  <si>
    <t xml:space="preserve"> 92255</t>
  </si>
  <si>
    <t xml:space="preserve"> 92256</t>
  </si>
  <si>
    <t xml:space="preserve"> 92257</t>
  </si>
  <si>
    <t xml:space="preserve"> 92258</t>
  </si>
  <si>
    <t xml:space="preserve"> 92259</t>
  </si>
  <si>
    <t xml:space="preserve"> 92260</t>
  </si>
  <si>
    <t xml:space="preserve"> 92261</t>
  </si>
  <si>
    <t xml:space="preserve"> 92262</t>
  </si>
  <si>
    <t xml:space="preserve"> 92263</t>
  </si>
  <si>
    <t xml:space="preserve"> 92264</t>
  </si>
  <si>
    <t xml:space="preserve"> 92266</t>
  </si>
  <si>
    <t xml:space="preserve"> 92267</t>
  </si>
  <si>
    <t xml:space="preserve"> 92268</t>
  </si>
  <si>
    <t xml:space="preserve"> 92270</t>
  </si>
  <si>
    <t xml:space="preserve"> 92273</t>
  </si>
  <si>
    <t xml:space="preserve"> 92274</t>
  </si>
  <si>
    <t xml:space="preserve"> 92275</t>
  </si>
  <si>
    <t xml:space="preserve"> 92276</t>
  </si>
  <si>
    <t xml:space="preserve"> 92277</t>
  </si>
  <si>
    <t xml:space="preserve"> 92278</t>
  </si>
  <si>
    <t xml:space="preserve"> 92280</t>
  </si>
  <si>
    <t xml:space="preserve"> 92281</t>
  </si>
  <si>
    <t xml:space="preserve"> 92282</t>
  </si>
  <si>
    <t xml:space="preserve"> 92283</t>
  </si>
  <si>
    <t xml:space="preserve"> 92284</t>
  </si>
  <si>
    <t xml:space="preserve"> 92285</t>
  </si>
  <si>
    <t xml:space="preserve"> 92286</t>
  </si>
  <si>
    <t xml:space="preserve"> 92301</t>
  </si>
  <si>
    <t xml:space="preserve"> 92305</t>
  </si>
  <si>
    <t xml:space="preserve"> 92307</t>
  </si>
  <si>
    <t xml:space="preserve"> 92308</t>
  </si>
  <si>
    <t xml:space="preserve"> 92309</t>
  </si>
  <si>
    <t xml:space="preserve"> 92310</t>
  </si>
  <si>
    <t xml:space="preserve"> 92311</t>
  </si>
  <si>
    <t xml:space="preserve"> 92312</t>
  </si>
  <si>
    <t xml:space="preserve"> 92313</t>
  </si>
  <si>
    <t xml:space="preserve"> 92314</t>
  </si>
  <si>
    <t xml:space="preserve"> 92315</t>
  </si>
  <si>
    <t xml:space="preserve"> 92316</t>
  </si>
  <si>
    <t xml:space="preserve"> 92317</t>
  </si>
  <si>
    <t xml:space="preserve"> 92318</t>
  </si>
  <si>
    <t xml:space="preserve"> 92320</t>
  </si>
  <si>
    <t xml:space="preserve"> 92321</t>
  </si>
  <si>
    <t xml:space="preserve"> 92322</t>
  </si>
  <si>
    <t xml:space="preserve"> 92323</t>
  </si>
  <si>
    <t xml:space="preserve"> 92324</t>
  </si>
  <si>
    <t xml:space="preserve"> 92325</t>
  </si>
  <si>
    <t xml:space="preserve"> 92326</t>
  </si>
  <si>
    <t xml:space="preserve"> 92327</t>
  </si>
  <si>
    <t xml:space="preserve"> 92328</t>
  </si>
  <si>
    <t xml:space="preserve"> 92329</t>
  </si>
  <si>
    <t xml:space="preserve"> 92332</t>
  </si>
  <si>
    <t xml:space="preserve"> 92333</t>
  </si>
  <si>
    <t xml:space="preserve"> 92334</t>
  </si>
  <si>
    <t xml:space="preserve"> 92335</t>
  </si>
  <si>
    <t xml:space="preserve"> 92336</t>
  </si>
  <si>
    <t xml:space="preserve"> 92337</t>
  </si>
  <si>
    <t xml:space="preserve"> 92338</t>
  </si>
  <si>
    <t xml:space="preserve"> 92339</t>
  </si>
  <si>
    <t xml:space="preserve"> 92340</t>
  </si>
  <si>
    <t xml:space="preserve"> 92341</t>
  </si>
  <si>
    <t xml:space="preserve"> 92342</t>
  </si>
  <si>
    <t xml:space="preserve"> 92344</t>
  </si>
  <si>
    <t xml:space="preserve"> 92345</t>
  </si>
  <si>
    <t xml:space="preserve"> 92346</t>
  </si>
  <si>
    <t xml:space="preserve"> 92347</t>
  </si>
  <si>
    <t xml:space="preserve"> 92350</t>
  </si>
  <si>
    <t xml:space="preserve"> 92352</t>
  </si>
  <si>
    <t xml:space="preserve"> 92354</t>
  </si>
  <si>
    <t xml:space="preserve"> 92356</t>
  </si>
  <si>
    <t xml:space="preserve"> 92357</t>
  </si>
  <si>
    <t xml:space="preserve"> 92358</t>
  </si>
  <si>
    <t xml:space="preserve"> 92359</t>
  </si>
  <si>
    <t xml:space="preserve"> 92363</t>
  </si>
  <si>
    <t xml:space="preserve"> 92364</t>
  </si>
  <si>
    <t xml:space="preserve"> 92365</t>
  </si>
  <si>
    <t xml:space="preserve"> 92366</t>
  </si>
  <si>
    <t xml:space="preserve"> 92368</t>
  </si>
  <si>
    <t xml:space="preserve"> 92369</t>
  </si>
  <si>
    <t xml:space="preserve"> 92371</t>
  </si>
  <si>
    <t xml:space="preserve"> 92372</t>
  </si>
  <si>
    <t xml:space="preserve"> 92373</t>
  </si>
  <si>
    <t xml:space="preserve"> 92374</t>
  </si>
  <si>
    <t xml:space="preserve"> 92375</t>
  </si>
  <si>
    <t xml:space="preserve"> 92376</t>
  </si>
  <si>
    <t xml:space="preserve"> 92377</t>
  </si>
  <si>
    <t xml:space="preserve"> 92378</t>
  </si>
  <si>
    <t xml:space="preserve"> 92382</t>
  </si>
  <si>
    <t xml:space="preserve"> 92384</t>
  </si>
  <si>
    <t xml:space="preserve"> 92385</t>
  </si>
  <si>
    <t xml:space="preserve"> 92386</t>
  </si>
  <si>
    <t xml:space="preserve"> 92389</t>
  </si>
  <si>
    <t xml:space="preserve"> 92391</t>
  </si>
  <si>
    <t xml:space="preserve"> 92392</t>
  </si>
  <si>
    <t xml:space="preserve"> 92393</t>
  </si>
  <si>
    <t xml:space="preserve"> 92394</t>
  </si>
  <si>
    <t xml:space="preserve"> 92395</t>
  </si>
  <si>
    <t xml:space="preserve"> 92397</t>
  </si>
  <si>
    <t xml:space="preserve"> 92398</t>
  </si>
  <si>
    <t xml:space="preserve"> 92399</t>
  </si>
  <si>
    <t xml:space="preserve"> 92401</t>
  </si>
  <si>
    <t xml:space="preserve"> 92402</t>
  </si>
  <si>
    <t xml:space="preserve"> 92404</t>
  </si>
  <si>
    <t xml:space="preserve"> 92405</t>
  </si>
  <si>
    <t xml:space="preserve"> 92406</t>
  </si>
  <si>
    <t xml:space="preserve"> 92407</t>
  </si>
  <si>
    <t xml:space="preserve"> 92408</t>
  </si>
  <si>
    <t xml:space="preserve"> 92410</t>
  </si>
  <si>
    <t xml:space="preserve"> 92411</t>
  </si>
  <si>
    <t xml:space="preserve"> 92413</t>
  </si>
  <si>
    <t xml:space="preserve"> 92427</t>
  </si>
  <si>
    <t xml:space="preserve"> 92501</t>
  </si>
  <si>
    <t xml:space="preserve"> 92503</t>
  </si>
  <si>
    <t xml:space="preserve"> 92504</t>
  </si>
  <si>
    <t xml:space="preserve"> 92505</t>
  </si>
  <si>
    <t xml:space="preserve"> 92506</t>
  </si>
  <si>
    <t xml:space="preserve"> 92507</t>
  </si>
  <si>
    <t xml:space="preserve"> 92508</t>
  </si>
  <si>
    <t xml:space="preserve"> 92509</t>
  </si>
  <si>
    <t xml:space="preserve"> 92513</t>
  </si>
  <si>
    <t xml:space="preserve"> 92514</t>
  </si>
  <si>
    <t xml:space="preserve"> 92515</t>
  </si>
  <si>
    <t xml:space="preserve"> 92517</t>
  </si>
  <si>
    <t xml:space="preserve"> 92518</t>
  </si>
  <si>
    <t xml:space="preserve"> 92521</t>
  </si>
  <si>
    <t xml:space="preserve"> 92530</t>
  </si>
  <si>
    <t xml:space="preserve"> 92532</t>
  </si>
  <si>
    <t xml:space="preserve"> 92536</t>
  </si>
  <si>
    <t xml:space="preserve"> 92539</t>
  </si>
  <si>
    <t xml:space="preserve"> 92543</t>
  </si>
  <si>
    <t xml:space="preserve"> 92544</t>
  </si>
  <si>
    <t xml:space="preserve"> 92545</t>
  </si>
  <si>
    <t xml:space="preserve"> 92546</t>
  </si>
  <si>
    <t xml:space="preserve"> 92548</t>
  </si>
  <si>
    <t xml:space="preserve"> 92549</t>
  </si>
  <si>
    <t xml:space="preserve"> 92551</t>
  </si>
  <si>
    <t xml:space="preserve"> 92552</t>
  </si>
  <si>
    <t xml:space="preserve"> 92553</t>
  </si>
  <si>
    <t xml:space="preserve"> 92554</t>
  </si>
  <si>
    <t xml:space="preserve"> 92555</t>
  </si>
  <si>
    <t xml:space="preserve"> 92557</t>
  </si>
  <si>
    <t xml:space="preserve"> 92561</t>
  </si>
  <si>
    <t xml:space="preserve"> 92562</t>
  </si>
  <si>
    <t xml:space="preserve"> 92563</t>
  </si>
  <si>
    <t xml:space="preserve"> 92564</t>
  </si>
  <si>
    <t xml:space="preserve"> 92567</t>
  </si>
  <si>
    <t xml:space="preserve"> 92570</t>
  </si>
  <si>
    <t xml:space="preserve"> 92571</t>
  </si>
  <si>
    <t xml:space="preserve"> 92572</t>
  </si>
  <si>
    <t xml:space="preserve"> 92581</t>
  </si>
  <si>
    <t xml:space="preserve"> 92582</t>
  </si>
  <si>
    <t xml:space="preserve"> 92583</t>
  </si>
  <si>
    <t xml:space="preserve"> 92584</t>
  </si>
  <si>
    <t xml:space="preserve"> 92585</t>
  </si>
  <si>
    <t xml:space="preserve"> 92586</t>
  </si>
  <si>
    <t xml:space="preserve"> 92587</t>
  </si>
  <si>
    <t xml:space="preserve"> 92589</t>
  </si>
  <si>
    <t xml:space="preserve"> 92590</t>
  </si>
  <si>
    <t xml:space="preserve"> 92591</t>
  </si>
  <si>
    <t xml:space="preserve"> 92592</t>
  </si>
  <si>
    <t xml:space="preserve"> 92593</t>
  </si>
  <si>
    <t xml:space="preserve"> 92595</t>
  </si>
  <si>
    <t xml:space="preserve"> 92596</t>
  </si>
  <si>
    <t xml:space="preserve"> 92602</t>
  </si>
  <si>
    <t xml:space="preserve"> 92603</t>
  </si>
  <si>
    <t xml:space="preserve"> 92604</t>
  </si>
  <si>
    <t xml:space="preserve"> 92605</t>
  </si>
  <si>
    <t xml:space="preserve"> 92606</t>
  </si>
  <si>
    <t xml:space="preserve"> 92607</t>
  </si>
  <si>
    <t xml:space="preserve"> 92609</t>
  </si>
  <si>
    <t xml:space="preserve"> 92610</t>
  </si>
  <si>
    <t xml:space="preserve"> 92612</t>
  </si>
  <si>
    <t xml:space="preserve"> 92614</t>
  </si>
  <si>
    <t xml:space="preserve"> 92615</t>
  </si>
  <si>
    <t xml:space="preserve"> 92616</t>
  </si>
  <si>
    <t xml:space="preserve"> 92617</t>
  </si>
  <si>
    <t xml:space="preserve"> 92618</t>
  </si>
  <si>
    <t xml:space="preserve"> 92619</t>
  </si>
  <si>
    <t xml:space="preserve"> 92620</t>
  </si>
  <si>
    <t xml:space="preserve"> 92624</t>
  </si>
  <si>
    <t xml:space="preserve"> 92625</t>
  </si>
  <si>
    <t xml:space="preserve"> 92626</t>
  </si>
  <si>
    <t xml:space="preserve"> 92627</t>
  </si>
  <si>
    <t xml:space="preserve"> 92629</t>
  </si>
  <si>
    <t xml:space="preserve"> 92630</t>
  </si>
  <si>
    <t xml:space="preserve"> 92637</t>
  </si>
  <si>
    <t xml:space="preserve"> 92646</t>
  </si>
  <si>
    <t xml:space="preserve"> 92647</t>
  </si>
  <si>
    <t xml:space="preserve"> 92648</t>
  </si>
  <si>
    <t xml:space="preserve"> 92649</t>
  </si>
  <si>
    <t xml:space="preserve"> 92650</t>
  </si>
  <si>
    <t xml:space="preserve"> 92651</t>
  </si>
  <si>
    <t xml:space="preserve"> 92652</t>
  </si>
  <si>
    <t xml:space="preserve"> 92653</t>
  </si>
  <si>
    <t xml:space="preserve"> 92655</t>
  </si>
  <si>
    <t xml:space="preserve"> 92656</t>
  </si>
  <si>
    <t xml:space="preserve"> 92657</t>
  </si>
  <si>
    <t xml:space="preserve"> 92658</t>
  </si>
  <si>
    <t xml:space="preserve"> 92659</t>
  </si>
  <si>
    <t xml:space="preserve"> 92660</t>
  </si>
  <si>
    <t xml:space="preserve"> 92661</t>
  </si>
  <si>
    <t xml:space="preserve"> 92662</t>
  </si>
  <si>
    <t xml:space="preserve"> 92663</t>
  </si>
  <si>
    <t xml:space="preserve"> 92672</t>
  </si>
  <si>
    <t xml:space="preserve"> 92673</t>
  </si>
  <si>
    <t xml:space="preserve"> 92674</t>
  </si>
  <si>
    <t xml:space="preserve"> 92675</t>
  </si>
  <si>
    <t xml:space="preserve"> 92676</t>
  </si>
  <si>
    <t xml:space="preserve"> 92677</t>
  </si>
  <si>
    <t xml:space="preserve"> 92678</t>
  </si>
  <si>
    <t xml:space="preserve"> 92679</t>
  </si>
  <si>
    <t xml:space="preserve"> 92683</t>
  </si>
  <si>
    <t xml:space="preserve"> 92684</t>
  </si>
  <si>
    <t xml:space="preserve"> 92685</t>
  </si>
  <si>
    <t xml:space="preserve"> 92688</t>
  </si>
  <si>
    <t xml:space="preserve"> 92691</t>
  </si>
  <si>
    <t xml:space="preserve"> 92692</t>
  </si>
  <si>
    <t xml:space="preserve"> 92693</t>
  </si>
  <si>
    <t xml:space="preserve"> 92694</t>
  </si>
  <si>
    <t xml:space="preserve"> 92701</t>
  </si>
  <si>
    <t xml:space="preserve"> 92703</t>
  </si>
  <si>
    <t xml:space="preserve"> 92704</t>
  </si>
  <si>
    <t xml:space="preserve"> 92705</t>
  </si>
  <si>
    <t xml:space="preserve"> 92706</t>
  </si>
  <si>
    <t xml:space="preserve"> 92707</t>
  </si>
  <si>
    <t xml:space="preserve"> 92708</t>
  </si>
  <si>
    <t xml:space="preserve"> 92710</t>
  </si>
  <si>
    <t xml:space="preserve"> 92712</t>
  </si>
  <si>
    <t xml:space="preserve"> 92735</t>
  </si>
  <si>
    <t xml:space="preserve"> 92780</t>
  </si>
  <si>
    <t xml:space="preserve"> 92782</t>
  </si>
  <si>
    <t xml:space="preserve"> 92801</t>
  </si>
  <si>
    <t xml:space="preserve"> 92802</t>
  </si>
  <si>
    <t xml:space="preserve"> 92803</t>
  </si>
  <si>
    <t xml:space="preserve"> 92804</t>
  </si>
  <si>
    <t xml:space="preserve"> 92805</t>
  </si>
  <si>
    <t xml:space="preserve"> 92806</t>
  </si>
  <si>
    <t xml:space="preserve"> 92807</t>
  </si>
  <si>
    <t xml:space="preserve"> 92808</t>
  </si>
  <si>
    <t xml:space="preserve"> 92809</t>
  </si>
  <si>
    <t xml:space="preserve"> 92811</t>
  </si>
  <si>
    <t xml:space="preserve"> 92812</t>
  </si>
  <si>
    <t xml:space="preserve"> 92814</t>
  </si>
  <si>
    <t xml:space="preserve"> 92815</t>
  </si>
  <si>
    <t xml:space="preserve"> 92816</t>
  </si>
  <si>
    <t xml:space="preserve"> 92821</t>
  </si>
  <si>
    <t xml:space="preserve"> 92822</t>
  </si>
  <si>
    <t xml:space="preserve"> 92823</t>
  </si>
  <si>
    <t xml:space="preserve"> 92825</t>
  </si>
  <si>
    <t xml:space="preserve"> 92831</t>
  </si>
  <si>
    <t xml:space="preserve"> 92832</t>
  </si>
  <si>
    <t xml:space="preserve"> 92833</t>
  </si>
  <si>
    <t xml:space="preserve"> 92835</t>
  </si>
  <si>
    <t xml:space="preserve"> 92836</t>
  </si>
  <si>
    <t xml:space="preserve"> 92837</t>
  </si>
  <si>
    <t xml:space="preserve"> 92838</t>
  </si>
  <si>
    <t xml:space="preserve"> 92840</t>
  </si>
  <si>
    <t xml:space="preserve"> 92841</t>
  </si>
  <si>
    <t xml:space="preserve"> 92842</t>
  </si>
  <si>
    <t xml:space="preserve"> 92843</t>
  </si>
  <si>
    <t xml:space="preserve"> 92844</t>
  </si>
  <si>
    <t xml:space="preserve"> 92845</t>
  </si>
  <si>
    <t xml:space="preserve"> 92846</t>
  </si>
  <si>
    <t xml:space="preserve"> 92857</t>
  </si>
  <si>
    <t xml:space="preserve"> 92860</t>
  </si>
  <si>
    <t xml:space="preserve"> 92861</t>
  </si>
  <si>
    <t xml:space="preserve"> 92862</t>
  </si>
  <si>
    <t xml:space="preserve"> 92865</t>
  </si>
  <si>
    <t xml:space="preserve"> 92866</t>
  </si>
  <si>
    <t xml:space="preserve"> 92867</t>
  </si>
  <si>
    <t xml:space="preserve"> 92868</t>
  </si>
  <si>
    <t xml:space="preserve"> 92869</t>
  </si>
  <si>
    <t xml:space="preserve"> 92870</t>
  </si>
  <si>
    <t xml:space="preserve"> 92877</t>
  </si>
  <si>
    <t xml:space="preserve"> 92878</t>
  </si>
  <si>
    <t xml:space="preserve"> 92879</t>
  </si>
  <si>
    <t xml:space="preserve"> 92880</t>
  </si>
  <si>
    <t xml:space="preserve"> 92881</t>
  </si>
  <si>
    <t xml:space="preserve"> 92882</t>
  </si>
  <si>
    <t xml:space="preserve"> 92883</t>
  </si>
  <si>
    <t xml:space="preserve"> 92885</t>
  </si>
  <si>
    <t xml:space="preserve"> 92886</t>
  </si>
  <si>
    <t xml:space="preserve"> 92887</t>
  </si>
  <si>
    <t xml:space="preserve"> 93001</t>
  </si>
  <si>
    <t xml:space="preserve"> 93002</t>
  </si>
  <si>
    <t xml:space="preserve"> 93003</t>
  </si>
  <si>
    <t xml:space="preserve"> 93004</t>
  </si>
  <si>
    <t xml:space="preserve"> 93005</t>
  </si>
  <si>
    <t xml:space="preserve"> 93006</t>
  </si>
  <si>
    <t xml:space="preserve"> 93007</t>
  </si>
  <si>
    <t xml:space="preserve"> 93010</t>
  </si>
  <si>
    <t xml:space="preserve"> 93011</t>
  </si>
  <si>
    <t xml:space="preserve"> 93012</t>
  </si>
  <si>
    <t xml:space="preserve"> 93013</t>
  </si>
  <si>
    <t xml:space="preserve"> 93014</t>
  </si>
  <si>
    <t xml:space="preserve"> 93015</t>
  </si>
  <si>
    <t xml:space="preserve"> 93016</t>
  </si>
  <si>
    <t xml:space="preserve"> 93020</t>
  </si>
  <si>
    <t xml:space="preserve"> 93021</t>
  </si>
  <si>
    <t xml:space="preserve"> 93022</t>
  </si>
  <si>
    <t xml:space="preserve"> 93023</t>
  </si>
  <si>
    <t xml:space="preserve"> 93030</t>
  </si>
  <si>
    <t xml:space="preserve"> 93031</t>
  </si>
  <si>
    <t xml:space="preserve"> 93032</t>
  </si>
  <si>
    <t xml:space="preserve"> 93033</t>
  </si>
  <si>
    <t xml:space="preserve"> 93034</t>
  </si>
  <si>
    <t xml:space="preserve"> 93035</t>
  </si>
  <si>
    <t xml:space="preserve"> 93036</t>
  </si>
  <si>
    <t xml:space="preserve"> 93040</t>
  </si>
  <si>
    <t xml:space="preserve"> 93041</t>
  </si>
  <si>
    <t xml:space="preserve"> 93042</t>
  </si>
  <si>
    <t xml:space="preserve"> 93043</t>
  </si>
  <si>
    <t xml:space="preserve"> 93044</t>
  </si>
  <si>
    <t xml:space="preserve"> 93060</t>
  </si>
  <si>
    <t xml:space="preserve"> 93061</t>
  </si>
  <si>
    <t xml:space="preserve"> 93063</t>
  </si>
  <si>
    <t xml:space="preserve"> 93065</t>
  </si>
  <si>
    <t xml:space="preserve"> 93066</t>
  </si>
  <si>
    <t xml:space="preserve"> 93067</t>
  </si>
  <si>
    <t xml:space="preserve"> 93101</t>
  </si>
  <si>
    <t xml:space="preserve"> 93103</t>
  </si>
  <si>
    <t xml:space="preserve"> 93105</t>
  </si>
  <si>
    <t xml:space="preserve"> 93106</t>
  </si>
  <si>
    <t xml:space="preserve"> 93107</t>
  </si>
  <si>
    <t xml:space="preserve"> 93108</t>
  </si>
  <si>
    <t xml:space="preserve"> 93109</t>
  </si>
  <si>
    <t xml:space="preserve"> 93110</t>
  </si>
  <si>
    <t xml:space="preserve"> 93111</t>
  </si>
  <si>
    <t xml:space="preserve"> 93117</t>
  </si>
  <si>
    <t xml:space="preserve"> 93118</t>
  </si>
  <si>
    <t xml:space="preserve"> 93120</t>
  </si>
  <si>
    <t xml:space="preserve"> 93121</t>
  </si>
  <si>
    <t xml:space="preserve"> 93140</t>
  </si>
  <si>
    <t xml:space="preserve"> 93150</t>
  </si>
  <si>
    <t xml:space="preserve"> 93160</t>
  </si>
  <si>
    <t xml:space="preserve"> 93190</t>
  </si>
  <si>
    <t xml:space="preserve"> 93201</t>
  </si>
  <si>
    <t xml:space="preserve"> 93202</t>
  </si>
  <si>
    <t xml:space="preserve"> 93203</t>
  </si>
  <si>
    <t xml:space="preserve"> 93204</t>
  </si>
  <si>
    <t xml:space="preserve"> 93205</t>
  </si>
  <si>
    <t xml:space="preserve"> 93206</t>
  </si>
  <si>
    <t xml:space="preserve"> 93207</t>
  </si>
  <si>
    <t xml:space="preserve"> 93208</t>
  </si>
  <si>
    <t xml:space="preserve"> 93210</t>
  </si>
  <si>
    <t xml:space="preserve"> 93212</t>
  </si>
  <si>
    <t xml:space="preserve"> 93215</t>
  </si>
  <si>
    <t xml:space="preserve"> 93216</t>
  </si>
  <si>
    <t xml:space="preserve"> 93218</t>
  </si>
  <si>
    <t xml:space="preserve"> 93219</t>
  </si>
  <si>
    <t xml:space="preserve"> 93220</t>
  </si>
  <si>
    <t xml:space="preserve"> 93221</t>
  </si>
  <si>
    <t xml:space="preserve"> 93222</t>
  </si>
  <si>
    <t xml:space="preserve"> 93223</t>
  </si>
  <si>
    <t xml:space="preserve"> 93224</t>
  </si>
  <si>
    <t xml:space="preserve"> 93225</t>
  </si>
  <si>
    <t xml:space="preserve"> 93226</t>
  </si>
  <si>
    <t xml:space="preserve"> 93227</t>
  </si>
  <si>
    <t xml:space="preserve"> 93230</t>
  </si>
  <si>
    <t xml:space="preserve"> 93232</t>
  </si>
  <si>
    <t xml:space="preserve"> 93234</t>
  </si>
  <si>
    <t xml:space="preserve"> 93235</t>
  </si>
  <si>
    <t xml:space="preserve"> 93237</t>
  </si>
  <si>
    <t xml:space="preserve"> 93238</t>
  </si>
  <si>
    <t xml:space="preserve"> 93239</t>
  </si>
  <si>
    <t xml:space="preserve"> 93240</t>
  </si>
  <si>
    <t xml:space="preserve"> 93241</t>
  </si>
  <si>
    <t xml:space="preserve"> 93242</t>
  </si>
  <si>
    <t xml:space="preserve"> 93243</t>
  </si>
  <si>
    <t xml:space="preserve"> 93244</t>
  </si>
  <si>
    <t xml:space="preserve"> 93245</t>
  </si>
  <si>
    <t xml:space="preserve"> 93246</t>
  </si>
  <si>
    <t xml:space="preserve"> 93247</t>
  </si>
  <si>
    <t xml:space="preserve"> 93249</t>
  </si>
  <si>
    <t xml:space="preserve"> 93250</t>
  </si>
  <si>
    <t xml:space="preserve"> 93251</t>
  </si>
  <si>
    <t xml:space="preserve"> 93252</t>
  </si>
  <si>
    <t xml:space="preserve"> 93254</t>
  </si>
  <si>
    <t xml:space="preserve"> 93255</t>
  </si>
  <si>
    <t xml:space="preserve"> 93256</t>
  </si>
  <si>
    <t xml:space="preserve"> 93257</t>
  </si>
  <si>
    <t xml:space="preserve"> 93258</t>
  </si>
  <si>
    <t xml:space="preserve"> 93260</t>
  </si>
  <si>
    <t xml:space="preserve"> 93261</t>
  </si>
  <si>
    <t xml:space="preserve"> 93262</t>
  </si>
  <si>
    <t xml:space="preserve"> 93263</t>
  </si>
  <si>
    <t xml:space="preserve"> 93265</t>
  </si>
  <si>
    <t xml:space="preserve"> 93266</t>
  </si>
  <si>
    <t xml:space="preserve"> 93267</t>
  </si>
  <si>
    <t xml:space="preserve"> 93268</t>
  </si>
  <si>
    <t xml:space="preserve"> 93270</t>
  </si>
  <si>
    <t xml:space="preserve"> 93271</t>
  </si>
  <si>
    <t xml:space="preserve"> 93272</t>
  </si>
  <si>
    <t xml:space="preserve"> 93274</t>
  </si>
  <si>
    <t xml:space="preserve"> 93275</t>
  </si>
  <si>
    <t xml:space="preserve"> 93276</t>
  </si>
  <si>
    <t xml:space="preserve"> 93277</t>
  </si>
  <si>
    <t xml:space="preserve"> 93279</t>
  </si>
  <si>
    <t xml:space="preserve"> 93280</t>
  </si>
  <si>
    <t xml:space="preserve"> 93282</t>
  </si>
  <si>
    <t xml:space="preserve"> 93283</t>
  </si>
  <si>
    <t xml:space="preserve"> 93285</t>
  </si>
  <si>
    <t xml:space="preserve"> 93286</t>
  </si>
  <si>
    <t xml:space="preserve"> 93287</t>
  </si>
  <si>
    <t xml:space="preserve"> 93290</t>
  </si>
  <si>
    <t xml:space="preserve"> 93291</t>
  </si>
  <si>
    <t xml:space="preserve"> 93292</t>
  </si>
  <si>
    <t xml:space="preserve"> 93301</t>
  </si>
  <si>
    <t xml:space="preserve"> 93302</t>
  </si>
  <si>
    <t xml:space="preserve"> 93304</t>
  </si>
  <si>
    <t xml:space="preserve"> 93305</t>
  </si>
  <si>
    <t xml:space="preserve"> 93306</t>
  </si>
  <si>
    <t xml:space="preserve"> 93307</t>
  </si>
  <si>
    <t xml:space="preserve"> 93308</t>
  </si>
  <si>
    <t xml:space="preserve"> 93309</t>
  </si>
  <si>
    <t xml:space="preserve"> 93311</t>
  </si>
  <si>
    <t xml:space="preserve"> 93312</t>
  </si>
  <si>
    <t xml:space="preserve"> 93313</t>
  </si>
  <si>
    <t xml:space="preserve"> 93314</t>
  </si>
  <si>
    <t xml:space="preserve"> 93381</t>
  </si>
  <si>
    <t xml:space="preserve"> 93382</t>
  </si>
  <si>
    <t xml:space="preserve"> 93383</t>
  </si>
  <si>
    <t xml:space="preserve"> 93384</t>
  </si>
  <si>
    <t xml:space="preserve"> 93385</t>
  </si>
  <si>
    <t xml:space="preserve"> 93386</t>
  </si>
  <si>
    <t xml:space="preserve"> 93387</t>
  </si>
  <si>
    <t xml:space="preserve"> 93388</t>
  </si>
  <si>
    <t xml:space="preserve"> 93390</t>
  </si>
  <si>
    <t xml:space="preserve"> 93401</t>
  </si>
  <si>
    <t xml:space="preserve"> 93402</t>
  </si>
  <si>
    <t xml:space="preserve"> 93405</t>
  </si>
  <si>
    <t xml:space="preserve"> 93406</t>
  </si>
  <si>
    <t xml:space="preserve"> 93407</t>
  </si>
  <si>
    <t xml:space="preserve"> 93408</t>
  </si>
  <si>
    <t xml:space="preserve"> 93410</t>
  </si>
  <si>
    <t xml:space="preserve"> 93412</t>
  </si>
  <si>
    <t xml:space="preserve"> 93420</t>
  </si>
  <si>
    <t xml:space="preserve"> 93421</t>
  </si>
  <si>
    <t xml:space="preserve"> 93422</t>
  </si>
  <si>
    <t xml:space="preserve"> 93423</t>
  </si>
  <si>
    <t xml:space="preserve"> 93424</t>
  </si>
  <si>
    <t xml:space="preserve"> 93426</t>
  </si>
  <si>
    <t xml:space="preserve"> 93427</t>
  </si>
  <si>
    <t xml:space="preserve"> 93428</t>
  </si>
  <si>
    <t xml:space="preserve"> 93429</t>
  </si>
  <si>
    <t xml:space="preserve"> 93430</t>
  </si>
  <si>
    <t xml:space="preserve"> 93432</t>
  </si>
  <si>
    <t xml:space="preserve"> 93433</t>
  </si>
  <si>
    <t xml:space="preserve"> 93434</t>
  </si>
  <si>
    <t xml:space="preserve"> 93435</t>
  </si>
  <si>
    <t xml:space="preserve"> 93436</t>
  </si>
  <si>
    <t xml:space="preserve"> 93437</t>
  </si>
  <si>
    <t xml:space="preserve"> 93438</t>
  </si>
  <si>
    <t xml:space="preserve"> 93440</t>
  </si>
  <si>
    <t xml:space="preserve"> 93441</t>
  </si>
  <si>
    <t xml:space="preserve"> 93442</t>
  </si>
  <si>
    <t xml:space="preserve"> 93443</t>
  </si>
  <si>
    <t xml:space="preserve"> 93444</t>
  </si>
  <si>
    <t xml:space="preserve"> 93445</t>
  </si>
  <si>
    <t xml:space="preserve"> 93446</t>
  </si>
  <si>
    <t xml:space="preserve"> 93447</t>
  </si>
  <si>
    <t xml:space="preserve"> 93448</t>
  </si>
  <si>
    <t xml:space="preserve"> 93449</t>
  </si>
  <si>
    <t xml:space="preserve"> 93450</t>
  </si>
  <si>
    <t xml:space="preserve"> 93451</t>
  </si>
  <si>
    <t xml:space="preserve"> 93452</t>
  </si>
  <si>
    <t xml:space="preserve"> 93453</t>
  </si>
  <si>
    <t xml:space="preserve"> 93454</t>
  </si>
  <si>
    <t xml:space="preserve"> 93455</t>
  </si>
  <si>
    <t xml:space="preserve"> 93456</t>
  </si>
  <si>
    <t xml:space="preserve"> 93457</t>
  </si>
  <si>
    <t xml:space="preserve"> 93458</t>
  </si>
  <si>
    <t xml:space="preserve"> 93460</t>
  </si>
  <si>
    <t xml:space="preserve"> 93461</t>
  </si>
  <si>
    <t xml:space="preserve"> 93463</t>
  </si>
  <si>
    <t xml:space="preserve"> 93464</t>
  </si>
  <si>
    <t xml:space="preserve"> 93465</t>
  </si>
  <si>
    <t xml:space="preserve"> 93483</t>
  </si>
  <si>
    <t xml:space="preserve"> 93501</t>
  </si>
  <si>
    <t xml:space="preserve"> 93502</t>
  </si>
  <si>
    <t xml:space="preserve"> 93504</t>
  </si>
  <si>
    <t xml:space="preserve"> 93505</t>
  </si>
  <si>
    <t xml:space="preserve"> 93510</t>
  </si>
  <si>
    <t xml:space="preserve"> 93512</t>
  </si>
  <si>
    <t xml:space="preserve"> 93513</t>
  </si>
  <si>
    <t xml:space="preserve"> 93514</t>
  </si>
  <si>
    <t xml:space="preserve"> 93515</t>
  </si>
  <si>
    <t xml:space="preserve"> 93516</t>
  </si>
  <si>
    <t xml:space="preserve"> 93517</t>
  </si>
  <si>
    <t xml:space="preserve"> 93518</t>
  </si>
  <si>
    <t xml:space="preserve"> 93519</t>
  </si>
  <si>
    <t xml:space="preserve"> 93522</t>
  </si>
  <si>
    <t xml:space="preserve"> 93523</t>
  </si>
  <si>
    <t xml:space="preserve"> 93524</t>
  </si>
  <si>
    <t xml:space="preserve"> 93526</t>
  </si>
  <si>
    <t xml:space="preserve"> 93527</t>
  </si>
  <si>
    <t xml:space="preserve"> 93528</t>
  </si>
  <si>
    <t xml:space="preserve"> 93529</t>
  </si>
  <si>
    <t xml:space="preserve"> 93530</t>
  </si>
  <si>
    <t xml:space="preserve"> 93531</t>
  </si>
  <si>
    <t xml:space="preserve"> 93532</t>
  </si>
  <si>
    <t xml:space="preserve"> 93534</t>
  </si>
  <si>
    <t xml:space="preserve"> 93535</t>
  </si>
  <si>
    <t xml:space="preserve"> 93536</t>
  </si>
  <si>
    <t xml:space="preserve"> 93539</t>
  </si>
  <si>
    <t xml:space="preserve"> 93541</t>
  </si>
  <si>
    <t xml:space="preserve"> 93542</t>
  </si>
  <si>
    <t xml:space="preserve"> 93543</t>
  </si>
  <si>
    <t xml:space="preserve"> 93544</t>
  </si>
  <si>
    <t xml:space="preserve"> 93545</t>
  </si>
  <si>
    <t xml:space="preserve"> 93546</t>
  </si>
  <si>
    <t xml:space="preserve"> 93549</t>
  </si>
  <si>
    <t xml:space="preserve"> 93550</t>
  </si>
  <si>
    <t xml:space="preserve"> 93551</t>
  </si>
  <si>
    <t xml:space="preserve"> 93552</t>
  </si>
  <si>
    <t xml:space="preserve"> 93553</t>
  </si>
  <si>
    <t xml:space="preserve"> 93554</t>
  </si>
  <si>
    <t xml:space="preserve"> 93555</t>
  </si>
  <si>
    <t xml:space="preserve"> 93556</t>
  </si>
  <si>
    <t xml:space="preserve"> 93558</t>
  </si>
  <si>
    <t xml:space="preserve"> 93560</t>
  </si>
  <si>
    <t xml:space="preserve"> 93561</t>
  </si>
  <si>
    <t xml:space="preserve"> 93562</t>
  </si>
  <si>
    <t xml:space="preserve"> 93563</t>
  </si>
  <si>
    <t xml:space="preserve"> 93581</t>
  </si>
  <si>
    <t xml:space="preserve"> 93584</t>
  </si>
  <si>
    <t xml:space="preserve"> 93586</t>
  </si>
  <si>
    <t xml:space="preserve"> 93591</t>
  </si>
  <si>
    <t xml:space="preserve"> 93592</t>
  </si>
  <si>
    <t xml:space="preserve"> 93596</t>
  </si>
  <si>
    <t xml:space="preserve"> 93601</t>
  </si>
  <si>
    <t xml:space="preserve"> 93602</t>
  </si>
  <si>
    <t xml:space="preserve"> 93603</t>
  </si>
  <si>
    <t xml:space="preserve"> 93604</t>
  </si>
  <si>
    <t xml:space="preserve"> 93605</t>
  </si>
  <si>
    <t xml:space="preserve"> 93606</t>
  </si>
  <si>
    <t xml:space="preserve"> 93607</t>
  </si>
  <si>
    <t xml:space="preserve"> 93608</t>
  </si>
  <si>
    <t xml:space="preserve"> 93609</t>
  </si>
  <si>
    <t xml:space="preserve"> 93610</t>
  </si>
  <si>
    <t xml:space="preserve"> 93611</t>
  </si>
  <si>
    <t xml:space="preserve"> 93612</t>
  </si>
  <si>
    <t xml:space="preserve"> 93614</t>
  </si>
  <si>
    <t xml:space="preserve"> 93615</t>
  </si>
  <si>
    <t xml:space="preserve"> 93616</t>
  </si>
  <si>
    <t xml:space="preserve"> 93618</t>
  </si>
  <si>
    <t xml:space="preserve"> 93619</t>
  </si>
  <si>
    <t xml:space="preserve"> 93620</t>
  </si>
  <si>
    <t xml:space="preserve"> 93621</t>
  </si>
  <si>
    <t xml:space="preserve"> 93622</t>
  </si>
  <si>
    <t xml:space="preserve"> 93623</t>
  </si>
  <si>
    <t xml:space="preserve"> 93624</t>
  </si>
  <si>
    <t xml:space="preserve"> 93625</t>
  </si>
  <si>
    <t xml:space="preserve"> 93626</t>
  </si>
  <si>
    <t xml:space="preserve"> 93627</t>
  </si>
  <si>
    <t xml:space="preserve"> 93628</t>
  </si>
  <si>
    <t xml:space="preserve"> 93630</t>
  </si>
  <si>
    <t xml:space="preserve"> 93631</t>
  </si>
  <si>
    <t xml:space="preserve"> 93633</t>
  </si>
  <si>
    <t xml:space="preserve"> 93634</t>
  </si>
  <si>
    <t xml:space="preserve"> 93635</t>
  </si>
  <si>
    <t xml:space="preserve"> 93636</t>
  </si>
  <si>
    <t xml:space="preserve"> 93637</t>
  </si>
  <si>
    <t xml:space="preserve"> 93638</t>
  </si>
  <si>
    <t xml:space="preserve"> 93639</t>
  </si>
  <si>
    <t xml:space="preserve"> 93640</t>
  </si>
  <si>
    <t xml:space="preserve"> 93641</t>
  </si>
  <si>
    <t xml:space="preserve"> 93642</t>
  </si>
  <si>
    <t xml:space="preserve"> 93643</t>
  </si>
  <si>
    <t xml:space="preserve"> 93644</t>
  </si>
  <si>
    <t xml:space="preserve"> 93645</t>
  </si>
  <si>
    <t xml:space="preserve"> 93646</t>
  </si>
  <si>
    <t xml:space="preserve"> 93647</t>
  </si>
  <si>
    <t xml:space="preserve"> 93648</t>
  </si>
  <si>
    <t xml:space="preserve"> 93649</t>
  </si>
  <si>
    <t xml:space="preserve"> 93650</t>
  </si>
  <si>
    <t xml:space="preserve"> 93651</t>
  </si>
  <si>
    <t xml:space="preserve"> 93652</t>
  </si>
  <si>
    <t xml:space="preserve"> 93653</t>
  </si>
  <si>
    <t xml:space="preserve"> 93654</t>
  </si>
  <si>
    <t xml:space="preserve"> 93656</t>
  </si>
  <si>
    <t xml:space="preserve"> 93657</t>
  </si>
  <si>
    <t xml:space="preserve"> 93660</t>
  </si>
  <si>
    <t xml:space="preserve"> 93661</t>
  </si>
  <si>
    <t xml:space="preserve"> 93662</t>
  </si>
  <si>
    <t xml:space="preserve"> 93664</t>
  </si>
  <si>
    <t xml:space="preserve"> 93665</t>
  </si>
  <si>
    <t xml:space="preserve"> 93666</t>
  </si>
  <si>
    <t xml:space="preserve"> 93667</t>
  </si>
  <si>
    <t xml:space="preserve"> 93668</t>
  </si>
  <si>
    <t xml:space="preserve"> 93669</t>
  </si>
  <si>
    <t xml:space="preserve"> 93670</t>
  </si>
  <si>
    <t xml:space="preserve"> 93673</t>
  </si>
  <si>
    <t xml:space="preserve"> 93675</t>
  </si>
  <si>
    <t xml:space="preserve"> 93701</t>
  </si>
  <si>
    <t xml:space="preserve"> 93702</t>
  </si>
  <si>
    <t xml:space="preserve"> 93703</t>
  </si>
  <si>
    <t xml:space="preserve"> 93704</t>
  </si>
  <si>
    <t xml:space="preserve"> 93705</t>
  </si>
  <si>
    <t xml:space="preserve"> 93706</t>
  </si>
  <si>
    <t xml:space="preserve"> 93707</t>
  </si>
  <si>
    <t xml:space="preserve"> 93708</t>
  </si>
  <si>
    <t xml:space="preserve"> 93709</t>
  </si>
  <si>
    <t xml:space="preserve"> 93710</t>
  </si>
  <si>
    <t xml:space="preserve"> 93711</t>
  </si>
  <si>
    <t xml:space="preserve"> 93712</t>
  </si>
  <si>
    <t xml:space="preserve"> 93714</t>
  </si>
  <si>
    <t xml:space="preserve"> 93715</t>
  </si>
  <si>
    <t xml:space="preserve"> 93716</t>
  </si>
  <si>
    <t xml:space="preserve"> 93717</t>
  </si>
  <si>
    <t xml:space="preserve"> 93718</t>
  </si>
  <si>
    <t xml:space="preserve"> 93720</t>
  </si>
  <si>
    <t xml:space="preserve"> 93721</t>
  </si>
  <si>
    <t xml:space="preserve"> 93722</t>
  </si>
  <si>
    <t xml:space="preserve"> 93723</t>
  </si>
  <si>
    <t xml:space="preserve"> 93725</t>
  </si>
  <si>
    <t xml:space="preserve"> 93726</t>
  </si>
  <si>
    <t xml:space="preserve"> 93727</t>
  </si>
  <si>
    <t xml:space="preserve"> 93728</t>
  </si>
  <si>
    <t xml:space="preserve"> 93730</t>
  </si>
  <si>
    <t xml:space="preserve"> 93737</t>
  </si>
  <si>
    <t xml:space="preserve"> 93740</t>
  </si>
  <si>
    <t xml:space="preserve"> 93741</t>
  </si>
  <si>
    <t xml:space="preserve"> 93744</t>
  </si>
  <si>
    <t xml:space="preserve"> 93745</t>
  </si>
  <si>
    <t xml:space="preserve"> 93747</t>
  </si>
  <si>
    <t xml:space="preserve"> 93771</t>
  </si>
  <si>
    <t xml:space="preserve"> 93772</t>
  </si>
  <si>
    <t xml:space="preserve"> 93773</t>
  </si>
  <si>
    <t xml:space="preserve"> 93774</t>
  </si>
  <si>
    <t xml:space="preserve"> 93775</t>
  </si>
  <si>
    <t xml:space="preserve"> 93777</t>
  </si>
  <si>
    <t xml:space="preserve"> 93778</t>
  </si>
  <si>
    <t xml:space="preserve"> 93779</t>
  </si>
  <si>
    <t xml:space="preserve"> 93790</t>
  </si>
  <si>
    <t xml:space="preserve"> 93791</t>
  </si>
  <si>
    <t xml:space="preserve"> 93792</t>
  </si>
  <si>
    <t xml:space="preserve"> 93793</t>
  </si>
  <si>
    <t xml:space="preserve"> 93794</t>
  </si>
  <si>
    <t xml:space="preserve"> 93901</t>
  </si>
  <si>
    <t xml:space="preserve"> 93905</t>
  </si>
  <si>
    <t xml:space="preserve"> 93906</t>
  </si>
  <si>
    <t xml:space="preserve"> 93907</t>
  </si>
  <si>
    <t xml:space="preserve"> 93908</t>
  </si>
  <si>
    <t xml:space="preserve"> 93912</t>
  </si>
  <si>
    <t xml:space="preserve"> 93915</t>
  </si>
  <si>
    <t xml:space="preserve"> 93920</t>
  </si>
  <si>
    <t xml:space="preserve"> 93921</t>
  </si>
  <si>
    <t xml:space="preserve"> 93922</t>
  </si>
  <si>
    <t xml:space="preserve"> 93923</t>
  </si>
  <si>
    <t xml:space="preserve"> 93924</t>
  </si>
  <si>
    <t xml:space="preserve"> 93925</t>
  </si>
  <si>
    <t xml:space="preserve"> 93926</t>
  </si>
  <si>
    <t xml:space="preserve"> 93927</t>
  </si>
  <si>
    <t xml:space="preserve"> 93928</t>
  </si>
  <si>
    <t xml:space="preserve"> 93930</t>
  </si>
  <si>
    <t xml:space="preserve"> 93932</t>
  </si>
  <si>
    <t xml:space="preserve"> 93933</t>
  </si>
  <si>
    <t xml:space="preserve"> 93940</t>
  </si>
  <si>
    <t xml:space="preserve"> 93943</t>
  </si>
  <si>
    <t xml:space="preserve"> 93944</t>
  </si>
  <si>
    <t xml:space="preserve"> 93950</t>
  </si>
  <si>
    <t xml:space="preserve"> 93953</t>
  </si>
  <si>
    <t xml:space="preserve"> 93954</t>
  </si>
  <si>
    <t xml:space="preserve"> 93955</t>
  </si>
  <si>
    <t xml:space="preserve"> 93960</t>
  </si>
  <si>
    <t xml:space="preserve"> 93962</t>
  </si>
  <si>
    <t xml:space="preserve"> 94002</t>
  </si>
  <si>
    <t xml:space="preserve"> 94005</t>
  </si>
  <si>
    <t xml:space="preserve"> 94010</t>
  </si>
  <si>
    <t xml:space="preserve"> 94011</t>
  </si>
  <si>
    <t xml:space="preserve"> 94014</t>
  </si>
  <si>
    <t xml:space="preserve"> 94015</t>
  </si>
  <si>
    <t xml:space="preserve"> 94016</t>
  </si>
  <si>
    <t xml:space="preserve"> 94017</t>
  </si>
  <si>
    <t xml:space="preserve"> 94018</t>
  </si>
  <si>
    <t xml:space="preserve"> 94019</t>
  </si>
  <si>
    <t xml:space="preserve"> 94020</t>
  </si>
  <si>
    <t xml:space="preserve"> 94021</t>
  </si>
  <si>
    <t xml:space="preserve"> 94022</t>
  </si>
  <si>
    <t xml:space="preserve"> 94023</t>
  </si>
  <si>
    <t xml:space="preserve"> 94024</t>
  </si>
  <si>
    <t xml:space="preserve"> 94025</t>
  </si>
  <si>
    <t xml:space="preserve"> 94026</t>
  </si>
  <si>
    <t xml:space="preserve"> 94027</t>
  </si>
  <si>
    <t xml:space="preserve"> 94028</t>
  </si>
  <si>
    <t xml:space="preserve"> 94030</t>
  </si>
  <si>
    <t xml:space="preserve"> 94037</t>
  </si>
  <si>
    <t xml:space="preserve"> 94038</t>
  </si>
  <si>
    <t xml:space="preserve"> 94039</t>
  </si>
  <si>
    <t xml:space="preserve"> 94040</t>
  </si>
  <si>
    <t xml:space="preserve"> 94041</t>
  </si>
  <si>
    <t xml:space="preserve"> 94042</t>
  </si>
  <si>
    <t xml:space="preserve"> 94043</t>
  </si>
  <si>
    <t xml:space="preserve"> 94044</t>
  </si>
  <si>
    <t xml:space="preserve"> 94060</t>
  </si>
  <si>
    <t xml:space="preserve"> 94061</t>
  </si>
  <si>
    <t xml:space="preserve"> 94062</t>
  </si>
  <si>
    <t xml:space="preserve"> 94063</t>
  </si>
  <si>
    <t xml:space="preserve"> 94064</t>
  </si>
  <si>
    <t xml:space="preserve"> 94065</t>
  </si>
  <si>
    <t xml:space="preserve"> 94066</t>
  </si>
  <si>
    <t xml:space="preserve"> 94070</t>
  </si>
  <si>
    <t xml:space="preserve"> 94074</t>
  </si>
  <si>
    <t xml:space="preserve"> 94080</t>
  </si>
  <si>
    <t xml:space="preserve"> 94083</t>
  </si>
  <si>
    <t xml:space="preserve"> 94085</t>
  </si>
  <si>
    <t xml:space="preserve"> 94086</t>
  </si>
  <si>
    <t xml:space="preserve"> 94087</t>
  </si>
  <si>
    <t xml:space="preserve"> 94088</t>
  </si>
  <si>
    <t xml:space="preserve"> 94089</t>
  </si>
  <si>
    <t xml:space="preserve"> 94101</t>
  </si>
  <si>
    <t xml:space="preserve"> 94102</t>
  </si>
  <si>
    <t xml:space="preserve"> 94103</t>
  </si>
  <si>
    <t xml:space="preserve"> 94104</t>
  </si>
  <si>
    <t xml:space="preserve"> 94105</t>
  </si>
  <si>
    <t xml:space="preserve"> 94107</t>
  </si>
  <si>
    <t xml:space="preserve"> 94108</t>
  </si>
  <si>
    <t xml:space="preserve"> 94109</t>
  </si>
  <si>
    <t xml:space="preserve"> 94110</t>
  </si>
  <si>
    <t xml:space="preserve"> 94111</t>
  </si>
  <si>
    <t xml:space="preserve"> 94112</t>
  </si>
  <si>
    <t xml:space="preserve"> 94114</t>
  </si>
  <si>
    <t xml:space="preserve"> 94115</t>
  </si>
  <si>
    <t xml:space="preserve"> 94116</t>
  </si>
  <si>
    <t xml:space="preserve"> 94117</t>
  </si>
  <si>
    <t xml:space="preserve"> 94118</t>
  </si>
  <si>
    <t xml:space="preserve"> 94119</t>
  </si>
  <si>
    <t xml:space="preserve"> 94120</t>
  </si>
  <si>
    <t xml:space="preserve"> 94121</t>
  </si>
  <si>
    <t xml:space="preserve"> 94122</t>
  </si>
  <si>
    <t xml:space="preserve"> 94123</t>
  </si>
  <si>
    <t xml:space="preserve"> 94124</t>
  </si>
  <si>
    <t xml:space="preserve"> 94125</t>
  </si>
  <si>
    <t xml:space="preserve"> 94126</t>
  </si>
  <si>
    <t xml:space="preserve"> 94127</t>
  </si>
  <si>
    <t xml:space="preserve"> 94128</t>
  </si>
  <si>
    <t xml:space="preserve"> 94129</t>
  </si>
  <si>
    <t xml:space="preserve"> 94130</t>
  </si>
  <si>
    <t xml:space="preserve"> 94131</t>
  </si>
  <si>
    <t xml:space="preserve"> 94132</t>
  </si>
  <si>
    <t xml:space="preserve"> 94133</t>
  </si>
  <si>
    <t xml:space="preserve"> 94134</t>
  </si>
  <si>
    <t xml:space="preserve"> 94138</t>
  </si>
  <si>
    <t xml:space="preserve"> 94140</t>
  </si>
  <si>
    <t xml:space="preserve"> 94141</t>
  </si>
  <si>
    <t xml:space="preserve"> 94142</t>
  </si>
  <si>
    <t xml:space="preserve"> 94143</t>
  </si>
  <si>
    <t xml:space="preserve"> 94146</t>
  </si>
  <si>
    <t xml:space="preserve"> 94147</t>
  </si>
  <si>
    <t xml:space="preserve"> 94150</t>
  </si>
  <si>
    <t xml:space="preserve"> 94158</t>
  </si>
  <si>
    <t xml:space="preserve"> 94159</t>
  </si>
  <si>
    <t xml:space="preserve"> 94164</t>
  </si>
  <si>
    <t xml:space="preserve"> 94172</t>
  </si>
  <si>
    <t xml:space="preserve"> 94188</t>
  </si>
  <si>
    <t xml:space="preserve"> 94301</t>
  </si>
  <si>
    <t xml:space="preserve"> 94302</t>
  </si>
  <si>
    <t xml:space="preserve"> 94303</t>
  </si>
  <si>
    <t xml:space="preserve"> 94304</t>
  </si>
  <si>
    <t xml:space="preserve"> 94305</t>
  </si>
  <si>
    <t xml:space="preserve"> 94306</t>
  </si>
  <si>
    <t xml:space="preserve"> 94309</t>
  </si>
  <si>
    <t xml:space="preserve"> 94401</t>
  </si>
  <si>
    <t xml:space="preserve"> 94402</t>
  </si>
  <si>
    <t xml:space="preserve"> 94403</t>
  </si>
  <si>
    <t xml:space="preserve"> 94404</t>
  </si>
  <si>
    <t xml:space="preserve"> 94501</t>
  </si>
  <si>
    <t xml:space="preserve"> 94502</t>
  </si>
  <si>
    <t xml:space="preserve"> 94503</t>
  </si>
  <si>
    <t xml:space="preserve"> 94505</t>
  </si>
  <si>
    <t xml:space="preserve"> 94506</t>
  </si>
  <si>
    <t xml:space="preserve"> 94507</t>
  </si>
  <si>
    <t xml:space="preserve"> 94508</t>
  </si>
  <si>
    <t xml:space="preserve"> 94509</t>
  </si>
  <si>
    <t xml:space="preserve"> 94510</t>
  </si>
  <si>
    <t xml:space="preserve"> 94511</t>
  </si>
  <si>
    <t xml:space="preserve"> 94512</t>
  </si>
  <si>
    <t xml:space="preserve"> 94513</t>
  </si>
  <si>
    <t xml:space="preserve"> 94514</t>
  </si>
  <si>
    <t xml:space="preserve"> 94515</t>
  </si>
  <si>
    <t xml:space="preserve"> 94516</t>
  </si>
  <si>
    <t xml:space="preserve"> 94517</t>
  </si>
  <si>
    <t xml:space="preserve"> 94518</t>
  </si>
  <si>
    <t xml:space="preserve"> 94519</t>
  </si>
  <si>
    <t xml:space="preserve"> 94520</t>
  </si>
  <si>
    <t xml:space="preserve"> 94521</t>
  </si>
  <si>
    <t xml:space="preserve"> 94522</t>
  </si>
  <si>
    <t xml:space="preserve"> 94523</t>
  </si>
  <si>
    <t xml:space="preserve"> 94524</t>
  </si>
  <si>
    <t xml:space="preserve"> 94525</t>
  </si>
  <si>
    <t xml:space="preserve"> 94526</t>
  </si>
  <si>
    <t xml:space="preserve"> 94527</t>
  </si>
  <si>
    <t xml:space="preserve"> 94528</t>
  </si>
  <si>
    <t xml:space="preserve"> 94530</t>
  </si>
  <si>
    <t xml:space="preserve"> 94531</t>
  </si>
  <si>
    <t xml:space="preserve"> 94533</t>
  </si>
  <si>
    <t xml:space="preserve"> 94534</t>
  </si>
  <si>
    <t xml:space="preserve"> 94535</t>
  </si>
  <si>
    <t xml:space="preserve"> 94536</t>
  </si>
  <si>
    <t xml:space="preserve"> 94537</t>
  </si>
  <si>
    <t xml:space="preserve"> 94538</t>
  </si>
  <si>
    <t xml:space="preserve"> 94539</t>
  </si>
  <si>
    <t xml:space="preserve"> 94540</t>
  </si>
  <si>
    <t xml:space="preserve"> 94541</t>
  </si>
  <si>
    <t xml:space="preserve"> 94542</t>
  </si>
  <si>
    <t xml:space="preserve"> 94543</t>
  </si>
  <si>
    <t xml:space="preserve"> 94544</t>
  </si>
  <si>
    <t xml:space="preserve"> 94545</t>
  </si>
  <si>
    <t xml:space="preserve"> 94546</t>
  </si>
  <si>
    <t xml:space="preserve"> 94547</t>
  </si>
  <si>
    <t xml:space="preserve"> 94548</t>
  </si>
  <si>
    <t xml:space="preserve"> 94549</t>
  </si>
  <si>
    <t xml:space="preserve"> 94550</t>
  </si>
  <si>
    <t xml:space="preserve"> 94551</t>
  </si>
  <si>
    <t xml:space="preserve"> 94552</t>
  </si>
  <si>
    <t xml:space="preserve"> 94553</t>
  </si>
  <si>
    <t xml:space="preserve"> 94555</t>
  </si>
  <si>
    <t xml:space="preserve"> 94556</t>
  </si>
  <si>
    <t xml:space="preserve"> 94557</t>
  </si>
  <si>
    <t xml:space="preserve"> 94558</t>
  </si>
  <si>
    <t xml:space="preserve"> 94559</t>
  </si>
  <si>
    <t xml:space="preserve"> 94560</t>
  </si>
  <si>
    <t xml:space="preserve"> 94561</t>
  </si>
  <si>
    <t xml:space="preserve"> 94562</t>
  </si>
  <si>
    <t xml:space="preserve"> 94563</t>
  </si>
  <si>
    <t xml:space="preserve"> 94564</t>
  </si>
  <si>
    <t xml:space="preserve"> 94565</t>
  </si>
  <si>
    <t xml:space="preserve"> 94566</t>
  </si>
  <si>
    <t xml:space="preserve"> 94567</t>
  </si>
  <si>
    <t xml:space="preserve"> 94568</t>
  </si>
  <si>
    <t xml:space="preserve"> 94569</t>
  </si>
  <si>
    <t xml:space="preserve"> 94570</t>
  </si>
  <si>
    <t xml:space="preserve"> 94571</t>
  </si>
  <si>
    <t xml:space="preserve"> 94572</t>
  </si>
  <si>
    <t xml:space="preserve"> 94573</t>
  </si>
  <si>
    <t xml:space="preserve"> 94574</t>
  </si>
  <si>
    <t xml:space="preserve"> 94575</t>
  </si>
  <si>
    <t xml:space="preserve"> 94576</t>
  </si>
  <si>
    <t xml:space="preserve"> 94577</t>
  </si>
  <si>
    <t xml:space="preserve"> 94578</t>
  </si>
  <si>
    <t xml:space="preserve"> 94579</t>
  </si>
  <si>
    <t xml:space="preserve"> 94580</t>
  </si>
  <si>
    <t xml:space="preserve"> 94582</t>
  </si>
  <si>
    <t xml:space="preserve"> 94583</t>
  </si>
  <si>
    <t xml:space="preserve"> 94585</t>
  </si>
  <si>
    <t xml:space="preserve"> 94586</t>
  </si>
  <si>
    <t xml:space="preserve"> 94587</t>
  </si>
  <si>
    <t xml:space="preserve"> 94588</t>
  </si>
  <si>
    <t xml:space="preserve"> 94589</t>
  </si>
  <si>
    <t xml:space="preserve"> 94590</t>
  </si>
  <si>
    <t xml:space="preserve"> 94591</t>
  </si>
  <si>
    <t xml:space="preserve"> 94592</t>
  </si>
  <si>
    <t xml:space="preserve"> 94595</t>
  </si>
  <si>
    <t xml:space="preserve"> 94596</t>
  </si>
  <si>
    <t xml:space="preserve"> 94597</t>
  </si>
  <si>
    <t xml:space="preserve"> 94598</t>
  </si>
  <si>
    <t xml:space="preserve"> 94599</t>
  </si>
  <si>
    <t xml:space="preserve"> 94601</t>
  </si>
  <si>
    <t xml:space="preserve"> 94602</t>
  </si>
  <si>
    <t xml:space="preserve"> 94603</t>
  </si>
  <si>
    <t xml:space="preserve"> 94604</t>
  </si>
  <si>
    <t xml:space="preserve"> 94605</t>
  </si>
  <si>
    <t xml:space="preserve"> 94606</t>
  </si>
  <si>
    <t xml:space="preserve"> 94607</t>
  </si>
  <si>
    <t xml:space="preserve"> 94608</t>
  </si>
  <si>
    <t xml:space="preserve"> 94609</t>
  </si>
  <si>
    <t xml:space="preserve"> 94610</t>
  </si>
  <si>
    <t xml:space="preserve"> 94611</t>
  </si>
  <si>
    <t xml:space="preserve"> 94612</t>
  </si>
  <si>
    <t xml:space="preserve"> 94613</t>
  </si>
  <si>
    <t xml:space="preserve"> 94614</t>
  </si>
  <si>
    <t xml:space="preserve"> 94618</t>
  </si>
  <si>
    <t xml:space="preserve"> 94619</t>
  </si>
  <si>
    <t xml:space="preserve"> 94621</t>
  </si>
  <si>
    <t xml:space="preserve"> 94661</t>
  </si>
  <si>
    <t xml:space="preserve"> 94662</t>
  </si>
  <si>
    <t xml:space="preserve"> 94701</t>
  </si>
  <si>
    <t xml:space="preserve"> 94702</t>
  </si>
  <si>
    <t xml:space="preserve"> 94703</t>
  </si>
  <si>
    <t xml:space="preserve"> 94704</t>
  </si>
  <si>
    <t xml:space="preserve"> 94705</t>
  </si>
  <si>
    <t xml:space="preserve"> 94706</t>
  </si>
  <si>
    <t xml:space="preserve"> 94707</t>
  </si>
  <si>
    <t xml:space="preserve"> 94708</t>
  </si>
  <si>
    <t xml:space="preserve"> 94709</t>
  </si>
  <si>
    <t xml:space="preserve"> 94710</t>
  </si>
  <si>
    <t xml:space="preserve"> 94712</t>
  </si>
  <si>
    <t xml:space="preserve"> 94720</t>
  </si>
  <si>
    <t xml:space="preserve"> 94801</t>
  </si>
  <si>
    <t xml:space="preserve"> 94802</t>
  </si>
  <si>
    <t xml:space="preserve"> 94803</t>
  </si>
  <si>
    <t xml:space="preserve"> 94804</t>
  </si>
  <si>
    <t xml:space="preserve"> 94805</t>
  </si>
  <si>
    <t xml:space="preserve"> 94806</t>
  </si>
  <si>
    <t xml:space="preserve"> 94807</t>
  </si>
  <si>
    <t xml:space="preserve"> 94808</t>
  </si>
  <si>
    <t xml:space="preserve"> 94820</t>
  </si>
  <si>
    <t xml:space="preserve"> 94901</t>
  </si>
  <si>
    <t xml:space="preserve"> 94903</t>
  </si>
  <si>
    <t xml:space="preserve"> 94904</t>
  </si>
  <si>
    <t xml:space="preserve"> 94913</t>
  </si>
  <si>
    <t xml:space="preserve"> 94914</t>
  </si>
  <si>
    <t xml:space="preserve"> 94915</t>
  </si>
  <si>
    <t xml:space="preserve"> 94920</t>
  </si>
  <si>
    <t xml:space="preserve"> 94922</t>
  </si>
  <si>
    <t xml:space="preserve"> 94923</t>
  </si>
  <si>
    <t xml:space="preserve"> 94924</t>
  </si>
  <si>
    <t xml:space="preserve"> 94925</t>
  </si>
  <si>
    <t xml:space="preserve"> 94928</t>
  </si>
  <si>
    <t xml:space="preserve"> 94929</t>
  </si>
  <si>
    <t xml:space="preserve"> 94930</t>
  </si>
  <si>
    <t xml:space="preserve"> 94931</t>
  </si>
  <si>
    <t xml:space="preserve"> 94933</t>
  </si>
  <si>
    <t xml:space="preserve"> 94937</t>
  </si>
  <si>
    <t xml:space="preserve"> 94938</t>
  </si>
  <si>
    <t xml:space="preserve"> 94939</t>
  </si>
  <si>
    <t xml:space="preserve"> 94940</t>
  </si>
  <si>
    <t xml:space="preserve"> 94941</t>
  </si>
  <si>
    <t xml:space="preserve"> 94942</t>
  </si>
  <si>
    <t xml:space="preserve"> 94945</t>
  </si>
  <si>
    <t xml:space="preserve"> 94946</t>
  </si>
  <si>
    <t xml:space="preserve"> 94947</t>
  </si>
  <si>
    <t xml:space="preserve"> 94949</t>
  </si>
  <si>
    <t xml:space="preserve"> 94950</t>
  </si>
  <si>
    <t xml:space="preserve"> 94951</t>
  </si>
  <si>
    <t xml:space="preserve"> 94952</t>
  </si>
  <si>
    <t xml:space="preserve"> 94954</t>
  </si>
  <si>
    <t xml:space="preserve"> 94955</t>
  </si>
  <si>
    <t xml:space="preserve"> 94956</t>
  </si>
  <si>
    <t xml:space="preserve"> 94957</t>
  </si>
  <si>
    <t xml:space="preserve"> 94960</t>
  </si>
  <si>
    <t xml:space="preserve"> 94963</t>
  </si>
  <si>
    <t xml:space="preserve"> 94964</t>
  </si>
  <si>
    <t xml:space="preserve"> 94965</t>
  </si>
  <si>
    <t xml:space="preserve"> 94966</t>
  </si>
  <si>
    <t xml:space="preserve"> 94970</t>
  </si>
  <si>
    <t xml:space="preserve"> 94971</t>
  </si>
  <si>
    <t xml:space="preserve"> 94972</t>
  </si>
  <si>
    <t xml:space="preserve"> 94973</t>
  </si>
  <si>
    <t xml:space="preserve"> 94976</t>
  </si>
  <si>
    <t xml:space="preserve"> 94977</t>
  </si>
  <si>
    <t xml:space="preserve"> 94978</t>
  </si>
  <si>
    <t xml:space="preserve"> 94979</t>
  </si>
  <si>
    <t xml:space="preserve"> 94998</t>
  </si>
  <si>
    <t xml:space="preserve"> 95002</t>
  </si>
  <si>
    <t xml:space="preserve"> 95003</t>
  </si>
  <si>
    <t xml:space="preserve"> 95004</t>
  </si>
  <si>
    <t xml:space="preserve"> 95005</t>
  </si>
  <si>
    <t xml:space="preserve"> 95006</t>
  </si>
  <si>
    <t xml:space="preserve"> 95007</t>
  </si>
  <si>
    <t xml:space="preserve"> 95008</t>
  </si>
  <si>
    <t xml:space="preserve"> 95010</t>
  </si>
  <si>
    <t xml:space="preserve"> 95011</t>
  </si>
  <si>
    <t xml:space="preserve"> 95012</t>
  </si>
  <si>
    <t xml:space="preserve"> 95013</t>
  </si>
  <si>
    <t xml:space="preserve"> 95014</t>
  </si>
  <si>
    <t xml:space="preserve"> 95017</t>
  </si>
  <si>
    <t xml:space="preserve"> 95018</t>
  </si>
  <si>
    <t xml:space="preserve"> 95019</t>
  </si>
  <si>
    <t xml:space="preserve"> 95020</t>
  </si>
  <si>
    <t xml:space="preserve"> 95021</t>
  </si>
  <si>
    <t xml:space="preserve"> 95023</t>
  </si>
  <si>
    <t xml:space="preserve"> 95024</t>
  </si>
  <si>
    <t xml:space="preserve"> 95026</t>
  </si>
  <si>
    <t xml:space="preserve"> 95030</t>
  </si>
  <si>
    <t xml:space="preserve"> 95032</t>
  </si>
  <si>
    <t xml:space="preserve"> 95033</t>
  </si>
  <si>
    <t xml:space="preserve"> 95035</t>
  </si>
  <si>
    <t xml:space="preserve"> 95036</t>
  </si>
  <si>
    <t xml:space="preserve"> 95037</t>
  </si>
  <si>
    <t xml:space="preserve"> 95038</t>
  </si>
  <si>
    <t xml:space="preserve"> 95039</t>
  </si>
  <si>
    <t xml:space="preserve"> 95041</t>
  </si>
  <si>
    <t xml:space="preserve"> 95042</t>
  </si>
  <si>
    <t xml:space="preserve"> 95043</t>
  </si>
  <si>
    <t xml:space="preserve"> 95044</t>
  </si>
  <si>
    <t xml:space="preserve"> 95045</t>
  </si>
  <si>
    <t xml:space="preserve"> 95046</t>
  </si>
  <si>
    <t xml:space="preserve"> 95050</t>
  </si>
  <si>
    <t xml:space="preserve"> 95051</t>
  </si>
  <si>
    <t xml:space="preserve"> 95054</t>
  </si>
  <si>
    <t xml:space="preserve"> 95055</t>
  </si>
  <si>
    <t xml:space="preserve"> 95056</t>
  </si>
  <si>
    <t xml:space="preserve"> 95060</t>
  </si>
  <si>
    <t xml:space="preserve"> 95062</t>
  </si>
  <si>
    <t xml:space="preserve"> 95063</t>
  </si>
  <si>
    <t xml:space="preserve"> 95064</t>
  </si>
  <si>
    <t xml:space="preserve"> 95065</t>
  </si>
  <si>
    <t xml:space="preserve"> 95066</t>
  </si>
  <si>
    <t xml:space="preserve"> 95067</t>
  </si>
  <si>
    <t xml:space="preserve"> 95070</t>
  </si>
  <si>
    <t xml:space="preserve"> 95071</t>
  </si>
  <si>
    <t xml:space="preserve"> 95073</t>
  </si>
  <si>
    <t xml:space="preserve"> 95075</t>
  </si>
  <si>
    <t xml:space="preserve"> 95076</t>
  </si>
  <si>
    <t xml:space="preserve"> 95077</t>
  </si>
  <si>
    <t xml:space="preserve"> 95103</t>
  </si>
  <si>
    <t xml:space="preserve"> 95106</t>
  </si>
  <si>
    <t xml:space="preserve"> 95108</t>
  </si>
  <si>
    <t xml:space="preserve"> 95109</t>
  </si>
  <si>
    <t xml:space="preserve"> 95110</t>
  </si>
  <si>
    <t xml:space="preserve"> 95111</t>
  </si>
  <si>
    <t xml:space="preserve"> 95112</t>
  </si>
  <si>
    <t xml:space="preserve"> 95113</t>
  </si>
  <si>
    <t xml:space="preserve"> 95115</t>
  </si>
  <si>
    <t xml:space="preserve"> 95116</t>
  </si>
  <si>
    <t xml:space="preserve"> 95117</t>
  </si>
  <si>
    <t xml:space="preserve"> 95118</t>
  </si>
  <si>
    <t xml:space="preserve"> 95119</t>
  </si>
  <si>
    <t xml:space="preserve"> 95120</t>
  </si>
  <si>
    <t xml:space="preserve"> 95121</t>
  </si>
  <si>
    <t xml:space="preserve"> 95122</t>
  </si>
  <si>
    <t xml:space="preserve"> 95123</t>
  </si>
  <si>
    <t xml:space="preserve"> 95124</t>
  </si>
  <si>
    <t xml:space="preserve"> 95125</t>
  </si>
  <si>
    <t xml:space="preserve"> 95126</t>
  </si>
  <si>
    <t xml:space="preserve"> 95127</t>
  </si>
  <si>
    <t xml:space="preserve"> 95128</t>
  </si>
  <si>
    <t xml:space="preserve"> 95129</t>
  </si>
  <si>
    <t xml:space="preserve"> 95130</t>
  </si>
  <si>
    <t xml:space="preserve"> 95131</t>
  </si>
  <si>
    <t xml:space="preserve"> 95132</t>
  </si>
  <si>
    <t xml:space="preserve"> 95133</t>
  </si>
  <si>
    <t xml:space="preserve"> 95134</t>
  </si>
  <si>
    <t xml:space="preserve"> 95135</t>
  </si>
  <si>
    <t xml:space="preserve"> 95136</t>
  </si>
  <si>
    <t xml:space="preserve"> 95138</t>
  </si>
  <si>
    <t xml:space="preserve"> 95139</t>
  </si>
  <si>
    <t xml:space="preserve"> 95140</t>
  </si>
  <si>
    <t xml:space="preserve"> 95141</t>
  </si>
  <si>
    <t xml:space="preserve"> 95148</t>
  </si>
  <si>
    <t xml:space="preserve"> 95150</t>
  </si>
  <si>
    <t xml:space="preserve"> 95151</t>
  </si>
  <si>
    <t xml:space="preserve"> 95152</t>
  </si>
  <si>
    <t xml:space="preserve"> 95154</t>
  </si>
  <si>
    <t xml:space="preserve"> 95155</t>
  </si>
  <si>
    <t xml:space="preserve"> 95156</t>
  </si>
  <si>
    <t xml:space="preserve"> 95157</t>
  </si>
  <si>
    <t xml:space="preserve"> 95158</t>
  </si>
  <si>
    <t xml:space="preserve"> 95159</t>
  </si>
  <si>
    <t xml:space="preserve"> 95164</t>
  </si>
  <si>
    <t xml:space="preserve"> 95170</t>
  </si>
  <si>
    <t xml:space="preserve"> 95172</t>
  </si>
  <si>
    <t xml:space="preserve"> 95173</t>
  </si>
  <si>
    <t xml:space="preserve"> 95190</t>
  </si>
  <si>
    <t xml:space="preserve"> 95201</t>
  </si>
  <si>
    <t xml:space="preserve"> 95202</t>
  </si>
  <si>
    <t xml:space="preserve"> 95203</t>
  </si>
  <si>
    <t xml:space="preserve"> 95204</t>
  </si>
  <si>
    <t xml:space="preserve"> 95205</t>
  </si>
  <si>
    <t xml:space="preserve"> 95206</t>
  </si>
  <si>
    <t xml:space="preserve"> 95207</t>
  </si>
  <si>
    <t xml:space="preserve"> 95209</t>
  </si>
  <si>
    <t xml:space="preserve"> 95210</t>
  </si>
  <si>
    <t xml:space="preserve"> 95211</t>
  </si>
  <si>
    <t xml:space="preserve"> 95212</t>
  </si>
  <si>
    <t xml:space="preserve"> 95213</t>
  </si>
  <si>
    <t xml:space="preserve"> 95215</t>
  </si>
  <si>
    <t xml:space="preserve"> 95219</t>
  </si>
  <si>
    <t xml:space="preserve"> 95220</t>
  </si>
  <si>
    <t xml:space="preserve"> 95221</t>
  </si>
  <si>
    <t xml:space="preserve"> 95222</t>
  </si>
  <si>
    <t xml:space="preserve"> 95223</t>
  </si>
  <si>
    <t xml:space="preserve"> 95224</t>
  </si>
  <si>
    <t xml:space="preserve"> 95225</t>
  </si>
  <si>
    <t xml:space="preserve"> 95226</t>
  </si>
  <si>
    <t xml:space="preserve"> 95227</t>
  </si>
  <si>
    <t xml:space="preserve"> 95228</t>
  </si>
  <si>
    <t xml:space="preserve"> 95229</t>
  </si>
  <si>
    <t xml:space="preserve"> 95230</t>
  </si>
  <si>
    <t xml:space="preserve"> 95231</t>
  </si>
  <si>
    <t xml:space="preserve"> 95232</t>
  </si>
  <si>
    <t xml:space="preserve"> 95233</t>
  </si>
  <si>
    <t xml:space="preserve"> 95234</t>
  </si>
  <si>
    <t xml:space="preserve"> 95236</t>
  </si>
  <si>
    <t xml:space="preserve"> 95237</t>
  </si>
  <si>
    <t xml:space="preserve"> 95240</t>
  </si>
  <si>
    <t xml:space="preserve"> 95242</t>
  </si>
  <si>
    <t xml:space="preserve"> 95245</t>
  </si>
  <si>
    <t xml:space="preserve"> 95246</t>
  </si>
  <si>
    <t xml:space="preserve"> 95247</t>
  </si>
  <si>
    <t xml:space="preserve"> 95248</t>
  </si>
  <si>
    <t xml:space="preserve"> 95249</t>
  </si>
  <si>
    <t xml:space="preserve"> 95250</t>
  </si>
  <si>
    <t xml:space="preserve"> 95251</t>
  </si>
  <si>
    <t xml:space="preserve"> 95252</t>
  </si>
  <si>
    <t xml:space="preserve"> 95253</t>
  </si>
  <si>
    <t xml:space="preserve"> 95254</t>
  </si>
  <si>
    <t xml:space="preserve"> 95255</t>
  </si>
  <si>
    <t xml:space="preserve"> 95257</t>
  </si>
  <si>
    <t xml:space="preserve"> 95258</t>
  </si>
  <si>
    <t xml:space="preserve"> 95269</t>
  </si>
  <si>
    <t xml:space="preserve"> 95301</t>
  </si>
  <si>
    <t xml:space="preserve"> 95303</t>
  </si>
  <si>
    <t xml:space="preserve"> 95304</t>
  </si>
  <si>
    <t xml:space="preserve"> 95305</t>
  </si>
  <si>
    <t xml:space="preserve"> 95306</t>
  </si>
  <si>
    <t xml:space="preserve"> 95307</t>
  </si>
  <si>
    <t xml:space="preserve"> 95309</t>
  </si>
  <si>
    <t xml:space="preserve"> 95310</t>
  </si>
  <si>
    <t xml:space="preserve"> 95311</t>
  </si>
  <si>
    <t xml:space="preserve"> 95312</t>
  </si>
  <si>
    <t xml:space="preserve"> 95313</t>
  </si>
  <si>
    <t xml:space="preserve"> 95314</t>
  </si>
  <si>
    <t xml:space="preserve"> 95315</t>
  </si>
  <si>
    <t xml:space="preserve"> 95316</t>
  </si>
  <si>
    <t xml:space="preserve"> 95317</t>
  </si>
  <si>
    <t xml:space="preserve"> 95318</t>
  </si>
  <si>
    <t xml:space="preserve"> 95319</t>
  </si>
  <si>
    <t xml:space="preserve"> 95320</t>
  </si>
  <si>
    <t xml:space="preserve"> 95321</t>
  </si>
  <si>
    <t xml:space="preserve"> 95322</t>
  </si>
  <si>
    <t xml:space="preserve"> 95323</t>
  </si>
  <si>
    <t xml:space="preserve"> 95324</t>
  </si>
  <si>
    <t xml:space="preserve"> 95325</t>
  </si>
  <si>
    <t xml:space="preserve"> 95326</t>
  </si>
  <si>
    <t xml:space="preserve"> 95327</t>
  </si>
  <si>
    <t xml:space="preserve"> 95328</t>
  </si>
  <si>
    <t xml:space="preserve"> 95329</t>
  </si>
  <si>
    <t xml:space="preserve"> 95330</t>
  </si>
  <si>
    <t xml:space="preserve"> 95333</t>
  </si>
  <si>
    <t xml:space="preserve"> 95334</t>
  </si>
  <si>
    <t xml:space="preserve"> 95335</t>
  </si>
  <si>
    <t xml:space="preserve"> 95336</t>
  </si>
  <si>
    <t xml:space="preserve"> 95337</t>
  </si>
  <si>
    <t xml:space="preserve"> 95338</t>
  </si>
  <si>
    <t xml:space="preserve"> 95340</t>
  </si>
  <si>
    <t xml:space="preserve"> 95341</t>
  </si>
  <si>
    <t xml:space="preserve"> 95343</t>
  </si>
  <si>
    <t xml:space="preserve"> 95345</t>
  </si>
  <si>
    <t xml:space="preserve"> 95346</t>
  </si>
  <si>
    <t xml:space="preserve"> 95347</t>
  </si>
  <si>
    <t xml:space="preserve"> 95348</t>
  </si>
  <si>
    <t xml:space="preserve"> 95350</t>
  </si>
  <si>
    <t xml:space="preserve"> 95351</t>
  </si>
  <si>
    <t xml:space="preserve"> 95354</t>
  </si>
  <si>
    <t xml:space="preserve"> 95355</t>
  </si>
  <si>
    <t xml:space="preserve"> 95356</t>
  </si>
  <si>
    <t xml:space="preserve"> 95357</t>
  </si>
  <si>
    <t xml:space="preserve"> 95358</t>
  </si>
  <si>
    <t xml:space="preserve"> 95360</t>
  </si>
  <si>
    <t xml:space="preserve"> 95361</t>
  </si>
  <si>
    <t xml:space="preserve"> 95363</t>
  </si>
  <si>
    <t xml:space="preserve"> 95364</t>
  </si>
  <si>
    <t xml:space="preserve"> 95365</t>
  </si>
  <si>
    <t xml:space="preserve"> 95366</t>
  </si>
  <si>
    <t xml:space="preserve"> 95367</t>
  </si>
  <si>
    <t xml:space="preserve"> 95368</t>
  </si>
  <si>
    <t xml:space="preserve"> 95369</t>
  </si>
  <si>
    <t xml:space="preserve"> 95370</t>
  </si>
  <si>
    <t xml:space="preserve"> 95372</t>
  </si>
  <si>
    <t xml:space="preserve"> 95373</t>
  </si>
  <si>
    <t xml:space="preserve"> 95374</t>
  </si>
  <si>
    <t xml:space="preserve"> 95375</t>
  </si>
  <si>
    <t xml:space="preserve"> 95376</t>
  </si>
  <si>
    <t xml:space="preserve"> 95377</t>
  </si>
  <si>
    <t xml:space="preserve"> 95378</t>
  </si>
  <si>
    <t xml:space="preserve"> 95379</t>
  </si>
  <si>
    <t xml:space="preserve"> 95380</t>
  </si>
  <si>
    <t xml:space="preserve"> 95381</t>
  </si>
  <si>
    <t xml:space="preserve"> 95382</t>
  </si>
  <si>
    <t xml:space="preserve"> 95383</t>
  </si>
  <si>
    <t xml:space="preserve"> 95385</t>
  </si>
  <si>
    <t xml:space="preserve"> 95386</t>
  </si>
  <si>
    <t xml:space="preserve"> 95387</t>
  </si>
  <si>
    <t xml:space="preserve"> 95388</t>
  </si>
  <si>
    <t xml:space="preserve"> 95389</t>
  </si>
  <si>
    <t xml:space="preserve"> 95391</t>
  </si>
  <si>
    <t xml:space="preserve"> 95397</t>
  </si>
  <si>
    <t xml:space="preserve"> 95401</t>
  </si>
  <si>
    <t xml:space="preserve"> 95402</t>
  </si>
  <si>
    <t xml:space="preserve"> 95403</t>
  </si>
  <si>
    <t xml:space="preserve"> 95404</t>
  </si>
  <si>
    <t xml:space="preserve"> 95405</t>
  </si>
  <si>
    <t xml:space="preserve"> 95407</t>
  </si>
  <si>
    <t xml:space="preserve"> 95409</t>
  </si>
  <si>
    <t xml:space="preserve"> 95410</t>
  </si>
  <si>
    <t xml:space="preserve"> 95412</t>
  </si>
  <si>
    <t xml:space="preserve"> 95415</t>
  </si>
  <si>
    <t xml:space="preserve"> 95416</t>
  </si>
  <si>
    <t xml:space="preserve"> 95417</t>
  </si>
  <si>
    <t xml:space="preserve"> 95418</t>
  </si>
  <si>
    <t xml:space="preserve"> 95419</t>
  </si>
  <si>
    <t xml:space="preserve"> 95420</t>
  </si>
  <si>
    <t xml:space="preserve"> 95421</t>
  </si>
  <si>
    <t xml:space="preserve"> 95422</t>
  </si>
  <si>
    <t xml:space="preserve"> 95423</t>
  </si>
  <si>
    <t xml:space="preserve"> 95424</t>
  </si>
  <si>
    <t xml:space="preserve"> 95425</t>
  </si>
  <si>
    <t xml:space="preserve"> 95426</t>
  </si>
  <si>
    <t xml:space="preserve"> 95427</t>
  </si>
  <si>
    <t xml:space="preserve"> 95428</t>
  </si>
  <si>
    <t xml:space="preserve"> 95429</t>
  </si>
  <si>
    <t xml:space="preserve"> 95430</t>
  </si>
  <si>
    <t xml:space="preserve"> 95431</t>
  </si>
  <si>
    <t xml:space="preserve"> 95432</t>
  </si>
  <si>
    <t xml:space="preserve"> 95433</t>
  </si>
  <si>
    <t xml:space="preserve"> 95435</t>
  </si>
  <si>
    <t xml:space="preserve"> 95436</t>
  </si>
  <si>
    <t xml:space="preserve"> 95437</t>
  </si>
  <si>
    <t xml:space="preserve"> 95439</t>
  </si>
  <si>
    <t xml:space="preserve"> 95441</t>
  </si>
  <si>
    <t xml:space="preserve"> 95442</t>
  </si>
  <si>
    <t xml:space="preserve"> 95443</t>
  </si>
  <si>
    <t xml:space="preserve"> 95444</t>
  </si>
  <si>
    <t xml:space="preserve"> 95445</t>
  </si>
  <si>
    <t xml:space="preserve"> 95446</t>
  </si>
  <si>
    <t xml:space="preserve"> 95448</t>
  </si>
  <si>
    <t xml:space="preserve"> 95449</t>
  </si>
  <si>
    <t xml:space="preserve"> 95450</t>
  </si>
  <si>
    <t xml:space="preserve"> 95451</t>
  </si>
  <si>
    <t xml:space="preserve"> 95452</t>
  </si>
  <si>
    <t xml:space="preserve"> 95453</t>
  </si>
  <si>
    <t xml:space="preserve"> 95454</t>
  </si>
  <si>
    <t xml:space="preserve"> 95456</t>
  </si>
  <si>
    <t xml:space="preserve"> 95457</t>
  </si>
  <si>
    <t xml:space="preserve"> 95458</t>
  </si>
  <si>
    <t xml:space="preserve"> 95459</t>
  </si>
  <si>
    <t xml:space="preserve"> 95460</t>
  </si>
  <si>
    <t xml:space="preserve"> 95461</t>
  </si>
  <si>
    <t xml:space="preserve"> 95462</t>
  </si>
  <si>
    <t xml:space="preserve"> 95463</t>
  </si>
  <si>
    <t xml:space="preserve"> 95464</t>
  </si>
  <si>
    <t xml:space="preserve"> 95465</t>
  </si>
  <si>
    <t xml:space="preserve"> 95466</t>
  </si>
  <si>
    <t xml:space="preserve"> 95467</t>
  </si>
  <si>
    <t xml:space="preserve"> 95468</t>
  </si>
  <si>
    <t xml:space="preserve"> 95469</t>
  </si>
  <si>
    <t xml:space="preserve"> 95470</t>
  </si>
  <si>
    <t xml:space="preserve"> 95471</t>
  </si>
  <si>
    <t xml:space="preserve"> 95472</t>
  </si>
  <si>
    <t xml:space="preserve"> 95473</t>
  </si>
  <si>
    <t xml:space="preserve"> 95476</t>
  </si>
  <si>
    <t xml:space="preserve"> 95480</t>
  </si>
  <si>
    <t xml:space="preserve"> 95481</t>
  </si>
  <si>
    <t xml:space="preserve"> 95482</t>
  </si>
  <si>
    <t xml:space="preserve"> 95485</t>
  </si>
  <si>
    <t xml:space="preserve"> 95486</t>
  </si>
  <si>
    <t xml:space="preserve"> 95487</t>
  </si>
  <si>
    <t xml:space="preserve"> 95488</t>
  </si>
  <si>
    <t xml:space="preserve"> 95490</t>
  </si>
  <si>
    <t xml:space="preserve"> 95492</t>
  </si>
  <si>
    <t xml:space="preserve"> 95493</t>
  </si>
  <si>
    <t xml:space="preserve"> 95494</t>
  </si>
  <si>
    <t xml:space="preserve"> 95497</t>
  </si>
  <si>
    <t xml:space="preserve"> 95501</t>
  </si>
  <si>
    <t xml:space="preserve"> 95502</t>
  </si>
  <si>
    <t xml:space="preserve"> 95503</t>
  </si>
  <si>
    <t xml:space="preserve"> 95511</t>
  </si>
  <si>
    <t xml:space="preserve"> 95514</t>
  </si>
  <si>
    <t xml:space="preserve"> 95518</t>
  </si>
  <si>
    <t xml:space="preserve"> 95519</t>
  </si>
  <si>
    <t xml:space="preserve"> 95521</t>
  </si>
  <si>
    <t xml:space="preserve"> 95524</t>
  </si>
  <si>
    <t xml:space="preserve"> 95525</t>
  </si>
  <si>
    <t xml:space="preserve"> 95526</t>
  </si>
  <si>
    <t xml:space="preserve"> 95527</t>
  </si>
  <si>
    <t xml:space="preserve"> 95528</t>
  </si>
  <si>
    <t xml:space="preserve"> 95531</t>
  </si>
  <si>
    <t xml:space="preserve"> 95534</t>
  </si>
  <si>
    <t xml:space="preserve"> 95536</t>
  </si>
  <si>
    <t xml:space="preserve"> 95537</t>
  </si>
  <si>
    <t xml:space="preserve"> 95538</t>
  </si>
  <si>
    <t xml:space="preserve"> 95540</t>
  </si>
  <si>
    <t xml:space="preserve"> 95542</t>
  </si>
  <si>
    <t xml:space="preserve"> 95543</t>
  </si>
  <si>
    <t xml:space="preserve"> 95545</t>
  </si>
  <si>
    <t xml:space="preserve"> 95546</t>
  </si>
  <si>
    <t xml:space="preserve"> 95547</t>
  </si>
  <si>
    <t xml:space="preserve"> 95548</t>
  </si>
  <si>
    <t xml:space="preserve"> 95549</t>
  </si>
  <si>
    <t xml:space="preserve"> 95550</t>
  </si>
  <si>
    <t xml:space="preserve"> 95551</t>
  </si>
  <si>
    <t xml:space="preserve"> 95552</t>
  </si>
  <si>
    <t xml:space="preserve"> 95553</t>
  </si>
  <si>
    <t xml:space="preserve"> 95554</t>
  </si>
  <si>
    <t xml:space="preserve"> 95555</t>
  </si>
  <si>
    <t xml:space="preserve"> 95556</t>
  </si>
  <si>
    <t xml:space="preserve"> 95558</t>
  </si>
  <si>
    <t xml:space="preserve"> 95559</t>
  </si>
  <si>
    <t xml:space="preserve"> 95560</t>
  </si>
  <si>
    <t xml:space="preserve"> 95562</t>
  </si>
  <si>
    <t xml:space="preserve"> 95563</t>
  </si>
  <si>
    <t xml:space="preserve"> 95564</t>
  </si>
  <si>
    <t xml:space="preserve"> 95565</t>
  </si>
  <si>
    <t xml:space="preserve"> 95567</t>
  </si>
  <si>
    <t xml:space="preserve"> 95568</t>
  </si>
  <si>
    <t xml:space="preserve"> 95569</t>
  </si>
  <si>
    <t xml:space="preserve"> 95570</t>
  </si>
  <si>
    <t xml:space="preserve"> 95571</t>
  </si>
  <si>
    <t xml:space="preserve"> 95573</t>
  </si>
  <si>
    <t xml:space="preserve"> 95585</t>
  </si>
  <si>
    <t xml:space="preserve"> 95587</t>
  </si>
  <si>
    <t xml:space="preserve"> 95589</t>
  </si>
  <si>
    <t xml:space="preserve"> 95595</t>
  </si>
  <si>
    <t xml:space="preserve"> 95601</t>
  </si>
  <si>
    <t xml:space="preserve"> 95602</t>
  </si>
  <si>
    <t xml:space="preserve"> 95603</t>
  </si>
  <si>
    <t xml:space="preserve"> 95604</t>
  </si>
  <si>
    <t xml:space="preserve"> 95605</t>
  </si>
  <si>
    <t xml:space="preserve"> 95606</t>
  </si>
  <si>
    <t xml:space="preserve"> 95607</t>
  </si>
  <si>
    <t xml:space="preserve"> 95608</t>
  </si>
  <si>
    <t xml:space="preserve"> 95609</t>
  </si>
  <si>
    <t xml:space="preserve"> 95610</t>
  </si>
  <si>
    <t xml:space="preserve"> 95611</t>
  </si>
  <si>
    <t xml:space="preserve"> 95612</t>
  </si>
  <si>
    <t xml:space="preserve"> 95613</t>
  </si>
  <si>
    <t xml:space="preserve"> 95614</t>
  </si>
  <si>
    <t xml:space="preserve"> 95615</t>
  </si>
  <si>
    <t xml:space="preserve"> 95616</t>
  </si>
  <si>
    <t xml:space="preserve"> 95617</t>
  </si>
  <si>
    <t xml:space="preserve"> 95618</t>
  </si>
  <si>
    <t xml:space="preserve"> 95619</t>
  </si>
  <si>
    <t xml:space="preserve"> 95620</t>
  </si>
  <si>
    <t xml:space="preserve"> 95621</t>
  </si>
  <si>
    <t xml:space="preserve"> 95623</t>
  </si>
  <si>
    <t xml:space="preserve"> 95624</t>
  </si>
  <si>
    <t xml:space="preserve"> 95625</t>
  </si>
  <si>
    <t xml:space="preserve"> 95626</t>
  </si>
  <si>
    <t xml:space="preserve"> 95627</t>
  </si>
  <si>
    <t xml:space="preserve"> 95628</t>
  </si>
  <si>
    <t xml:space="preserve"> 95629</t>
  </si>
  <si>
    <t xml:space="preserve"> 95630</t>
  </si>
  <si>
    <t xml:space="preserve"> 95631</t>
  </si>
  <si>
    <t xml:space="preserve"> 95632</t>
  </si>
  <si>
    <t xml:space="preserve"> 95633</t>
  </si>
  <si>
    <t xml:space="preserve"> 95634</t>
  </si>
  <si>
    <t xml:space="preserve"> 95635</t>
  </si>
  <si>
    <t xml:space="preserve"> 95636</t>
  </si>
  <si>
    <t xml:space="preserve"> 95637</t>
  </si>
  <si>
    <t xml:space="preserve"> 95638</t>
  </si>
  <si>
    <t xml:space="preserve"> 95639</t>
  </si>
  <si>
    <t xml:space="preserve"> 95640</t>
  </si>
  <si>
    <t xml:space="preserve"> 95641</t>
  </si>
  <si>
    <t xml:space="preserve"> 95642</t>
  </si>
  <si>
    <t xml:space="preserve"> 95644</t>
  </si>
  <si>
    <t xml:space="preserve"> 95645</t>
  </si>
  <si>
    <t xml:space="preserve"> 95646</t>
  </si>
  <si>
    <t xml:space="preserve"> 95648</t>
  </si>
  <si>
    <t xml:space="preserve"> 95650</t>
  </si>
  <si>
    <t xml:space="preserve"> 95651</t>
  </si>
  <si>
    <t xml:space="preserve"> 95652</t>
  </si>
  <si>
    <t xml:space="preserve"> 95653</t>
  </si>
  <si>
    <t xml:space="preserve"> 95654</t>
  </si>
  <si>
    <t xml:space="preserve"> 95655</t>
  </si>
  <si>
    <t xml:space="preserve"> 95656</t>
  </si>
  <si>
    <t xml:space="preserve"> 95658</t>
  </si>
  <si>
    <t xml:space="preserve"> 95659</t>
  </si>
  <si>
    <t xml:space="preserve"> 95660</t>
  </si>
  <si>
    <t xml:space="preserve"> 95661</t>
  </si>
  <si>
    <t xml:space="preserve"> 95662</t>
  </si>
  <si>
    <t xml:space="preserve"> 95663</t>
  </si>
  <si>
    <t xml:space="preserve"> 95664</t>
  </si>
  <si>
    <t xml:space="preserve"> 95665</t>
  </si>
  <si>
    <t xml:space="preserve"> 95666</t>
  </si>
  <si>
    <t xml:space="preserve"> 95667</t>
  </si>
  <si>
    <t xml:space="preserve"> 95668</t>
  </si>
  <si>
    <t xml:space="preserve"> 95669</t>
  </si>
  <si>
    <t xml:space="preserve"> 95670</t>
  </si>
  <si>
    <t xml:space="preserve"> 95671</t>
  </si>
  <si>
    <t xml:space="preserve"> 95672</t>
  </si>
  <si>
    <t xml:space="preserve"> 95673</t>
  </si>
  <si>
    <t xml:space="preserve"> 95674</t>
  </si>
  <si>
    <t xml:space="preserve"> 95675</t>
  </si>
  <si>
    <t xml:space="preserve"> 95676</t>
  </si>
  <si>
    <t xml:space="preserve"> 95677</t>
  </si>
  <si>
    <t xml:space="preserve"> 95678</t>
  </si>
  <si>
    <t xml:space="preserve"> 95679</t>
  </si>
  <si>
    <t xml:space="preserve"> 95680</t>
  </si>
  <si>
    <t xml:space="preserve"> 95681</t>
  </si>
  <si>
    <t xml:space="preserve"> 95682</t>
  </si>
  <si>
    <t xml:space="preserve"> 95683</t>
  </si>
  <si>
    <t xml:space="preserve"> 95684</t>
  </si>
  <si>
    <t xml:space="preserve"> 95685</t>
  </si>
  <si>
    <t xml:space="preserve"> 95686</t>
  </si>
  <si>
    <t xml:space="preserve"> 95687</t>
  </si>
  <si>
    <t xml:space="preserve"> 95688</t>
  </si>
  <si>
    <t xml:space="preserve"> 95689</t>
  </si>
  <si>
    <t xml:space="preserve"> 95690</t>
  </si>
  <si>
    <t xml:space="preserve"> 95691</t>
  </si>
  <si>
    <t xml:space="preserve"> 95692</t>
  </si>
  <si>
    <t xml:space="preserve"> 95693</t>
  </si>
  <si>
    <t xml:space="preserve"> 95694</t>
  </si>
  <si>
    <t xml:space="preserve"> 95695</t>
  </si>
  <si>
    <t xml:space="preserve"> 95696</t>
  </si>
  <si>
    <t xml:space="preserve"> 95697</t>
  </si>
  <si>
    <t xml:space="preserve"> 95698</t>
  </si>
  <si>
    <t xml:space="preserve"> 95699</t>
  </si>
  <si>
    <t xml:space="preserve"> 95701</t>
  </si>
  <si>
    <t xml:space="preserve"> 95703</t>
  </si>
  <si>
    <t xml:space="preserve"> 95709</t>
  </si>
  <si>
    <t xml:space="preserve"> 95712</t>
  </si>
  <si>
    <t xml:space="preserve"> 95713</t>
  </si>
  <si>
    <t xml:space="preserve"> 95714</t>
  </si>
  <si>
    <t xml:space="preserve"> 95715</t>
  </si>
  <si>
    <t xml:space="preserve"> 95717</t>
  </si>
  <si>
    <t xml:space="preserve"> 95720</t>
  </si>
  <si>
    <t xml:space="preserve"> 95721</t>
  </si>
  <si>
    <t xml:space="preserve"> 95722</t>
  </si>
  <si>
    <t xml:space="preserve"> 95724</t>
  </si>
  <si>
    <t xml:space="preserve"> 95726</t>
  </si>
  <si>
    <t xml:space="preserve"> 95728</t>
  </si>
  <si>
    <t xml:space="preserve"> 95735</t>
  </si>
  <si>
    <t xml:space="preserve"> 95736</t>
  </si>
  <si>
    <t xml:space="preserve"> 95741</t>
  </si>
  <si>
    <t xml:space="preserve"> 95742</t>
  </si>
  <si>
    <t xml:space="preserve"> 95746</t>
  </si>
  <si>
    <t xml:space="preserve"> 95747</t>
  </si>
  <si>
    <t xml:space="preserve"> 95757</t>
  </si>
  <si>
    <t xml:space="preserve"> 95758</t>
  </si>
  <si>
    <t xml:space="preserve"> 95759</t>
  </si>
  <si>
    <t xml:space="preserve"> 95762</t>
  </si>
  <si>
    <t xml:space="preserve"> 95763</t>
  </si>
  <si>
    <t xml:space="preserve"> 95765</t>
  </si>
  <si>
    <t xml:space="preserve"> 95776</t>
  </si>
  <si>
    <t xml:space="preserve"> 95798</t>
  </si>
  <si>
    <t xml:space="preserve"> 95811</t>
  </si>
  <si>
    <t xml:space="preserve"> 95813</t>
  </si>
  <si>
    <t xml:space="preserve"> 95814</t>
  </si>
  <si>
    <t xml:space="preserve"> 95815</t>
  </si>
  <si>
    <t xml:space="preserve"> 95816</t>
  </si>
  <si>
    <t xml:space="preserve"> 95817</t>
  </si>
  <si>
    <t xml:space="preserve"> 95818</t>
  </si>
  <si>
    <t xml:space="preserve"> 95819</t>
  </si>
  <si>
    <t xml:space="preserve"> 95820</t>
  </si>
  <si>
    <t xml:space="preserve"> 95821</t>
  </si>
  <si>
    <t xml:space="preserve"> 95822</t>
  </si>
  <si>
    <t xml:space="preserve"> 95823</t>
  </si>
  <si>
    <t xml:space="preserve"> 95824</t>
  </si>
  <si>
    <t xml:space="preserve"> 95825</t>
  </si>
  <si>
    <t xml:space="preserve"> 95826</t>
  </si>
  <si>
    <t xml:space="preserve"> 95827</t>
  </si>
  <si>
    <t xml:space="preserve"> 95828</t>
  </si>
  <si>
    <t xml:space="preserve"> 95829</t>
  </si>
  <si>
    <t xml:space="preserve"> 95830</t>
  </si>
  <si>
    <t xml:space="preserve"> 95831</t>
  </si>
  <si>
    <t xml:space="preserve"> 95832</t>
  </si>
  <si>
    <t xml:space="preserve"> 95833</t>
  </si>
  <si>
    <t xml:space="preserve"> 95834</t>
  </si>
  <si>
    <t xml:space="preserve"> 95835</t>
  </si>
  <si>
    <t xml:space="preserve"> 95836</t>
  </si>
  <si>
    <t xml:space="preserve"> 95837</t>
  </si>
  <si>
    <t xml:space="preserve"> 95838</t>
  </si>
  <si>
    <t xml:space="preserve"> 95841</t>
  </si>
  <si>
    <t xml:space="preserve"> 95842</t>
  </si>
  <si>
    <t xml:space="preserve"> 95843</t>
  </si>
  <si>
    <t xml:space="preserve"> 95852</t>
  </si>
  <si>
    <t xml:space="preserve"> 95853</t>
  </si>
  <si>
    <t xml:space="preserve"> 95864</t>
  </si>
  <si>
    <t xml:space="preserve"> 95866</t>
  </si>
  <si>
    <t xml:space="preserve"> 95901</t>
  </si>
  <si>
    <t xml:space="preserve"> 95903</t>
  </si>
  <si>
    <t xml:space="preserve"> 95910</t>
  </si>
  <si>
    <t xml:space="preserve"> 95912</t>
  </si>
  <si>
    <t xml:space="preserve"> 95913</t>
  </si>
  <si>
    <t xml:space="preserve"> 95914</t>
  </si>
  <si>
    <t xml:space="preserve"> 95915</t>
  </si>
  <si>
    <t xml:space="preserve"> 95916</t>
  </si>
  <si>
    <t xml:space="preserve"> 95917</t>
  </si>
  <si>
    <t xml:space="preserve"> 95918</t>
  </si>
  <si>
    <t xml:space="preserve"> 95919</t>
  </si>
  <si>
    <t xml:space="preserve"> 95920</t>
  </si>
  <si>
    <t xml:space="preserve"> 95922</t>
  </si>
  <si>
    <t xml:space="preserve"> 95923</t>
  </si>
  <si>
    <t xml:space="preserve"> 95924</t>
  </si>
  <si>
    <t xml:space="preserve"> 95925</t>
  </si>
  <si>
    <t xml:space="preserve"> 95926</t>
  </si>
  <si>
    <t xml:space="preserve"> 95927</t>
  </si>
  <si>
    <t xml:space="preserve"> 95928</t>
  </si>
  <si>
    <t xml:space="preserve"> 95929</t>
  </si>
  <si>
    <t xml:space="preserve"> 95930</t>
  </si>
  <si>
    <t xml:space="preserve"> 95932</t>
  </si>
  <si>
    <t xml:space="preserve"> 95934</t>
  </si>
  <si>
    <t xml:space="preserve"> 95935</t>
  </si>
  <si>
    <t xml:space="preserve"> 95936</t>
  </si>
  <si>
    <t xml:space="preserve"> 95937</t>
  </si>
  <si>
    <t xml:space="preserve"> 95938</t>
  </si>
  <si>
    <t xml:space="preserve"> 95939</t>
  </si>
  <si>
    <t xml:space="preserve"> 95940</t>
  </si>
  <si>
    <t xml:space="preserve"> 95941</t>
  </si>
  <si>
    <t xml:space="preserve"> 95942</t>
  </si>
  <si>
    <t xml:space="preserve"> 95943</t>
  </si>
  <si>
    <t xml:space="preserve"> 95944</t>
  </si>
  <si>
    <t xml:space="preserve"> 95945</t>
  </si>
  <si>
    <t xml:space="preserve"> 95946</t>
  </si>
  <si>
    <t xml:space="preserve"> 95947</t>
  </si>
  <si>
    <t xml:space="preserve"> 95948</t>
  </si>
  <si>
    <t xml:space="preserve"> 95949</t>
  </si>
  <si>
    <t xml:space="preserve"> 95950</t>
  </si>
  <si>
    <t xml:space="preserve"> 95951</t>
  </si>
  <si>
    <t xml:space="preserve"> 95953</t>
  </si>
  <si>
    <t xml:space="preserve"> 95954</t>
  </si>
  <si>
    <t xml:space="preserve"> 95955</t>
  </si>
  <si>
    <t xml:space="preserve"> 95956</t>
  </si>
  <si>
    <t xml:space="preserve"> 95957</t>
  </si>
  <si>
    <t xml:space="preserve"> 95958</t>
  </si>
  <si>
    <t xml:space="preserve"> 95959</t>
  </si>
  <si>
    <t xml:space="preserve"> 95960</t>
  </si>
  <si>
    <t xml:space="preserve"> 95961</t>
  </si>
  <si>
    <t xml:space="preserve"> 95962</t>
  </si>
  <si>
    <t xml:space="preserve"> 95963</t>
  </si>
  <si>
    <t xml:space="preserve"> 95965</t>
  </si>
  <si>
    <t xml:space="preserve"> 95966</t>
  </si>
  <si>
    <t xml:space="preserve"> 95967</t>
  </si>
  <si>
    <t xml:space="preserve"> 95968</t>
  </si>
  <si>
    <t xml:space="preserve"> 95969</t>
  </si>
  <si>
    <t xml:space="preserve"> 95970</t>
  </si>
  <si>
    <t xml:space="preserve"> 95971</t>
  </si>
  <si>
    <t xml:space="preserve"> 95972</t>
  </si>
  <si>
    <t xml:space="preserve"> 95973</t>
  </si>
  <si>
    <t xml:space="preserve"> 95974</t>
  </si>
  <si>
    <t xml:space="preserve"> 95975</t>
  </si>
  <si>
    <t xml:space="preserve"> 95977</t>
  </si>
  <si>
    <t xml:space="preserve"> 95978</t>
  </si>
  <si>
    <t xml:space="preserve"> 95979</t>
  </si>
  <si>
    <t xml:space="preserve"> 95980</t>
  </si>
  <si>
    <t xml:space="preserve"> 95981</t>
  </si>
  <si>
    <t xml:space="preserve"> 95982</t>
  </si>
  <si>
    <t xml:space="preserve"> 95983</t>
  </si>
  <si>
    <t xml:space="preserve"> 95984</t>
  </si>
  <si>
    <t xml:space="preserve"> 95986</t>
  </si>
  <si>
    <t xml:space="preserve"> 95987</t>
  </si>
  <si>
    <t xml:space="preserve"> 95988</t>
  </si>
  <si>
    <t xml:space="preserve"> 95991</t>
  </si>
  <si>
    <t xml:space="preserve"> 95992</t>
  </si>
  <si>
    <t xml:space="preserve"> 95993</t>
  </si>
  <si>
    <t xml:space="preserve"> 96001</t>
  </si>
  <si>
    <t xml:space="preserve"> 96002</t>
  </si>
  <si>
    <t xml:space="preserve"> 96003</t>
  </si>
  <si>
    <t xml:space="preserve"> 96006</t>
  </si>
  <si>
    <t xml:space="preserve"> 96007</t>
  </si>
  <si>
    <t xml:space="preserve"> 96008</t>
  </si>
  <si>
    <t xml:space="preserve"> 96009</t>
  </si>
  <si>
    <t xml:space="preserve"> 96010</t>
  </si>
  <si>
    <t xml:space="preserve"> 96011</t>
  </si>
  <si>
    <t xml:space="preserve"> 96013</t>
  </si>
  <si>
    <t xml:space="preserve"> 96014</t>
  </si>
  <si>
    <t xml:space="preserve"> 96015</t>
  </si>
  <si>
    <t xml:space="preserve"> 96016</t>
  </si>
  <si>
    <t xml:space="preserve"> 96017</t>
  </si>
  <si>
    <t xml:space="preserve"> 96019</t>
  </si>
  <si>
    <t xml:space="preserve"> 96020</t>
  </si>
  <si>
    <t xml:space="preserve"> 96021</t>
  </si>
  <si>
    <t xml:space="preserve"> 96022</t>
  </si>
  <si>
    <t xml:space="preserve"> 96023</t>
  </si>
  <si>
    <t xml:space="preserve"> 96024</t>
  </si>
  <si>
    <t xml:space="preserve"> 96025</t>
  </si>
  <si>
    <t xml:space="preserve"> 96027</t>
  </si>
  <si>
    <t xml:space="preserve"> 96028</t>
  </si>
  <si>
    <t xml:space="preserve"> 96029</t>
  </si>
  <si>
    <t xml:space="preserve"> 96031</t>
  </si>
  <si>
    <t xml:space="preserve"> 96032</t>
  </si>
  <si>
    <t xml:space="preserve"> 96033</t>
  </si>
  <si>
    <t xml:space="preserve"> 96034</t>
  </si>
  <si>
    <t xml:space="preserve"> 96035</t>
  </si>
  <si>
    <t xml:space="preserve"> 96037</t>
  </si>
  <si>
    <t xml:space="preserve"> 96038</t>
  </si>
  <si>
    <t xml:space="preserve"> 96039</t>
  </si>
  <si>
    <t xml:space="preserve"> 96040</t>
  </si>
  <si>
    <t xml:space="preserve"> 96041</t>
  </si>
  <si>
    <t xml:space="preserve"> 96044</t>
  </si>
  <si>
    <t xml:space="preserve"> 96046</t>
  </si>
  <si>
    <t xml:space="preserve"> 96047</t>
  </si>
  <si>
    <t xml:space="preserve"> 96048</t>
  </si>
  <si>
    <t xml:space="preserve"> 96049</t>
  </si>
  <si>
    <t xml:space="preserve"> 96050</t>
  </si>
  <si>
    <t xml:space="preserve"> 96051</t>
  </si>
  <si>
    <t xml:space="preserve"> 96052</t>
  </si>
  <si>
    <t xml:space="preserve"> 96054</t>
  </si>
  <si>
    <t xml:space="preserve"> 96055</t>
  </si>
  <si>
    <t xml:space="preserve"> 96056</t>
  </si>
  <si>
    <t xml:space="preserve"> 96057</t>
  </si>
  <si>
    <t xml:space="preserve"> 96058</t>
  </si>
  <si>
    <t xml:space="preserve"> 96059</t>
  </si>
  <si>
    <t xml:space="preserve"> 96061</t>
  </si>
  <si>
    <t xml:space="preserve"> 96062</t>
  </si>
  <si>
    <t xml:space="preserve"> 96063</t>
  </si>
  <si>
    <t xml:space="preserve"> 96064</t>
  </si>
  <si>
    <t xml:space="preserve"> 96065</t>
  </si>
  <si>
    <t xml:space="preserve"> 96067</t>
  </si>
  <si>
    <t xml:space="preserve"> 96068</t>
  </si>
  <si>
    <t xml:space="preserve"> 96069</t>
  </si>
  <si>
    <t xml:space="preserve"> 96070</t>
  </si>
  <si>
    <t xml:space="preserve"> 96071</t>
  </si>
  <si>
    <t xml:space="preserve"> 96073</t>
  </si>
  <si>
    <t xml:space="preserve"> 96074</t>
  </si>
  <si>
    <t xml:space="preserve"> 96075</t>
  </si>
  <si>
    <t xml:space="preserve"> 96076</t>
  </si>
  <si>
    <t xml:space="preserve"> 96078</t>
  </si>
  <si>
    <t xml:space="preserve"> 96079</t>
  </si>
  <si>
    <t xml:space="preserve"> 96080</t>
  </si>
  <si>
    <t xml:space="preserve"> 96084</t>
  </si>
  <si>
    <t xml:space="preserve"> 96085</t>
  </si>
  <si>
    <t xml:space="preserve"> 96086</t>
  </si>
  <si>
    <t xml:space="preserve"> 96087</t>
  </si>
  <si>
    <t xml:space="preserve"> 96088</t>
  </si>
  <si>
    <t xml:space="preserve"> 96089</t>
  </si>
  <si>
    <t xml:space="preserve"> 96090</t>
  </si>
  <si>
    <t xml:space="preserve"> 96091</t>
  </si>
  <si>
    <t xml:space="preserve"> 96092</t>
  </si>
  <si>
    <t xml:space="preserve"> 96093</t>
  </si>
  <si>
    <t xml:space="preserve"> 96094</t>
  </si>
  <si>
    <t xml:space="preserve"> 96095</t>
  </si>
  <si>
    <t xml:space="preserve"> 96096</t>
  </si>
  <si>
    <t xml:space="preserve"> 96097</t>
  </si>
  <si>
    <t xml:space="preserve"> 96099</t>
  </si>
  <si>
    <t xml:space="preserve"> 96101</t>
  </si>
  <si>
    <t xml:space="preserve"> 96103</t>
  </si>
  <si>
    <t xml:space="preserve"> 96104</t>
  </si>
  <si>
    <t xml:space="preserve"> 96105</t>
  </si>
  <si>
    <t xml:space="preserve"> 96106</t>
  </si>
  <si>
    <t xml:space="preserve"> 96107</t>
  </si>
  <si>
    <t xml:space="preserve"> 96108</t>
  </si>
  <si>
    <t xml:space="preserve"> 96109</t>
  </si>
  <si>
    <t xml:space="preserve"> 96110</t>
  </si>
  <si>
    <t xml:space="preserve"> 96111</t>
  </si>
  <si>
    <t xml:space="preserve"> 96112</t>
  </si>
  <si>
    <t xml:space="preserve"> 96113</t>
  </si>
  <si>
    <t xml:space="preserve"> 96114</t>
  </si>
  <si>
    <t xml:space="preserve"> 96115</t>
  </si>
  <si>
    <t xml:space="preserve"> 96116</t>
  </si>
  <si>
    <t xml:space="preserve"> 96117</t>
  </si>
  <si>
    <t xml:space="preserve"> 96118</t>
  </si>
  <si>
    <t xml:space="preserve"> 96119</t>
  </si>
  <si>
    <t xml:space="preserve"> 96120</t>
  </si>
  <si>
    <t xml:space="preserve"> 96121</t>
  </si>
  <si>
    <t xml:space="preserve"> 96122</t>
  </si>
  <si>
    <t xml:space="preserve"> 96123</t>
  </si>
  <si>
    <t xml:space="preserve"> 96124</t>
  </si>
  <si>
    <t xml:space="preserve"> 96125</t>
  </si>
  <si>
    <t xml:space="preserve"> 96126</t>
  </si>
  <si>
    <t xml:space="preserve"> 96127</t>
  </si>
  <si>
    <t xml:space="preserve"> 96128</t>
  </si>
  <si>
    <t xml:space="preserve"> 96129</t>
  </si>
  <si>
    <t xml:space="preserve"> 96130</t>
  </si>
  <si>
    <t xml:space="preserve"> 96132</t>
  </si>
  <si>
    <t xml:space="preserve"> 96133</t>
  </si>
  <si>
    <t xml:space="preserve"> 96134</t>
  </si>
  <si>
    <t xml:space="preserve"> 96135</t>
  </si>
  <si>
    <t xml:space="preserve"> 96136</t>
  </si>
  <si>
    <t xml:space="preserve"> 96137</t>
  </si>
  <si>
    <t xml:space="preserve"> 96140</t>
  </si>
  <si>
    <t xml:space="preserve"> 96141</t>
  </si>
  <si>
    <t xml:space="preserve"> 96142</t>
  </si>
  <si>
    <t xml:space="preserve"> 96143</t>
  </si>
  <si>
    <t xml:space="preserve"> 96145</t>
  </si>
  <si>
    <t xml:space="preserve"> 96146</t>
  </si>
  <si>
    <t xml:space="preserve"> 96148</t>
  </si>
  <si>
    <t xml:space="preserve"> 96150</t>
  </si>
  <si>
    <t xml:space="preserve"> 96151</t>
  </si>
  <si>
    <t xml:space="preserve"> 96152</t>
  </si>
  <si>
    <t xml:space="preserve"> 96154</t>
  </si>
  <si>
    <t xml:space="preserve"> 96155</t>
  </si>
  <si>
    <t xml:space="preserve"> 96156</t>
  </si>
  <si>
    <t xml:space="preserve"> 96157</t>
  </si>
  <si>
    <t xml:space="preserve"> 96158</t>
  </si>
  <si>
    <t xml:space="preserve"> 96160</t>
  </si>
  <si>
    <t xml:space="preserve"> 96161</t>
  </si>
  <si>
    <t xml:space="preserve"> 96162</t>
  </si>
  <si>
    <t xml:space="preserve"> 97635</t>
  </si>
  <si>
    <t>*Selected ZIP Factor</t>
  </si>
  <si>
    <t>*Indicated and Selected LRFs are off-balanced using Rental Dwelling exposures so the average statewide LRF is equal to 1.000.</t>
  </si>
  <si>
    <t>Note: All impacts were measured using our procedure in which each policy as of November 30, 2022 is re-rated using the current and proposed rate structure.</t>
  </si>
  <si>
    <t>Minimum Premium Impact*</t>
  </si>
  <si>
    <t>* Minimum Premium Impact reflects the difference between the calculated policy premium and the applied minimum premium.</t>
  </si>
  <si>
    <t>Current*</t>
  </si>
  <si>
    <t>ZIP Code Rating</t>
  </si>
  <si>
    <t>92357</t>
  </si>
  <si>
    <t>92402</t>
  </si>
  <si>
    <t>* Base rate resulting in a 0.0% change after replacing zone base rates and subzone factors with a single base rate and ZIP code factors</t>
  </si>
  <si>
    <t>Note: Final base rate adjustments are applied to achieve our target overall rate impact. While we do not have separate fixed and variable components, the impacts of the base rate increase are flattened by the presence of Optional Coverages with separate premiums. Because of this additional premium, the proposed changes to the base rates are larger than the total overall proposed rate effect from the base rate changes.</t>
  </si>
  <si>
    <t>Additionally, Closed with Payment claim counts are not explicitly collected. Rather, an assumption-based</t>
  </si>
  <si>
    <t>comparing the results of the paid claim count development triangles and the triangles developed for</t>
  </si>
  <si>
    <t>approach is used to develop these claim counts. As such, some discrepancies may exist when</t>
  </si>
  <si>
    <t>State Farm is utilizing the earthquake simulation models from CoreLogic RQE v21.0, RMS RiskLink 21.0 and AIR</t>
  </si>
  <si>
    <t xml:space="preserve">regarding RQE v21.0, and from AIR regarding Touchstone v9.0 which are used in this filing for the </t>
  </si>
  <si>
    <t>Touchstone v9.0 to provide annual fire following earthquake property loss estimates.  The RQE model is used by the</t>
  </si>
  <si>
    <t>Please refer to the attached documentation from RMS regarding RiskLink 21.0, from CoreLogic</t>
  </si>
  <si>
    <t>The amounts in Column (2) are expected to be $0 for future years as a result of our filing (CDI # 19-4025) that removes the State Farm Payment</t>
  </si>
  <si>
    <t>State Farm General Insurance Company's fire exposure as of 9/30/2021 is used for the simulations to</t>
  </si>
  <si>
    <t>Exhibit 15A</t>
  </si>
  <si>
    <t>Exhibit 15B</t>
  </si>
  <si>
    <t>Location Rating Factor Calculation</t>
  </si>
  <si>
    <t>GRID ID - XXXXXXXXXX</t>
  </si>
  <si>
    <t>Loss Period - 1/2011-12/2020 / Premium Period - 1/2020-12/2020</t>
  </si>
  <si>
    <t>GRID Cell</t>
  </si>
  <si>
    <t>Non-catastrophe Fire Peril</t>
  </si>
  <si>
    <t>Experience Area</t>
  </si>
  <si>
    <t>Statewide</t>
  </si>
  <si>
    <t>Non-catastrophe Loss &amp; ALAE</t>
  </si>
  <si>
    <t>Common Risk Exposure</t>
  </si>
  <si>
    <t>Exposure * Peril Exposure Adjustment</t>
  </si>
  <si>
    <t>Non-catastrophe Loss &amp; ALAE/Common Risk Exposure</t>
  </si>
  <si>
    <t>Capped Non-catastrophe Loss &amp; ALAE/Common Risk Exposure</t>
  </si>
  <si>
    <t>Credibility Standard</t>
  </si>
  <si>
    <t>Based on 90% Confidence Interval and 15% Error</t>
  </si>
  <si>
    <t>Non-catastrophe Claims</t>
  </si>
  <si>
    <t>Credibility</t>
  </si>
  <si>
    <t>Minimum{[(6) / (5)] ^ [0.5] , 0.5000}</t>
  </si>
  <si>
    <t>Modeled Non-catastrophe Loss &amp; ALAE Relativity</t>
  </si>
  <si>
    <t>Modeled Non-catastrophe Loss &amp; ALAE/Common Risk Exposure</t>
  </si>
  <si>
    <t>(10)</t>
  </si>
  <si>
    <t>Expected Non-catastrophe Loss &amp; ALAE/Common Risk Exposure</t>
  </si>
  <si>
    <t>(11)</t>
  </si>
  <si>
    <t>Relative to Statewide</t>
  </si>
  <si>
    <t>Non-catastrophe Crime Peril</t>
  </si>
  <si>
    <t>(12)</t>
  </si>
  <si>
    <t>(13)</t>
  </si>
  <si>
    <t>(14)</t>
  </si>
  <si>
    <t>(15)</t>
  </si>
  <si>
    <t>(16)</t>
  </si>
  <si>
    <t>(17)</t>
  </si>
  <si>
    <t>(18)</t>
  </si>
  <si>
    <t>Minimum{[(17) / (16)] ^ [0.5] , 1.0000}</t>
  </si>
  <si>
    <t>(19)</t>
  </si>
  <si>
    <t>(20)</t>
  </si>
  <si>
    <t>Non-catastrophe OEC Peril</t>
  </si>
  <si>
    <t>(21)</t>
  </si>
  <si>
    <t>(22)</t>
  </si>
  <si>
    <t>(23)</t>
  </si>
  <si>
    <t>(24)</t>
  </si>
  <si>
    <t>(25)</t>
  </si>
  <si>
    <t>(26)</t>
  </si>
  <si>
    <t>(27)</t>
  </si>
  <si>
    <t>Minimum{[(26) / (25)] ^ [0.5] , 1.0000}</t>
  </si>
  <si>
    <t>(28)</t>
  </si>
  <si>
    <t>(29)</t>
  </si>
  <si>
    <t>Non-catastrophe Wind/Hail Peril</t>
  </si>
  <si>
    <t>(30)</t>
  </si>
  <si>
    <t>Expected Non-hurricane Non-catastrophe Loss &amp; ALAE/AIY</t>
  </si>
  <si>
    <t>(31)</t>
  </si>
  <si>
    <t>Latest Year Statewide AIY/Latest Year Statewide Common Risk Exposure</t>
  </si>
  <si>
    <t>(32)</t>
  </si>
  <si>
    <t>Expected Non-hurricane Non-catastrophe Loss &amp; ALAE/Common Risk Exposure</t>
  </si>
  <si>
    <t>(33)</t>
  </si>
  <si>
    <t>Non-catastrophe Liability Peril</t>
  </si>
  <si>
    <t>(34)</t>
  </si>
  <si>
    <t>(35)</t>
  </si>
  <si>
    <t>(36)</t>
  </si>
  <si>
    <t>(37)</t>
  </si>
  <si>
    <t>(38)</t>
  </si>
  <si>
    <t>(39)</t>
  </si>
  <si>
    <t>All Peril Expected Non-hurricane Non-catastrophe Loss &amp; ALAE/Common Risk Exposure</t>
  </si>
  <si>
    <t>(40)</t>
  </si>
  <si>
    <t>ULAE Factor</t>
  </si>
  <si>
    <t>1 + Statewide Non-catastrophe ULAE / Statewide Non-catastrophe Loss &amp; ALAE</t>
  </si>
  <si>
    <t>(41)</t>
  </si>
  <si>
    <t>All Peril Expected Non-hurricane Non-catastrophe Loss &amp; LAE/Common Risk Exposure</t>
  </si>
  <si>
    <t>(42)</t>
  </si>
  <si>
    <t>Expected Non-hurricane Catastrophe Loss &amp; LAE/AIY</t>
  </si>
  <si>
    <t>(43)</t>
  </si>
  <si>
    <t>Expected Hurricane Catastrophe Loss &amp; LAE/AIY</t>
  </si>
  <si>
    <t>(44)</t>
  </si>
  <si>
    <t>(45)</t>
  </si>
  <si>
    <t>Catastrophe Loss &amp; LAE/Common Risk Exposure</t>
  </si>
  <si>
    <t>(46)</t>
  </si>
  <si>
    <t>Total Expected Loss &amp; LAE/Common Risk Exposure</t>
  </si>
  <si>
    <t>(47)</t>
  </si>
  <si>
    <t>(48)</t>
  </si>
  <si>
    <t>Expense Flattening Provision</t>
  </si>
  <si>
    <t>(49)</t>
  </si>
  <si>
    <t>Expense Flattened Factor</t>
  </si>
  <si>
    <t>(50)</t>
  </si>
  <si>
    <t>Indicated Factor</t>
  </si>
  <si>
    <t>(51)</t>
  </si>
  <si>
    <t>Balanced Indicated Factor</t>
  </si>
  <si>
    <t>Exhibit 15C</t>
  </si>
  <si>
    <t>Location Rating Support - Example Zip Code</t>
  </si>
  <si>
    <t>The following calculation shows the development of the Non-Tenant ZIP Code level LRF for an example ZIP code:</t>
  </si>
  <si>
    <t>Exposure Weight
(1)</t>
  </si>
  <si>
    <t>Indicated Non-Tenant LRF
(2)</t>
  </si>
  <si>
    <t>GRID Cell 1</t>
  </si>
  <si>
    <t>GRID Cell 2</t>
  </si>
  <si>
    <t>GRID Cell 3</t>
  </si>
  <si>
    <t>GRID Cell 4</t>
  </si>
  <si>
    <t xml:space="preserve"> = GRID cell Non-Tenant exposure as a ratio to the total Non-Tenant exposure in the ZIP code</t>
  </si>
  <si>
    <t xml:space="preserve"> = Indicated GRID cell Non-Tenant LRF, ZIP Code(2) = Exposure-weighted average of (2) across all GRID cells within the ZIP code</t>
  </si>
  <si>
    <t>The following calculation shows how the Non-Tenant ZIP Code LRFs are off-balanced using Rental Dwelling exposures:</t>
  </si>
  <si>
    <t>Indicated Factor
(3)</t>
  </si>
  <si>
    <t>Rental Dwelling Statewide Indicated  Factor
(4)</t>
  </si>
  <si>
    <t>Rental Dwelling Off-Balanced Indicated Factor
(5)</t>
  </si>
  <si>
    <t xml:space="preserve"> = Average Indicated Non-Tenant ZIP Code LRF calculated above</t>
  </si>
  <si>
    <t xml:space="preserve"> =  Exposure-weighted average of indicated LRFs over all ZIP codes using Rental Dwelling Exposure metrics</t>
  </si>
  <si>
    <t>Exhibit 15D</t>
  </si>
  <si>
    <t xml:space="preserve">Development of Statewide Provisions </t>
  </si>
  <si>
    <t>for WF, FFEQ, and Other Catastrophes</t>
  </si>
  <si>
    <t>Non-Tenant CAT Provision per AIY excluding FFEQ</t>
  </si>
  <si>
    <t>Estimated % of Non-Tenant Cat Provision for WF</t>
  </si>
  <si>
    <t>Non-Tenant WF Cat Provision/AIY</t>
  </si>
  <si>
    <t>Non-Tenant Other Cat Provision/AIY</t>
  </si>
  <si>
    <t>Non-Tenant WF Non Cat Provision/AIY</t>
  </si>
  <si>
    <t>Non-Tenant WF Total Provision/AIY</t>
  </si>
  <si>
    <t>Non-Tenant FFEQ Provision/AIY</t>
  </si>
  <si>
    <t>Non-Tenant Total Provision</t>
  </si>
  <si>
    <t>Notes:</t>
  </si>
  <si>
    <t>Developed from historical % of catastrophe losses due to wildfire.</t>
  </si>
  <si>
    <t>There were approximately $5 billion of Non-Tenant Homeowners</t>
  </si>
  <si>
    <t xml:space="preserve">catastrophe losses from 1990 to 2020, where approximately </t>
  </si>
  <si>
    <t xml:space="preserve">$3.8 billion of those were attributed to wildfire. </t>
  </si>
  <si>
    <t>$3,796,832,315 / $5,071,018,576 = 74.87%</t>
  </si>
  <si>
    <t>(1) x (2)</t>
  </si>
  <si>
    <t>(1) x (1 - (2))</t>
  </si>
  <si>
    <t>Developed from estimated historical non-cat WF losses / AIY.</t>
  </si>
  <si>
    <t>From 2011-2020, the estimated non-cat wildfire losses were approximately</t>
  </si>
  <si>
    <t xml:space="preserve">$257 million. Dividing this by the 2011-2020 AIY of approximately $4.7 billion </t>
  </si>
  <si>
    <t>yields the non-catastrophe provision of 0.0545.</t>
  </si>
  <si>
    <t>$257,115,953 / 4,716,719,279 = 0.0545</t>
  </si>
  <si>
    <t>(3) + (5)</t>
  </si>
  <si>
    <t>Exhibit 9 - p5 of SFMA-133283250</t>
  </si>
  <si>
    <t>(4) + (6) + (7)</t>
  </si>
  <si>
    <t>Exhibit 9 - p1 of SFMA-133569018</t>
  </si>
  <si>
    <t xml:space="preserve"> =  (3) / (4); This aligns to Column C (Indicated Average HO LRF) as shown in Exhibit 15A</t>
  </si>
  <si>
    <t xml:space="preserve">Number of Policies </t>
  </si>
  <si>
    <t>Average $
Rate Impact</t>
  </si>
  <si>
    <t>Average %
Rate Impact</t>
  </si>
  <si>
    <t>Max $
Impact</t>
  </si>
  <si>
    <t>-30% to -25%</t>
  </si>
  <si>
    <t>-25% to -20%</t>
  </si>
  <si>
    <t>Note: The maximum change policy had their location rating factor increase by 77.5% and the base rate increase by 11.9%, resulting in a total change of 98.7%.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</si>
</sst>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
    <numFmt numFmtId="165" formatCode="0.0000"/>
    <numFmt numFmtId="166" formatCode="0.0%"/>
    <numFmt numFmtId="167" formatCode="mm/dd/yyyy"/>
    <numFmt numFmtId="168" formatCode="0.0"/>
    <numFmt numFmtId="169" formatCode="#,##0.0"/>
    <numFmt numFmtId="170" formatCode="#,##0.000"/>
    <numFmt numFmtId="171" formatCode="_(* #,##0_);_(* \(#,##0\);_(* &quot;-&quot;??_);_(@_)"/>
    <numFmt numFmtId="172" formatCode="&quot;$&quot;#,##0"/>
    <numFmt numFmtId="175" formatCode="&quot;$&quot;#,##0.00"/>
    <numFmt numFmtId="176" formatCode="_(* #,##0.000_);_(* \(#,##0.000\);_(* &quot;-&quot;??_);_(@_)"/>
  </numFmts>
  <fonts count="7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color indexed="8"/>
      <name val="Arial"/>
      <family val="2"/>
    </font>
    <font>
      <u/>
      <sz val="10"/>
      <name val="Arial"/>
      <family val="2"/>
    </font>
    <font>
      <sz val="10"/>
      <name val="MS Sans Serif"/>
      <family val="2"/>
    </font>
    <font>
      <sz val="11"/>
      <color theme="1"/>
      <name val="Calibri"/>
      <family val="2"/>
      <scheme val="minor"/>
    </font>
    <font>
      <sz val="8"/>
      <color theme="1"/>
      <name val="Arial"/>
      <family val="2"/>
    </font>
    <font>
      <sz val="10"/>
      <color theme="1"/>
      <name val="Arial"/>
      <family val="2"/>
    </font>
    <font>
      <b/>
      <sz val="10"/>
      <color theme="1"/>
      <name val="Arial"/>
      <family val="2"/>
    </font>
    <font>
      <sz val="11"/>
      <color indexed="8"/>
      <name val="Calibri"/>
      <family val="2"/>
      <scheme val="minor"/>
    </font>
    <font>
      <sz val="11"/>
      <color indexed="8"/>
      <name val="Calibri"/>
      <family val="2"/>
    </font>
    <font>
      <u/>
      <sz val="10"/>
      <color theme="10"/>
      <name val="Arial"/>
      <family val="2"/>
    </font>
    <font>
      <sz val="10"/>
      <color theme="1"/>
      <name val="Tahoma"/>
      <family val="2"/>
    </font>
    <font>
      <sz val="11"/>
      <color rgb="FF000000"/>
      <name val="Calibri"/>
      <family val="2"/>
    </font>
    <font>
      <sz val="11"/>
      <name val="Calibri"/>
      <family val="2"/>
      <scheme val="minor"/>
    </font>
    <font>
      <sz val="10"/>
      <color rgb="FF000000"/>
      <name val="Arial"/>
      <family val="2"/>
    </font>
    <font>
      <sz val="12"/>
      <color theme="1"/>
      <name val="Calibri"/>
      <family val="2"/>
      <scheme val="minor"/>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10"/>
      <name val="Times New Roman"/>
      <family val="1"/>
    </font>
    <font>
      <sz val="6"/>
      <color indexed="8"/>
      <name val="Times New Roman"/>
      <family val="1"/>
    </font>
    <font>
      <sz val="8.25"/>
      <name val="Microsoft Sans Serif"/>
      <family val="2"/>
    </font>
    <font>
      <sz val="10"/>
      <color rgb="FF000000"/>
      <name val="Times New Roman"/>
      <family val="1"/>
    </font>
    <font>
      <sz val="10"/>
      <color rgb="FFFF0000"/>
      <name val="Arial"/>
      <family val="2"/>
    </font>
    <font>
      <u/>
      <sz val="10"/>
      <color theme="1"/>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0"/>
      <color indexed="12"/>
      <name val="Arial"/>
      <family val="2"/>
    </font>
    <font>
      <b/>
      <sz val="18"/>
      <color theme="3"/>
      <name val="Cambria"/>
      <family val="2"/>
      <scheme val="major"/>
    </font>
    <font>
      <sz val="10"/>
      <color rgb="FF000000"/>
      <name val="MS Sans Serif"/>
      <family val="2"/>
    </font>
    <font>
      <sz val="10"/>
      <color indexed="12"/>
      <name val="Times New Roman"/>
      <family val="1"/>
    </font>
    <font>
      <sz val="10"/>
      <color theme="10"/>
      <name val="Arial"/>
      <family val="2"/>
    </font>
    <font>
      <i/>
      <sz val="10"/>
      <color theme="1"/>
      <name val="Arial"/>
      <family val="2"/>
    </font>
  </fonts>
  <fills count="37">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4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3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theme="4"/>
      </top>
      <bottom style="double">
        <color theme="4"/>
      </bottom>
      <diagonal/>
    </border>
    <border>
      <left/>
      <right/>
      <top/>
      <bottom style="double">
        <color indexed="64"/>
      </bottom>
      <diagonal/>
    </border>
    <border>
      <left/>
      <right/>
      <top style="thin">
        <color indexed="64"/>
      </top>
      <bottom style="double">
        <color indexed="64"/>
      </bottom>
      <diagonal/>
    </border>
    <border>
      <left/>
      <right/>
      <top/>
      <bottom style="medium">
        <color auto="1"/>
      </bottom>
      <diagonal/>
    </border>
  </borders>
  <cellStyleXfs count="955">
    <xf numFmtId="0" fontId="0" fillId="0" borderId="0"/>
    <xf numFmtId="43" fontId="18"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3"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0" fontId="24" fillId="0" borderId="0"/>
    <xf numFmtId="0" fontId="24" fillId="0" borderId="0"/>
    <xf numFmtId="0" fontId="20" fillId="0" borderId="0"/>
    <xf numFmtId="0" fontId="23" fillId="0" borderId="0"/>
    <xf numFmtId="0" fontId="20" fillId="0" borderId="0"/>
    <xf numFmtId="0" fontId="24" fillId="0" borderId="0"/>
    <xf numFmtId="0" fontId="25" fillId="0" borderId="0"/>
    <xf numFmtId="0" fontId="24" fillId="0" borderId="0"/>
    <xf numFmtId="0" fontId="24" fillId="0" borderId="0"/>
    <xf numFmtId="0" fontId="23" fillId="0" borderId="0"/>
    <xf numFmtId="0" fontId="24" fillId="0" borderId="0"/>
    <xf numFmtId="0" fontId="20" fillId="0" borderId="0"/>
    <xf numFmtId="0" fontId="23" fillId="0" borderId="0"/>
    <xf numFmtId="0" fontId="23" fillId="0" borderId="0"/>
    <xf numFmtId="0" fontId="21" fillId="0" borderId="0"/>
    <xf numFmtId="0" fontId="24" fillId="2" borderId="12" applyNumberFormat="0" applyFont="0" applyAlignment="0" applyProtection="0"/>
    <xf numFmtId="9" fontId="18" fillId="0" borderId="0" applyFont="0" applyFill="0" applyBorder="0" applyAlignment="0" applyProtection="0"/>
    <xf numFmtId="9" fontId="20"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0" fontId="17" fillId="0" borderId="0"/>
    <xf numFmtId="0" fontId="16" fillId="0" borderId="0"/>
    <xf numFmtId="9" fontId="16" fillId="0" borderId="0" applyFont="0" applyFill="0" applyBorder="0" applyAlignment="0" applyProtection="0"/>
    <xf numFmtId="0" fontId="28" fillId="0" borderId="0"/>
    <xf numFmtId="0" fontId="18" fillId="0" borderId="0"/>
    <xf numFmtId="0" fontId="15" fillId="0" borderId="0"/>
    <xf numFmtId="43" fontId="18" fillId="0" borderId="0" applyFont="0" applyFill="0" applyBorder="0" applyAlignment="0" applyProtection="0"/>
    <xf numFmtId="43" fontId="2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9" fillId="0" borderId="0" applyFont="0" applyFill="0" applyBorder="0" applyAlignment="0" applyProtection="0"/>
    <xf numFmtId="43" fontId="15"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30" fillId="0" borderId="0" applyNumberForma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8" fillId="0" borderId="0"/>
    <xf numFmtId="0" fontId="18" fillId="0" borderId="0"/>
    <xf numFmtId="0" fontId="18" fillId="0" borderId="0"/>
    <xf numFmtId="0" fontId="18" fillId="0" borderId="0"/>
    <xf numFmtId="0" fontId="18" fillId="0" borderId="0"/>
    <xf numFmtId="0" fontId="15" fillId="0" borderId="0"/>
    <xf numFmtId="0" fontId="15" fillId="0" borderId="0"/>
    <xf numFmtId="0" fontId="18" fillId="0" borderId="0"/>
    <xf numFmtId="0" fontId="15" fillId="0" borderId="0"/>
    <xf numFmtId="0" fontId="23" fillId="0" borderId="0"/>
    <xf numFmtId="0" fontId="15" fillId="0" borderId="0"/>
    <xf numFmtId="0" fontId="18" fillId="0" borderId="0"/>
    <xf numFmtId="0" fontId="2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3" fillId="0" borderId="0"/>
    <xf numFmtId="0" fontId="15" fillId="0" borderId="0"/>
    <xf numFmtId="0" fontId="15" fillId="0" borderId="0"/>
    <xf numFmtId="0" fontId="23" fillId="0" borderId="0"/>
    <xf numFmtId="0" fontId="23" fillId="0" borderId="0"/>
    <xf numFmtId="0" fontId="23" fillId="0" borderId="0"/>
    <xf numFmtId="0" fontId="23" fillId="0" borderId="0"/>
    <xf numFmtId="0" fontId="23" fillId="0" borderId="0"/>
    <xf numFmtId="0" fontId="23" fillId="0" borderId="0"/>
    <xf numFmtId="0" fontId="18" fillId="0" borderId="0"/>
    <xf numFmtId="0" fontId="15" fillId="0" borderId="0"/>
    <xf numFmtId="0" fontId="15" fillId="0" borderId="0"/>
    <xf numFmtId="0" fontId="15" fillId="0" borderId="0"/>
    <xf numFmtId="0" fontId="2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8"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2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5" fillId="0" borderId="0" applyFont="0" applyFill="0" applyBorder="0" applyAlignment="0" applyProtection="0"/>
    <xf numFmtId="0" fontId="18" fillId="0" borderId="0"/>
    <xf numFmtId="9" fontId="18" fillId="0" borderId="0" applyFont="0" applyFill="0" applyBorder="0" applyAlignment="0" applyProtection="0"/>
    <xf numFmtId="0" fontId="14"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44" fontId="13" fillId="0" borderId="0" applyFont="0" applyFill="0" applyBorder="0" applyAlignment="0" applyProtection="0"/>
    <xf numFmtId="0" fontId="18" fillId="0" borderId="0"/>
    <xf numFmtId="0" fontId="18" fillId="0" borderId="0"/>
    <xf numFmtId="0" fontId="12" fillId="0" borderId="0"/>
    <xf numFmtId="9" fontId="12" fillId="0" borderId="0" applyFont="0" applyFill="0" applyBorder="0" applyAlignment="0" applyProtection="0"/>
    <xf numFmtId="0" fontId="11" fillId="0" borderId="0"/>
    <xf numFmtId="9" fontId="11" fillId="0" borderId="0" applyFont="0" applyFill="0" applyBorder="0" applyAlignment="0" applyProtection="0"/>
    <xf numFmtId="0" fontId="21" fillId="0" borderId="0"/>
    <xf numFmtId="43" fontId="18" fillId="0" borderId="0" applyFont="0" applyFill="0" applyBorder="0" applyAlignment="0" applyProtection="0"/>
    <xf numFmtId="44" fontId="18"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2" borderId="12" applyNumberFormat="0" applyFont="0" applyAlignment="0" applyProtection="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0" fontId="10" fillId="0" borderId="0"/>
    <xf numFmtId="9" fontId="10" fillId="0" borderId="0" applyFont="0" applyFill="0" applyBorder="0" applyAlignment="0" applyProtection="0"/>
    <xf numFmtId="0" fontId="9" fillId="0" borderId="0"/>
    <xf numFmtId="9" fontId="9" fillId="0" borderId="0" applyFont="0" applyFill="0" applyBorder="0" applyAlignment="0" applyProtection="0"/>
    <xf numFmtId="0" fontId="9" fillId="0" borderId="0"/>
    <xf numFmtId="0" fontId="31" fillId="0" borderId="0"/>
    <xf numFmtId="0" fontId="18" fillId="0" borderId="0"/>
    <xf numFmtId="0" fontId="8" fillId="0" borderId="0"/>
    <xf numFmtId="43" fontId="8" fillId="0" borderId="0" applyFont="0" applyFill="0" applyBorder="0" applyAlignment="0" applyProtection="0"/>
    <xf numFmtId="0" fontId="7" fillId="0" borderId="0"/>
    <xf numFmtId="0" fontId="6" fillId="0" borderId="0"/>
    <xf numFmtId="9" fontId="6" fillId="0" borderId="0" applyFont="0" applyFill="0" applyBorder="0" applyAlignment="0" applyProtection="0"/>
    <xf numFmtId="0" fontId="5" fillId="0" borderId="0"/>
    <xf numFmtId="0" fontId="18" fillId="0" borderId="0"/>
    <xf numFmtId="0" fontId="4" fillId="0" borderId="0"/>
    <xf numFmtId="9" fontId="4"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1" fillId="3"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6" borderId="0" applyNumberFormat="0" applyBorder="0" applyAlignment="0" applyProtection="0"/>
    <xf numFmtId="0" fontId="21" fillId="6" borderId="0" applyNumberFormat="0" applyBorder="0" applyAlignment="0" applyProtection="0"/>
    <xf numFmtId="0" fontId="21" fillId="9" borderId="0" applyNumberFormat="0" applyBorder="0" applyAlignment="0" applyProtection="0"/>
    <xf numFmtId="0" fontId="21" fillId="9"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36" fillId="13"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9"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20" borderId="0" applyNumberFormat="0" applyBorder="0" applyAlignment="0" applyProtection="0"/>
    <xf numFmtId="0" fontId="37" fillId="4" borderId="0" applyNumberFormat="0" applyBorder="0" applyAlignment="0" applyProtection="0"/>
    <xf numFmtId="0" fontId="38" fillId="21" borderId="15" applyNumberFormat="0" applyAlignment="0" applyProtection="0"/>
    <xf numFmtId="0" fontId="39" fillId="22" borderId="16" applyNumberFormat="0" applyAlignment="0" applyProtection="0"/>
    <xf numFmtId="43" fontId="2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4" fontId="18" fillId="0" borderId="0" applyFont="0" applyFill="0" applyBorder="0" applyAlignment="0" applyProtection="0"/>
    <xf numFmtId="44" fontId="21" fillId="0" borderId="0" applyFont="0" applyFill="0" applyBorder="0" applyAlignment="0" applyProtection="0"/>
    <xf numFmtId="0" fontId="40" fillId="0" borderId="0" applyNumberFormat="0" applyFill="0" applyBorder="0" applyAlignment="0" applyProtection="0"/>
    <xf numFmtId="0" fontId="41" fillId="5" borderId="0" applyNumberFormat="0" applyBorder="0" applyAlignment="0" applyProtection="0"/>
    <xf numFmtId="0" fontId="42" fillId="0" borderId="17" applyNumberFormat="0" applyFill="0" applyAlignment="0" applyProtection="0"/>
    <xf numFmtId="0" fontId="43" fillId="0" borderId="18"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0" fontId="45" fillId="8" borderId="15" applyNumberFormat="0" applyAlignment="0" applyProtection="0"/>
    <xf numFmtId="0" fontId="46" fillId="0" borderId="20" applyNumberFormat="0" applyFill="0" applyAlignment="0" applyProtection="0"/>
    <xf numFmtId="0" fontId="47" fillId="23" borderId="0" applyNumberFormat="0" applyBorder="0" applyAlignment="0" applyProtection="0"/>
    <xf numFmtId="0" fontId="21" fillId="0" borderId="0"/>
    <xf numFmtId="0" fontId="35" fillId="0" borderId="0"/>
    <xf numFmtId="0" fontId="18" fillId="0" borderId="0"/>
    <xf numFmtId="0" fontId="21" fillId="0" borderId="0"/>
    <xf numFmtId="0" fontId="21" fillId="0" borderId="0"/>
    <xf numFmtId="0" fontId="18" fillId="0" borderId="0"/>
    <xf numFmtId="0" fontId="18" fillId="0" borderId="0"/>
    <xf numFmtId="0" fontId="21" fillId="24" borderId="21" applyNumberFormat="0" applyFont="0" applyAlignment="0" applyProtection="0"/>
    <xf numFmtId="0" fontId="21" fillId="24" borderId="21" applyNumberFormat="0" applyFont="0" applyAlignment="0" applyProtection="0"/>
    <xf numFmtId="0" fontId="48" fillId="21" borderId="22" applyNumberFormat="0" applyAlignment="0" applyProtection="0"/>
    <xf numFmtId="9" fontId="18" fillId="0" borderId="0" applyFont="0" applyFill="0" applyBorder="0" applyAlignment="0" applyProtection="0"/>
    <xf numFmtId="0" fontId="49" fillId="0" borderId="0" applyNumberFormat="0" applyFill="0" applyBorder="0" applyAlignment="0" applyProtection="0"/>
    <xf numFmtId="0" fontId="50" fillId="0" borderId="23" applyNumberFormat="0" applyFill="0" applyAlignment="0" applyProtection="0"/>
    <xf numFmtId="0" fontId="51" fillId="0" borderId="0" applyNumberFormat="0" applyFill="0" applyBorder="0" applyAlignment="0" applyProtection="0"/>
    <xf numFmtId="0" fontId="52" fillId="0" borderId="0"/>
    <xf numFmtId="43" fontId="52" fillId="0" borderId="0" applyFont="0" applyFill="0" applyBorder="0" applyAlignment="0" applyProtection="0"/>
    <xf numFmtId="43" fontId="52" fillId="0" borderId="0" applyFont="0" applyFill="0" applyBorder="0" applyAlignment="0" applyProtection="0"/>
    <xf numFmtId="44" fontId="52" fillId="0" borderId="0" applyFont="0" applyFill="0" applyBorder="0" applyAlignment="0" applyProtection="0"/>
    <xf numFmtId="44"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0" fontId="18" fillId="0" borderId="0"/>
    <xf numFmtId="0" fontId="18" fillId="0" borderId="0"/>
    <xf numFmtId="43" fontId="52" fillId="0" borderId="0" applyFont="0" applyFill="0" applyBorder="0" applyAlignment="0" applyProtection="0"/>
    <xf numFmtId="9" fontId="52"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3" fontId="53" fillId="0" borderId="0" applyFont="0" applyFill="0" applyBorder="0" applyAlignment="0" applyProtection="0"/>
    <xf numFmtId="43" fontId="21" fillId="0" borderId="0" applyFont="0" applyFill="0" applyBorder="0" applyAlignment="0" applyProtection="0"/>
    <xf numFmtId="0" fontId="54" fillId="0" borderId="0">
      <protection locked="0"/>
    </xf>
    <xf numFmtId="0" fontId="21" fillId="0" borderId="0"/>
    <xf numFmtId="0" fontId="55" fillId="0" borderId="0"/>
    <xf numFmtId="0" fontId="21" fillId="0" borderId="0"/>
    <xf numFmtId="0" fontId="55" fillId="0" borderId="0"/>
    <xf numFmtId="0" fontId="18" fillId="0" borderId="0"/>
    <xf numFmtId="0" fontId="18" fillId="0" borderId="0"/>
    <xf numFmtId="0" fontId="3" fillId="0" borderId="0"/>
    <xf numFmtId="0" fontId="3" fillId="0" borderId="0"/>
    <xf numFmtId="0" fontId="54" fillId="0" borderId="0">
      <protection locked="0"/>
    </xf>
    <xf numFmtId="0" fontId="18" fillId="0" borderId="0"/>
    <xf numFmtId="9" fontId="3" fillId="0" borderId="0" applyFont="0" applyFill="0" applyBorder="0" applyAlignment="0" applyProtection="0"/>
    <xf numFmtId="9" fontId="21" fillId="0" borderId="0" applyFont="0" applyFill="0" applyBorder="0" applyAlignment="0" applyProtection="0"/>
    <xf numFmtId="0" fontId="44" fillId="0" borderId="24" applyNumberFormat="0" applyFill="0" applyAlignment="0" applyProtection="0"/>
    <xf numFmtId="0" fontId="34" fillId="0" borderId="0"/>
    <xf numFmtId="0" fontId="67" fillId="0" borderId="0"/>
    <xf numFmtId="0" fontId="31" fillId="0" borderId="0"/>
    <xf numFmtId="0" fontId="2" fillId="0" borderId="0"/>
    <xf numFmtId="0" fontId="34" fillId="0" borderId="0"/>
    <xf numFmtId="0" fontId="34" fillId="0" borderId="0"/>
    <xf numFmtId="0" fontId="29" fillId="0" borderId="0"/>
    <xf numFmtId="0" fontId="29" fillId="0" borderId="0"/>
    <xf numFmtId="0" fontId="67" fillId="0" borderId="0"/>
    <xf numFmtId="0" fontId="2" fillId="0" borderId="0"/>
    <xf numFmtId="0" fontId="34" fillId="0" borderId="0"/>
    <xf numFmtId="0" fontId="34" fillId="0" borderId="0"/>
    <xf numFmtId="0" fontId="2" fillId="0" borderId="0"/>
    <xf numFmtId="0" fontId="67" fillId="0" borderId="0"/>
    <xf numFmtId="0" fontId="2" fillId="0" borderId="0"/>
    <xf numFmtId="0" fontId="2" fillId="0" borderId="0"/>
    <xf numFmtId="0" fontId="2" fillId="0" borderId="0"/>
    <xf numFmtId="0" fontId="2" fillId="0" borderId="0"/>
    <xf numFmtId="0" fontId="67" fillId="0" borderId="0"/>
    <xf numFmtId="0" fontId="67" fillId="0" borderId="0"/>
    <xf numFmtId="0" fontId="2" fillId="36" borderId="0"/>
    <xf numFmtId="0" fontId="2" fillId="0" borderId="0"/>
    <xf numFmtId="0" fontId="34" fillId="0" borderId="0"/>
    <xf numFmtId="0" fontId="34" fillId="0" borderId="0"/>
    <xf numFmtId="0" fontId="67" fillId="0" borderId="0"/>
    <xf numFmtId="0" fontId="67" fillId="0" borderId="0"/>
    <xf numFmtId="0" fontId="34" fillId="0" borderId="0"/>
    <xf numFmtId="0" fontId="34" fillId="0" borderId="0"/>
    <xf numFmtId="0" fontId="67" fillId="0" borderId="0"/>
    <xf numFmtId="0" fontId="67" fillId="0" borderId="0"/>
    <xf numFmtId="0" fontId="34" fillId="0" borderId="0"/>
    <xf numFmtId="0" fontId="34" fillId="0" borderId="0"/>
    <xf numFmtId="0" fontId="34" fillId="0" borderId="0"/>
    <xf numFmtId="0" fontId="2" fillId="31" borderId="0"/>
    <xf numFmtId="0" fontId="2" fillId="0" borderId="0"/>
    <xf numFmtId="0" fontId="2" fillId="0" borderId="0"/>
    <xf numFmtId="0" fontId="34" fillId="0" borderId="0"/>
    <xf numFmtId="0" fontId="2" fillId="0" borderId="0"/>
    <xf numFmtId="0" fontId="55" fillId="0" borderId="0"/>
    <xf numFmtId="0" fontId="2" fillId="0" borderId="0"/>
    <xf numFmtId="0" fontId="2" fillId="0" borderId="0"/>
    <xf numFmtId="0" fontId="34" fillId="0" borderId="0"/>
    <xf numFmtId="0" fontId="34" fillId="0" borderId="0"/>
    <xf numFmtId="0" fontId="67" fillId="0" borderId="0"/>
    <xf numFmtId="0" fontId="34" fillId="0" borderId="0"/>
    <xf numFmtId="0" fontId="2" fillId="0" borderId="0"/>
    <xf numFmtId="0" fontId="2" fillId="0" borderId="0"/>
    <xf numFmtId="0" fontId="2" fillId="0" borderId="0"/>
    <xf numFmtId="0" fontId="67" fillId="0" borderId="0"/>
    <xf numFmtId="0" fontId="55" fillId="0" borderId="0"/>
    <xf numFmtId="0" fontId="67" fillId="0" borderId="0"/>
    <xf numFmtId="0" fontId="34" fillId="0" borderId="0"/>
    <xf numFmtId="0" fontId="34" fillId="0" borderId="0"/>
    <xf numFmtId="0" fontId="2" fillId="34"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2" fillId="0" borderId="0"/>
    <xf numFmtId="0" fontId="2" fillId="0" borderId="0"/>
    <xf numFmtId="0" fontId="2" fillId="0" borderId="0"/>
    <xf numFmtId="0" fontId="34" fillId="0" borderId="0"/>
    <xf numFmtId="0" fontId="67" fillId="0" borderId="0"/>
    <xf numFmtId="0" fontId="2" fillId="0" borderId="0"/>
    <xf numFmtId="0" fontId="67" fillId="0" borderId="0"/>
    <xf numFmtId="0" fontId="67" fillId="0" borderId="0"/>
    <xf numFmtId="0" fontId="67" fillId="0" borderId="0"/>
    <xf numFmtId="0" fontId="67" fillId="0" borderId="0"/>
    <xf numFmtId="0" fontId="2" fillId="0" borderId="0"/>
    <xf numFmtId="0" fontId="2" fillId="0" borderId="0"/>
    <xf numFmtId="0" fontId="2" fillId="0" borderId="0"/>
    <xf numFmtId="0" fontId="55" fillId="0" borderId="0"/>
    <xf numFmtId="0" fontId="69" fillId="0" borderId="0"/>
    <xf numFmtId="0" fontId="2" fillId="0" borderId="0"/>
    <xf numFmtId="0" fontId="2" fillId="0" borderId="0"/>
    <xf numFmtId="0" fontId="67" fillId="0" borderId="0"/>
    <xf numFmtId="0" fontId="6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67" fillId="0" borderId="0"/>
    <xf numFmtId="0" fontId="34" fillId="0" borderId="0"/>
    <xf numFmtId="0" fontId="34" fillId="0" borderId="0"/>
    <xf numFmtId="0" fontId="34" fillId="0" borderId="0"/>
    <xf numFmtId="0" fontId="2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33"/>
    <xf numFmtId="0" fontId="34" fillId="0" borderId="0"/>
    <xf numFmtId="0" fontId="34" fillId="0" borderId="0"/>
    <xf numFmtId="0" fontId="34" fillId="0" borderId="0"/>
    <xf numFmtId="0" fontId="2" fillId="0" borderId="0"/>
    <xf numFmtId="0" fontId="29" fillId="0" borderId="0"/>
    <xf numFmtId="0" fontId="2" fillId="0" borderId="0"/>
    <xf numFmtId="0" fontId="2" fillId="0" borderId="0"/>
    <xf numFmtId="0" fontId="29" fillId="0" borderId="0"/>
    <xf numFmtId="0" fontId="34" fillId="0" borderId="0"/>
    <xf numFmtId="0" fontId="34" fillId="0" borderId="0"/>
    <xf numFmtId="0" fontId="2" fillId="0" borderId="0"/>
    <xf numFmtId="0" fontId="2" fillId="0" borderId="0"/>
    <xf numFmtId="0" fontId="34" fillId="0" borderId="0"/>
    <xf numFmtId="0" fontId="34" fillId="0" borderId="0"/>
    <xf numFmtId="0" fontId="34" fillId="0" borderId="0"/>
    <xf numFmtId="0" fontId="67" fillId="0" borderId="0"/>
    <xf numFmtId="0" fontId="34" fillId="0" borderId="0"/>
    <xf numFmtId="0" fontId="34" fillId="0" borderId="0"/>
    <xf numFmtId="0" fontId="2" fillId="0" borderId="0"/>
    <xf numFmtId="0" fontId="2" fillId="0" borderId="0"/>
    <xf numFmtId="0" fontId="34" fillId="0" borderId="0"/>
    <xf numFmtId="0" fontId="34" fillId="0" borderId="0"/>
    <xf numFmtId="0" fontId="2" fillId="0" borderId="0"/>
    <xf numFmtId="0" fontId="2" fillId="0" borderId="0"/>
    <xf numFmtId="0" fontId="67" fillId="0" borderId="0"/>
    <xf numFmtId="0" fontId="55" fillId="0" borderId="0"/>
    <xf numFmtId="0" fontId="2" fillId="0" borderId="0"/>
    <xf numFmtId="0" fontId="2" fillId="0" borderId="0"/>
    <xf numFmtId="0" fontId="58" fillId="0" borderId="32"/>
    <xf numFmtId="0" fontId="67" fillId="0" borderId="0"/>
    <xf numFmtId="0" fontId="67" fillId="0" borderId="0"/>
    <xf numFmtId="0" fontId="34" fillId="0" borderId="0"/>
    <xf numFmtId="0" fontId="67" fillId="0" borderId="0"/>
    <xf numFmtId="0" fontId="34" fillId="0" borderId="0"/>
    <xf numFmtId="0" fontId="34" fillId="0" borderId="0"/>
    <xf numFmtId="0" fontId="2" fillId="0" borderId="0"/>
    <xf numFmtId="0" fontId="2" fillId="0" borderId="0"/>
    <xf numFmtId="0" fontId="2" fillId="28" borderId="0"/>
    <xf numFmtId="0" fontId="67" fillId="0" borderId="0"/>
    <xf numFmtId="0" fontId="67" fillId="0" borderId="0"/>
    <xf numFmtId="0" fontId="34" fillId="0" borderId="0"/>
    <xf numFmtId="0" fontId="2" fillId="0" borderId="0"/>
    <xf numFmtId="0" fontId="2" fillId="0" borderId="0"/>
    <xf numFmtId="0" fontId="34" fillId="0" borderId="0"/>
    <xf numFmtId="0" fontId="2" fillId="0" borderId="0"/>
    <xf numFmtId="0" fontId="2" fillId="0" borderId="0"/>
    <xf numFmtId="0" fontId="67" fillId="0" borderId="0"/>
    <xf numFmtId="0" fontId="67" fillId="0" borderId="0"/>
    <xf numFmtId="0" fontId="34" fillId="0" borderId="0"/>
    <xf numFmtId="0" fontId="34"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34" fillId="0" borderId="0"/>
    <xf numFmtId="0" fontId="34" fillId="0" borderId="0"/>
    <xf numFmtId="0" fontId="67" fillId="0" borderId="0"/>
    <xf numFmtId="0" fontId="31" fillId="0" borderId="0"/>
    <xf numFmtId="0" fontId="34" fillId="0" borderId="0"/>
    <xf numFmtId="0" fontId="34" fillId="0" borderId="0"/>
    <xf numFmtId="0" fontId="34" fillId="0" borderId="0"/>
    <xf numFmtId="0" fontId="34" fillId="0" borderId="0"/>
    <xf numFmtId="0" fontId="34" fillId="0" borderId="0"/>
    <xf numFmtId="0" fontId="2" fillId="0" borderId="0"/>
    <xf numFmtId="0" fontId="2" fillId="0" borderId="0"/>
    <xf numFmtId="0" fontId="2" fillId="0" borderId="0"/>
    <xf numFmtId="0" fontId="34" fillId="0" borderId="0"/>
    <xf numFmtId="0" fontId="2" fillId="27" borderId="0"/>
    <xf numFmtId="0" fontId="67" fillId="0" borderId="0"/>
    <xf numFmtId="0" fontId="29" fillId="0" borderId="0"/>
    <xf numFmtId="0" fontId="2" fillId="0" borderId="0"/>
    <xf numFmtId="0" fontId="2" fillId="0" borderId="0"/>
    <xf numFmtId="0" fontId="2" fillId="0" borderId="0"/>
    <xf numFmtId="0" fontId="60" fillId="0" borderId="0"/>
    <xf numFmtId="0" fontId="2" fillId="0" borderId="0"/>
    <xf numFmtId="0" fontId="2" fillId="0" borderId="0"/>
    <xf numFmtId="0" fontId="62" fillId="0" borderId="0"/>
    <xf numFmtId="0" fontId="55" fillId="0" borderId="0"/>
    <xf numFmtId="0" fontId="67" fillId="0" borderId="0"/>
    <xf numFmtId="0" fontId="67" fillId="0" borderId="0"/>
    <xf numFmtId="0" fontId="34" fillId="0" borderId="0"/>
    <xf numFmtId="0" fontId="67" fillId="0" borderId="0"/>
    <xf numFmtId="0" fontId="67" fillId="0" borderId="0"/>
    <xf numFmtId="0" fontId="67" fillId="0" borderId="0"/>
    <xf numFmtId="0" fontId="34" fillId="0" borderId="0"/>
    <xf numFmtId="0" fontId="34" fillId="0" borderId="0"/>
    <xf numFmtId="0" fontId="55" fillId="0" borderId="0"/>
    <xf numFmtId="0" fontId="55" fillId="0" borderId="0"/>
    <xf numFmtId="0" fontId="2" fillId="26" borderId="0"/>
    <xf numFmtId="0" fontId="34" fillId="0" borderId="0"/>
    <xf numFmtId="0" fontId="34" fillId="0" borderId="0"/>
    <xf numFmtId="0" fontId="34" fillId="0" borderId="0"/>
    <xf numFmtId="0" fontId="34" fillId="0" borderId="0"/>
    <xf numFmtId="0" fontId="64" fillId="0" borderId="36"/>
    <xf numFmtId="0" fontId="34" fillId="0" borderId="0"/>
    <xf numFmtId="0" fontId="34" fillId="0" borderId="0"/>
    <xf numFmtId="0" fontId="31" fillId="0" borderId="0"/>
    <xf numFmtId="0" fontId="67" fillId="0" borderId="0"/>
    <xf numFmtId="0" fontId="34" fillId="0" borderId="0"/>
    <xf numFmtId="0" fontId="34" fillId="0" borderId="0"/>
    <xf numFmtId="0" fontId="25" fillId="0" borderId="0"/>
    <xf numFmtId="0" fontId="67" fillId="0" borderId="0"/>
    <xf numFmtId="0" fontId="67" fillId="0" borderId="0"/>
    <xf numFmtId="0" fontId="34" fillId="0" borderId="0"/>
    <xf numFmtId="0" fontId="34" fillId="0" borderId="0"/>
    <xf numFmtId="0" fontId="34" fillId="0" borderId="0"/>
    <xf numFmtId="0" fontId="2" fillId="0" borderId="0"/>
    <xf numFmtId="0" fontId="67" fillId="0" borderId="0"/>
    <xf numFmtId="0" fontId="34" fillId="0" borderId="0"/>
    <xf numFmtId="0" fontId="34" fillId="0" borderId="0"/>
    <xf numFmtId="0" fontId="67" fillId="0" borderId="0"/>
    <xf numFmtId="0" fontId="34" fillId="0" borderId="0"/>
    <xf numFmtId="0" fontId="2" fillId="0" borderId="0"/>
    <xf numFmtId="0" fontId="2" fillId="0" borderId="0"/>
    <xf numFmtId="0" fontId="34" fillId="0" borderId="0"/>
    <xf numFmtId="0" fontId="2" fillId="0" borderId="0"/>
    <xf numFmtId="0" fontId="34" fillId="0" borderId="0"/>
    <xf numFmtId="0" fontId="2" fillId="0" borderId="0"/>
    <xf numFmtId="0" fontId="2" fillId="0" borderId="0"/>
    <xf numFmtId="0" fontId="2" fillId="0" borderId="0"/>
    <xf numFmtId="0" fontId="2" fillId="32" borderId="0"/>
    <xf numFmtId="0" fontId="67" fillId="0" borderId="0"/>
    <xf numFmtId="0" fontId="67"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29" fillId="0" borderId="0"/>
    <xf numFmtId="0" fontId="55" fillId="0" borderId="0"/>
    <xf numFmtId="0" fontId="34" fillId="0" borderId="0"/>
    <xf numFmtId="0" fontId="34" fillId="0" borderId="0"/>
    <xf numFmtId="0" fontId="29" fillId="0" borderId="0"/>
    <xf numFmtId="0" fontId="34" fillId="0" borderId="0"/>
    <xf numFmtId="0" fontId="2" fillId="0" borderId="0"/>
    <xf numFmtId="0" fontId="2" fillId="0" borderId="0"/>
    <xf numFmtId="0" fontId="34" fillId="0" borderId="0"/>
    <xf numFmtId="0" fontId="34" fillId="0" borderId="0"/>
    <xf numFmtId="0" fontId="34" fillId="0" borderId="0"/>
    <xf numFmtId="0" fontId="67" fillId="0" borderId="0"/>
    <xf numFmtId="0" fontId="34" fillId="0" borderId="0"/>
    <xf numFmtId="0" fontId="66" fillId="0" borderId="0"/>
    <xf numFmtId="0" fontId="34" fillId="0" borderId="0"/>
    <xf numFmtId="0" fontId="34" fillId="0" borderId="0"/>
    <xf numFmtId="0" fontId="34" fillId="0" borderId="0"/>
    <xf numFmtId="0" fontId="2" fillId="0" borderId="0"/>
    <xf numFmtId="0" fontId="2" fillId="0" borderId="0"/>
    <xf numFmtId="0" fontId="2" fillId="0" borderId="0"/>
    <xf numFmtId="0" fontId="2" fillId="0" borderId="0"/>
    <xf numFmtId="0" fontId="29" fillId="2" borderId="12"/>
    <xf numFmtId="0" fontId="2" fillId="0" borderId="0"/>
    <xf numFmtId="0" fontId="55" fillId="0" borderId="0"/>
    <xf numFmtId="0" fontId="67"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7" fillId="0" borderId="0"/>
    <xf numFmtId="0" fontId="67" fillId="0" borderId="0"/>
    <xf numFmtId="0" fontId="34" fillId="0" borderId="0"/>
    <xf numFmtId="0" fontId="55" fillId="0" borderId="0"/>
    <xf numFmtId="0" fontId="55" fillId="0" borderId="0"/>
    <xf numFmtId="0" fontId="55" fillId="0" borderId="0"/>
    <xf numFmtId="0" fontId="34" fillId="0" borderId="0"/>
    <xf numFmtId="0" fontId="6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5" borderId="0"/>
    <xf numFmtId="0" fontId="2" fillId="0" borderId="0"/>
    <xf numFmtId="0" fontId="34" fillId="0" borderId="0"/>
    <xf numFmtId="0" fontId="34" fillId="0" borderId="0"/>
    <xf numFmtId="0" fontId="29" fillId="0" borderId="0"/>
    <xf numFmtId="0" fontId="67" fillId="0" borderId="0"/>
    <xf numFmtId="0" fontId="2" fillId="0" borderId="0"/>
    <xf numFmtId="0" fontId="2" fillId="0" borderId="0"/>
    <xf numFmtId="0" fontId="2" fillId="0" borderId="0"/>
    <xf numFmtId="0" fontId="34" fillId="0" borderId="0"/>
    <xf numFmtId="0" fontId="34" fillId="0" borderId="0"/>
    <xf numFmtId="0" fontId="34" fillId="0" borderId="0"/>
    <xf numFmtId="0" fontId="34" fillId="0" borderId="0"/>
    <xf numFmtId="0" fontId="34" fillId="0" borderId="0"/>
    <xf numFmtId="0" fontId="34" fillId="0" borderId="0"/>
    <xf numFmtId="0" fontId="67" fillId="0" borderId="0"/>
    <xf numFmtId="0" fontId="2" fillId="0" borderId="0"/>
    <xf numFmtId="0" fontId="2" fillId="0" borderId="0"/>
    <xf numFmtId="0" fontId="67" fillId="0" borderId="0"/>
    <xf numFmtId="0" fontId="6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8" fillId="0" borderId="0"/>
    <xf numFmtId="0" fontId="55" fillId="0" borderId="0"/>
    <xf numFmtId="0" fontId="2" fillId="0" borderId="0"/>
    <xf numFmtId="0" fontId="2" fillId="0" borderId="0"/>
    <xf numFmtId="0" fontId="2" fillId="25" borderId="0"/>
    <xf numFmtId="0" fontId="34" fillId="0" borderId="0"/>
    <xf numFmtId="0" fontId="2"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55" fillId="0" borderId="0"/>
    <xf numFmtId="0" fontId="2" fillId="0" borderId="0"/>
    <xf numFmtId="0" fontId="2" fillId="0" borderId="0"/>
    <xf numFmtId="0" fontId="34" fillId="0" borderId="0"/>
    <xf numFmtId="0" fontId="2" fillId="0" borderId="0"/>
    <xf numFmtId="0" fontId="34" fillId="0" borderId="0"/>
    <xf numFmtId="0" fontId="34" fillId="0" borderId="0"/>
    <xf numFmtId="0" fontId="34" fillId="0" borderId="0"/>
    <xf numFmtId="0" fontId="34" fillId="0" borderId="0"/>
    <xf numFmtId="0" fontId="2" fillId="0" borderId="0"/>
    <xf numFmtId="0" fontId="34" fillId="0" borderId="0"/>
    <xf numFmtId="0" fontId="2" fillId="0" borderId="0"/>
    <xf numFmtId="0" fontId="2" fillId="0" borderId="0"/>
    <xf numFmtId="0" fontId="2" fillId="0" borderId="0"/>
    <xf numFmtId="0" fontId="67" fillId="0" borderId="0"/>
    <xf numFmtId="0" fontId="2" fillId="0" borderId="0"/>
    <xf numFmtId="0" fontId="67" fillId="0" borderId="0"/>
    <xf numFmtId="0" fontId="2" fillId="0" borderId="0"/>
    <xf numFmtId="0" fontId="55" fillId="0" borderId="0"/>
    <xf numFmtId="0" fontId="55" fillId="0" borderId="0"/>
    <xf numFmtId="0" fontId="2" fillId="0" borderId="0"/>
    <xf numFmtId="0" fontId="2" fillId="0" borderId="0"/>
    <xf numFmtId="0" fontId="2" fillId="0" borderId="0"/>
    <xf numFmtId="0" fontId="2" fillId="0" borderId="0"/>
    <xf numFmtId="0" fontId="2" fillId="0" borderId="0"/>
    <xf numFmtId="0" fontId="67" fillId="0" borderId="0"/>
    <xf numFmtId="0" fontId="34" fillId="0" borderId="0"/>
    <xf numFmtId="0" fontId="34" fillId="0" borderId="0"/>
    <xf numFmtId="0" fontId="67" fillId="0" borderId="0"/>
    <xf numFmtId="0" fontId="67" fillId="0" borderId="0"/>
    <xf numFmtId="0" fontId="34" fillId="0" borderId="0"/>
    <xf numFmtId="0" fontId="67" fillId="0" borderId="0"/>
    <xf numFmtId="0" fontId="34" fillId="0" borderId="0"/>
    <xf numFmtId="0" fontId="2" fillId="0" borderId="0"/>
    <xf numFmtId="0" fontId="2" fillId="0" borderId="0"/>
    <xf numFmtId="0" fontId="67" fillId="0" borderId="0"/>
    <xf numFmtId="0" fontId="67" fillId="0" borderId="0"/>
    <xf numFmtId="0" fontId="67" fillId="0" borderId="0"/>
    <xf numFmtId="0" fontId="67" fillId="0" borderId="0"/>
    <xf numFmtId="0" fontId="34" fillId="0" borderId="0"/>
    <xf numFmtId="0" fontId="2" fillId="0" borderId="0"/>
    <xf numFmtId="0" fontId="34" fillId="0" borderId="0"/>
    <xf numFmtId="0" fontId="68" fillId="0" borderId="0"/>
    <xf numFmtId="0" fontId="65" fillId="0" borderId="0"/>
    <xf numFmtId="0" fontId="34" fillId="0" borderId="0"/>
    <xf numFmtId="0" fontId="2" fillId="0" borderId="0"/>
    <xf numFmtId="0" fontId="2" fillId="0" borderId="0"/>
    <xf numFmtId="0" fontId="2" fillId="0" borderId="0"/>
    <xf numFmtId="0" fontId="2" fillId="0" borderId="0"/>
    <xf numFmtId="0" fontId="2" fillId="0" borderId="0"/>
    <xf numFmtId="0" fontId="67" fillId="0" borderId="0"/>
    <xf numFmtId="0" fontId="67" fillId="0" borderId="0"/>
    <xf numFmtId="0" fontId="34" fillId="0" borderId="0"/>
    <xf numFmtId="0" fontId="67" fillId="0" borderId="0"/>
    <xf numFmtId="0" fontId="2" fillId="0" borderId="0"/>
    <xf numFmtId="0" fontId="67" fillId="0" borderId="0"/>
    <xf numFmtId="0" fontId="34" fillId="0" borderId="0"/>
    <xf numFmtId="0" fontId="34" fillId="0" borderId="0"/>
    <xf numFmtId="0" fontId="2" fillId="0" borderId="0"/>
    <xf numFmtId="0" fontId="67" fillId="0" borderId="0"/>
    <xf numFmtId="0" fontId="34" fillId="0" borderId="0"/>
    <xf numFmtId="0" fontId="67" fillId="0" borderId="0"/>
    <xf numFmtId="0" fontId="67" fillId="0" borderId="0"/>
    <xf numFmtId="0" fontId="67" fillId="0" borderId="0"/>
    <xf numFmtId="0" fontId="34" fillId="0" borderId="0"/>
    <xf numFmtId="0" fontId="34" fillId="0" borderId="0"/>
    <xf numFmtId="0" fontId="34" fillId="0" borderId="0"/>
    <xf numFmtId="0" fontId="34" fillId="0" borderId="0"/>
    <xf numFmtId="0" fontId="34"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34" fillId="0" borderId="0"/>
    <xf numFmtId="0" fontId="67" fillId="0" borderId="0"/>
    <xf numFmtId="0" fontId="34" fillId="0" borderId="0"/>
    <xf numFmtId="0" fontId="2" fillId="0" borderId="0"/>
    <xf numFmtId="0" fontId="2" fillId="0" borderId="0"/>
    <xf numFmtId="0" fontId="34" fillId="0" borderId="0"/>
    <xf numFmtId="0" fontId="2" fillId="0" borderId="0"/>
    <xf numFmtId="0" fontId="2" fillId="0" borderId="0"/>
    <xf numFmtId="0" fontId="34" fillId="0" borderId="0"/>
    <xf numFmtId="0" fontId="34" fillId="0" borderId="0"/>
    <xf numFmtId="0" fontId="34" fillId="0" borderId="0"/>
    <xf numFmtId="0" fontId="34" fillId="0" borderId="0"/>
    <xf numFmtId="0" fontId="67" fillId="0" borderId="0"/>
    <xf numFmtId="0" fontId="67" fillId="0" borderId="0"/>
    <xf numFmtId="0" fontId="34" fillId="0" borderId="0"/>
    <xf numFmtId="0" fontId="67" fillId="0" borderId="0"/>
    <xf numFmtId="0" fontId="34" fillId="0" borderId="0"/>
    <xf numFmtId="0" fontId="67" fillId="0" borderId="0"/>
    <xf numFmtId="0" fontId="29" fillId="2" borderId="12"/>
    <xf numFmtId="0" fontId="34" fillId="0" borderId="0"/>
    <xf numFmtId="0" fontId="34" fillId="0" borderId="0"/>
    <xf numFmtId="0" fontId="34" fillId="0" borderId="0"/>
    <xf numFmtId="0" fontId="2" fillId="33" borderId="0"/>
    <xf numFmtId="0" fontId="2" fillId="0" borderId="0"/>
    <xf numFmtId="0" fontId="67" fillId="0" borderId="0"/>
    <xf numFmtId="0" fontId="67" fillId="0" borderId="0"/>
    <xf numFmtId="0" fontId="67" fillId="0" borderId="0"/>
    <xf numFmtId="0" fontId="67" fillId="0" borderId="0"/>
    <xf numFmtId="0" fontId="2" fillId="0" borderId="0"/>
    <xf numFmtId="0" fontId="2" fillId="0" borderId="0"/>
    <xf numFmtId="0" fontId="2" fillId="0" borderId="0"/>
    <xf numFmtId="0" fontId="2" fillId="0" borderId="0"/>
    <xf numFmtId="0" fontId="2" fillId="0" borderId="0"/>
    <xf numFmtId="0" fontId="2" fillId="0" borderId="0"/>
    <xf numFmtId="0" fontId="63" fillId="0" borderId="0"/>
    <xf numFmtId="0" fontId="2" fillId="0" borderId="0"/>
    <xf numFmtId="0" fontId="55" fillId="0" borderId="0"/>
    <xf numFmtId="0" fontId="2" fillId="0" borderId="0"/>
    <xf numFmtId="0" fontId="2" fillId="0" borderId="0"/>
    <xf numFmtId="0" fontId="2" fillId="0" borderId="0"/>
    <xf numFmtId="0" fontId="2" fillId="0" borderId="0"/>
    <xf numFmtId="0" fontId="2" fillId="0" borderId="0"/>
    <xf numFmtId="0" fontId="29" fillId="0" borderId="0"/>
    <xf numFmtId="0" fontId="29" fillId="0" borderId="0"/>
    <xf numFmtId="0" fontId="2" fillId="0" borderId="0"/>
    <xf numFmtId="0" fontId="2" fillId="0" borderId="0"/>
    <xf numFmtId="0" fontId="2" fillId="0" borderId="0"/>
    <xf numFmtId="0" fontId="2" fillId="0" borderId="0"/>
    <xf numFmtId="0" fontId="34" fillId="0" borderId="0"/>
    <xf numFmtId="0" fontId="34" fillId="0" borderId="0"/>
    <xf numFmtId="0" fontId="2" fillId="0" borderId="0"/>
    <xf numFmtId="0" fontId="55"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67" fillId="0" borderId="0"/>
    <xf numFmtId="0" fontId="29" fillId="0" borderId="0"/>
    <xf numFmtId="0" fontId="2" fillId="0" borderId="0"/>
    <xf numFmtId="0" fontId="2" fillId="0" borderId="0"/>
    <xf numFmtId="0" fontId="34" fillId="0" borderId="0"/>
    <xf numFmtId="0" fontId="2" fillId="0" borderId="0"/>
    <xf numFmtId="0" fontId="2" fillId="0" borderId="0"/>
    <xf numFmtId="0" fontId="2" fillId="0" borderId="0"/>
    <xf numFmtId="0" fontId="34" fillId="0" borderId="0"/>
    <xf numFmtId="0" fontId="2" fillId="0" borderId="0"/>
    <xf numFmtId="0" fontId="2" fillId="0" borderId="0"/>
    <xf numFmtId="0" fontId="67" fillId="0" borderId="0"/>
    <xf numFmtId="0" fontId="2" fillId="0" borderId="0"/>
    <xf numFmtId="0" fontId="2" fillId="0" borderId="0"/>
    <xf numFmtId="0" fontId="67" fillId="0" borderId="0"/>
    <xf numFmtId="0" fontId="2" fillId="0" borderId="0"/>
    <xf numFmtId="0" fontId="2" fillId="0" borderId="0"/>
    <xf numFmtId="0" fontId="2" fillId="0" borderId="0"/>
    <xf numFmtId="0" fontId="2" fillId="0" borderId="0"/>
    <xf numFmtId="0" fontId="67" fillId="0" borderId="0"/>
    <xf numFmtId="0" fontId="67" fillId="0" borderId="0"/>
    <xf numFmtId="0" fontId="2" fillId="0" borderId="0"/>
    <xf numFmtId="0" fontId="2" fillId="0" borderId="0"/>
    <xf numFmtId="0" fontId="67" fillId="0" borderId="0"/>
    <xf numFmtId="0" fontId="67" fillId="0" borderId="0"/>
    <xf numFmtId="0" fontId="67" fillId="0" borderId="0"/>
    <xf numFmtId="0" fontId="34" fillId="0" borderId="0"/>
    <xf numFmtId="0" fontId="2" fillId="0" borderId="0"/>
    <xf numFmtId="0" fontId="2" fillId="0" borderId="0"/>
    <xf numFmtId="0" fontId="34" fillId="0" borderId="0"/>
    <xf numFmtId="0" fontId="2" fillId="0" borderId="0"/>
    <xf numFmtId="0" fontId="55" fillId="0" borderId="0"/>
    <xf numFmtId="0" fontId="2" fillId="0" borderId="0"/>
    <xf numFmtId="0" fontId="2" fillId="0" borderId="0"/>
    <xf numFmtId="0" fontId="67" fillId="0" borderId="0"/>
    <xf numFmtId="0" fontId="34" fillId="0" borderId="0"/>
    <xf numFmtId="0" fontId="2" fillId="0" borderId="0"/>
    <xf numFmtId="0" fontId="2" fillId="0" borderId="0"/>
    <xf numFmtId="0" fontId="65" fillId="0" borderId="0"/>
    <xf numFmtId="0" fontId="69" fillId="0" borderId="0"/>
    <xf numFmtId="0" fontId="2" fillId="0" borderId="0"/>
    <xf numFmtId="0" fontId="2" fillId="0" borderId="0"/>
    <xf numFmtId="0" fontId="2" fillId="0" borderId="0"/>
    <xf numFmtId="0" fontId="2" fillId="0" borderId="0"/>
    <xf numFmtId="0" fontId="60" fillId="0" borderId="34"/>
    <xf numFmtId="0" fontId="2" fillId="0" borderId="0"/>
    <xf numFmtId="0" fontId="2"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67" fillId="0" borderId="0"/>
    <xf numFmtId="0" fontId="2" fillId="0" borderId="0"/>
    <xf numFmtId="0" fontId="2" fillId="0" borderId="0"/>
    <xf numFmtId="0" fontId="2" fillId="0" borderId="0"/>
    <xf numFmtId="0" fontId="34" fillId="0" borderId="0"/>
    <xf numFmtId="0" fontId="34" fillId="0" borderId="0"/>
    <xf numFmtId="0" fontId="67" fillId="0" borderId="0"/>
    <xf numFmtId="0" fontId="2" fillId="0" borderId="0"/>
    <xf numFmtId="0" fontId="2" fillId="0" borderId="0"/>
    <xf numFmtId="0" fontId="67" fillId="0" borderId="0"/>
    <xf numFmtId="0" fontId="34"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2" borderId="12"/>
    <xf numFmtId="0" fontId="29" fillId="2" borderId="12"/>
    <xf numFmtId="0" fontId="2" fillId="2" borderId="12"/>
    <xf numFmtId="0" fontId="2" fillId="0" borderId="0"/>
    <xf numFmtId="0" fontId="2" fillId="0" borderId="0"/>
    <xf numFmtId="0" fontId="34" fillId="0" borderId="0"/>
    <xf numFmtId="0" fontId="2" fillId="0" borderId="0"/>
    <xf numFmtId="0" fontId="34" fillId="0" borderId="0"/>
    <xf numFmtId="0" fontId="34" fillId="0" borderId="0"/>
    <xf numFmtId="0" fontId="34" fillId="0" borderId="0"/>
    <xf numFmtId="0" fontId="2" fillId="0" borderId="0"/>
    <xf numFmtId="0" fontId="2" fillId="0" borderId="0"/>
    <xf numFmtId="0" fontId="67" fillId="0" borderId="0"/>
    <xf numFmtId="0" fontId="34" fillId="0" borderId="0"/>
    <xf numFmtId="0" fontId="34" fillId="0" borderId="0"/>
    <xf numFmtId="0" fontId="34" fillId="0" borderId="0"/>
    <xf numFmtId="0" fontId="67" fillId="0" borderId="0"/>
    <xf numFmtId="0" fontId="67" fillId="0" borderId="0"/>
    <xf numFmtId="0" fontId="31" fillId="0" borderId="0"/>
    <xf numFmtId="0" fontId="67" fillId="0" borderId="0"/>
    <xf numFmtId="0" fontId="67" fillId="0" borderId="0"/>
    <xf numFmtId="0" fontId="2" fillId="0" borderId="0"/>
    <xf numFmtId="0" fontId="2" fillId="0" borderId="0"/>
    <xf numFmtId="0" fontId="2" fillId="0" borderId="0"/>
    <xf numFmtId="0" fontId="34" fillId="0" borderId="0"/>
    <xf numFmtId="0" fontId="34" fillId="0" borderId="0"/>
    <xf numFmtId="0" fontId="29" fillId="0" borderId="0"/>
    <xf numFmtId="0" fontId="29" fillId="0" borderId="0"/>
    <xf numFmtId="0" fontId="67" fillId="0" borderId="0"/>
    <xf numFmtId="0" fontId="34" fillId="0" borderId="0"/>
    <xf numFmtId="0" fontId="34"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35"/>
    <xf numFmtId="0" fontId="67" fillId="0" borderId="0"/>
    <xf numFmtId="0" fontId="67" fillId="0" borderId="0"/>
    <xf numFmtId="0" fontId="2" fillId="0" borderId="0"/>
    <xf numFmtId="0" fontId="2" fillId="0" borderId="0"/>
    <xf numFmtId="0" fontId="67" fillId="0" borderId="0"/>
    <xf numFmtId="0" fontId="2" fillId="0" borderId="0"/>
    <xf numFmtId="0" fontId="2" fillId="0" borderId="0"/>
    <xf numFmtId="0" fontId="2" fillId="0" borderId="0"/>
    <xf numFmtId="0" fontId="2" fillId="0" borderId="0"/>
    <xf numFmtId="0" fontId="34" fillId="0" borderId="0"/>
    <xf numFmtId="0" fontId="2"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30" borderId="0"/>
    <xf numFmtId="0" fontId="67" fillId="0" borderId="0"/>
    <xf numFmtId="0" fontId="2" fillId="0" borderId="0"/>
    <xf numFmtId="0" fontId="2" fillId="0" borderId="0"/>
    <xf numFmtId="0" fontId="67" fillId="0" borderId="0"/>
    <xf numFmtId="0" fontId="67" fillId="0" borderId="0"/>
    <xf numFmtId="0" fontId="67" fillId="0" borderId="0"/>
    <xf numFmtId="0" fontId="2" fillId="29" borderId="0"/>
    <xf numFmtId="0" fontId="67" fillId="0" borderId="0"/>
    <xf numFmtId="0" fontId="55" fillId="0" borderId="0"/>
    <xf numFmtId="0" fontId="34" fillId="0" borderId="0"/>
    <xf numFmtId="0" fontId="34" fillId="0" borderId="0"/>
    <xf numFmtId="0" fontId="34" fillId="0" borderId="0"/>
    <xf numFmtId="0" fontId="2" fillId="0" borderId="0"/>
    <xf numFmtId="0" fontId="2" fillId="0" borderId="0"/>
    <xf numFmtId="0" fontId="67" fillId="0" borderId="0"/>
    <xf numFmtId="0" fontId="2" fillId="0" borderId="0"/>
    <xf numFmtId="0" fontId="67" fillId="0" borderId="0"/>
    <xf numFmtId="0" fontId="2" fillId="0" borderId="0"/>
    <xf numFmtId="0" fontId="34" fillId="0" borderId="0"/>
    <xf numFmtId="43" fontId="18" fillId="0" borderId="0"/>
    <xf numFmtId="43" fontId="34"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339">
    <xf numFmtId="0" fontId="0" fillId="0" borderId="0" xfId="0"/>
    <xf numFmtId="0" fontId="19" fillId="0" borderId="0" xfId="0" applyFont="1"/>
    <xf numFmtId="0" fontId="0" fillId="0" borderId="0" xfId="0" applyAlignment="1">
      <alignment horizontal="center"/>
    </xf>
    <xf numFmtId="0" fontId="19" fillId="0" borderId="0" xfId="0" applyFont="1" applyAlignment="1">
      <alignment horizontal="centerContinuous"/>
    </xf>
    <xf numFmtId="0" fontId="0" fillId="0" borderId="0" xfId="0" applyAlignment="1">
      <alignment horizontal="centerContinuous"/>
    </xf>
    <xf numFmtId="0" fontId="18" fillId="0" borderId="0" xfId="0" applyFont="1" applyAlignment="1">
      <alignment horizontal="center"/>
    </xf>
    <xf numFmtId="0" fontId="18" fillId="0" borderId="0" xfId="0" applyFont="1"/>
    <xf numFmtId="0" fontId="0" fillId="0" borderId="0" xfId="0" applyFill="1"/>
    <xf numFmtId="0" fontId="19" fillId="0" borderId="0" xfId="11" applyFont="1" applyAlignment="1">
      <alignment horizontal="centerContinuous"/>
    </xf>
    <xf numFmtId="0" fontId="20" fillId="0" borderId="0" xfId="11" applyAlignment="1">
      <alignment horizontal="centerContinuous"/>
    </xf>
    <xf numFmtId="0" fontId="20" fillId="0" borderId="0" xfId="11"/>
    <xf numFmtId="0" fontId="20" fillId="0" borderId="0" xfId="11" applyAlignment="1"/>
    <xf numFmtId="0" fontId="21" fillId="0" borderId="0" xfId="23" applyFont="1" applyAlignment="1"/>
    <xf numFmtId="0" fontId="19" fillId="0" borderId="0" xfId="0" applyFont="1" applyAlignment="1">
      <alignment horizontal="right"/>
    </xf>
    <xf numFmtId="0" fontId="0" fillId="0" borderId="0" xfId="0" applyBorder="1"/>
    <xf numFmtId="0" fontId="18" fillId="0" borderId="0" xfId="0" quotePrefix="1" applyFont="1"/>
    <xf numFmtId="0" fontId="19" fillId="0" borderId="0" xfId="60" applyFont="1" applyAlignment="1">
      <alignment horizontal="centerContinuous"/>
    </xf>
    <xf numFmtId="0" fontId="18" fillId="0" borderId="0" xfId="60" applyFont="1"/>
    <xf numFmtId="0" fontId="19" fillId="0" borderId="0" xfId="11" applyFont="1" applyAlignment="1">
      <alignment horizontal="right"/>
    </xf>
    <xf numFmtId="166" fontId="0" fillId="0" borderId="0" xfId="25" applyNumberFormat="1" applyFont="1" applyAlignment="1">
      <alignment horizontal="center"/>
    </xf>
    <xf numFmtId="3" fontId="0" fillId="0" borderId="0" xfId="1" applyNumberFormat="1" applyFont="1" applyAlignment="1">
      <alignment horizontal="center"/>
    </xf>
    <xf numFmtId="0" fontId="18" fillId="0" borderId="0" xfId="60"/>
    <xf numFmtId="0" fontId="18" fillId="0" borderId="0" xfId="60" applyFill="1"/>
    <xf numFmtId="0" fontId="19" fillId="0" borderId="0" xfId="60" applyFont="1"/>
    <xf numFmtId="0" fontId="18" fillId="0" borderId="0" xfId="60" applyAlignment="1">
      <alignment horizontal="centerContinuous"/>
    </xf>
    <xf numFmtId="0" fontId="19" fillId="0" borderId="0" xfId="60" applyFont="1" applyAlignment="1">
      <alignment horizontal="right"/>
    </xf>
    <xf numFmtId="0" fontId="18" fillId="0" borderId="0" xfId="60" applyAlignment="1"/>
    <xf numFmtId="165" fontId="26" fillId="0" borderId="0" xfId="131" applyNumberFormat="1" applyFont="1" applyAlignment="1">
      <alignment horizontal="center"/>
    </xf>
    <xf numFmtId="0" fontId="26" fillId="0" borderId="0" xfId="60" applyFont="1"/>
    <xf numFmtId="0" fontId="26" fillId="0" borderId="0" xfId="60" quotePrefix="1" applyFont="1"/>
    <xf numFmtId="0" fontId="26" fillId="0" borderId="0" xfId="131" quotePrefix="1" applyFont="1"/>
    <xf numFmtId="0" fontId="26" fillId="0" borderId="0" xfId="131" quotePrefix="1" applyFont="1" applyAlignment="1">
      <alignment horizontal="left"/>
    </xf>
    <xf numFmtId="0" fontId="26" fillId="0" borderId="0" xfId="60" applyFont="1" applyAlignment="1">
      <alignment horizontal="center"/>
    </xf>
    <xf numFmtId="0" fontId="26" fillId="0" borderId="4" xfId="60" applyFont="1" applyBorder="1" applyAlignment="1">
      <alignment horizontal="center"/>
    </xf>
    <xf numFmtId="0" fontId="26" fillId="0" borderId="5" xfId="60" applyFont="1" applyBorder="1" applyAlignment="1">
      <alignment horizontal="center"/>
    </xf>
    <xf numFmtId="0" fontId="26" fillId="0" borderId="1" xfId="60" applyFont="1" applyBorder="1" applyAlignment="1">
      <alignment horizontal="center"/>
    </xf>
    <xf numFmtId="0" fontId="18" fillId="0" borderId="0" xfId="60" applyAlignment="1">
      <alignment horizontal="center"/>
    </xf>
    <xf numFmtId="0" fontId="18" fillId="0" borderId="0" xfId="71"/>
    <xf numFmtId="0" fontId="18" fillId="0" borderId="0" xfId="60" quotePrefix="1"/>
    <xf numFmtId="0" fontId="18" fillId="0" borderId="0" xfId="133" applyFont="1"/>
    <xf numFmtId="164" fontId="21" fillId="0" borderId="0" xfId="23" applyNumberFormat="1" applyFont="1" applyAlignment="1"/>
    <xf numFmtId="0" fontId="22" fillId="0" borderId="0" xfId="60" applyFont="1" applyAlignment="1">
      <alignment horizontal="center"/>
    </xf>
    <xf numFmtId="0" fontId="19" fillId="0" borderId="0" xfId="60" applyNumberFormat="1" applyFont="1" applyAlignment="1">
      <alignment horizontal="centerContinuous"/>
    </xf>
    <xf numFmtId="0" fontId="19" fillId="0" borderId="0" xfId="60" applyNumberFormat="1" applyFont="1" applyAlignment="1">
      <alignment horizontal="right"/>
    </xf>
    <xf numFmtId="0" fontId="19" fillId="0" borderId="0" xfId="60" applyNumberFormat="1" applyFont="1" applyAlignment="1"/>
    <xf numFmtId="0" fontId="22" fillId="0" borderId="0" xfId="0" applyFont="1" applyAlignment="1">
      <alignment horizontal="center"/>
    </xf>
    <xf numFmtId="164" fontId="18" fillId="0" borderId="0" xfId="60" applyNumberFormat="1"/>
    <xf numFmtId="3" fontId="26" fillId="0" borderId="1" xfId="60" applyNumberFormat="1" applyFont="1" applyBorder="1" applyAlignment="1">
      <alignment horizontal="right" indent="2"/>
    </xf>
    <xf numFmtId="0" fontId="26" fillId="0" borderId="1" xfId="60" quotePrefix="1" applyFont="1" applyBorder="1" applyAlignment="1">
      <alignment horizontal="center"/>
    </xf>
    <xf numFmtId="3" fontId="18" fillId="0" borderId="0" xfId="60" applyNumberFormat="1"/>
    <xf numFmtId="0" fontId="18" fillId="0" borderId="0" xfId="60" applyFont="1" applyAlignment="1">
      <alignment horizontal="left"/>
    </xf>
    <xf numFmtId="0" fontId="18" fillId="0" borderId="2" xfId="193" applyFont="1" applyBorder="1"/>
    <xf numFmtId="0" fontId="18" fillId="0" borderId="10" xfId="193" applyFont="1" applyBorder="1" applyAlignment="1">
      <alignment horizontal="center"/>
    </xf>
    <xf numFmtId="0" fontId="18" fillId="0" borderId="5" xfId="193" applyFont="1" applyBorder="1"/>
    <xf numFmtId="0" fontId="18" fillId="0" borderId="0" xfId="193" applyFont="1" applyBorder="1" applyAlignment="1">
      <alignment horizontal="center"/>
    </xf>
    <xf numFmtId="0" fontId="18" fillId="0" borderId="11" xfId="193" applyFont="1" applyBorder="1" applyAlignment="1">
      <alignment horizontal="center"/>
    </xf>
    <xf numFmtId="0" fontId="18" fillId="0" borderId="4" xfId="193" applyFont="1" applyBorder="1"/>
    <xf numFmtId="0" fontId="18" fillId="0" borderId="4" xfId="193" applyFont="1" applyBorder="1" applyAlignment="1">
      <alignment horizontal="center"/>
    </xf>
    <xf numFmtId="0" fontId="18" fillId="0" borderId="1" xfId="193" applyFont="1" applyBorder="1" applyAlignment="1">
      <alignment horizontal="center"/>
    </xf>
    <xf numFmtId="0" fontId="18" fillId="0" borderId="9" xfId="193" applyFont="1" applyBorder="1" applyAlignment="1">
      <alignment horizontal="center"/>
    </xf>
    <xf numFmtId="3" fontId="18" fillId="0" borderId="0" xfId="1" applyNumberFormat="1" applyFont="1" applyFill="1" applyAlignment="1">
      <alignment horizontal="center"/>
    </xf>
    <xf numFmtId="0" fontId="18" fillId="0" borderId="0" xfId="193"/>
    <xf numFmtId="0" fontId="18" fillId="0" borderId="6" xfId="0" quotePrefix="1" applyNumberFormat="1" applyFont="1" applyFill="1" applyBorder="1" applyAlignment="1">
      <alignment horizontal="center"/>
    </xf>
    <xf numFmtId="0" fontId="18" fillId="0" borderId="0" xfId="60" applyAlignment="1">
      <alignment horizontal="right"/>
    </xf>
    <xf numFmtId="0" fontId="18" fillId="0" borderId="1" xfId="60" applyBorder="1" applyAlignment="1">
      <alignment horizontal="center"/>
    </xf>
    <xf numFmtId="168" fontId="18" fillId="0" borderId="0" xfId="60" applyNumberFormat="1" applyAlignment="1">
      <alignment horizontal="right" indent="2"/>
    </xf>
    <xf numFmtId="0" fontId="32" fillId="0" borderId="0" xfId="0" applyFont="1" applyFill="1" applyBorder="1" applyAlignment="1">
      <alignment horizontal="center" vertical="center"/>
    </xf>
    <xf numFmtId="3" fontId="33" fillId="0" borderId="0" xfId="1" applyNumberFormat="1" applyFont="1" applyBorder="1" applyAlignment="1">
      <alignment horizontal="center"/>
    </xf>
    <xf numFmtId="0" fontId="34" fillId="0" borderId="0" xfId="0" applyFont="1" applyAlignment="1">
      <alignment horizontal="center" vertical="center"/>
    </xf>
    <xf numFmtId="0" fontId="18" fillId="0" borderId="0" xfId="71" applyAlignment="1">
      <alignment horizontal="center"/>
    </xf>
    <xf numFmtId="0" fontId="18" fillId="0" borderId="0" xfId="193" applyAlignment="1">
      <alignment horizontal="centerContinuous"/>
    </xf>
    <xf numFmtId="0" fontId="19" fillId="0" borderId="0" xfId="193" applyFont="1" applyAlignment="1">
      <alignment horizontal="centerContinuous"/>
    </xf>
    <xf numFmtId="0" fontId="19" fillId="0" borderId="0" xfId="193" applyFont="1" applyAlignment="1">
      <alignment horizontal="right"/>
    </xf>
    <xf numFmtId="0" fontId="18" fillId="0" borderId="0" xfId="193" applyFill="1" applyAlignment="1"/>
    <xf numFmtId="0" fontId="19" fillId="0" borderId="0" xfId="193" applyFont="1" applyFill="1" applyAlignment="1">
      <alignment horizontal="right"/>
    </xf>
    <xf numFmtId="0" fontId="19" fillId="0" borderId="0" xfId="193" applyFont="1"/>
    <xf numFmtId="166" fontId="18" fillId="0" borderId="0" xfId="25" applyNumberFormat="1"/>
    <xf numFmtId="0" fontId="26" fillId="0" borderId="0" xfId="0" applyFont="1"/>
    <xf numFmtId="0" fontId="34" fillId="0" borderId="5" xfId="0" applyFont="1" applyFill="1" applyBorder="1" applyAlignment="1">
      <alignment horizontal="center" vertical="center"/>
    </xf>
    <xf numFmtId="171" fontId="34" fillId="0" borderId="6" xfId="1" applyNumberFormat="1" applyFont="1" applyFill="1" applyBorder="1" applyAlignment="1">
      <alignment horizontal="center" vertical="center"/>
    </xf>
    <xf numFmtId="3" fontId="18" fillId="0" borderId="0" xfId="0" applyNumberFormat="1" applyFont="1"/>
    <xf numFmtId="10" fontId="18" fillId="0" borderId="0" xfId="0" applyNumberFormat="1" applyFont="1" applyAlignment="1">
      <alignment horizontal="right" indent="1"/>
    </xf>
    <xf numFmtId="3" fontId="18" fillId="0" borderId="0" xfId="0" applyNumberFormat="1" applyFont="1" applyAlignment="1">
      <alignment horizontal="right" indent="1"/>
    </xf>
    <xf numFmtId="0" fontId="18" fillId="0" borderId="8" xfId="0" quotePrefix="1" applyNumberFormat="1" applyFont="1" applyFill="1" applyBorder="1" applyAlignment="1">
      <alignment horizontal="center"/>
    </xf>
    <xf numFmtId="3" fontId="19" fillId="0" borderId="0" xfId="0" applyNumberFormat="1" applyFont="1" applyAlignment="1">
      <alignment horizontal="center"/>
    </xf>
    <xf numFmtId="0" fontId="18" fillId="0" borderId="0" xfId="0" applyFont="1" applyAlignment="1">
      <alignment horizontal="right" indent="3"/>
    </xf>
    <xf numFmtId="172" fontId="18" fillId="0" borderId="0" xfId="0" applyNumberFormat="1" applyFont="1" applyAlignment="1">
      <alignment horizontal="right" indent="3"/>
    </xf>
    <xf numFmtId="0" fontId="18" fillId="0" borderId="0" xfId="129" applyFont="1"/>
    <xf numFmtId="0" fontId="19" fillId="0" borderId="0" xfId="129" applyFont="1" applyAlignment="1">
      <alignment horizontal="centerContinuous"/>
    </xf>
    <xf numFmtId="0" fontId="19" fillId="0" borderId="0" xfId="0" applyFont="1" applyBorder="1" applyAlignment="1">
      <alignment horizontal="center" vertical="center"/>
    </xf>
    <xf numFmtId="0" fontId="19" fillId="0" borderId="0" xfId="0" applyFont="1" applyBorder="1" applyAlignment="1">
      <alignment horizontal="center"/>
    </xf>
    <xf numFmtId="0" fontId="18" fillId="0" borderId="0" xfId="0" applyFont="1" applyAlignment="1">
      <alignment horizontal="centerContinuous"/>
    </xf>
    <xf numFmtId="3" fontId="0" fillId="0" borderId="0" xfId="0" applyNumberFormat="1"/>
    <xf numFmtId="0" fontId="18" fillId="0" borderId="0" xfId="193" applyFont="1"/>
    <xf numFmtId="0" fontId="18" fillId="0" borderId="0" xfId="0" applyFont="1" applyFill="1"/>
    <xf numFmtId="0" fontId="18" fillId="0" borderId="0" xfId="129" applyFont="1" applyFill="1"/>
    <xf numFmtId="0" fontId="22" fillId="0" borderId="0" xfId="0" quotePrefix="1" applyFont="1" applyAlignment="1">
      <alignment horizontal="center"/>
    </xf>
    <xf numFmtId="10" fontId="18" fillId="0" borderId="0" xfId="0" applyNumberFormat="1" applyFont="1" applyAlignment="1">
      <alignment horizontal="right" indent="2"/>
    </xf>
    <xf numFmtId="3" fontId="18" fillId="0" borderId="0" xfId="0" applyNumberFormat="1" applyFont="1" applyAlignment="1">
      <alignment horizontal="center"/>
    </xf>
    <xf numFmtId="0" fontId="18" fillId="0" borderId="31" xfId="0" applyFont="1" applyBorder="1" applyAlignment="1">
      <alignment horizontal="center" vertical="center"/>
    </xf>
    <xf numFmtId="0" fontId="18" fillId="0" borderId="8" xfId="0" applyFont="1" applyBorder="1" applyAlignment="1">
      <alignment horizontal="center" vertical="center"/>
    </xf>
    <xf numFmtId="0" fontId="18" fillId="0" borderId="1" xfId="0" applyFont="1" applyBorder="1" applyAlignment="1">
      <alignment horizontal="center"/>
    </xf>
    <xf numFmtId="166" fontId="18" fillId="0" borderId="0" xfId="25" applyNumberFormat="1" applyFont="1" applyAlignment="1">
      <alignment horizontal="right"/>
    </xf>
    <xf numFmtId="166" fontId="18" fillId="0" borderId="0" xfId="25" applyNumberFormat="1" applyFont="1" applyAlignment="1">
      <alignment horizontal="centerContinuous"/>
    </xf>
    <xf numFmtId="0" fontId="19" fillId="0" borderId="0" xfId="60" applyFont="1" applyAlignment="1">
      <alignment horizontal="center" vertical="center" wrapText="1"/>
    </xf>
    <xf numFmtId="166" fontId="19" fillId="0" borderId="0" xfId="25" applyNumberFormat="1" applyFont="1" applyFill="1" applyBorder="1" applyAlignment="1">
      <alignment horizontal="center" vertical="center" wrapText="1"/>
    </xf>
    <xf numFmtId="166" fontId="18" fillId="0" borderId="0" xfId="25" applyNumberFormat="1" applyFont="1" applyFill="1" applyBorder="1" applyAlignment="1">
      <alignment horizontal="right"/>
    </xf>
    <xf numFmtId="0" fontId="19" fillId="0" borderId="31" xfId="0" applyFont="1" applyBorder="1"/>
    <xf numFmtId="172" fontId="19" fillId="0" borderId="31" xfId="1" applyNumberFormat="1" applyFont="1" applyFill="1" applyBorder="1" applyAlignment="1">
      <alignment horizontal="right"/>
    </xf>
    <xf numFmtId="166" fontId="19" fillId="0" borderId="31" xfId="25" applyNumberFormat="1" applyFont="1" applyFill="1" applyBorder="1" applyAlignment="1">
      <alignment horizontal="right"/>
    </xf>
    <xf numFmtId="166" fontId="18" fillId="0" borderId="6" xfId="25" applyNumberFormat="1" applyFont="1" applyFill="1" applyBorder="1" applyAlignment="1">
      <alignment horizontal="right"/>
    </xf>
    <xf numFmtId="172" fontId="18" fillId="0" borderId="1" xfId="1" applyNumberFormat="1" applyFont="1" applyFill="1" applyBorder="1" applyAlignment="1">
      <alignment horizontal="right"/>
    </xf>
    <xf numFmtId="0" fontId="19" fillId="0" borderId="30" xfId="193" applyFont="1" applyBorder="1"/>
    <xf numFmtId="0" fontId="19" fillId="0" borderId="29" xfId="0" applyFont="1" applyBorder="1"/>
    <xf numFmtId="172" fontId="19" fillId="0" borderId="30" xfId="1" applyNumberFormat="1" applyFont="1" applyFill="1" applyBorder="1" applyAlignment="1">
      <alignment horizontal="right"/>
    </xf>
    <xf numFmtId="172" fontId="19" fillId="0" borderId="29" xfId="1" applyNumberFormat="1" applyFont="1" applyFill="1" applyBorder="1" applyAlignment="1">
      <alignment horizontal="right"/>
    </xf>
    <xf numFmtId="172" fontId="18" fillId="0" borderId="0" xfId="1" applyNumberFormat="1" applyFont="1" applyFill="1" applyBorder="1" applyAlignment="1">
      <alignment horizontal="right"/>
    </xf>
    <xf numFmtId="175" fontId="19" fillId="0" borderId="27" xfId="1" applyNumberFormat="1" applyFont="1" applyFill="1" applyBorder="1" applyAlignment="1">
      <alignment horizontal="right"/>
    </xf>
    <xf numFmtId="0" fontId="18" fillId="0" borderId="0" xfId="60" applyFont="1" applyAlignment="1">
      <alignment horizontal="right"/>
    </xf>
    <xf numFmtId="166" fontId="19" fillId="0" borderId="29" xfId="25" applyNumberFormat="1" applyFont="1" applyFill="1" applyBorder="1" applyAlignment="1">
      <alignment horizontal="right"/>
    </xf>
    <xf numFmtId="0" fontId="18" fillId="0" borderId="13" xfId="129" applyNumberFormat="1" applyFont="1" applyBorder="1" applyAlignment="1">
      <alignment horizontal="center"/>
    </xf>
    <xf numFmtId="0" fontId="18" fillId="0" borderId="2" xfId="193" applyFont="1" applyBorder="1" applyAlignment="1">
      <alignment horizontal="center"/>
    </xf>
    <xf numFmtId="0" fontId="18" fillId="0" borderId="3" xfId="193" applyFont="1" applyBorder="1" applyAlignment="1">
      <alignment horizontal="center"/>
    </xf>
    <xf numFmtId="0" fontId="18" fillId="0" borderId="5" xfId="193" applyFont="1" applyBorder="1" applyAlignment="1">
      <alignment horizontal="center"/>
    </xf>
    <xf numFmtId="167" fontId="18" fillId="0" borderId="0" xfId="60" applyNumberFormat="1" applyAlignment="1">
      <alignment horizontal="center"/>
    </xf>
    <xf numFmtId="168" fontId="18" fillId="0" borderId="0" xfId="60" applyNumberFormat="1"/>
    <xf numFmtId="164" fontId="18" fillId="0" borderId="0" xfId="60" applyNumberFormat="1" applyAlignment="1">
      <alignment horizontal="center"/>
    </xf>
    <xf numFmtId="3" fontId="56" fillId="0" borderId="0" xfId="60" applyNumberFormat="1" applyFont="1" applyAlignment="1">
      <alignment horizontal="right" indent="1"/>
    </xf>
    <xf numFmtId="0" fontId="22" fillId="0" borderId="0" xfId="71" applyFont="1"/>
    <xf numFmtId="165" fontId="18" fillId="0" borderId="0" xfId="60" applyNumberFormat="1" applyAlignment="1">
      <alignment horizontal="center"/>
    </xf>
    <xf numFmtId="0" fontId="21" fillId="0" borderId="0" xfId="23"/>
    <xf numFmtId="0" fontId="26" fillId="0" borderId="25" xfId="60" quotePrefix="1" applyFont="1" applyBorder="1" applyAlignment="1">
      <alignment horizontal="center"/>
    </xf>
    <xf numFmtId="0" fontId="26" fillId="0" borderId="27" xfId="60" quotePrefix="1" applyFont="1" applyBorder="1" applyAlignment="1">
      <alignment horizontal="center"/>
    </xf>
    <xf numFmtId="0" fontId="26" fillId="0" borderId="26" xfId="60" quotePrefix="1" applyFont="1" applyBorder="1" applyAlignment="1">
      <alignment horizontal="center"/>
    </xf>
    <xf numFmtId="0" fontId="26" fillId="0" borderId="11" xfId="60" applyFont="1" applyBorder="1" applyAlignment="1">
      <alignment horizontal="center"/>
    </xf>
    <xf numFmtId="0" fontId="26" fillId="0" borderId="9" xfId="60" applyFont="1" applyBorder="1" applyAlignment="1">
      <alignment horizontal="center"/>
    </xf>
    <xf numFmtId="3" fontId="26" fillId="0" borderId="0" xfId="60" applyNumberFormat="1" applyFont="1" applyAlignment="1">
      <alignment horizontal="right" indent="2"/>
    </xf>
    <xf numFmtId="164" fontId="18" fillId="0" borderId="0" xfId="60" applyNumberFormat="1" applyAlignment="1">
      <alignment horizontal="right" indent="3"/>
    </xf>
    <xf numFmtId="166" fontId="18" fillId="0" borderId="0" xfId="25" applyNumberFormat="1" applyFont="1" applyFill="1" applyBorder="1" applyAlignment="1">
      <alignment horizontal="center"/>
    </xf>
    <xf numFmtId="3" fontId="26" fillId="0" borderId="11" xfId="60" applyNumberFormat="1" applyFont="1" applyBorder="1" applyAlignment="1">
      <alignment horizontal="right" indent="2"/>
    </xf>
    <xf numFmtId="164" fontId="21" fillId="0" borderId="0" xfId="23" applyNumberFormat="1"/>
    <xf numFmtId="0" fontId="21" fillId="0" borderId="11" xfId="23" applyBorder="1"/>
    <xf numFmtId="164" fontId="18" fillId="0" borderId="1" xfId="60" applyNumberFormat="1" applyBorder="1" applyAlignment="1">
      <alignment horizontal="right" indent="3"/>
    </xf>
    <xf numFmtId="166" fontId="18" fillId="0" borderId="1" xfId="25" applyNumberFormat="1" applyFont="1" applyFill="1" applyBorder="1" applyAlignment="1">
      <alignment horizontal="center"/>
    </xf>
    <xf numFmtId="3" fontId="26" fillId="0" borderId="9" xfId="60" applyNumberFormat="1" applyFont="1" applyBorder="1" applyAlignment="1">
      <alignment horizontal="right" indent="2"/>
    </xf>
    <xf numFmtId="0" fontId="18" fillId="0" borderId="0" xfId="71" quotePrefix="1" applyAlignment="1">
      <alignment horizontal="left"/>
    </xf>
    <xf numFmtId="165" fontId="18" fillId="0" borderId="0" xfId="71" applyNumberFormat="1"/>
    <xf numFmtId="0" fontId="18" fillId="0" borderId="1" xfId="71" applyBorder="1" applyAlignment="1">
      <alignment horizontal="center"/>
    </xf>
    <xf numFmtId="165" fontId="18" fillId="0" borderId="0" xfId="71" applyNumberFormat="1" applyAlignment="1">
      <alignment horizontal="center"/>
    </xf>
    <xf numFmtId="3" fontId="18" fillId="0" borderId="0" xfId="23" applyNumberFormat="1" applyFont="1"/>
    <xf numFmtId="165" fontId="21" fillId="0" borderId="0" xfId="23" applyNumberFormat="1"/>
    <xf numFmtId="3" fontId="21" fillId="0" borderId="0" xfId="23" applyNumberFormat="1"/>
    <xf numFmtId="166" fontId="18" fillId="0" borderId="0" xfId="25" applyNumberFormat="1" applyBorder="1"/>
    <xf numFmtId="14" fontId="18" fillId="0" borderId="0" xfId="60" applyNumberFormat="1"/>
    <xf numFmtId="0" fontId="18" fillId="0" borderId="0" xfId="0" applyFont="1" applyBorder="1" applyAlignment="1">
      <alignment horizontal="center" vertical="center"/>
    </xf>
    <xf numFmtId="171" fontId="34" fillId="0" borderId="0" xfId="1" applyNumberFormat="1" applyFont="1" applyFill="1" applyBorder="1" applyAlignment="1">
      <alignment horizontal="center" vertical="center"/>
    </xf>
    <xf numFmtId="0" fontId="26" fillId="0" borderId="25" xfId="60" applyFont="1" applyBorder="1" applyAlignment="1">
      <alignment horizontal="center" vertical="center" wrapText="1"/>
    </xf>
    <xf numFmtId="0" fontId="26" fillId="0" borderId="5" xfId="60" applyFont="1" applyBorder="1" applyAlignment="1">
      <alignment horizontal="center" vertical="center" wrapText="1"/>
    </xf>
    <xf numFmtId="0" fontId="26" fillId="0" borderId="4" xfId="60" applyFont="1" applyBorder="1" applyAlignment="1">
      <alignment horizontal="center" vertical="center" wrapText="1"/>
    </xf>
    <xf numFmtId="0" fontId="18" fillId="0" borderId="6" xfId="0" applyFont="1" applyBorder="1" applyAlignment="1">
      <alignment horizontal="center" vertical="center"/>
    </xf>
    <xf numFmtId="3" fontId="22" fillId="0" borderId="0" xfId="0" applyNumberFormat="1" applyFont="1" applyAlignment="1">
      <alignment horizontal="center"/>
    </xf>
    <xf numFmtId="3" fontId="18" fillId="0" borderId="0" xfId="1" applyNumberFormat="1" applyFont="1" applyAlignment="1">
      <alignment horizontal="center"/>
    </xf>
    <xf numFmtId="0" fontId="0" fillId="0" borderId="0" xfId="0" quotePrefix="1" applyAlignment="1">
      <alignment horizontal="center"/>
    </xf>
    <xf numFmtId="3" fontId="0" fillId="0" borderId="0" xfId="0" applyNumberFormat="1" applyAlignment="1">
      <alignment horizontal="right" indent="1"/>
    </xf>
    <xf numFmtId="10" fontId="0" fillId="0" borderId="0" xfId="0" applyNumberFormat="1" applyAlignment="1">
      <alignment horizontal="right" indent="2"/>
    </xf>
    <xf numFmtId="3" fontId="0" fillId="0" borderId="0" xfId="0" applyNumberFormat="1" applyAlignment="1">
      <alignment horizontal="center"/>
    </xf>
    <xf numFmtId="169" fontId="0" fillId="0" borderId="0" xfId="0" applyNumberFormat="1" applyAlignment="1">
      <alignment horizontal="center"/>
    </xf>
    <xf numFmtId="0" fontId="0" fillId="0" borderId="0" xfId="0" applyAlignment="1">
      <alignment horizontal="right"/>
    </xf>
    <xf numFmtId="170" fontId="0" fillId="0" borderId="0" xfId="0" applyNumberFormat="1"/>
    <xf numFmtId="0" fontId="18" fillId="0" borderId="29" xfId="193" applyFont="1" applyBorder="1"/>
    <xf numFmtId="0" fontId="18" fillId="0" borderId="0" xfId="129" applyNumberFormat="1" applyFont="1" applyBorder="1" applyAlignment="1">
      <alignment horizontal="center"/>
    </xf>
    <xf numFmtId="0" fontId="57" fillId="0" borderId="0" xfId="60" applyFont="1" applyAlignment="1">
      <alignment horizontal="center"/>
    </xf>
    <xf numFmtId="3" fontId="26" fillId="0" borderId="0" xfId="60" applyNumberFormat="1" applyFont="1" applyAlignment="1">
      <alignment horizontal="right" indent="1"/>
    </xf>
    <xf numFmtId="171" fontId="21" fillId="0" borderId="0" xfId="1" applyNumberFormat="1" applyFont="1"/>
    <xf numFmtId="171" fontId="18" fillId="0" borderId="0" xfId="1" applyNumberFormat="1"/>
    <xf numFmtId="176" fontId="18" fillId="0" borderId="0" xfId="1" applyNumberFormat="1"/>
    <xf numFmtId="43" fontId="18" fillId="0" borderId="0" xfId="60" applyNumberFormat="1"/>
    <xf numFmtId="165" fontId="18" fillId="0" borderId="0" xfId="60" applyNumberFormat="1"/>
    <xf numFmtId="171" fontId="18" fillId="0" borderId="6" xfId="1" applyNumberFormat="1" applyFont="1" applyFill="1" applyBorder="1" applyAlignment="1">
      <alignment horizontal="center" vertical="center"/>
    </xf>
    <xf numFmtId="0" fontId="18" fillId="0" borderId="5" xfId="0" applyFont="1" applyFill="1" applyBorder="1" applyAlignment="1">
      <alignment horizontal="center" vertical="center"/>
    </xf>
    <xf numFmtId="166" fontId="21" fillId="0" borderId="0" xfId="25" applyNumberFormat="1" applyFont="1"/>
    <xf numFmtId="3" fontId="18" fillId="0" borderId="11" xfId="60" applyNumberFormat="1" applyFont="1" applyBorder="1" applyAlignment="1">
      <alignment horizontal="right" indent="2"/>
    </xf>
    <xf numFmtId="0" fontId="21" fillId="0" borderId="0" xfId="23" applyFill="1"/>
    <xf numFmtId="0" fontId="21" fillId="0" borderId="0" xfId="23" quotePrefix="1" applyFill="1"/>
    <xf numFmtId="176" fontId="26" fillId="0" borderId="0" xfId="1" applyNumberFormat="1" applyFont="1" applyFill="1" applyBorder="1"/>
    <xf numFmtId="0" fontId="18" fillId="0" borderId="27" xfId="0" applyFont="1" applyFill="1" applyBorder="1" applyAlignment="1">
      <alignment horizontal="center" vertical="center"/>
    </xf>
    <xf numFmtId="171" fontId="18" fillId="0" borderId="27" xfId="1" applyNumberFormat="1" applyFont="1" applyFill="1" applyBorder="1" applyAlignment="1">
      <alignment horizontal="center" vertical="center"/>
    </xf>
    <xf numFmtId="166" fontId="19" fillId="0" borderId="0" xfId="25" applyNumberFormat="1" applyFont="1" applyFill="1" applyBorder="1" applyAlignment="1">
      <alignment horizontal="right"/>
    </xf>
    <xf numFmtId="2" fontId="18" fillId="0" borderId="14" xfId="193" applyNumberFormat="1" applyFont="1" applyBorder="1" applyAlignment="1">
      <alignment horizontal="right" indent="3"/>
    </xf>
    <xf numFmtId="2" fontId="18" fillId="0" borderId="30" xfId="193" applyNumberFormat="1" applyFont="1" applyFill="1" applyBorder="1" applyAlignment="1">
      <alignment horizontal="right" indent="3"/>
    </xf>
    <xf numFmtId="166" fontId="18" fillId="0" borderId="30" xfId="25" applyNumberFormat="1" applyFont="1" applyBorder="1" applyAlignment="1">
      <alignment horizontal="right" indent="3"/>
    </xf>
    <xf numFmtId="3" fontId="18" fillId="0" borderId="14" xfId="0" applyNumberFormat="1" applyFont="1" applyBorder="1" applyAlignment="1">
      <alignment horizontal="centerContinuous"/>
    </xf>
    <xf numFmtId="172" fontId="19" fillId="0" borderId="0" xfId="1" applyNumberFormat="1" applyFont="1" applyFill="1" applyBorder="1" applyAlignment="1">
      <alignment horizontal="right"/>
    </xf>
    <xf numFmtId="0" fontId="18" fillId="0" borderId="0" xfId="60" applyFont="1" applyAlignment="1">
      <alignment horizontal="centerContinuous"/>
    </xf>
    <xf numFmtId="175" fontId="18" fillId="0" borderId="0" xfId="1" applyNumberFormat="1" applyFont="1" applyFill="1" applyBorder="1" applyAlignment="1">
      <alignment horizontal="right"/>
    </xf>
    <xf numFmtId="0" fontId="18" fillId="0" borderId="6" xfId="60" applyFont="1" applyBorder="1"/>
    <xf numFmtId="3" fontId="18" fillId="0" borderId="0" xfId="60" applyNumberFormat="1" applyFont="1"/>
    <xf numFmtId="0" fontId="18" fillId="0" borderId="8" xfId="60" applyFont="1" applyBorder="1"/>
    <xf numFmtId="172" fontId="18" fillId="0" borderId="0" xfId="60" applyNumberFormat="1" applyFont="1"/>
    <xf numFmtId="0" fontId="18" fillId="0" borderId="27" xfId="60" applyFont="1" applyBorder="1"/>
    <xf numFmtId="172" fontId="19" fillId="0" borderId="14" xfId="1" applyNumberFormat="1" applyFont="1" applyFill="1" applyBorder="1" applyAlignment="1">
      <alignment horizontal="right"/>
    </xf>
    <xf numFmtId="166" fontId="18" fillId="0" borderId="28" xfId="25" applyNumberFormat="1" applyFont="1" applyFill="1" applyBorder="1" applyAlignment="1">
      <alignment horizontal="center"/>
    </xf>
    <xf numFmtId="0" fontId="19" fillId="0" borderId="0" xfId="129" applyFont="1" applyAlignment="1">
      <alignment horizontal="right"/>
    </xf>
    <xf numFmtId="0" fontId="18" fillId="0" borderId="0" xfId="129" applyFont="1" applyAlignment="1">
      <alignment horizontal="centerContinuous"/>
    </xf>
    <xf numFmtId="3" fontId="18" fillId="0" borderId="6" xfId="0" applyNumberFormat="1" applyFont="1" applyFill="1" applyBorder="1" applyAlignment="1">
      <alignment horizontal="right" indent="2"/>
    </xf>
    <xf numFmtId="166" fontId="18" fillId="0" borderId="6" xfId="25" applyNumberFormat="1" applyFont="1" applyFill="1" applyBorder="1" applyAlignment="1">
      <alignment horizontal="right" indent="2"/>
    </xf>
    <xf numFmtId="166" fontId="18" fillId="0" borderId="0" xfId="25" applyNumberFormat="1" applyFont="1" applyFill="1" applyBorder="1" applyAlignment="1">
      <alignment horizontal="right" indent="2"/>
    </xf>
    <xf numFmtId="3" fontId="18" fillId="0" borderId="8" xfId="0" applyNumberFormat="1" applyFont="1" applyFill="1" applyBorder="1" applyAlignment="1">
      <alignment horizontal="right" indent="2"/>
    </xf>
    <xf numFmtId="166" fontId="18" fillId="0" borderId="8" xfId="25" applyNumberFormat="1" applyFont="1" applyFill="1" applyBorder="1" applyAlignment="1">
      <alignment horizontal="right" indent="2"/>
    </xf>
    <xf numFmtId="0" fontId="18" fillId="0" borderId="7" xfId="0" applyFont="1" applyFill="1" applyBorder="1" applyAlignment="1">
      <alignment horizontal="center"/>
    </xf>
    <xf numFmtId="166" fontId="18" fillId="0" borderId="0" xfId="25" applyNumberFormat="1" applyFont="1" applyFill="1" applyBorder="1" applyAlignment="1">
      <alignment horizontal="right" indent="6"/>
    </xf>
    <xf numFmtId="0" fontId="18" fillId="0" borderId="8" xfId="0" applyFont="1" applyFill="1" applyBorder="1" applyAlignment="1">
      <alignment horizontal="center"/>
    </xf>
    <xf numFmtId="172" fontId="19" fillId="0" borderId="26" xfId="1" applyNumberFormat="1" applyFont="1" applyFill="1" applyBorder="1" applyAlignment="1">
      <alignment horizontal="right"/>
    </xf>
    <xf numFmtId="172" fontId="18" fillId="0" borderId="6" xfId="1" applyNumberFormat="1" applyFont="1" applyFill="1" applyBorder="1" applyAlignment="1">
      <alignment horizontal="right"/>
    </xf>
    <xf numFmtId="172" fontId="18" fillId="0" borderId="8" xfId="1" applyNumberFormat="1" applyFont="1" applyFill="1" applyBorder="1" applyAlignment="1">
      <alignment horizontal="right"/>
    </xf>
    <xf numFmtId="168" fontId="18" fillId="0" borderId="0" xfId="60" applyNumberFormat="1" applyAlignment="1">
      <alignment horizontal="right" indent="4"/>
    </xf>
    <xf numFmtId="0" fontId="18" fillId="0" borderId="0" xfId="60" applyAlignment="1">
      <alignment horizontal="right" indent="4"/>
    </xf>
    <xf numFmtId="0" fontId="26" fillId="0" borderId="0" xfId="950" applyFont="1"/>
    <xf numFmtId="0" fontId="27" fillId="0" borderId="0" xfId="950" applyFont="1" applyAlignment="1">
      <alignment horizontal="right"/>
    </xf>
    <xf numFmtId="0" fontId="27" fillId="0" borderId="0" xfId="950" applyFont="1"/>
    <xf numFmtId="0" fontId="26" fillId="0" borderId="1" xfId="950" applyFont="1" applyBorder="1"/>
    <xf numFmtId="0" fontId="26" fillId="0" borderId="29" xfId="950" applyFont="1" applyBorder="1" applyAlignment="1">
      <alignment horizontal="center" wrapText="1"/>
    </xf>
    <xf numFmtId="0" fontId="26" fillId="0" borderId="30" xfId="950" applyFont="1" applyBorder="1" applyAlignment="1">
      <alignment horizontal="center" wrapText="1"/>
    </xf>
    <xf numFmtId="0" fontId="26" fillId="0" borderId="28" xfId="950" applyFont="1" applyBorder="1" applyAlignment="1">
      <alignment horizontal="center" wrapText="1"/>
    </xf>
    <xf numFmtId="0" fontId="26" fillId="0" borderId="6" xfId="950" applyFont="1" applyBorder="1" applyAlignment="1">
      <alignment horizontal="center"/>
    </xf>
    <xf numFmtId="0" fontId="26" fillId="0" borderId="0" xfId="950" applyFont="1" applyAlignment="1">
      <alignment horizontal="center"/>
    </xf>
    <xf numFmtId="164" fontId="26" fillId="0" borderId="0" xfId="950" applyNumberFormat="1" applyFont="1" applyAlignment="1">
      <alignment horizontal="center"/>
    </xf>
    <xf numFmtId="9" fontId="26" fillId="0" borderId="11" xfId="951" applyFont="1" applyFill="1" applyBorder="1" applyAlignment="1">
      <alignment horizontal="center"/>
    </xf>
    <xf numFmtId="176" fontId="26" fillId="0" borderId="0" xfId="950" applyNumberFormat="1" applyFont="1"/>
    <xf numFmtId="0" fontId="26" fillId="0" borderId="8" xfId="950" applyFont="1" applyBorder="1" applyAlignment="1">
      <alignment horizontal="center"/>
    </xf>
    <xf numFmtId="0" fontId="26" fillId="0" borderId="1" xfId="950" applyFont="1" applyBorder="1" applyAlignment="1">
      <alignment horizontal="center"/>
    </xf>
    <xf numFmtId="164" fontId="26" fillId="0" borderId="1" xfId="950" applyNumberFormat="1" applyFont="1" applyBorder="1" applyAlignment="1">
      <alignment horizontal="center"/>
    </xf>
    <xf numFmtId="9" fontId="26" fillId="0" borderId="9" xfId="951" applyFont="1" applyFill="1" applyBorder="1" applyAlignment="1">
      <alignment horizontal="center"/>
    </xf>
    <xf numFmtId="0" fontId="26" fillId="0" borderId="31" xfId="950" applyFont="1" applyBorder="1" applyAlignment="1">
      <alignment horizontal="center"/>
    </xf>
    <xf numFmtId="0" fontId="26" fillId="0" borderId="27" xfId="950" applyFont="1" applyBorder="1" applyAlignment="1">
      <alignment horizontal="center"/>
    </xf>
    <xf numFmtId="164" fontId="26" fillId="0" borderId="27" xfId="950" applyNumberFormat="1" applyFont="1" applyBorder="1" applyAlignment="1">
      <alignment horizontal="center"/>
    </xf>
    <xf numFmtId="9" fontId="26" fillId="0" borderId="26" xfId="951" applyFont="1" applyFill="1" applyBorder="1" applyAlignment="1">
      <alignment horizontal="center"/>
    </xf>
    <xf numFmtId="0" fontId="26" fillId="0" borderId="11" xfId="950" applyFont="1" applyBorder="1" applyAlignment="1">
      <alignment horizontal="center"/>
    </xf>
    <xf numFmtId="0" fontId="18" fillId="0" borderId="0" xfId="193" applyAlignment="1">
      <alignment horizontal="center"/>
    </xf>
    <xf numFmtId="4" fontId="18" fillId="0" borderId="0" xfId="193" applyNumberFormat="1" applyAlignment="1" applyProtection="1">
      <alignment horizontal="center"/>
      <protection locked="0"/>
    </xf>
    <xf numFmtId="0" fontId="18" fillId="0" borderId="0" xfId="193" applyAlignment="1" applyProtection="1">
      <alignment horizontal="right"/>
      <protection locked="0"/>
    </xf>
    <xf numFmtId="0" fontId="18" fillId="0" borderId="37" xfId="193" applyBorder="1" applyAlignment="1">
      <alignment horizontal="center"/>
    </xf>
    <xf numFmtId="0" fontId="18" fillId="0" borderId="37" xfId="193" applyBorder="1" applyAlignment="1" applyProtection="1">
      <alignment horizontal="center"/>
      <protection locked="0"/>
    </xf>
    <xf numFmtId="0" fontId="18" fillId="0" borderId="0" xfId="193" applyAlignment="1" applyProtection="1">
      <alignment horizontal="center"/>
      <protection locked="0"/>
    </xf>
    <xf numFmtId="4" fontId="18" fillId="0" borderId="0" xfId="193" applyNumberFormat="1" applyAlignment="1" applyProtection="1">
      <alignment horizontal="right"/>
      <protection locked="0"/>
    </xf>
    <xf numFmtId="4" fontId="18" fillId="0" borderId="1" xfId="193" applyNumberFormat="1" applyBorder="1" applyAlignment="1" applyProtection="1">
      <alignment horizontal="right"/>
      <protection locked="0"/>
    </xf>
    <xf numFmtId="0" fontId="18" fillId="0" borderId="30" xfId="193" applyBorder="1" applyAlignment="1" applyProtection="1">
      <alignment horizontal="center"/>
      <protection locked="0"/>
    </xf>
    <xf numFmtId="4" fontId="18" fillId="0" borderId="30" xfId="193" applyNumberFormat="1" applyBorder="1" applyAlignment="1" applyProtection="1">
      <alignment horizontal="right"/>
      <protection locked="0"/>
    </xf>
    <xf numFmtId="0" fontId="18" fillId="0" borderId="0" xfId="193" quotePrefix="1" applyAlignment="1" applyProtection="1">
      <alignment horizontal="center"/>
      <protection locked="0"/>
    </xf>
    <xf numFmtId="0" fontId="18" fillId="0" borderId="38" xfId="193" applyBorder="1" applyAlignment="1" applyProtection="1">
      <alignment horizontal="center"/>
      <protection locked="0"/>
    </xf>
    <xf numFmtId="4" fontId="18" fillId="0" borderId="38" xfId="193" applyNumberFormat="1" applyBorder="1" applyAlignment="1" applyProtection="1">
      <alignment horizontal="right"/>
      <protection locked="0"/>
    </xf>
    <xf numFmtId="3" fontId="18" fillId="0" borderId="0" xfId="193" applyNumberFormat="1"/>
    <xf numFmtId="0" fontId="18" fillId="0" borderId="1" xfId="193" applyBorder="1" applyAlignment="1" applyProtection="1">
      <alignment horizontal="center"/>
      <protection locked="0"/>
    </xf>
    <xf numFmtId="164" fontId="18" fillId="0" borderId="1" xfId="193" applyNumberFormat="1" applyBorder="1"/>
    <xf numFmtId="164" fontId="18" fillId="0" borderId="0" xfId="193" applyNumberFormat="1"/>
    <xf numFmtId="0" fontId="18" fillId="0" borderId="0" xfId="0" applyFont="1" applyAlignment="1">
      <alignment vertical="center" wrapText="1"/>
    </xf>
    <xf numFmtId="0" fontId="18" fillId="0" borderId="0" xfId="193" quotePrefix="1" applyAlignment="1">
      <alignment horizontal="center"/>
    </xf>
    <xf numFmtId="0" fontId="18" fillId="0" borderId="38" xfId="193" applyBorder="1" applyAlignment="1">
      <alignment horizontal="center"/>
    </xf>
    <xf numFmtId="164" fontId="18" fillId="0" borderId="0" xfId="193" applyNumberFormat="1" applyAlignment="1">
      <alignment horizontal="right"/>
    </xf>
    <xf numFmtId="0" fontId="18" fillId="0" borderId="0" xfId="193" applyAlignment="1">
      <alignment horizontal="right"/>
    </xf>
    <xf numFmtId="165" fontId="18" fillId="0" borderId="0" xfId="193" applyNumberFormat="1" applyAlignment="1" applyProtection="1">
      <alignment horizontal="right"/>
      <protection locked="0"/>
    </xf>
    <xf numFmtId="2" fontId="18" fillId="0" borderId="0" xfId="193" applyNumberFormat="1" applyAlignment="1" applyProtection="1">
      <alignment horizontal="right"/>
      <protection locked="0"/>
    </xf>
    <xf numFmtId="4" fontId="18" fillId="0" borderId="0" xfId="193" applyNumberFormat="1" applyAlignment="1">
      <alignment horizontal="right"/>
    </xf>
    <xf numFmtId="2" fontId="18" fillId="0" borderId="0" xfId="193" applyNumberFormat="1" applyAlignment="1">
      <alignment horizontal="right"/>
    </xf>
    <xf numFmtId="4" fontId="18" fillId="0" borderId="30" xfId="193" applyNumberFormat="1" applyBorder="1" applyAlignment="1">
      <alignment horizontal="center"/>
    </xf>
    <xf numFmtId="4" fontId="18" fillId="0" borderId="30" xfId="193" applyNumberFormat="1" applyBorder="1" applyAlignment="1">
      <alignment horizontal="right"/>
    </xf>
    <xf numFmtId="164" fontId="18" fillId="0" borderId="0" xfId="193" applyNumberFormat="1" applyAlignment="1" applyProtection="1">
      <alignment horizontal="right"/>
      <protection locked="0"/>
    </xf>
    <xf numFmtId="43" fontId="18" fillId="0" borderId="1" xfId="1" applyFont="1" applyBorder="1" applyAlignment="1" applyProtection="1">
      <alignment horizontal="right"/>
      <protection locked="0"/>
    </xf>
    <xf numFmtId="170" fontId="18" fillId="0" borderId="0" xfId="193" applyNumberFormat="1" applyAlignment="1" applyProtection="1">
      <alignment horizontal="right"/>
      <protection locked="0"/>
    </xf>
    <xf numFmtId="164" fontId="18" fillId="0" borderId="0" xfId="1" applyNumberFormat="1" applyFont="1" applyBorder="1"/>
    <xf numFmtId="164" fontId="18" fillId="0" borderId="38" xfId="1" applyNumberFormat="1" applyFont="1" applyBorder="1" applyAlignment="1">
      <alignment horizontal="right"/>
    </xf>
    <xf numFmtId="164" fontId="18" fillId="0" borderId="0" xfId="1" applyNumberFormat="1" applyFont="1" applyAlignment="1">
      <alignment horizontal="right"/>
    </xf>
    <xf numFmtId="0" fontId="27" fillId="0" borderId="0" xfId="0" applyFont="1" applyAlignment="1">
      <alignment horizontal="centerContinuous"/>
    </xf>
    <xf numFmtId="0" fontId="70" fillId="0" borderId="0" xfId="952" applyFont="1"/>
    <xf numFmtId="0" fontId="26" fillId="0" borderId="0" xfId="952" applyFont="1"/>
    <xf numFmtId="0" fontId="27" fillId="0" borderId="1" xfId="952" quotePrefix="1" applyFont="1" applyBorder="1" applyAlignment="1">
      <alignment horizontal="center" wrapText="1"/>
    </xf>
    <xf numFmtId="0" fontId="27" fillId="0" borderId="0" xfId="952" applyFont="1" applyAlignment="1">
      <alignment horizontal="right"/>
    </xf>
    <xf numFmtId="166" fontId="26" fillId="0" borderId="27" xfId="953" applyNumberFormat="1" applyFont="1" applyBorder="1"/>
    <xf numFmtId="176" fontId="26" fillId="0" borderId="0" xfId="954" applyNumberFormat="1" applyFont="1" applyAlignment="1">
      <alignment horizontal="right"/>
    </xf>
    <xf numFmtId="166" fontId="26" fillId="0" borderId="0" xfId="953" applyNumberFormat="1" applyFont="1" applyBorder="1"/>
    <xf numFmtId="0" fontId="27" fillId="0" borderId="39" xfId="952" applyFont="1" applyBorder="1" applyAlignment="1">
      <alignment horizontal="right"/>
    </xf>
    <xf numFmtId="166" fontId="26" fillId="0" borderId="39" xfId="953" applyNumberFormat="1" applyFont="1" applyBorder="1"/>
    <xf numFmtId="176" fontId="26" fillId="0" borderId="39" xfId="954" applyNumberFormat="1" applyFont="1" applyBorder="1" applyAlignment="1">
      <alignment horizontal="right"/>
    </xf>
    <xf numFmtId="166" fontId="26" fillId="0" borderId="0" xfId="952" applyNumberFormat="1" applyFont="1"/>
    <xf numFmtId="0" fontId="26" fillId="0" borderId="0" xfId="952" quotePrefix="1" applyFont="1" applyAlignment="1">
      <alignment horizontal="right"/>
    </xf>
    <xf numFmtId="0" fontId="26" fillId="0" borderId="0" xfId="952" quotePrefix="1" applyFont="1"/>
    <xf numFmtId="0" fontId="27" fillId="0" borderId="1" xfId="952" applyFont="1" applyBorder="1" applyAlignment="1">
      <alignment horizontal="center" wrapText="1"/>
    </xf>
    <xf numFmtId="0" fontId="26" fillId="0" borderId="0" xfId="952" applyFont="1" applyAlignment="1">
      <alignment horizontal="center"/>
    </xf>
    <xf numFmtId="164" fontId="26" fillId="0" borderId="0" xfId="952" applyNumberFormat="1" applyFont="1" applyAlignment="1">
      <alignment horizontal="center"/>
    </xf>
    <xf numFmtId="164" fontId="26" fillId="0" borderId="0" xfId="952" applyNumberFormat="1" applyFont="1"/>
    <xf numFmtId="0" fontId="26" fillId="0" borderId="0" xfId="0" quotePrefix="1" applyFont="1" applyAlignment="1">
      <alignment horizontal="center"/>
    </xf>
    <xf numFmtId="165" fontId="18" fillId="0" borderId="0" xfId="0" applyNumberFormat="1" applyFont="1"/>
    <xf numFmtId="10" fontId="18" fillId="0" borderId="0" xfId="25" applyNumberFormat="1" applyFont="1"/>
    <xf numFmtId="0" fontId="27" fillId="0" borderId="0" xfId="0" quotePrefix="1" applyFont="1" applyAlignment="1">
      <alignment horizontal="center"/>
    </xf>
    <xf numFmtId="0" fontId="27" fillId="0" borderId="0" xfId="0" applyFont="1"/>
    <xf numFmtId="165" fontId="19" fillId="0" borderId="0" xfId="0" applyNumberFormat="1" applyFont="1"/>
    <xf numFmtId="0" fontId="26" fillId="0" borderId="0" xfId="0" quotePrefix="1" applyFont="1"/>
    <xf numFmtId="166" fontId="0" fillId="0" borderId="0" xfId="25" applyNumberFormat="1" applyFont="1"/>
    <xf numFmtId="0" fontId="70" fillId="0" borderId="0" xfId="0" applyFont="1" applyAlignment="1">
      <alignment horizontal="left" indent="2"/>
    </xf>
    <xf numFmtId="0" fontId="26" fillId="0" borderId="0" xfId="0" applyFont="1" applyAlignment="1">
      <alignment horizontal="right" indent="3"/>
    </xf>
    <xf numFmtId="172" fontId="26" fillId="0" borderId="0" xfId="0" applyNumberFormat="1" applyFont="1" applyAlignment="1">
      <alignment horizontal="right" indent="3"/>
    </xf>
    <xf numFmtId="3" fontId="26" fillId="0" borderId="0" xfId="0" applyNumberFormat="1" applyFont="1" applyAlignment="1">
      <alignment horizontal="centerContinuous"/>
    </xf>
    <xf numFmtId="172" fontId="26" fillId="0" borderId="0" xfId="0" applyNumberFormat="1" applyFont="1" applyAlignment="1">
      <alignment horizontal="centerContinuous"/>
    </xf>
    <xf numFmtId="166" fontId="26" fillId="0" borderId="0" xfId="25" applyNumberFormat="1" applyFont="1" applyFill="1" applyBorder="1" applyAlignment="1">
      <alignment horizontal="centerContinuous"/>
    </xf>
    <xf numFmtId="172" fontId="26" fillId="0" borderId="28" xfId="0" applyNumberFormat="1" applyFont="1" applyBorder="1" applyAlignment="1">
      <alignment horizontal="centerContinuous"/>
    </xf>
    <xf numFmtId="166" fontId="26" fillId="0" borderId="30" xfId="25" applyNumberFormat="1" applyFont="1" applyFill="1" applyBorder="1" applyAlignment="1">
      <alignment horizontal="centerContinuous"/>
    </xf>
    <xf numFmtId="166" fontId="26" fillId="0" borderId="28" xfId="25" applyNumberFormat="1" applyFont="1" applyFill="1" applyBorder="1" applyAlignment="1">
      <alignment horizontal="centerContinuous"/>
    </xf>
    <xf numFmtId="3" fontId="26" fillId="0" borderId="8" xfId="0" applyNumberFormat="1" applyFont="1" applyBorder="1" applyAlignment="1">
      <alignment horizontal="center" wrapText="1"/>
    </xf>
    <xf numFmtId="172" fontId="26" fillId="0" borderId="8" xfId="0" applyNumberFormat="1" applyFont="1" applyBorder="1" applyAlignment="1">
      <alignment horizontal="center" wrapText="1"/>
    </xf>
    <xf numFmtId="166" fontId="26" fillId="0" borderId="8" xfId="25" applyNumberFormat="1" applyFont="1" applyFill="1" applyBorder="1" applyAlignment="1">
      <alignment horizontal="center" wrapText="1"/>
    </xf>
    <xf numFmtId="3" fontId="26" fillId="0" borderId="31" xfId="0" applyNumberFormat="1" applyFont="1" applyBorder="1" applyAlignment="1">
      <alignment horizontal="right" indent="2"/>
    </xf>
    <xf numFmtId="172" fontId="26" fillId="0" borderId="31" xfId="0" applyNumberFormat="1" applyFont="1" applyBorder="1" applyAlignment="1">
      <alignment horizontal="right" indent="2"/>
    </xf>
    <xf numFmtId="166" fontId="26" fillId="0" borderId="31" xfId="25" applyNumberFormat="1" applyFont="1" applyFill="1" applyBorder="1" applyAlignment="1">
      <alignment horizontal="right" indent="2"/>
    </xf>
    <xf numFmtId="3" fontId="26" fillId="0" borderId="6" xfId="0" applyNumberFormat="1" applyFont="1" applyBorder="1" applyAlignment="1">
      <alignment horizontal="right" indent="2"/>
    </xf>
    <xf numFmtId="172" fontId="26" fillId="0" borderId="6" xfId="0" applyNumberFormat="1" applyFont="1" applyBorder="1" applyAlignment="1">
      <alignment horizontal="right" indent="2"/>
    </xf>
    <xf numFmtId="166" fontId="26" fillId="0" borderId="6" xfId="25" applyNumberFormat="1" applyFont="1" applyFill="1" applyBorder="1" applyAlignment="1">
      <alignment horizontal="right" indent="2"/>
    </xf>
    <xf numFmtId="3" fontId="26" fillId="0" borderId="8" xfId="0" applyNumberFormat="1" applyFont="1" applyBorder="1" applyAlignment="1">
      <alignment horizontal="right" indent="2"/>
    </xf>
    <xf numFmtId="172" fontId="26" fillId="0" borderId="8" xfId="0" applyNumberFormat="1" applyFont="1" applyBorder="1" applyAlignment="1">
      <alignment horizontal="right" indent="2"/>
    </xf>
    <xf numFmtId="166" fontId="26" fillId="0" borderId="8" xfId="25" applyNumberFormat="1" applyFont="1" applyFill="1" applyBorder="1" applyAlignment="1">
      <alignment horizontal="right" indent="2"/>
    </xf>
    <xf numFmtId="0" fontId="26" fillId="0" borderId="0" xfId="0" applyFont="1" applyAlignment="1">
      <alignment horizontal="center"/>
    </xf>
    <xf numFmtId="0" fontId="27" fillId="0" borderId="0" xfId="129" applyFont="1" applyAlignment="1">
      <alignment horizontal="centerContinuous"/>
    </xf>
    <xf numFmtId="0" fontId="26" fillId="0" borderId="0" xfId="0" applyFont="1" applyAlignment="1">
      <alignment horizontal="centerContinuous"/>
    </xf>
    <xf numFmtId="0" fontId="34" fillId="0" borderId="29" xfId="0" applyFont="1" applyBorder="1" applyAlignment="1">
      <alignment horizontal="center" wrapText="1"/>
    </xf>
    <xf numFmtId="0" fontId="34" fillId="0" borderId="31" xfId="0" applyFont="1" applyBorder="1" applyAlignment="1">
      <alignment horizontal="center"/>
    </xf>
    <xf numFmtId="0" fontId="34" fillId="0" borderId="6" xfId="0" applyFont="1" applyBorder="1" applyAlignment="1">
      <alignment horizontal="center"/>
    </xf>
    <xf numFmtId="0" fontId="34" fillId="0" borderId="8" xfId="0" applyFont="1" applyBorder="1" applyAlignment="1">
      <alignment horizontal="center"/>
    </xf>
    <xf numFmtId="0" fontId="19" fillId="0" borderId="0" xfId="60" applyFont="1" applyAlignment="1">
      <alignment horizontal="center"/>
    </xf>
    <xf numFmtId="0" fontId="18" fillId="0" borderId="0" xfId="60" quotePrefix="1" applyFont="1" applyAlignment="1">
      <alignment horizontal="left" vertical="top" wrapText="1"/>
    </xf>
    <xf numFmtId="0" fontId="18" fillId="0" borderId="0" xfId="60" applyAlignment="1">
      <alignment horizontal="left" vertical="top" wrapText="1"/>
    </xf>
    <xf numFmtId="0" fontId="18" fillId="0" borderId="0" xfId="193" applyAlignment="1">
      <alignment horizontal="left" vertical="top" wrapText="1"/>
    </xf>
    <xf numFmtId="0" fontId="18" fillId="0" borderId="0" xfId="193" applyFont="1" applyAlignment="1">
      <alignment horizontal="left" vertical="top" wrapText="1"/>
    </xf>
    <xf numFmtId="0" fontId="27" fillId="0" borderId="0" xfId="950" applyFont="1" applyAlignment="1">
      <alignment horizontal="center"/>
    </xf>
    <xf numFmtId="0" fontId="19" fillId="0" borderId="0" xfId="950" applyFont="1" applyAlignment="1">
      <alignment horizontal="center"/>
    </xf>
    <xf numFmtId="0" fontId="19" fillId="0" borderId="0" xfId="0" applyFont="1" applyAlignment="1">
      <alignment horizontal="center"/>
    </xf>
    <xf numFmtId="166" fontId="18" fillId="0" borderId="25" xfId="25" applyNumberFormat="1" applyFont="1" applyFill="1" applyBorder="1" applyAlignment="1">
      <alignment horizontal="right" indent="6"/>
    </xf>
    <xf numFmtId="166" fontId="18" fillId="0" borderId="26" xfId="25" applyNumberFormat="1" applyFont="1" applyFill="1" applyBorder="1" applyAlignment="1">
      <alignment horizontal="right" indent="6"/>
    </xf>
    <xf numFmtId="166" fontId="18" fillId="0" borderId="4" xfId="25" applyNumberFormat="1" applyFont="1" applyFill="1" applyBorder="1" applyAlignment="1">
      <alignment horizontal="right" indent="6"/>
    </xf>
    <xf numFmtId="166" fontId="18" fillId="0" borderId="9" xfId="25" applyNumberFormat="1" applyFont="1" applyFill="1" applyBorder="1" applyAlignment="1">
      <alignment horizontal="right" indent="6"/>
    </xf>
    <xf numFmtId="0" fontId="18" fillId="0" borderId="0" xfId="129" applyFont="1" applyAlignment="1">
      <alignment horizontal="left" vertical="top" wrapText="1"/>
    </xf>
  </cellXfs>
  <cellStyles count="955">
    <cellStyle name="20% - Accent1 2" xfId="209" xr:uid="{972CF599-6E12-4B5F-B18D-3BA6F4FAA065}"/>
    <cellStyle name="20% - Accent1 2 2" xfId="637" xr:uid="{BF88DECF-E4D7-4EAE-A5F8-72EDCE9167CD}"/>
    <cellStyle name="20% - Accent1 3" xfId="208" xr:uid="{FE038531-3C40-401E-93EF-B287FE6397F3}"/>
    <cellStyle name="20% - Accent2 2" xfId="211" xr:uid="{A9BFBCFA-EA5A-4614-8B80-13AA51316D4D}"/>
    <cellStyle name="20% - Accent2 2 2" xfId="487" xr:uid="{5BDE7AEE-9411-40F0-903A-63A277ECBF46}"/>
    <cellStyle name="20% - Accent2 3" xfId="210" xr:uid="{01454F44-D0FB-4D0C-9484-CF4130DD0108}"/>
    <cellStyle name="20% - Accent3 2" xfId="213" xr:uid="{A1598BE8-83CF-4FCD-BC66-8909E77E81E4}"/>
    <cellStyle name="20% - Accent3 2 2" xfId="935" xr:uid="{A5C99BF6-4050-4EDC-8AC2-9AC320487571}"/>
    <cellStyle name="20% - Accent3 3" xfId="212" xr:uid="{C63B5583-9E8F-40B1-BCF8-CB6CA67E34DF}"/>
    <cellStyle name="20% - Accent4 2" xfId="215" xr:uid="{B30E3BB2-D10D-4100-B1D2-B3C2DB1F14EC}"/>
    <cellStyle name="20% - Accent4 2 2" xfId="337" xr:uid="{7C03F3CD-058D-42B9-8688-A5278DAB91CE}"/>
    <cellStyle name="20% - Accent4 3" xfId="214" xr:uid="{029862D1-227A-4758-A6B3-392AFFAE8D6D}"/>
    <cellStyle name="20% - Accent5 2" xfId="217" xr:uid="{2492D00F-9161-4D68-9DAC-F127B7750CF2}"/>
    <cellStyle name="20% - Accent5 2 2" xfId="760" xr:uid="{DB056B61-BF89-4467-BC21-0AB09B2F6866}"/>
    <cellStyle name="20% - Accent5 3" xfId="216" xr:uid="{A8D66CD4-EE9D-4A61-8C06-5E76E804905A}"/>
    <cellStyle name="20% - Accent6 2" xfId="219" xr:uid="{1D5C5A14-2606-43BE-BC88-0AA97E51F168}"/>
    <cellStyle name="20% - Accent6 2 2" xfId="598" xr:uid="{4354F615-E464-4D0A-9856-C7AE57E9842A}"/>
    <cellStyle name="20% - Accent6 3" xfId="218" xr:uid="{686646FD-1F6D-4F29-9416-59FD34EB2B8D}"/>
    <cellStyle name="40% - Accent1 2" xfId="221" xr:uid="{BEA2ECE6-0022-40DA-B8D1-CB9EA47989D3}"/>
    <cellStyle name="40% - Accent1 2 2" xfId="508" xr:uid="{3CA58FCD-25C3-40C4-948A-0EE0B05AC3EC}"/>
    <cellStyle name="40% - Accent1 3" xfId="220" xr:uid="{D7D79995-54D6-4C60-A008-423015C846C7}"/>
    <cellStyle name="40% - Accent2 2" xfId="223" xr:uid="{43A75A86-B8C4-40C1-A275-EFFFDBDE20BF}"/>
    <cellStyle name="40% - Accent2 2 2" xfId="452" xr:uid="{376A8820-2A3B-4375-BF24-38D48CA4B45A}"/>
    <cellStyle name="40% - Accent2 3" xfId="222" xr:uid="{D30E3060-5B54-4203-B090-FBE748CBFB7C}"/>
    <cellStyle name="40% - Accent3 2" xfId="225" xr:uid="{EB29052C-6888-4899-97A4-57CB0F7FCE06}"/>
    <cellStyle name="40% - Accent3 2 2" xfId="928" xr:uid="{A05741FC-67A0-4BDE-8CA0-861C5F200ECE}"/>
    <cellStyle name="40% - Accent3 3" xfId="224" xr:uid="{CC1C07F5-B42F-46E2-A9CB-F18A30439D7C}"/>
    <cellStyle name="40% - Accent4 2" xfId="227" xr:uid="{3FA770A7-0E11-42AD-A346-DB5EFBE21796}"/>
    <cellStyle name="40% - Accent4 2 2" xfId="540" xr:uid="{DFB5E6CD-60B3-4D54-A82F-39C02C80D8A5}"/>
    <cellStyle name="40% - Accent4 3" xfId="226" xr:uid="{C494C379-DE04-431D-95F7-12C0BF8FE0A5}"/>
    <cellStyle name="40% - Accent5 2" xfId="229" xr:uid="{9EC5904A-5E61-4645-B314-3208317843A8}"/>
    <cellStyle name="40% - Accent5 2 2" xfId="357" xr:uid="{B5A8CFE5-4254-48C6-975B-1BCD7492760E}"/>
    <cellStyle name="40% - Accent5 3" xfId="228" xr:uid="{2EB2C29C-352D-4D63-9DEC-9DBC23B70612}"/>
    <cellStyle name="40% - Accent6 2" xfId="231" xr:uid="{3DE91C19-E08C-4507-B493-6A0409BEB653}"/>
    <cellStyle name="40% - Accent6 2 2" xfId="324" xr:uid="{474BF685-A481-4C2E-A698-4A7EE16F9AE3}"/>
    <cellStyle name="40% - Accent6 3" xfId="230" xr:uid="{4F68464B-F14A-4692-BA05-EDF1AFFB6405}"/>
    <cellStyle name="60% - Accent1 2" xfId="232" xr:uid="{77FB84A7-8791-406F-ADDB-5C4F7BB6F6BD}"/>
    <cellStyle name="60% - Accent2 2" xfId="233" xr:uid="{88576E8C-2B3F-4D1F-8731-D5495BE0792F}"/>
    <cellStyle name="60% - Accent3 2" xfId="234" xr:uid="{51C7DA63-D131-4878-A2CE-6A828F5A2C8A}"/>
    <cellStyle name="60% - Accent4 2" xfId="235" xr:uid="{F89D3099-668B-41BF-9FDB-495A4B65B416}"/>
    <cellStyle name="60% - Accent5 2" xfId="236" xr:uid="{9D2B4522-6ED6-4842-8CEC-B01C8B602D4C}"/>
    <cellStyle name="60% - Accent6 2" xfId="237" xr:uid="{F6191FDF-010C-4DA8-8475-B482CD74902F}"/>
    <cellStyle name="Accent1 2" xfId="238" xr:uid="{A4085E25-08C2-4001-AB52-EF7BAE62C841}"/>
    <cellStyle name="Accent2 2" xfId="239" xr:uid="{B281512C-345E-48E1-9FB5-47D5856CF968}"/>
    <cellStyle name="Accent3 2" xfId="240" xr:uid="{1B496784-768B-4CD8-BBC1-8110C4406F9A}"/>
    <cellStyle name="Accent4 2" xfId="241" xr:uid="{A53A95DB-E972-4EF3-8C1C-4A9799CBD50F}"/>
    <cellStyle name="Accent5 2" xfId="242" xr:uid="{7DE2A437-F980-4615-98F7-0FE5659626B5}"/>
    <cellStyle name="Accent6 2" xfId="243" xr:uid="{F09229A5-169C-494E-8944-A9B5B639BB46}"/>
    <cellStyle name="Bad 2" xfId="244" xr:uid="{DC84DE09-E54C-4A1C-87A7-B7CC52BC46C6}"/>
    <cellStyle name="Calculation 2" xfId="245" xr:uid="{85E44375-FBE1-4511-A17B-B9E3D97B373A}"/>
    <cellStyle name="Check Cell 2" xfId="246" xr:uid="{061ECD68-58F8-4966-8818-47B8FF88BD76}"/>
    <cellStyle name="Comma" xfId="1" builtinId="3"/>
    <cellStyle name="Comma 10" xfId="125" xr:uid="{00000000-0005-0000-0000-000001000000}"/>
    <cellStyle name="Comma 10 2" xfId="185" xr:uid="{00000000-0005-0000-0000-000002000000}"/>
    <cellStyle name="Comma 10 2 2" xfId="667" xr:uid="{745B5D03-0010-4712-892A-46C42031D3E9}"/>
    <cellStyle name="Comma 10 3" xfId="668" xr:uid="{B1C3176B-6623-4122-B7E1-9A2253C26D1B}"/>
    <cellStyle name="Comma 10 4" xfId="947" xr:uid="{34B9EA3B-1037-4177-860C-FDA6FA1F10C8}"/>
    <cellStyle name="Comma 11" xfId="195" xr:uid="{00000000-0005-0000-0000-000003000000}"/>
    <cellStyle name="Comma 11 2" xfId="466" xr:uid="{5A3D7376-5E6D-447A-806A-A3955CE891FC}"/>
    <cellStyle name="Comma 11 3" xfId="465" xr:uid="{7F786B85-F2E9-431D-8B59-CCBFA58D54AA}"/>
    <cellStyle name="Comma 11 4" xfId="305" xr:uid="{061120A6-131A-40C1-A62B-8A88FF514A12}"/>
    <cellStyle name="Comma 12" xfId="207" xr:uid="{5A078811-067B-4A50-B84F-1E01BE54B209}"/>
    <cellStyle name="Comma 12 2" xfId="306" xr:uid="{E45087B1-798E-4067-8781-03950F90D105}"/>
    <cellStyle name="Comma 13" xfId="307" xr:uid="{45E21C53-CF81-4F71-BD0A-664062D19C04}"/>
    <cellStyle name="Comma 14" xfId="948" xr:uid="{EF64A986-BCAD-40E6-827B-3FF13A9D7D07}"/>
    <cellStyle name="Comma 15" xfId="949" xr:uid="{A4ADDAFC-0257-46A7-96E0-999B26F748B4}"/>
    <cellStyle name="Comma 16" xfId="954" xr:uid="{DA7535A3-6118-45C8-A175-FA16B053F0F9}"/>
    <cellStyle name="Comma 2" xfId="2" xr:uid="{00000000-0005-0000-0000-000004000000}"/>
    <cellStyle name="Comma 2 2" xfId="3" xr:uid="{00000000-0005-0000-0000-000005000000}"/>
    <cellStyle name="Comma 2 2 2" xfId="134" xr:uid="{00000000-0005-0000-0000-000006000000}"/>
    <cellStyle name="Comma 2 2 2 2" xfId="401" xr:uid="{52FC61FC-47E3-4F14-B627-5CCB6765AB5A}"/>
    <cellStyle name="Comma 2 2 3" xfId="247" xr:uid="{333FCB55-BCED-4D0D-A3DE-CD5175D917E1}"/>
    <cellStyle name="Comma 2 2 3 2" xfId="402" xr:uid="{B730764D-5E13-44C8-A336-1334330D0460}"/>
    <cellStyle name="Comma 2 2 4" xfId="740" xr:uid="{375EA578-995F-40A4-925B-01B07F91D00C}"/>
    <cellStyle name="Comma 2 3" xfId="4" xr:uid="{00000000-0005-0000-0000-000007000000}"/>
    <cellStyle name="Comma 2 3 2" xfId="37" xr:uid="{00000000-0005-0000-0000-000008000000}"/>
    <cellStyle name="Comma 2 3 2 2" xfId="523" xr:uid="{41C22AB6-4C59-40C5-9D8F-D11435CC6CA8}"/>
    <cellStyle name="Comma 2 3 2 2 2" xfId="846" xr:uid="{F66329A6-6BB4-4BB2-AB79-4ED97ED25A38}"/>
    <cellStyle name="Comma 2 3 2 3" xfId="522" xr:uid="{55C318FD-6742-4002-A70E-CF83338D896F}"/>
    <cellStyle name="Comma 2 3 2 4" xfId="521" xr:uid="{ABF12065-5F4F-4676-B16D-DE5C1A262E5D}"/>
    <cellStyle name="Comma 2 3 2 5" xfId="585" xr:uid="{D3210F8A-829D-41EB-9E78-EE08042A1FAB}"/>
    <cellStyle name="Comma 2 3 3" xfId="277" xr:uid="{9F6F38D6-6C06-4CBE-BEA1-9BD57A14D7E2}"/>
    <cellStyle name="Comma 2 3 3 2" xfId="332" xr:uid="{41C002B4-72F8-4583-AF3C-F0089BF17C44}"/>
    <cellStyle name="Comma 2 3 3 3" xfId="333" xr:uid="{40C7A5A2-F771-47EC-95BF-8505F43FAAAC}"/>
    <cellStyle name="Comma 2 3 3 4" xfId="584" xr:uid="{2FB9A442-21B8-4BAF-8F0E-5C1BEC0CA4A5}"/>
    <cellStyle name="Comma 2 3 4" xfId="586" xr:uid="{E30B188F-EDC9-4A7F-9CCE-105EF8D3D198}"/>
    <cellStyle name="Comma 2 3 5" xfId="743" xr:uid="{1A259B49-3A0D-4C67-A570-900AF40356AE}"/>
    <cellStyle name="Comma 2 4" xfId="38" xr:uid="{00000000-0005-0000-0000-000009000000}"/>
    <cellStyle name="Comma 2 4 2" xfId="541" xr:uid="{CC80395C-DF58-4687-A5E4-0EDE79485565}"/>
    <cellStyle name="Comma 2 4 3" xfId="542" xr:uid="{D3E5F477-224B-4510-BAC9-77353D2D293A}"/>
    <cellStyle name="Comma 2 4 4" xfId="932" xr:uid="{1E665E9D-B9A6-4DFC-990F-76F9F1E9394C}"/>
    <cellStyle name="Comma 2 5" xfId="39" xr:uid="{00000000-0005-0000-0000-00000A000000}"/>
    <cellStyle name="Comma 2 5 2" xfId="746" xr:uid="{0AFD21AB-7255-461F-A910-4E527C5B4D83}"/>
    <cellStyle name="Comma 2 5 3" xfId="755" xr:uid="{03C17CA0-B352-41AD-8DD4-EB1FCB0F427E}"/>
    <cellStyle name="Comma 2 6" xfId="920" xr:uid="{5C8A1ED9-60AF-49C8-AA62-DA02F1A52522}"/>
    <cellStyle name="Comma 2 7" xfId="902" xr:uid="{5586EAB7-BB9C-4545-870C-A0D10187C0E4}"/>
    <cellStyle name="Comma 3" xfId="5" xr:uid="{00000000-0005-0000-0000-00000B000000}"/>
    <cellStyle name="Comma 3 10" xfId="903" xr:uid="{AF27E0FA-7C24-42D1-B8C7-4BD09A715117}"/>
    <cellStyle name="Comma 3 2" xfId="40" xr:uid="{00000000-0005-0000-0000-00000C000000}"/>
    <cellStyle name="Comma 3 2 2" xfId="41" xr:uid="{00000000-0005-0000-0000-00000D000000}"/>
    <cellStyle name="Comma 3 2 2 2" xfId="524" xr:uid="{EBCB545E-941B-4407-A851-4017531700B2}"/>
    <cellStyle name="Comma 3 2 2 3" xfId="346" xr:uid="{B1601B3C-9D9A-40F5-B547-B577429D7595}"/>
    <cellStyle name="Comma 3 2 3" xfId="284" xr:uid="{BFE74ED0-966B-44CD-8383-83DB8F21BB76}"/>
    <cellStyle name="Comma 3 2 3 2" xfId="336" xr:uid="{970673D1-72C1-40EA-A90A-DB3767616FB7}"/>
    <cellStyle name="Comma 3 2 3 2 2" xfId="314" xr:uid="{535CF85E-CA15-4C8D-86FD-5A94B6F60E7B}"/>
    <cellStyle name="Comma 3 2 3 2 3" xfId="315" xr:uid="{E26AEC3F-5D2C-4AE0-B352-4D9BBAA4A741}"/>
    <cellStyle name="Comma 3 2 3 3" xfId="455" xr:uid="{9F69A1EA-132C-44F6-9A9E-92A88398E2FE}"/>
    <cellStyle name="Comma 3 2 3 4" xfId="345" xr:uid="{A9631905-B8E9-4F31-BDB1-C8491084169C}"/>
    <cellStyle name="Comma 3 2 4" xfId="348" xr:uid="{3732824B-917E-407D-9920-08991C7ECC81}"/>
    <cellStyle name="Comma 3 2 5" xfId="428" xr:uid="{438AC8BD-D27D-4D50-924F-A9D296522501}"/>
    <cellStyle name="Comma 3 3" xfId="288" xr:uid="{FAD3E758-998F-4F8D-B5CF-66C3F5784A64}"/>
    <cellStyle name="Comma 3 3 2" xfId="576" xr:uid="{F60C0FC5-E14A-4848-89BD-825A7B96B87B}"/>
    <cellStyle name="Comma 3 3 3" xfId="427" xr:uid="{E69C6A28-24FF-4BA5-B395-072AC55CA73E}"/>
    <cellStyle name="Comma 3 4" xfId="432" xr:uid="{2C5C26BE-B2D8-431E-AFDD-B16E95EDA280}"/>
    <cellStyle name="Comma 3 4 2" xfId="464" xr:uid="{0BEBEEB5-9CB6-4B5B-9448-0A6A978543A1}"/>
    <cellStyle name="Comma 3 4 3" xfId="463" xr:uid="{959D6095-D3EB-4EDB-96CF-DBA21309225D}"/>
    <cellStyle name="Comma 3 5" xfId="431" xr:uid="{6010654F-6D32-48B6-B319-29A0CD9DB3F7}"/>
    <cellStyle name="Comma 3 6" xfId="430" xr:uid="{69838D73-50BD-4078-AFD7-5F14CA4E693C}"/>
    <cellStyle name="Comma 3 7" xfId="429" xr:uid="{3F9A028F-68C2-41F0-B154-CCB5C6905468}"/>
    <cellStyle name="Comma 3 8" xfId="436" xr:uid="{A2EC13E9-AB64-463D-99CB-9B7E70C14765}"/>
    <cellStyle name="Comma 3 9" xfId="435" xr:uid="{ADC11349-AD7D-4E03-A52B-9DC6DCEF7124}"/>
    <cellStyle name="Comma 4" xfId="6" xr:uid="{00000000-0005-0000-0000-00000E000000}"/>
    <cellStyle name="Comma 4 2" xfId="249" xr:uid="{58554CAA-0356-4D1B-8945-837C3633E8E7}"/>
    <cellStyle name="Comma 4 2 2" xfId="750" xr:uid="{CEAD5DBF-007D-4DE2-9452-5D4AC49B4352}"/>
    <cellStyle name="Comma 4 2 3" xfId="751" xr:uid="{09912D66-7D09-4278-AC1B-A54D54D51BBF}"/>
    <cellStyle name="Comma 4 2 4" xfId="501" xr:uid="{07BAF753-E178-4FAD-B01F-BF56E710E0FA}"/>
    <cellStyle name="Comma 4 3" xfId="289" xr:uid="{F4029202-FEBB-41A9-AC6E-E6EADC23FC84}"/>
    <cellStyle name="Comma 4 3 2" xfId="329" xr:uid="{836BAF19-5A33-4A34-928B-701F9AE885E2}"/>
    <cellStyle name="Comma 4 3 3" xfId="328" xr:uid="{4E03416D-7B42-4DA8-9FFB-4E5643A52870}"/>
    <cellStyle name="Comma 4 3 4" xfId="502" xr:uid="{60EBEF09-0A61-412C-A708-9505B2D2963D}"/>
    <cellStyle name="Comma 4 4" xfId="248" xr:uid="{C1EDA0DD-052D-4127-8628-8642FF07752D}"/>
    <cellStyle name="Comma 4 4 2" xfId="649" xr:uid="{DFC26C0D-3138-4409-B008-D42C14ED7D1E}"/>
    <cellStyle name="Comma 4 4 3" xfId="497" xr:uid="{EA0CCE25-9E2E-4C1C-A8F8-9787ACF9A00C}"/>
    <cellStyle name="Comma 4 5" xfId="498" xr:uid="{5FD356B4-F56E-4D87-8B2D-BF78CCB83945}"/>
    <cellStyle name="Comma 4 6" xfId="499" xr:uid="{68ED68F0-DF3C-4DE4-8840-C79596CB828C}"/>
    <cellStyle name="Comma 4 7" xfId="900" xr:uid="{AC72F4CB-5D04-4206-80B0-F3A13D3E02D5}"/>
    <cellStyle name="Comma 5" xfId="42" xr:uid="{00000000-0005-0000-0000-00000F000000}"/>
    <cellStyle name="Comma 5 2" xfId="286" xr:uid="{7FCF5733-7FCF-479F-A1ED-9E04099B8A03}"/>
    <cellStyle name="Comma 5 2 2" xfId="565" xr:uid="{63249346-74F5-40BC-BE02-AD25963BB033}"/>
    <cellStyle name="Comma 5 2 3" xfId="833" xr:uid="{0E437090-1179-4337-AA96-D54E04EB269B}"/>
    <cellStyle name="Comma 5 3" xfId="276" xr:uid="{C1CAF319-8BF7-4546-8D57-471BFCA66911}"/>
    <cellStyle name="Comma 5 3 2" xfId="383" xr:uid="{C0069974-3484-47F5-8D2A-4B97CA758EB7}"/>
    <cellStyle name="Comma 5 3 3" xfId="829" xr:uid="{2C022AA3-7DB4-4BF0-A36E-F5F097BDF696}"/>
    <cellStyle name="Comma 5 4" xfId="327" xr:uid="{4C6DB7BD-9CC0-427A-A9E1-1CF3EC7B17D5}"/>
    <cellStyle name="Comma 5 5" xfId="901" xr:uid="{A55349BE-3B29-44B5-8D35-F2859330FB81}"/>
    <cellStyle name="Comma 6" xfId="43" xr:uid="{00000000-0005-0000-0000-000010000000}"/>
    <cellStyle name="Comma 6 2" xfId="44" xr:uid="{00000000-0005-0000-0000-000011000000}"/>
    <cellStyle name="Comma 6 2 2" xfId="148" xr:uid="{00000000-0005-0000-0000-000012000000}"/>
    <cellStyle name="Comma 6 2 2 2" xfId="421" xr:uid="{449E0399-DD64-4713-9071-1351522A6E67}"/>
    <cellStyle name="Comma 6 2 3" xfId="422" xr:uid="{2FF2E03E-BD30-4C7C-8A42-14120BB70180}"/>
    <cellStyle name="Comma 6 2 4" xfId="419" xr:uid="{B228418D-0947-46BC-88D6-6F3BF55EA71C}"/>
    <cellStyle name="Comma 6 2 5" xfId="420" xr:uid="{C63EF8EA-C62A-41A2-B8B7-90867B72EB17}"/>
    <cellStyle name="Comma 6 2 6" xfId="780" xr:uid="{264578F6-A54C-4259-A228-B382FEA52A90}"/>
    <cellStyle name="Comma 6 3" xfId="781" xr:uid="{71867FD0-C6C7-4286-9B04-B7BAC3028218}"/>
    <cellStyle name="Comma 6 3 2" xfId="602" xr:uid="{F6E96DB6-508E-4FB7-BE9E-F442A7479E80}"/>
    <cellStyle name="Comma 6 4" xfId="610" xr:uid="{7B448877-DD3C-4431-A2EE-9CB5DB475ADC}"/>
    <cellStyle name="Comma 6 4 2" xfId="802" xr:uid="{9A62F170-1EDA-422B-A074-59C1597B1316}"/>
    <cellStyle name="Comma 6 5" xfId="779" xr:uid="{7127B8DB-9ED8-4CC4-9E9F-97AAA4D0BB83}"/>
    <cellStyle name="Comma 6 6" xfId="777" xr:uid="{88E7F925-3BC5-4D36-B7EB-A6D55741E542}"/>
    <cellStyle name="Comma 6 7" xfId="898" xr:uid="{018CE3CD-9727-4C6C-B4FC-A2D22272CA04}"/>
    <cellStyle name="Comma 7" xfId="45" xr:uid="{00000000-0005-0000-0000-000013000000}"/>
    <cellStyle name="Comma 7 2" xfId="46" xr:uid="{00000000-0005-0000-0000-000014000000}"/>
    <cellStyle name="Comma 7 2 2" xfId="478" xr:uid="{8A3FD510-C7A5-4B83-B921-A3FE88CDB37A}"/>
    <cellStyle name="Comma 7 2 3" xfId="309" xr:uid="{64836113-FFA3-4C95-8845-91ED1F906642}"/>
    <cellStyle name="Comma 7 3" xfId="308" xr:uid="{B5DBA52F-DA0D-46C3-A394-C7C978066A10}"/>
    <cellStyle name="Comma 7 3 2" xfId="924" xr:uid="{E208CD9E-0B54-4903-B22D-1C866BB80104}"/>
    <cellStyle name="Comma 7 3 2 2" xfId="514" xr:uid="{BB0EE562-029E-4622-BF8C-C8C5EFACC8E4}"/>
    <cellStyle name="Comma 7 3 2 3" xfId="515" xr:uid="{10927A71-5EE4-478C-82CE-91E101C6B7E0}"/>
    <cellStyle name="Comma 7 3 3" xfId="925" xr:uid="{44DF46F3-CDDB-483D-8B58-54858BC26B5D}"/>
    <cellStyle name="Comma 7 4" xfId="313" xr:uid="{688D3895-16A9-4E8C-8875-596E4F80B206}"/>
    <cellStyle name="Comma 7 5" xfId="311" xr:uid="{3738EF68-C502-49C9-9C19-373EF79C76CF}"/>
    <cellStyle name="Comma 7 6" xfId="310" xr:uid="{AF83AA63-F19A-48D0-AAA0-2A322E4F0CF5}"/>
    <cellStyle name="Comma 7 7" xfId="492" xr:uid="{EB5AD6CC-E117-43D5-BF69-5064706B928E}"/>
    <cellStyle name="Comma 7 8" xfId="899" xr:uid="{C235F6C4-2E12-4770-AB8B-AE0209536B29}"/>
    <cellStyle name="Comma 8" xfId="47" xr:uid="{00000000-0005-0000-0000-000015000000}"/>
    <cellStyle name="Comma 8 2" xfId="927" xr:uid="{8176A48B-22E4-4ACD-B054-B6CD767AACDF}"/>
    <cellStyle name="Comma 8 3" xfId="896" xr:uid="{21D20A63-45A3-4602-9705-4786404F1AD7}"/>
    <cellStyle name="Comma 9" xfId="48" xr:uid="{00000000-0005-0000-0000-000016000000}"/>
    <cellStyle name="Comma 9 2" xfId="480" xr:uid="{36EC432E-44F3-4884-999A-1F66288DA65E}"/>
    <cellStyle name="Comma 9 2 2" xfId="881" xr:uid="{813257E6-59F0-4003-BE56-DC076A71FA0D}"/>
    <cellStyle name="Comma 9 2 3" xfId="880" xr:uid="{F6B6DCBD-C430-4C4F-A246-FC23FC105E85}"/>
    <cellStyle name="Comma 9 3" xfId="479" xr:uid="{3D9C0C80-8E12-4347-8433-74DE5E0C1758}"/>
    <cellStyle name="Comma 9 4" xfId="897" xr:uid="{3B607805-6F35-423D-BA6C-FE0E6A0A8038}"/>
    <cellStyle name="Currency 2" xfId="7" xr:uid="{00000000-0005-0000-0000-000017000000}"/>
    <cellStyle name="Currency 2 2" xfId="49" xr:uid="{00000000-0005-0000-0000-000018000000}"/>
    <cellStyle name="Currency 2 2 2" xfId="279" xr:uid="{6A42F084-F70F-4A2C-9A67-93FF7B1A91D4}"/>
    <cellStyle name="Currency 2 2 2 2" xfId="446" xr:uid="{0F04DC05-FA69-4130-9CBD-E83A12FAE347}"/>
    <cellStyle name="Currency 2 2 3" xfId="512" xr:uid="{5449307A-135D-405E-B6C9-399724AAB39A}"/>
    <cellStyle name="Currency 2 3" xfId="50" xr:uid="{00000000-0005-0000-0000-000019000000}"/>
    <cellStyle name="Currency 2 3 2" xfId="51" xr:uid="{00000000-0005-0000-0000-00001A000000}"/>
    <cellStyle name="Currency 2 3 2 2" xfId="647" xr:uid="{29E2C574-931A-4787-A11D-20CC129F8794}"/>
    <cellStyle name="Currency 2 3 2 3" xfId="640" xr:uid="{871B7B07-EF4F-41DA-AE13-F3CF975AA9F6}"/>
    <cellStyle name="Currency 2 3 3" xfId="641" xr:uid="{77C8C60E-9E26-4D7E-94E5-DC8B3656BF33}"/>
    <cellStyle name="Currency 2 3 3 2" xfId="482" xr:uid="{83C02949-D463-41B5-A480-F25AD1500C4A}"/>
    <cellStyle name="Currency 2 3 3 3" xfId="481" xr:uid="{79140354-7383-4078-93E6-8312B07D2068}"/>
    <cellStyle name="Currency 2 3 4" xfId="638" xr:uid="{4A2AC68B-1B76-4621-AB5B-6D3A7890DDBA}"/>
    <cellStyle name="Currency 2 3 5" xfId="511" xr:uid="{AE7C6396-1B11-4E12-8CA2-E3D7A116A8C9}"/>
    <cellStyle name="Currency 2 4" xfId="251" xr:uid="{EF244ED0-5486-4972-8552-9F049795BC95}"/>
    <cellStyle name="Currency 2 4 2" xfId="528" xr:uid="{1D3611FE-5780-43E6-992E-3648D23147DF}"/>
    <cellStyle name="Currency 2 4 3" xfId="510" xr:uid="{B33A8345-34BD-4753-AA5E-C0992DC9FBA5}"/>
    <cellStyle name="Currency 2 5" xfId="509" xr:uid="{D1231E9E-EC84-4CC4-831E-75CC0A6108C3}"/>
    <cellStyle name="Currency 2 6" xfId="608" xr:uid="{C7463C6E-0741-49E9-A8CA-17C0899040E9}"/>
    <cellStyle name="Currency 3" xfId="8" xr:uid="{00000000-0005-0000-0000-00001B000000}"/>
    <cellStyle name="Currency 3 2" xfId="135" xr:uid="{00000000-0005-0000-0000-00001C000000}"/>
    <cellStyle name="Currency 3 2 2" xfId="886" xr:uid="{478CB8A2-12F2-465C-A73D-DEEBFC885F42}"/>
    <cellStyle name="Currency 3 2 3" xfId="887" xr:uid="{1A00F4A1-994B-46FF-8DA6-3FBC712DDFD8}"/>
    <cellStyle name="Currency 3 2 4" xfId="716" xr:uid="{6DF178BD-2F34-4E21-908B-EFB374A136EB}"/>
    <cellStyle name="Currency 3 3" xfId="717" xr:uid="{8E42C09D-9968-41E1-9D4A-A054E698ADAE}"/>
    <cellStyle name="Currency 3 4" xfId="714" xr:uid="{ACBE0F94-F77E-4EE7-A29F-20826FC8556F}"/>
    <cellStyle name="Currency 3 5" xfId="715" xr:uid="{503047A2-76EA-4A05-BD93-F4BF2594B48F}"/>
    <cellStyle name="Currency 3 6" xfId="607" xr:uid="{4A615B97-287B-43BE-A45A-75B42428FAE7}"/>
    <cellStyle name="Currency 4" xfId="52" xr:uid="{00000000-0005-0000-0000-00001D000000}"/>
    <cellStyle name="Currency 4 2" xfId="53" xr:uid="{00000000-0005-0000-0000-00001E000000}"/>
    <cellStyle name="Currency 4 2 2" xfId="792" xr:uid="{C37ED6D8-5E26-43EE-BFD8-AE7EF5DD0032}"/>
    <cellStyle name="Currency 4 2 3" xfId="748" xr:uid="{175638CA-1C22-454B-9EB8-FBE2C779CA4D}"/>
    <cellStyle name="Currency 4 3" xfId="747" xr:uid="{E690A7B9-342D-4850-BB61-5EFBE8ED933C}"/>
    <cellStyle name="Currency 4 3 2" xfId="330" xr:uid="{0B48EDF2-C257-42DA-8AE7-407CE13BE422}"/>
    <cellStyle name="Currency 4 3 2 2" xfId="654" xr:uid="{2F5F8108-BD01-48A7-A8BC-DE313736A89C}"/>
    <cellStyle name="Currency 4 3 2 3" xfId="655" xr:uid="{054F2F36-F9E9-4DC2-B84D-547F1EF4D699}"/>
    <cellStyle name="Currency 4 3 3" xfId="331" xr:uid="{547EAB9C-AF8F-4E1D-81C9-ECC66D2114E1}"/>
    <cellStyle name="Currency 4 4" xfId="749" xr:uid="{0E2012D8-6789-434A-92A2-1E5469C27911}"/>
    <cellStyle name="Currency 4 5" xfId="612" xr:uid="{6371F167-90B5-4852-9D5C-3A11697A43C0}"/>
    <cellStyle name="Currency 5" xfId="126" xr:uid="{00000000-0005-0000-0000-00001F000000}"/>
    <cellStyle name="Currency 5 2" xfId="186" xr:uid="{00000000-0005-0000-0000-000020000000}"/>
    <cellStyle name="Currency 5 2 2" xfId="287" xr:uid="{C35CB14C-45DD-4D9C-A12E-1AC6C5815AB0}"/>
    <cellStyle name="Currency 5 2 3" xfId="326" xr:uid="{34555F63-7EFC-44A7-A317-9206E5BAC5CE}"/>
    <cellStyle name="Currency 5 3" xfId="250" xr:uid="{ECDB1695-96CE-46AC-87DC-2D624849C145}"/>
    <cellStyle name="Currency 5 4" xfId="611" xr:uid="{266332B8-7D63-473A-A394-88F00922AF15}"/>
    <cellStyle name="Currency 6" xfId="278" xr:uid="{B94DA936-F4D8-45F7-BD2D-7B1DFE5A489D}"/>
    <cellStyle name="Explanatory Text 2" xfId="252" xr:uid="{1745C51D-D0FD-4A20-A128-495E7C6F6F61}"/>
    <cellStyle name="Explanatory Text 2 2" xfId="772" xr:uid="{C178FCA8-BC63-4100-B994-465EBCD3D2FB}"/>
    <cellStyle name="Good 2" xfId="253" xr:uid="{8B290A93-C3B1-4148-A865-864DDD1C0745}"/>
    <cellStyle name="Heading 1 2" xfId="254" xr:uid="{858CAB2A-8EC1-46EF-A513-6512EDEA92D6}"/>
    <cellStyle name="Heading 1 2 2" xfId="443" xr:uid="{6D334AAA-12F9-4622-BECA-765F92A2D13D}"/>
    <cellStyle name="Heading 2 2" xfId="255" xr:uid="{C331A229-3329-4170-B5F7-3444B0C8622F}"/>
    <cellStyle name="Heading 2 2 2" xfId="414" xr:uid="{DE0B81F9-0B4C-4617-84F2-DB69C32C2294}"/>
    <cellStyle name="Heading 3 2" xfId="256" xr:uid="{F0F3760E-290D-4629-8121-A55BAB612377}"/>
    <cellStyle name="Heading 3 2 2" xfId="303" xr:uid="{1D648C87-C62E-4F76-B8CD-C22393C66934}"/>
    <cellStyle name="Heading 3 2 3" xfId="842" xr:uid="{7A64B7E1-1210-4DBC-9967-184D3CD23A0F}"/>
    <cellStyle name="Heading 4 2" xfId="257" xr:uid="{4532F6C5-3AA3-4D8F-ACCA-CF267885CCC1}"/>
    <cellStyle name="Heading 4 2 2" xfId="493" xr:uid="{99CEF5BD-A235-4C2D-ADE5-0F1A44450339}"/>
    <cellStyle name="Hyperlink 2" xfId="54" xr:uid="{00000000-0005-0000-0000-000021000000}"/>
    <cellStyle name="Hyperlink 2 2" xfId="837" xr:uid="{56CA9C7D-C985-489F-ACF3-EAAA886609C5}"/>
    <cellStyle name="Hyperlink 2 2 2" xfId="384" xr:uid="{87F262AB-A50C-4EA5-8BFE-9A6C61622FD3}"/>
    <cellStyle name="Hyperlink 2 3" xfId="836" xr:uid="{8FF26B14-B4AF-4925-8D8F-EE6268C08FBE}"/>
    <cellStyle name="Hyperlink 2 4" xfId="692" xr:uid="{C568431F-71D5-43FC-8BE6-F63A88967324}"/>
    <cellStyle name="Hyperlink 3" xfId="691" xr:uid="{9D65F474-7D8A-4E6C-8F78-8EFC206C3383}"/>
    <cellStyle name="Hyperlink 3 2" xfId="633" xr:uid="{B42201DB-7CFB-4989-A214-2679744997A5}"/>
    <cellStyle name="Input 2" xfId="258" xr:uid="{66A95074-5465-4032-A299-8CC6440DFB07}"/>
    <cellStyle name="Linked Cell 2" xfId="259" xr:uid="{26E3A9B2-27CE-497F-B4DC-73DF034A644B}"/>
    <cellStyle name="Linked Cell 2 2" xfId="910" xr:uid="{647BFB32-6012-472D-A87B-6E56D28D93E3}"/>
    <cellStyle name="Neutral 2" xfId="260" xr:uid="{C8D9B657-7314-48B6-9543-6BEA7703E8C5}"/>
    <cellStyle name="Normal" xfId="0" builtinId="0"/>
    <cellStyle name="Normal 10" xfId="36" xr:uid="{00000000-0005-0000-0000-000023000000}"/>
    <cellStyle name="Normal 10 2" xfId="55" xr:uid="{00000000-0005-0000-0000-000024000000}"/>
    <cellStyle name="Normal 10 2 2" xfId="149" xr:uid="{00000000-0005-0000-0000-000025000000}"/>
    <cellStyle name="Normal 10 2 2 2" xfId="852" xr:uid="{45A1EB66-947C-49EE-A463-8A27355B69D2}"/>
    <cellStyle name="Normal 10 2 3" xfId="851" xr:uid="{B49A44FA-0028-4ECD-8EA5-6DABF45352F3}"/>
    <cellStyle name="Normal 10 2 4" xfId="719" xr:uid="{57BF3A04-65AF-46A5-9BF6-4604136BE1FB}"/>
    <cellStyle name="Normal 10 3" xfId="56" xr:uid="{00000000-0005-0000-0000-000026000000}"/>
    <cellStyle name="Normal 10 3 2" xfId="150" xr:uid="{00000000-0005-0000-0000-000027000000}"/>
    <cellStyle name="Normal 10 3 2 2" xfId="630" xr:uid="{16240CBC-402C-4D9A-B0F3-216A560E6AAD}"/>
    <cellStyle name="Normal 10 3 3" xfId="631" xr:uid="{AD47EE4F-F308-4756-8E77-DE30BDF15170}"/>
    <cellStyle name="Normal 10 3 4" xfId="718" xr:uid="{23F4F10E-5498-4AE9-9675-46FD480AC371}"/>
    <cellStyle name="Normal 10 4" xfId="122" xr:uid="{00000000-0005-0000-0000-000028000000}"/>
    <cellStyle name="Normal 10 4 2" xfId="182" xr:uid="{00000000-0005-0000-0000-000029000000}"/>
    <cellStyle name="Normal 10 4 3" xfId="191" xr:uid="{00000000-0005-0000-0000-00002A000000}"/>
    <cellStyle name="Normal 10 5" xfId="147" xr:uid="{00000000-0005-0000-0000-00002B000000}"/>
    <cellStyle name="Normal 10 6" xfId="290" xr:uid="{89598E02-44A2-47AA-A0DC-6C82B2C235F0}"/>
    <cellStyle name="Normal 10 7" xfId="801" xr:uid="{3B6E6122-DC67-41CE-ADF6-A75A178B93D4}"/>
    <cellStyle name="Normal 11" xfId="57" xr:uid="{00000000-0005-0000-0000-00002C000000}"/>
    <cellStyle name="Normal 11 2" xfId="58" xr:uid="{00000000-0005-0000-0000-00002D000000}"/>
    <cellStyle name="Normal 11 2 2" xfId="152" xr:uid="{00000000-0005-0000-0000-00002E000000}"/>
    <cellStyle name="Normal 11 2 2 2" xfId="741" xr:uid="{830935E1-1FE7-460A-944C-4C964785783B}"/>
    <cellStyle name="Normal 11 2 3" xfId="742" xr:uid="{59DA3A77-6212-477B-AD49-350C543CC6CE}"/>
    <cellStyle name="Normal 11 2 4" xfId="556" xr:uid="{C2A58F1F-1C8C-4FD6-8780-220BD82E5C39}"/>
    <cellStyle name="Normal 11 3" xfId="59" xr:uid="{00000000-0005-0000-0000-00002F000000}"/>
    <cellStyle name="Normal 11 3 2" xfId="153" xr:uid="{00000000-0005-0000-0000-000030000000}"/>
    <cellStyle name="Normal 11 3 2 2" xfId="321" xr:uid="{A700E2EE-B795-417F-9AF7-9701BFB9491E}"/>
    <cellStyle name="Normal 11 3 3" xfId="320" xr:uid="{3FF7AA35-51FA-44F0-A6BE-9BA41A951522}"/>
    <cellStyle name="Normal 11 3 4" xfId="557" xr:uid="{48F306FB-4C46-488E-B625-550E6B001505}"/>
    <cellStyle name="Normal 11 4" xfId="151" xr:uid="{00000000-0005-0000-0000-000031000000}"/>
    <cellStyle name="Normal 11 5" xfId="291" xr:uid="{78C7C738-9768-4A20-9E6B-625122F191C6}"/>
    <cellStyle name="Normal 11 6" xfId="800" xr:uid="{BB6FE135-9664-4C3F-B650-453710D2AF34}"/>
    <cellStyle name="Normal 12" xfId="60" xr:uid="{00000000-0005-0000-0000-000032000000}"/>
    <cellStyle name="Normal 12 2" xfId="61" xr:uid="{00000000-0005-0000-0000-000033000000}"/>
    <cellStyle name="Normal 12 2 2" xfId="62" xr:uid="{00000000-0005-0000-0000-000034000000}"/>
    <cellStyle name="Normal 12 2 2 2" xfId="63" xr:uid="{00000000-0005-0000-0000-000035000000}"/>
    <cellStyle name="Normal 12 2 2 2 2" xfId="534" xr:uid="{8403C705-F83C-4FF0-8D20-C51DFA948619}"/>
    <cellStyle name="Normal 12 2 2 2 3" xfId="693" xr:uid="{EC219837-321F-49DB-BBD1-A80DD15359EC}"/>
    <cellStyle name="Normal 12 2 2 3" xfId="474" xr:uid="{434961B5-5C93-4A9D-9E22-CC7127D02228}"/>
    <cellStyle name="Normal 12 2 2 3 2" xfId="675" xr:uid="{F908248F-5D59-43F0-8047-8218D74CD0F3}"/>
    <cellStyle name="Normal 12 2 2 3 3" xfId="676" xr:uid="{EA2D9FA1-3A71-434B-B31D-428568692866}"/>
    <cellStyle name="Normal 12 2 2 4" xfId="473" xr:uid="{3150259A-C726-4186-8D88-66850A7B29FB}"/>
    <cellStyle name="Normal 12 2 2 5" xfId="475" xr:uid="{B255431A-F4F4-4E18-A7F8-85CE036B6613}"/>
    <cellStyle name="Normal 12 2 3" xfId="690" xr:uid="{3D117A64-4036-447F-B78F-ABB30D077F51}"/>
    <cellStyle name="Normal 12 2 3 2" xfId="340" xr:uid="{FB42795D-BCCF-4892-81CE-EEFA29240874}"/>
    <cellStyle name="Normal 12 2 4" xfId="681" xr:uid="{9496AD09-57F6-4F44-B82F-E4D30C403861}"/>
    <cellStyle name="Normal 12 2 5" xfId="369" xr:uid="{7719EE12-C2EE-4DEF-87F0-B4B80AB0A6E4}"/>
    <cellStyle name="Normal 12 3" xfId="292" xr:uid="{69F611EC-3ACA-4D7D-942C-3E09C6ED6FFD}"/>
    <cellStyle name="Normal 12 3 2" xfId="752" xr:uid="{50DC1FE4-9A7C-4204-9D4C-012E25D80D3B}"/>
    <cellStyle name="Normal 12 3 3" xfId="368" xr:uid="{A57B1C33-BBA0-4F4B-8FE5-A0C2C98D494A}"/>
    <cellStyle name="Normal 13" xfId="64" xr:uid="{00000000-0005-0000-0000-000036000000}"/>
    <cellStyle name="Normal 13 2" xfId="293" xr:uid="{B7463B6A-EFBD-4AA3-9277-4395CEA194FB}"/>
    <cellStyle name="Normal 14" xfId="120" xr:uid="{00000000-0005-0000-0000-000037000000}"/>
    <cellStyle name="Normal 15" xfId="9" xr:uid="{00000000-0005-0000-0000-000038000000}"/>
    <cellStyle name="Normal 15 2" xfId="65" xr:uid="{00000000-0005-0000-0000-000039000000}"/>
    <cellStyle name="Normal 15 2 2" xfId="154" xr:uid="{00000000-0005-0000-0000-00003A000000}"/>
    <cellStyle name="Normal 15 2 2 2" xfId="726" xr:uid="{4CD0F7EC-9627-417A-B3DA-E76AC38C1074}"/>
    <cellStyle name="Normal 15 2 2 3" xfId="727" xr:uid="{027D6C8B-232C-44F0-98A6-49EEA00ECB0C}"/>
    <cellStyle name="Normal 15 2 2 4" xfId="358" xr:uid="{9352ABF3-FAFD-4A2A-BC07-5715BA6BA154}"/>
    <cellStyle name="Normal 15 2 3" xfId="359" xr:uid="{0445D06C-57DC-4A01-870C-A2EB182A90AA}"/>
    <cellStyle name="Normal 15 2 3 2" xfId="942" xr:uid="{23DB3EF5-23E7-40A4-80B8-EB22BD701295}"/>
    <cellStyle name="Normal 15 2 3 3" xfId="941" xr:uid="{26F7EF27-8443-49DB-92DA-EF9D4B83A4A9}"/>
    <cellStyle name="Normal 15 2 4" xfId="363" xr:uid="{CA522B12-2D64-4BD3-901E-CC5035DD4A0F}"/>
    <cellStyle name="Normal 15 2 4 2" xfId="491" xr:uid="{BD00F595-3D37-4C87-BFD8-5D32BE676F53}"/>
    <cellStyle name="Normal 15 2 5" xfId="364" xr:uid="{58CEAC59-709E-41C6-A1DF-4D93A74F8FB5}"/>
    <cellStyle name="Normal 15 2 5 2" xfId="694" xr:uid="{B26F34E2-A449-467C-BCBA-36FFFA0B1A02}"/>
    <cellStyle name="Normal 15 2 6" xfId="361" xr:uid="{50BF3806-749C-4523-B707-9335C3EE220D}"/>
    <cellStyle name="Normal 15 2 7" xfId="362" xr:uid="{9B18DD6B-49E2-4945-ACBC-B7EB3BC4DC10}"/>
    <cellStyle name="Normal 15 2 8" xfId="366" xr:uid="{122496D9-D23C-4F3C-A83B-2D1DFA6ABAFC}"/>
    <cellStyle name="Normal 15 2 9" xfId="412" xr:uid="{62D833F1-ACD5-446A-A7B1-CA43799423CF}"/>
    <cellStyle name="Normal 15 3" xfId="136" xr:uid="{00000000-0005-0000-0000-00003B000000}"/>
    <cellStyle name="Normal 15 3 2" xfId="544" xr:uid="{56892F78-7F6A-43AD-8A19-51FFB6F49F07}"/>
    <cellStyle name="Normal 15 3 2 2" xfId="434" xr:uid="{28ED7EB7-47D8-47B8-BD98-1056BE935EB1}"/>
    <cellStyle name="Normal 15 3 2 3" xfId="433" xr:uid="{71854B79-711B-4F05-BE25-3C84923FD6F7}"/>
    <cellStyle name="Normal 15 3 3" xfId="543" xr:uid="{68514A97-6F23-4BA6-A88D-91B9F42D055D}"/>
    <cellStyle name="Normal 15 3 3 2" xfId="860" xr:uid="{D9307E05-625E-47C0-9E51-AA3880AF0991}"/>
    <cellStyle name="Normal 15 3 4" xfId="548" xr:uid="{FDD574C0-8A7A-4CC7-A302-3CB92D2F87F2}"/>
    <cellStyle name="Normal 15 3 5" xfId="547" xr:uid="{ACAE2738-3CFA-4FF2-896C-69957E202AB0}"/>
    <cellStyle name="Normal 15 3 6" xfId="413" xr:uid="{DF8BD2CE-21B4-44AB-A86F-9AA08EE9F302}"/>
    <cellStyle name="Normal 15 4" xfId="410" xr:uid="{77E9FD79-2D60-4FAB-A381-D811E566C915}"/>
    <cellStyle name="Normal 15 4 2" xfId="830" xr:uid="{BF1956D0-6523-4DFC-89A7-65E8375ABE7F}"/>
    <cellStyle name="Normal 15 4 3" xfId="831" xr:uid="{7A7D829D-1D79-46C5-9093-72806EA788A1}"/>
    <cellStyle name="Normal 15 5" xfId="411" xr:uid="{25681168-B5C8-4A48-8B5E-592B3B0CD55A}"/>
    <cellStyle name="Normal 15 5 2" xfId="406" xr:uid="{206159C1-F9FB-4D5C-9829-3D0832D51250}"/>
    <cellStyle name="Normal 15 6" xfId="408" xr:uid="{BA00B262-AAB0-430D-BB48-057A71444841}"/>
    <cellStyle name="Normal 15 6 2" xfId="460" xr:uid="{3E77C531-89F6-45CD-9CD3-ABA92419EC79}"/>
    <cellStyle name="Normal 15 7" xfId="409" xr:uid="{7B2710AF-1A9B-4E62-9562-7F968048E894}"/>
    <cellStyle name="Normal 15 8" xfId="407" xr:uid="{CCAED09F-1056-411C-8A5A-4B01493AD0CD}"/>
    <cellStyle name="Normal 15 9" xfId="803" xr:uid="{66AEAC15-5BC5-4E29-9CB4-221A24894CEA}"/>
    <cellStyle name="Normal 16" xfId="10" xr:uid="{00000000-0005-0000-0000-00003C000000}"/>
    <cellStyle name="Normal 16 2" xfId="66" xr:uid="{00000000-0005-0000-0000-00003D000000}"/>
    <cellStyle name="Normal 16 2 2" xfId="155" xr:uid="{00000000-0005-0000-0000-00003E000000}"/>
    <cellStyle name="Normal 16 2 2 2" xfId="495" xr:uid="{074900E9-0F32-459A-A064-CA42D211A242}"/>
    <cellStyle name="Normal 16 2 2 3" xfId="494" xr:uid="{0CA6E157-57D0-4363-8F27-2A944D99D92D}"/>
    <cellStyle name="Normal 16 2 2 4" xfId="767" xr:uid="{3E37BD74-DAA6-4CF5-9D8C-6D6BCB5BD2F8}"/>
    <cellStyle name="Normal 16 2 3" xfId="766" xr:uid="{98E15A96-67C4-4C00-B109-DD51608CB333}"/>
    <cellStyle name="Normal 16 2 3 2" xfId="350" xr:uid="{09D646D2-1DD3-42BF-9DA8-4998DBCC8E95}"/>
    <cellStyle name="Normal 16 2 3 3" xfId="351" xr:uid="{0A53A9C3-717D-4F37-AFAF-6A363B712136}"/>
    <cellStyle name="Normal 16 2 4" xfId="769" xr:uid="{AB3FA5B6-C6A0-43D7-AF84-9524A7A9A31B}"/>
    <cellStyle name="Normal 16 2 4 2" xfId="396" xr:uid="{24FD0EFB-C2FB-498E-8425-6B502DE271C4}"/>
    <cellStyle name="Normal 16 2 5" xfId="768" xr:uid="{54C1695D-1D61-410E-89F8-32DCB7E3B778}"/>
    <cellStyle name="Normal 16 2 5 2" xfId="820" xr:uid="{9E85C64D-3976-4075-AC92-85EEECD071FD}"/>
    <cellStyle name="Normal 16 2 6" xfId="771" xr:uid="{D84449E7-E4DD-42F6-83EB-E96D891412E7}"/>
    <cellStyle name="Normal 16 2 7" xfId="770" xr:uid="{179F92D6-9325-47F9-A80A-F4340280D946}"/>
    <cellStyle name="Normal 16 2 8" xfId="773" xr:uid="{1152D5DF-AA2C-4D1B-9241-83CBA1D5B5E7}"/>
    <cellStyle name="Normal 16 2 9" xfId="841" xr:uid="{1246922D-780D-4D7B-B45A-9CA0D35B6751}"/>
    <cellStyle name="Normal 16 3" xfId="137" xr:uid="{00000000-0005-0000-0000-00003F000000}"/>
    <cellStyle name="Normal 16 3 2" xfId="567" xr:uid="{FDE83C0F-72ED-4967-92D1-397DDAE504E8}"/>
    <cellStyle name="Normal 16 3 2 2" xfId="682" xr:uid="{FE15FE7C-8D1A-4543-853B-193DD21AA443}"/>
    <cellStyle name="Normal 16 3 2 3" xfId="683" xr:uid="{E4A13D48-84E4-48B7-8849-0817A5836817}"/>
    <cellStyle name="Normal 16 3 3" xfId="568" xr:uid="{3314553D-FB1B-47C4-AD5F-F6FC11CBA3C2}"/>
    <cellStyle name="Normal 16 3 3 2" xfId="893" xr:uid="{9A8F22A9-7907-4AF5-8AD0-0A040EB594F2}"/>
    <cellStyle name="Normal 16 3 4" xfId="569" xr:uid="{2B1083F7-900B-4A4C-8627-ACB0A41C36A6}"/>
    <cellStyle name="Normal 16 3 5" xfId="644" xr:uid="{03423A6B-B427-4BB6-86D4-CFCC3F6A0652}"/>
    <cellStyle name="Normal 16 3 6" xfId="840" xr:uid="{8FBD6C49-1CE5-4D6D-AE92-8FB4D236EBC1}"/>
    <cellStyle name="Normal 16 4" xfId="835" xr:uid="{9802B271-D8B3-4CEE-B754-2AE89E51F948}"/>
    <cellStyle name="Normal 16 4 2" xfId="533" xr:uid="{D4117CE9-29A8-4888-82A8-C3C714BE98D0}"/>
    <cellStyle name="Normal 16 4 3" xfId="532" xr:uid="{3ADFC157-0B3E-4FBD-BA1A-8DB46BEC3D7B}"/>
    <cellStyle name="Normal 16 5" xfId="834" xr:uid="{707B95BF-9742-4D46-AAB5-FD590CE2CFDA}"/>
    <cellStyle name="Normal 16 5 2" xfId="344" xr:uid="{70FEF23C-910C-4F8F-BB05-C25ED3A7E338}"/>
    <cellStyle name="Normal 16 6" xfId="904" xr:uid="{2EBEF4B1-76FB-4602-85DB-14AF6E2F818A}"/>
    <cellStyle name="Normal 16 6 2" xfId="908" xr:uid="{C85E42EF-80AC-49EE-A111-011CF9E5D968}"/>
    <cellStyle name="Normal 16 7" xfId="878" xr:uid="{CC813968-DA67-41B4-9462-BA394ED60A20}"/>
    <cellStyle name="Normal 16 8" xfId="843" xr:uid="{3A88875C-8BA9-4F46-9203-7E7A2C89475D}"/>
    <cellStyle name="Normal 16 9" xfId="805" xr:uid="{5E9C2332-EB2E-408D-AFC5-19B8590D7C52}"/>
    <cellStyle name="Normal 17" xfId="123" xr:uid="{00000000-0005-0000-0000-000040000000}"/>
    <cellStyle name="Normal 17 2" xfId="183" xr:uid="{00000000-0005-0000-0000-000041000000}"/>
    <cellStyle name="Normal 17 3" xfId="192" xr:uid="{00000000-0005-0000-0000-000042000000}"/>
    <cellStyle name="Normal 17 4" xfId="804" xr:uid="{7BB117DF-8607-4C80-AADF-FB07A02B6F25}"/>
    <cellStyle name="Normal 17 4 2" xfId="197" xr:uid="{00000000-0005-0000-0000-000043000000}"/>
    <cellStyle name="Normal 18" xfId="35" xr:uid="{00000000-0005-0000-0000-000044000000}"/>
    <cellStyle name="Normal 18 2" xfId="67" xr:uid="{00000000-0005-0000-0000-000045000000}"/>
    <cellStyle name="Normal 18 2 2" xfId="738" xr:uid="{9A2FE514-6603-4503-9A57-012E7305DE4C}"/>
    <cellStyle name="Normal 18 2 3" xfId="335" xr:uid="{4CB3B45A-D148-43CD-976C-7BEBE0802C7B}"/>
    <cellStyle name="Normal 18 3" xfId="334" xr:uid="{ED0EBCF7-580D-418F-88C7-1DD720755828}"/>
    <cellStyle name="Normal 18 4" xfId="806" xr:uid="{81379B3E-39FC-4CAE-84B1-6F78409E2D2E}"/>
    <cellStyle name="Normal 19" xfId="129" xr:uid="{00000000-0005-0000-0000-000046000000}"/>
    <cellStyle name="Normal 19 2" xfId="187" xr:uid="{00000000-0005-0000-0000-000047000000}"/>
    <cellStyle name="Normal 2" xfId="11" xr:uid="{00000000-0005-0000-0000-000048000000}"/>
    <cellStyle name="Normal 2 10" xfId="68" xr:uid="{00000000-0005-0000-0000-000049000000}"/>
    <cellStyle name="Normal 2 10 2" xfId="156" xr:uid="{00000000-0005-0000-0000-00004A000000}"/>
    <cellStyle name="Normal 2 10 2 2" xfId="193" xr:uid="{00000000-0005-0000-0000-00004B000000}"/>
    <cellStyle name="Normal 2 10 2 3" xfId="398" xr:uid="{722B114D-5549-45C4-8B41-AED6B60E7C69}"/>
    <cellStyle name="Normal 2 10 3" xfId="397" xr:uid="{63246993-50A3-41F5-AC35-BA7BF48BC716}"/>
    <cellStyle name="Normal 2 10 4" xfId="400" xr:uid="{BAA5E316-854D-43D4-869D-20E4FBA975DE}"/>
    <cellStyle name="Normal 2 10 5" xfId="399" xr:uid="{55EE1D0F-208C-4E59-8C4A-C7EF310FC9EB}"/>
    <cellStyle name="Normal 2 10 6" xfId="664" xr:uid="{5FD0701A-FC76-44CA-8519-BF3633D75133}"/>
    <cellStyle name="Normal 2 11" xfId="69" xr:uid="{00000000-0005-0000-0000-00004C000000}"/>
    <cellStyle name="Normal 2 11 2" xfId="822" xr:uid="{CCCE0326-CC3E-456B-9DFE-5CEBD42FB31E}"/>
    <cellStyle name="Normal 2 11 3" xfId="823" xr:uid="{F70C8027-1613-40E1-93B6-F2B34148219A}"/>
    <cellStyle name="Normal 2 11 4" xfId="663" xr:uid="{91CF0DF9-939F-4983-886D-393B5673CD2A}"/>
    <cellStyle name="Normal 2 12" xfId="70" xr:uid="{00000000-0005-0000-0000-00004D000000}"/>
    <cellStyle name="Normal 2 12 2" xfId="157" xr:uid="{00000000-0005-0000-0000-00004E000000}"/>
    <cellStyle name="Normal 2 12 2 2" xfId="797" xr:uid="{C9A4D573-69B7-4F77-9843-7639326A1B1D}"/>
    <cellStyle name="Normal 2 12 3" xfId="796" xr:uid="{1734CD77-4457-464F-9FC8-872007E0B1EE}"/>
    <cellStyle name="Normal 2 12 4" xfId="666" xr:uid="{ABD7F603-7640-46B0-8E2D-15BC52E2689D}"/>
    <cellStyle name="Normal 2 13" xfId="204" xr:uid="{5D4EDF44-C8F0-4EE1-AC84-2200897D23E6}"/>
    <cellStyle name="Normal 2 13 2" xfId="599" xr:uid="{3B428140-B125-4DD5-BEBE-55086F559384}"/>
    <cellStyle name="Normal 2 13 2 2" xfId="651" xr:uid="{A2B110D3-3521-4D64-8275-2C38464A188D}"/>
    <cellStyle name="Normal 2 13 3" xfId="665" xr:uid="{8B5C4EE7-B283-48EC-8CEA-F3A7CF500099}"/>
    <cellStyle name="Normal 2 14" xfId="660" xr:uid="{2374CFE8-FD56-4AAA-AFC9-885060BC04A1}"/>
    <cellStyle name="Normal 2 14 2" xfId="570" xr:uid="{9AEA5254-879A-472A-B364-27C0AE6A3C79}"/>
    <cellStyle name="Normal 2 15" xfId="659" xr:uid="{8F90BAEE-0AF6-415B-B4CB-E2E7F40A3624}"/>
    <cellStyle name="Normal 2 16" xfId="730" xr:uid="{CBEB7720-39D2-4CAF-B148-C8AA491E25CD}"/>
    <cellStyle name="Normal 2 2" xfId="12" xr:uid="{00000000-0005-0000-0000-00004F000000}"/>
    <cellStyle name="Normal 2 2 2" xfId="71" xr:uid="{00000000-0005-0000-0000-000050000000}"/>
    <cellStyle name="Normal 2 2 2 2" xfId="294" xr:uid="{03FCD42A-2E72-4FCF-874F-F4728F99C872}"/>
    <cellStyle name="Normal 2 2 2 2 2" xfId="885" xr:uid="{E1781217-C566-4733-8FEA-6975E0D51416}"/>
    <cellStyle name="Normal 2 2 2 2 3" xfId="531" xr:uid="{3134E50E-B78E-4297-903E-2C43282AA07A}"/>
    <cellStyle name="Normal 2 2 2 3" xfId="530" xr:uid="{B28C47A4-B3D5-4BBB-8C19-EE636BCEC90A}"/>
    <cellStyle name="Normal 2 2 2 4" xfId="527" xr:uid="{55715F89-28A5-49C7-B236-FAF3DE0DFBC8}"/>
    <cellStyle name="Normal 2 2 2 5" xfId="704" xr:uid="{744EB5AF-921E-4B12-B5C1-773FAB7A49CE}"/>
    <cellStyle name="Normal 2 2 3" xfId="72" xr:uid="{00000000-0005-0000-0000-000051000000}"/>
    <cellStyle name="Normal 2 2 3 2" xfId="732" xr:uid="{6354CE37-E589-4956-B4C1-C1B62A5EDCE0}"/>
    <cellStyle name="Normal 2 2 3 3" xfId="733" xr:uid="{129E18E4-E6FE-46ED-B9B1-9874F09F0950}"/>
    <cellStyle name="Normal 2 2 3 4" xfId="703" xr:uid="{AEE43C65-3592-423F-ACD6-FC4D7F1D325D}"/>
    <cellStyle name="Normal 2 2 4" xfId="73" xr:uid="{00000000-0005-0000-0000-000052000000}"/>
    <cellStyle name="Normal 2 2 4 2" xfId="158" xr:uid="{00000000-0005-0000-0000-000053000000}"/>
    <cellStyle name="Normal 2 2 4 2 2" xfId="763" xr:uid="{D0E4104F-DA3C-4156-966E-23C1F5AC93F1}"/>
    <cellStyle name="Normal 2 2 4 3" xfId="762" xr:uid="{53C19D0D-B40B-43DF-A543-3CFF51123A65}"/>
    <cellStyle name="Normal 2 2 4 4" xfId="702" xr:uid="{46A4EB51-B8EB-496C-8979-62D96F1F5FDF}"/>
    <cellStyle name="Normal 2 2 5" xfId="261" xr:uid="{B76949C0-8E05-4438-8845-AAF0CB004401}"/>
    <cellStyle name="Normal 2 2 5 2" xfId="701" xr:uid="{09EAF929-F749-4611-9D59-F589A8A2297D}"/>
    <cellStyle name="Normal 2 2 6" xfId="721" xr:uid="{9B45B09C-7BB1-420C-BCE9-8609D7B57B2B}"/>
    <cellStyle name="Normal 2 3" xfId="13" xr:uid="{00000000-0005-0000-0000-000054000000}"/>
    <cellStyle name="Normal 2 3 2" xfId="74" xr:uid="{00000000-0005-0000-0000-000055000000}"/>
    <cellStyle name="Normal 2 3 2 2" xfId="159" xr:uid="{00000000-0005-0000-0000-000056000000}"/>
    <cellStyle name="Normal 2 3 2 2 2" xfId="866" xr:uid="{3FA8517F-B7BC-4E49-BC51-141135463899}"/>
    <cellStyle name="Normal 2 3 2 3" xfId="867" xr:uid="{C40DF600-40A1-45B5-B6DF-4BF210E12525}"/>
    <cellStyle name="Normal 2 3 2 4" xfId="865" xr:uid="{48F7ED79-84CA-4A05-BA4F-370809E71665}"/>
    <cellStyle name="Normal 2 3 2 5" xfId="921" xr:uid="{3AC5B80E-316F-42CD-A74C-A498A6A06272}"/>
    <cellStyle name="Normal 2 3 3" xfId="128" xr:uid="{00000000-0005-0000-0000-000057000000}"/>
    <cellStyle name="Normal 2 3 3 2" xfId="658" xr:uid="{E3D1C4AC-11FF-41C9-8099-3CC9B33B0CC5}"/>
    <cellStyle name="Normal 2 3 3 2 2" xfId="913" xr:uid="{D11810E2-1DEF-48CD-8A90-14CB9FF4FBCC}"/>
    <cellStyle name="Normal 2 3 3 3" xfId="657" xr:uid="{5B7C5148-B738-4395-BBA3-4857DD757F45}"/>
    <cellStyle name="Normal 2 3 3 4" xfId="656" xr:uid="{59CEAC9F-B68A-4116-AFEF-9DAFF8ECE058}"/>
    <cellStyle name="Normal 2 3 3 5" xfId="922" xr:uid="{BA9AF652-4B9D-417C-9515-883E2FDDDE79}"/>
    <cellStyle name="Normal 2 3 4" xfId="916" xr:uid="{9C8124C4-A665-4619-B7D7-61419F9078A2}"/>
    <cellStyle name="Normal 2 3 4 2" xfId="457" xr:uid="{10BC2005-9A65-4E7F-90DD-4A6147BB2D97}"/>
    <cellStyle name="Normal 2 3 5" xfId="917" xr:uid="{79D6C4DB-7C3C-4BAD-873F-4BD8748276AB}"/>
    <cellStyle name="Normal 2 3 5 2" xfId="894" xr:uid="{BDB5ADA4-9742-4934-BEA6-9EFF40378BEF}"/>
    <cellStyle name="Normal 2 3 6" xfId="918" xr:uid="{B17C5956-D77B-4E7C-A89B-DC7C4FB5A59C}"/>
    <cellStyle name="Normal 2 3 7" xfId="919" xr:uid="{21AED0D2-2BAC-4ABE-B295-C254BF70ACF4}"/>
    <cellStyle name="Normal 2 3 8" xfId="914" xr:uid="{FDD07D9C-6812-4462-9F0B-98E4CE2411D9}"/>
    <cellStyle name="Normal 2 3 9" xfId="720" xr:uid="{DA2D3D8E-010B-4211-8173-92A982A12835}"/>
    <cellStyle name="Normal 2 4" xfId="75" xr:uid="{00000000-0005-0000-0000-000058000000}"/>
    <cellStyle name="Normal 2 4 2" xfId="160" xr:uid="{00000000-0005-0000-0000-000059000000}"/>
    <cellStyle name="Normal 2 4 2 2" xfId="442" xr:uid="{5F3156F9-3D44-4B89-9FA3-D7B073AC6F2D}"/>
    <cellStyle name="Normal 2 4 2 3" xfId="441" xr:uid="{454AB00A-3D10-497B-AB2D-46F6FC081ED8}"/>
    <cellStyle name="Normal 2 4 2 4" xfId="811" xr:uid="{4779C828-E16A-467F-B373-D9744D1205DD}"/>
    <cellStyle name="Normal 2 4 3" xfId="810" xr:uid="{84B3639B-5769-4FD0-A055-B77F31DF6075}"/>
    <cellStyle name="Normal 2 4 3 2" xfId="635" xr:uid="{66824974-369A-41A0-BEEA-6397F3894522}"/>
    <cellStyle name="Normal 2 4 3 3" xfId="636" xr:uid="{B2159C6C-F62E-4C85-8C66-93C72B091144}"/>
    <cellStyle name="Normal 2 4 4" xfId="816" xr:uid="{EAA2C496-E928-4C54-9C78-6AD297483597}"/>
    <cellStyle name="Normal 2 4 4 2" xfId="844" xr:uid="{2AB23714-1DD7-4E7E-A133-2AC673341F81}"/>
    <cellStyle name="Normal 2 4 5" xfId="815" xr:uid="{4810E3D0-F90C-4B6C-84D3-83A204EE7B0D}"/>
    <cellStyle name="Normal 2 4 5 2" xfId="343" xr:uid="{1571453F-F068-437E-ACBB-AA9FD6AFD6AB}"/>
    <cellStyle name="Normal 2 4 6" xfId="814" xr:uid="{BA1109AB-0BEB-40BD-9C22-6C784FBE5986}"/>
    <cellStyle name="Normal 2 4 7" xfId="813" xr:uid="{A5C93BED-9F63-460E-A3CE-BD4DFD978F4E}"/>
    <cellStyle name="Normal 2 4 8" xfId="819" xr:uid="{EB707C8D-0626-4B7E-BA62-AA2469CB3876}"/>
    <cellStyle name="Normal 2 4 9" xfId="723" xr:uid="{22C44386-0CDC-4B4D-87B7-FC0EEC335E38}"/>
    <cellStyle name="Normal 2 5" xfId="76" xr:uid="{00000000-0005-0000-0000-00005A000000}"/>
    <cellStyle name="Normal 2 5 2" xfId="161" xr:uid="{00000000-0005-0000-0000-00005B000000}"/>
    <cellStyle name="Normal 2 5 2 2" xfId="744" xr:uid="{ABAD9D1E-919F-4CB7-B3D8-F31C256C2B2F}"/>
    <cellStyle name="Normal 2 5 2 3" xfId="745" xr:uid="{751E2BB8-62EE-4AAD-BE53-52A0D1E3D08E}"/>
    <cellStyle name="Normal 2 5 2 4" xfId="389" xr:uid="{75A4F285-2DAE-488B-8CF3-A2A06359AD26}"/>
    <cellStyle name="Normal 2 5 3" xfId="390" xr:uid="{B7B8961D-69BC-4988-B66B-16D8DE05498C}"/>
    <cellStyle name="Normal 2 5 3 2" xfId="539" xr:uid="{450A12DD-AAAF-458F-B7B2-4605EFAE2A57}"/>
    <cellStyle name="Normal 2 5 3 3" xfId="538" xr:uid="{8388FFC1-98A1-4755-9A18-2A96385B3623}"/>
    <cellStyle name="Normal 2 5 4" xfId="393" xr:uid="{FC8551C7-5648-4DF0-83FC-756F631A1675}"/>
    <cellStyle name="Normal 2 5 4 2" xfId="648" xr:uid="{942E3D1B-0754-4ED4-90EC-7DE6C3BEE206}"/>
    <cellStyle name="Normal 2 5 5" xfId="394" xr:uid="{16B6D313-ABC5-4CA8-9689-A33A697128A3}"/>
    <cellStyle name="Normal 2 5 5 2" xfId="325" xr:uid="{6A834AA2-C400-4090-9C41-BBC33B24C507}"/>
    <cellStyle name="Normal 2 5 6" xfId="391" xr:uid="{4719859A-C77D-40CA-8C83-D4497767D2C7}"/>
    <cellStyle name="Normal 2 5 7" xfId="392" xr:uid="{101171DC-3592-4B56-AC53-C809A987AB7E}"/>
    <cellStyle name="Normal 2 5 8" xfId="386" xr:uid="{4BD4E2C8-2A6D-4C38-B0CC-E26CDC0A2D69}"/>
    <cellStyle name="Normal 2 5 9" xfId="722" xr:uid="{38F32FC7-3C72-410C-BD6F-B999B9A3063C}"/>
    <cellStyle name="Normal 2 6" xfId="77" xr:uid="{00000000-0005-0000-0000-00005C000000}"/>
    <cellStyle name="Normal 2 6 2" xfId="162" xr:uid="{00000000-0005-0000-0000-00005D000000}"/>
    <cellStyle name="Normal 2 6 2 2" xfId="451" xr:uid="{FFB90B13-D0E7-4BE8-A6C6-B571DED48A98}"/>
    <cellStyle name="Normal 2 6 2 3" xfId="450" xr:uid="{106B736D-BA71-412E-98DD-3172505BDBB2}"/>
    <cellStyle name="Normal 2 6 2 4" xfId="578" xr:uid="{FB6B528D-F481-4711-9249-B0B3F410D1B2}"/>
    <cellStyle name="Normal 2 6 3" xfId="577" xr:uid="{6E3C6790-A48C-4578-8560-F9A86D1E6721}"/>
    <cellStyle name="Normal 2 6 3 2" xfId="645" xr:uid="{8AEE7D2B-25B8-4581-8904-4884BB4712C4}"/>
    <cellStyle name="Normal 2 6 3 3" xfId="646" xr:uid="{3127D77E-D456-4903-A1ED-B75CC1388897}"/>
    <cellStyle name="Normal 2 6 4" xfId="580" xr:uid="{FCF34326-A8F1-46FC-A7F6-7476706C7395}"/>
    <cellStyle name="Normal 2 6 4 2" xfId="339" xr:uid="{C17305C0-2FC1-4A14-BEAE-EF71E1EBEDEE}"/>
    <cellStyle name="Normal 2 6 5" xfId="579" xr:uid="{5000C358-E4D7-4475-8527-8E6E8EAF67B2}"/>
    <cellStyle name="Normal 2 6 5 2" xfId="526" xr:uid="{F2CE951B-ED60-4DE8-89C5-A9D773C1258C}"/>
    <cellStyle name="Normal 2 6 6" xfId="582" xr:uid="{03A5F509-A115-4730-9509-DC888CB6FD26}"/>
    <cellStyle name="Normal 2 6 7" xfId="581" xr:uid="{013EB8A9-F639-400A-9E7C-AD38DB65B9A8}"/>
    <cellStyle name="Normal 2 6 8" xfId="583" xr:uid="{DE101237-E933-4526-8204-0C5094CB91A5}"/>
    <cellStyle name="Normal 2 6 9" xfId="725" xr:uid="{73ACAB34-C3FE-49BD-B050-CB2203239044}"/>
    <cellStyle name="Normal 2 7" xfId="78" xr:uid="{00000000-0005-0000-0000-00005E000000}"/>
    <cellStyle name="Normal 2 7 2" xfId="163" xr:uid="{00000000-0005-0000-0000-00005F000000}"/>
    <cellStyle name="Normal 2 7 2 2" xfId="825" xr:uid="{97AFEEC1-30E3-49AD-A26A-A3198F63406A}"/>
    <cellStyle name="Normal 2 7 2 3" xfId="826" xr:uid="{AEF6CA71-1C23-4D9F-85A3-5F42C914E344}"/>
    <cellStyle name="Normal 2 7 2 4" xfId="778" xr:uid="{872F5D56-B682-4902-8846-065F1CC78D47}"/>
    <cellStyle name="Normal 2 7 3" xfId="614" xr:uid="{D284BBA1-4916-4E3D-8854-3F973A7AE969}"/>
    <cellStyle name="Normal 2 7 3 2" xfId="624" xr:uid="{78B45AF9-5899-4ECB-8C70-3D4E05DC3156}"/>
    <cellStyle name="Normal 2 7 3 3" xfId="623" xr:uid="{DE95E61B-CEE7-45CF-90FE-3062658C35A1}"/>
    <cellStyle name="Normal 2 7 4" xfId="619" xr:uid="{6A7AF95C-803F-4D2E-B15E-CD4CB8578AF4}"/>
    <cellStyle name="Normal 2 7 4 2" xfId="775" xr:uid="{CF6ED42F-103E-4C3F-ABA9-CDE7D76A0F03}"/>
    <cellStyle name="Normal 2 7 5" xfId="622" xr:uid="{2F4F8D84-CB5E-4635-9899-B7576556D1B6}"/>
    <cellStyle name="Normal 2 7 5 2" xfId="572" xr:uid="{F5971363-20AD-4561-BDE2-C66EDB45EF74}"/>
    <cellStyle name="Normal 2 7 6" xfId="782" xr:uid="{3BE1215A-C1FA-45E9-AE67-B9F659D05B81}"/>
    <cellStyle name="Normal 2 7 7" xfId="199" xr:uid="{00000000-0005-0000-0000-000060000000}"/>
    <cellStyle name="Normal 2 7 7 2" xfId="783" xr:uid="{6B586D17-FE91-48E0-B094-DBF84EE7C9CF}"/>
    <cellStyle name="Normal 2 7 8" xfId="776" xr:uid="{90DC80FE-AADF-484E-B20A-4603030B093A}"/>
    <cellStyle name="Normal 2 7 9" xfId="724" xr:uid="{F0A0F9F8-FE18-42B6-8FA2-AFCA572FEA83}"/>
    <cellStyle name="Normal 2 8" xfId="79" xr:uid="{00000000-0005-0000-0000-000061000000}"/>
    <cellStyle name="Normal 2 8 2" xfId="164" xr:uid="{00000000-0005-0000-0000-000062000000}"/>
    <cellStyle name="Normal 2 8 2 2" xfId="341" xr:uid="{7795B84F-EC82-42CB-867E-028B52647E22}"/>
    <cellStyle name="Normal 2 8 2 3" xfId="338" xr:uid="{E8741CB6-AAF4-4AFE-A58B-DD95EDADB0B1}"/>
    <cellStyle name="Normal 2 8 2 4" xfId="946" xr:uid="{08A9D0A6-B695-4201-95D0-B761DF6F03B8}"/>
    <cellStyle name="Normal 2 8 3" xfId="944" xr:uid="{9095C06C-AAAF-4881-A634-60C65DA4EE1C}"/>
    <cellStyle name="Normal 2 8 3 2" xfId="620" xr:uid="{5061BBE3-774E-4AD3-BBC2-43EBF3116A8F}"/>
    <cellStyle name="Normal 2 8 3 3" xfId="621" xr:uid="{5579A7CD-1BF6-46FD-A7A4-DED2A3856E39}"/>
    <cellStyle name="Normal 2 8 4" xfId="629" xr:uid="{50564691-254E-415F-B1F9-A5E2B23C5998}"/>
    <cellStyle name="Normal 2 8 4 2" xfId="459" xr:uid="{244D6ED8-E865-45C5-B32D-2BD7CB75B121}"/>
    <cellStyle name="Normal 2 8 5" xfId="628" xr:uid="{F2DF4A41-055F-45B6-902C-F8237ED99F62}"/>
    <cellStyle name="Normal 2 8 5 2" xfId="661" xr:uid="{1F83469A-B10A-4A37-A424-3351814C2B24}"/>
    <cellStyle name="Normal 2 8 6" xfId="627" xr:uid="{07E557DB-5E1F-40C1-BF4E-8A16935CB3A8}"/>
    <cellStyle name="Normal 2 8 7" xfId="626" xr:uid="{4BB9DA35-6403-4846-8822-81A048EF7C83}"/>
    <cellStyle name="Normal 2 8 8" xfId="625" xr:uid="{5DA034D7-8F20-4FF8-A1AC-8BA8B9D46001}"/>
    <cellStyle name="Normal 2 8 9" xfId="761" xr:uid="{FFD260E6-30B9-448F-8718-A974A83166C5}"/>
    <cellStyle name="Normal 2 9" xfId="80" xr:uid="{00000000-0005-0000-0000-000063000000}"/>
    <cellStyle name="Normal 2 9 2" xfId="165" xr:uid="{00000000-0005-0000-0000-000064000000}"/>
    <cellStyle name="Normal 2 9 2 2" xfId="425" xr:uid="{127A91BE-ED1F-40AA-BA38-D4A623A63AB9}"/>
    <cellStyle name="Normal 2 9 2 3" xfId="426" xr:uid="{B76424A3-068C-4043-8048-DF60CA2CDB28}"/>
    <cellStyle name="Normal 2 9 2 4" xfId="365" xr:uid="{ACE85BE5-EBAF-4ED1-A903-C7795F49E816}"/>
    <cellStyle name="Normal 2 9 3" xfId="367" xr:uid="{7BF09725-125B-442D-9436-112FD0AB4D81}"/>
    <cellStyle name="Normal 2 9 3 2" xfId="855" xr:uid="{43FD1357-0096-41C1-9D2E-60D9751B9E6C}"/>
    <cellStyle name="Normal 2 9 3 3" xfId="854" xr:uid="{352AD08B-1CF8-48DA-A8D9-B12C3FF78A7B}"/>
    <cellStyle name="Normal 2 9 4" xfId="849" xr:uid="{7661C0CE-6C6E-4704-9F36-57B042446A9B}"/>
    <cellStyle name="Normal 2 9 4 2" xfId="456" xr:uid="{1719E12A-4D27-4528-935C-85C9BC0D95AB}"/>
    <cellStyle name="Normal 2 9 5" xfId="850" xr:uid="{AE8BD8B5-187B-48C0-94E3-CAB6749DB3ED}"/>
    <cellStyle name="Normal 2 9 5 2" xfId="639" xr:uid="{70C87E98-C8F3-4B82-A0CC-4BC7110E07A8}"/>
    <cellStyle name="Normal 2 9 6" xfId="847" xr:uid="{141101BD-2616-44D0-B806-D1C1AFEF80D5}"/>
    <cellStyle name="Normal 2 9 7" xfId="848" xr:uid="{C467D4D4-48FC-4BC3-AC03-8309A325F8A9}"/>
    <cellStyle name="Normal 2 9 8" xfId="856" xr:uid="{7C007679-C3D4-4193-9FB0-B3C7233A86E4}"/>
    <cellStyle name="Normal 2 9 9" xfId="907" xr:uid="{48BA70E6-2C08-4DC9-A865-CA47BE0589E5}"/>
    <cellStyle name="Normal 20" xfId="194" xr:uid="{00000000-0005-0000-0000-000065000000}"/>
    <cellStyle name="Normal 21" xfId="196" xr:uid="{00000000-0005-0000-0000-000066000000}"/>
    <cellStyle name="Normal 22" xfId="200" xr:uid="{5FA8C68B-1557-4E8C-B64E-6BB355287B47}"/>
    <cellStyle name="Normal 23" xfId="201" xr:uid="{B5A67265-9595-4308-AC5C-EB818051633C}"/>
    <cellStyle name="Normal 23 2" xfId="950" xr:uid="{60CC06DF-0E6C-448B-8D45-4FC2CC8DA7B5}"/>
    <cellStyle name="Normal 24" xfId="203" xr:uid="{0E37B316-F982-4673-B537-2095513ECDA1}"/>
    <cellStyle name="Normal 25" xfId="304" xr:uid="{0DBF224B-8E7A-456B-B717-F282244F3029}"/>
    <cellStyle name="Normal 26" xfId="952" xr:uid="{693417C7-74E2-4A51-BC05-C27D7AB9CA5A}"/>
    <cellStyle name="Normal 28" xfId="14" xr:uid="{00000000-0005-0000-0000-000067000000}"/>
    <cellStyle name="Normal 28 2" xfId="81" xr:uid="{00000000-0005-0000-0000-000068000000}"/>
    <cellStyle name="Normal 28 2 2" xfId="166" xr:uid="{00000000-0005-0000-0000-000069000000}"/>
    <cellStyle name="Normal 28 2 2 2" xfId="930" xr:uid="{126B1E19-BF2D-40D5-9218-3C748F7EC6D9}"/>
    <cellStyle name="Normal 28 2 3" xfId="931" xr:uid="{360E346B-ED42-4A74-96EB-8034623739F6}"/>
    <cellStyle name="Normal 28 2 4" xfId="870" xr:uid="{C183FAB5-70D3-4A55-B726-D985F2629C48}"/>
    <cellStyle name="Normal 28 3" xfId="138" xr:uid="{00000000-0005-0000-0000-00006A000000}"/>
    <cellStyle name="Normal 28 3 2" xfId="483" xr:uid="{F04AAA6B-FCBE-4B8F-ADCB-09B61BB29C10}"/>
    <cellStyle name="Normal 28 3 3" xfId="871" xr:uid="{09A199FA-E93E-4F22-B29E-BBA998DB8F64}"/>
    <cellStyle name="Normal 28 4" xfId="875" xr:uid="{F7437745-C950-44C9-BA13-96317BC9364F}"/>
    <cellStyle name="Normal 28 5" xfId="876" xr:uid="{CC298E87-24AD-4E0A-AE17-037C3FBAD8DA}"/>
    <cellStyle name="Normal 3" xfId="31" xr:uid="{00000000-0005-0000-0000-00006B000000}"/>
    <cellStyle name="Normal 3 2" xfId="15" xr:uid="{00000000-0005-0000-0000-00006C000000}"/>
    <cellStyle name="Normal 3 2 2" xfId="295" xr:uid="{7D9A259A-C2B8-4938-8F54-68BBE54ED7CD}"/>
    <cellStyle name="Normal 3 2 2 2" xfId="519" xr:uid="{F035BA4E-7750-4A22-A02B-64AE3155DB94}"/>
    <cellStyle name="Normal 3 2 3" xfId="262" xr:uid="{E2F87752-0EBF-417E-9404-A2F71003FC9D}"/>
    <cellStyle name="Normal 3 2 3 2" xfId="520" xr:uid="{9730BE4C-1E05-4308-8DAB-A98769A197E0}"/>
    <cellStyle name="Normal 3 3" xfId="32" xr:uid="{00000000-0005-0000-0000-00006D000000}"/>
    <cellStyle name="Normal 3 3 2" xfId="131" xr:uid="{00000000-0005-0000-0000-00006E000000}"/>
    <cellStyle name="Normal 3 3 2 2" xfId="379" xr:uid="{DA7F1CF2-07C3-49DF-8A07-2F53FF278A52}"/>
    <cellStyle name="Normal 3 3 3" xfId="145" xr:uid="{00000000-0005-0000-0000-00006F000000}"/>
    <cellStyle name="Normal 3 3 3 2" xfId="378" xr:uid="{299D7AE5-2337-41C5-83A2-4B896A3026C4}"/>
    <cellStyle name="Normal 3 3 4" xfId="189" xr:uid="{00000000-0005-0000-0000-000070000000}"/>
    <cellStyle name="Normal 3 3 5" xfId="936" xr:uid="{7FAB9120-8DDA-475D-83FB-0F7BB99132B2}"/>
    <cellStyle name="Normal 3 4" xfId="127" xr:uid="{00000000-0005-0000-0000-000071000000}"/>
    <cellStyle name="Normal 3 4 2" xfId="342" xr:uid="{EAC96EF1-16C9-421F-ABBC-387C58558F27}"/>
    <cellStyle name="Normal 3 4 3" xfId="937" xr:uid="{A843B7CC-BC10-425E-BE35-A0C46E1B3665}"/>
    <cellStyle name="Normal 3 5" xfId="144" xr:uid="{00000000-0005-0000-0000-000072000000}"/>
    <cellStyle name="Normal 3 5 2" xfId="416" xr:uid="{5B993AB9-25A8-4767-AC53-047EE88297B3}"/>
    <cellStyle name="Normal 3 5 3" xfId="415" xr:uid="{9267C5F7-A9B7-437A-97A4-10C5346F2CE2}"/>
    <cellStyle name="Normal 3 5 4" xfId="938" xr:uid="{4E359CE6-86AC-402D-A076-81FA5C337318}"/>
    <cellStyle name="Normal 3 6" xfId="939" xr:uid="{8BB6C689-8A5E-493F-BE22-59AC71F07C97}"/>
    <cellStyle name="Normal 3 7" xfId="940" xr:uid="{98BDFE0C-D83C-4C01-8327-2B69ED848E96}"/>
    <cellStyle name="Normal 3 8" xfId="729" xr:uid="{A8D626B2-DB18-4D3C-BE3F-4ABA6C5BD739}"/>
    <cellStyle name="Normal 36 2" xfId="759" xr:uid="{E1DB1693-5837-4DD4-A173-D72997105D89}"/>
    <cellStyle name="Normal 36 2 2" xfId="562" xr:uid="{51484B52-B3F8-4918-9CF2-E6F1DF2D1CF3}"/>
    <cellStyle name="Normal 37" xfId="16" xr:uid="{00000000-0005-0000-0000-000073000000}"/>
    <cellStyle name="Normal 37 2" xfId="82" xr:uid="{00000000-0005-0000-0000-000074000000}"/>
    <cellStyle name="Normal 37 2 2" xfId="167" xr:uid="{00000000-0005-0000-0000-000075000000}"/>
    <cellStyle name="Normal 37 2 2 2" xfId="695" xr:uid="{6BE3B4D4-3000-4824-AD51-1B0EBDB90E00}"/>
    <cellStyle name="Normal 37 2 2 3" xfId="696" xr:uid="{2F09A708-010B-49D3-A496-BBBB9E63D3C4}"/>
    <cellStyle name="Normal 37 2 2 4" xfId="471" xr:uid="{9C48C42C-C7C4-45FB-919C-F067C41E478A}"/>
    <cellStyle name="Normal 37 2 3" xfId="472" xr:uid="{CF83CCFA-708D-4C90-8D03-D112932050F7}"/>
    <cellStyle name="Normal 37 2 3 2" xfId="869" xr:uid="{C44A9B6E-F7F6-4983-9404-E1647D69C6BA}"/>
    <cellStyle name="Normal 37 2 4" xfId="469" xr:uid="{C5559664-9491-4959-830F-5EA7228489BA}"/>
    <cellStyle name="Normal 37 2 5" xfId="470" xr:uid="{159CC00F-EA59-4B05-9D23-F33934C5E03C}"/>
    <cellStyle name="Normal 37 2 6" xfId="468" xr:uid="{CF487C97-2984-4F9F-8AE1-21901ACEBEAA}"/>
    <cellStyle name="Normal 37 2 7" xfId="594" xr:uid="{71D44213-A2D1-4E40-AD6F-BF8B9A4E0749}"/>
    <cellStyle name="Normal 37 3" xfId="139" xr:uid="{00000000-0005-0000-0000-000076000000}"/>
    <cellStyle name="Normal 37 3 2" xfId="670" xr:uid="{4C2ED146-2955-4B9E-A7E3-9194D21E28B3}"/>
    <cellStyle name="Normal 37 3 3" xfId="669" xr:uid="{70125244-3BE3-41EA-9D99-E2C8CFF82BBC}"/>
    <cellStyle name="Normal 37 3 4" xfId="650" xr:uid="{6230CC23-7433-4D08-94D6-71649722B302}"/>
    <cellStyle name="Normal 37 4" xfId="597" xr:uid="{BBEEB604-9AF0-4CF8-B283-02DE412075DE}"/>
    <cellStyle name="Normal 37 4 2" xfId="697" xr:uid="{B4F553BC-67CA-4AE2-906F-076925C67A51}"/>
    <cellStyle name="Normal 37 5" xfId="698" xr:uid="{3D4C0BFB-9A7E-4F9F-99B9-3C18F1326D6C}"/>
    <cellStyle name="Normal 37 5 2" xfId="909" xr:uid="{42106AD2-4E67-4767-8F81-17250507D93B}"/>
    <cellStyle name="Normal 37 6" xfId="595" xr:uid="{191CF90C-BFAB-4235-9B57-B4398C674A03}"/>
    <cellStyle name="Normal 37 7" xfId="596" xr:uid="{C1E4461B-A7F6-458C-AEEC-587466797834}"/>
    <cellStyle name="Normal 4" xfId="17" xr:uid="{00000000-0005-0000-0000-000077000000}"/>
    <cellStyle name="Normal 4 10" xfId="731" xr:uid="{600755E9-DDC1-4F44-8B6C-A549F1420D57}"/>
    <cellStyle name="Normal 4 2" xfId="18" xr:uid="{00000000-0005-0000-0000-000078000000}"/>
    <cellStyle name="Normal 4 2 2" xfId="297" xr:uid="{542421B2-0EC0-4FB8-B138-80AD0CA1903B}"/>
    <cellStyle name="Normal 4 2 2 2" xfId="462" xr:uid="{8A60AFAE-99A5-4E80-8B6F-FAB43B97C0A8}"/>
    <cellStyle name="Normal 4 2 2 3" xfId="461" xr:uid="{1B61827A-0CCA-4F73-A73F-0CECEFFE6C0E}"/>
    <cellStyle name="Normal 4 2 2 4" xfId="674" xr:uid="{521B36DF-5061-4754-A536-99C3D1DE2BA6}"/>
    <cellStyle name="Normal 4 2 3" xfId="296" xr:uid="{E70B640E-D205-408B-87E8-1FBFDFD1040E}"/>
    <cellStyle name="Normal 4 2 3 2" xfId="632" xr:uid="{7A8E2FF6-E97E-489E-AE0B-31C4E73406DA}"/>
    <cellStyle name="Normal 4 2 3 3" xfId="673" xr:uid="{B7C6E4BA-A8A6-4313-94DF-0D3FFAC831A4}"/>
    <cellStyle name="Normal 4 2 4" xfId="680" xr:uid="{8A01BF58-9E03-43C0-A605-8A8B720E1DD3}"/>
    <cellStyle name="Normal 4 2 5" xfId="679" xr:uid="{AC5B0C68-6CE3-419F-9E14-6150B308DB3E}"/>
    <cellStyle name="Normal 4 2 6" xfId="678" xr:uid="{E833B188-9BF5-407A-93F7-5A45880B4F91}"/>
    <cellStyle name="Normal 4 2 7" xfId="677" xr:uid="{210D127C-A41C-47C4-9D85-177CFB6FF1EA}"/>
    <cellStyle name="Normal 4 2 8" xfId="377" xr:uid="{A26384D3-9942-4BA0-9E70-16ED2536CCE9}"/>
    <cellStyle name="Normal 4 3" xfId="83" xr:uid="{00000000-0005-0000-0000-000079000000}"/>
    <cellStyle name="Normal 4 3 2" xfId="888" xr:uid="{6232B75D-7BA6-4E7B-A1C6-8216DF9F5CBB}"/>
    <cellStyle name="Normal 4 3 3" xfId="889" xr:uid="{2C63F591-16A5-4760-9F37-66265863BD76}"/>
    <cellStyle name="Normal 4 3 4" xfId="376" xr:uid="{798C1064-CBD2-43CB-B8C3-81E5A575A4AD}"/>
    <cellStyle name="Normal 4 4" xfId="140" xr:uid="{00000000-0005-0000-0000-00007A000000}"/>
    <cellStyle name="Normal 4 4 2" xfId="643" xr:uid="{EDB62917-B060-43E4-B374-95BCCAD7A94E}"/>
    <cellStyle name="Normal 4 4 3" xfId="642" xr:uid="{1EFB812E-DD34-44E2-A9EE-444B38104844}"/>
    <cellStyle name="Normal 4 4 4" xfId="375" xr:uid="{3FDE716E-E7FF-4B80-8070-0C77B18D72B7}"/>
    <cellStyle name="Normal 4 5" xfId="263" xr:uid="{8D91FD86-6F8E-483B-AE56-F9B0671DCCB1}"/>
    <cellStyle name="Normal 4 5 2" xfId="374" xr:uid="{05949DB2-E675-4625-94BC-ED6F062CC785}"/>
    <cellStyle name="Normal 4 6" xfId="373" xr:uid="{E0A187F0-4665-43BD-8C05-97C7F3CED6C0}"/>
    <cellStyle name="Normal 4 7" xfId="372" xr:uid="{32229059-F93D-4ED8-9F48-C85C32F58481}"/>
    <cellStyle name="Normal 4 8" xfId="371" xr:uid="{D9908315-C1C4-40EB-A283-4738414F248D}"/>
    <cellStyle name="Normal 4 9" xfId="370" xr:uid="{9463959D-38E2-46B5-985B-B3A913464430}"/>
    <cellStyle name="Normal 44" xfId="19" xr:uid="{00000000-0005-0000-0000-00007B000000}"/>
    <cellStyle name="Normal 44 2" xfId="141" xr:uid="{00000000-0005-0000-0000-00007C000000}"/>
    <cellStyle name="Normal 44 2 2" xfId="484" xr:uid="{BBBF2ABE-C43D-4F15-8C5D-787FDB3E2D9F}"/>
    <cellStyle name="Normal 44 2 3" xfId="485" xr:uid="{ADAA3EF7-B683-4AA1-B707-C8C308BE4E56}"/>
    <cellStyle name="Normal 44 2 4" xfId="793" xr:uid="{105BF5B6-0DC4-49C4-90AD-5EE83E2825C1}"/>
    <cellStyle name="Normal 44 3" xfId="794" xr:uid="{ACC088D9-EB21-4A76-B7B6-F2FBC316E9FE}"/>
    <cellStyle name="Normal 44 4" xfId="795" xr:uid="{B0776E7D-65E5-4A40-A75E-E7896E294C62}"/>
    <cellStyle name="Normal 45" xfId="84" xr:uid="{00000000-0005-0000-0000-00007D000000}"/>
    <cellStyle name="Normal 45 2" xfId="85" xr:uid="{00000000-0005-0000-0000-00007E000000}"/>
    <cellStyle name="Normal 45 2 2" xfId="169" xr:uid="{00000000-0005-0000-0000-00007F000000}"/>
    <cellStyle name="Normal 45 2 2 2" xfId="883" xr:uid="{42A8B4F4-619A-44D3-A340-813229563F6A}"/>
    <cellStyle name="Normal 45 2 3" xfId="882" xr:uid="{EA172031-CF97-4B1D-A33E-C2E00292EC7B}"/>
    <cellStyle name="Normal 45 2 4" xfId="382" xr:uid="{6652BD2E-7B3A-469F-A3F6-F54B43BF3F25}"/>
    <cellStyle name="Normal 45 3" xfId="168" xr:uid="{00000000-0005-0000-0000-000080000000}"/>
    <cellStyle name="Normal 45 3 2" xfId="381" xr:uid="{54FDDBE0-3336-411D-9147-3A1AC2ADBB83}"/>
    <cellStyle name="Normal 48" xfId="86" xr:uid="{00000000-0005-0000-0000-000081000000}"/>
    <cellStyle name="Normal 48 10" xfId="439" xr:uid="{D26E329D-AA65-4C43-8A43-D3704ED4830F}"/>
    <cellStyle name="Normal 48 2" xfId="87" xr:uid="{00000000-0005-0000-0000-000082000000}"/>
    <cellStyle name="Normal 48 2 2" xfId="88" xr:uid="{00000000-0005-0000-0000-000083000000}"/>
    <cellStyle name="Normal 48 2 2 2" xfId="859" xr:uid="{58876860-960C-47AD-B8AB-D80A9154D83E}"/>
    <cellStyle name="Normal 48 2 2 3" xfId="862" xr:uid="{823B7294-4666-4B71-8AC4-03306AF818C4}"/>
    <cellStyle name="Normal 48 2 2 4" xfId="613" xr:uid="{1ADFB43D-1016-40AE-B0DA-F793CBA3DD9D}"/>
    <cellStyle name="Normal 48 2 3" xfId="891" xr:uid="{5399A3BF-8128-43B4-B336-B5E6CBE3F082}"/>
    <cellStyle name="Normal 48 2 3 2" xfId="354" xr:uid="{7D4B69DE-E569-4C5A-A846-8E4473D190A8}"/>
    <cellStyle name="Normal 48 2 4" xfId="615" xr:uid="{2BABB1CE-94BF-467F-9928-55707E412D1B}"/>
    <cellStyle name="Normal 48 2 4 2" xfId="653" xr:uid="{05E87A95-D4B2-4C93-8CEF-D022CB2251FA}"/>
    <cellStyle name="Normal 48 2 5" xfId="616" xr:uid="{B7035E3C-4F79-4C55-B580-0A917082BC62}"/>
    <cellStyle name="Normal 48 2 6" xfId="617" xr:uid="{86D7BBBA-E374-4A12-A9F0-DCB760C028B9}"/>
    <cellStyle name="Normal 48 2 7" xfId="322" xr:uid="{BCCE689E-0B7D-4122-9B80-A5050CF1AF17}"/>
    <cellStyle name="Normal 48 3" xfId="323" xr:uid="{F3AF081F-4A43-4541-839C-21981DD23A84}"/>
    <cellStyle name="Normal 48 3 2" xfId="828" xr:uid="{67BA059A-4E7B-4418-8DCA-1943559E8A91}"/>
    <cellStyle name="Normal 48 3 2 2" xfId="467" xr:uid="{4297A34A-0A6E-40F5-B118-B30CBA9F9102}"/>
    <cellStyle name="Normal 48 3 3" xfId="818" xr:uid="{7086A780-3862-490B-816F-1BF9783ECB83}"/>
    <cellStyle name="Normal 48 3 4" xfId="821" xr:uid="{F8C53E4E-9A51-46A6-90C9-13FF5AAAAFE3}"/>
    <cellStyle name="Normal 48 3 5" xfId="832" xr:uid="{85EE9F50-6451-45C3-9BE2-23A9CB61EE10}"/>
    <cellStyle name="Normal 48 4" xfId="316" xr:uid="{BFBB86A4-08A9-4FC3-83C6-7CBFDA568D57}"/>
    <cellStyle name="Normal 48 4 2" xfId="395" xr:uid="{88F619EB-3CB5-447A-AA37-89C0E7B824EC}"/>
    <cellStyle name="Normal 48 5" xfId="317" xr:uid="{45331D97-3FBF-46C9-A5B3-3206DD281CB9}"/>
    <cellStyle name="Normal 48 6" xfId="318" xr:uid="{EFB91CEE-19B7-42B0-B297-495BA80B13A5}"/>
    <cellStyle name="Normal 48 6 2" xfId="734" xr:uid="{C19432FE-6FFD-4A23-A918-AFC924C02BD9}"/>
    <cellStyle name="Normal 48 7" xfId="319" xr:uid="{6AFB8AC3-B3AF-47A9-BB46-EAC6F3F55CDA}"/>
    <cellStyle name="Normal 48 8" xfId="349" xr:uid="{9599D366-D1FF-4CBB-A510-28CB416A0E01}"/>
    <cellStyle name="Normal 48 9" xfId="352" xr:uid="{D0BB70DE-DD96-4BE1-9DEF-B5119DBD5548}"/>
    <cellStyle name="Normal 49" xfId="440" xr:uid="{99EFC9DD-C23F-4EEB-8161-1889EF341F38}"/>
    <cellStyle name="Normal 49 2" xfId="507" xr:uid="{C5290F03-9891-45F1-8574-720D493CC96B}"/>
    <cellStyle name="Normal 49 3" xfId="506" xr:uid="{0F48F233-05A1-4AE9-8E74-754919F0ECE4}"/>
    <cellStyle name="Normal 5" xfId="20" xr:uid="{00000000-0005-0000-0000-000084000000}"/>
    <cellStyle name="Normal 5 2" xfId="89" xr:uid="{00000000-0005-0000-0000-000085000000}"/>
    <cellStyle name="Normal 5 2 2" xfId="90" xr:uid="{00000000-0005-0000-0000-000086000000}"/>
    <cellStyle name="Normal 5 2 2 2" xfId="91" xr:uid="{00000000-0005-0000-0000-000087000000}"/>
    <cellStyle name="Normal 5 2 2 2 2" xfId="453" xr:uid="{7F68A081-CAE5-443A-8AE8-5D34186BFC3C}"/>
    <cellStyle name="Normal 5 2 2 2 3" xfId="454" xr:uid="{248C13B5-6ED5-40AF-9767-499BDC4CEF8D}"/>
    <cellStyle name="Normal 5 2 2 2 4" xfId="911" xr:uid="{7A0A1CAC-6574-4816-BAA4-161E954DA786}"/>
    <cellStyle name="Normal 5 2 2 3" xfId="912" xr:uid="{EADFBCAA-51A0-463B-AFF0-608F74478ED1}"/>
    <cellStyle name="Normal 5 2 2 3 2" xfId="892" xr:uid="{AD407BEB-CC1D-47B8-B60B-5775A86BA514}"/>
    <cellStyle name="Normal 5 2 2 4" xfId="915" xr:uid="{759F84C6-E28B-47A6-BB24-E4416ABC77FE}"/>
    <cellStyle name="Normal 5 2 2 5" xfId="764" xr:uid="{A701F53D-57F4-4684-9293-21FD5253A344}"/>
    <cellStyle name="Normal 5 2 3" xfId="265" xr:uid="{5DE12BCF-82C8-4093-AB9F-ADF8DF837019}"/>
    <cellStyle name="Normal 5 2 3 2" xfId="700" xr:uid="{A0BA2E36-E8CB-4ED4-980E-09CCAA9886BC}"/>
    <cellStyle name="Normal 5 2 3 3" xfId="699" xr:uid="{9D876932-5016-414F-9EDC-F9DD9360B736}"/>
    <cellStyle name="Normal 5 2 3 4" xfId="765" xr:uid="{D7417B00-6E19-4496-B5B2-7B20E1FEEA46}"/>
    <cellStyle name="Normal 5 2 4" xfId="490" xr:uid="{D293B032-6F89-4666-A846-9B1DCBB4F400}"/>
    <cellStyle name="Normal 5 2 4 2" xfId="895" xr:uid="{6DE9B8EE-673A-4F37-A8AB-F1D4AF692CC9}"/>
    <cellStyle name="Normal 5 2 4 3" xfId="618" xr:uid="{19906BCD-6FBD-4705-AE01-C444749B1108}"/>
    <cellStyle name="Normal 5 2 5" xfId="574" xr:uid="{7D8A80CB-0B42-4ACF-B2B2-8C70A7584E14}"/>
    <cellStyle name="Normal 5 2 6" xfId="517" xr:uid="{5DF4E588-03E8-4789-8EA8-82015F8303A9}"/>
    <cellStyle name="Normal 5 3" xfId="92" xr:uid="{00000000-0005-0000-0000-000088000000}"/>
    <cellStyle name="Normal 5 3 2" xfId="298" xr:uid="{C794793A-B4F2-4D18-B31A-1AE443DF7031}"/>
    <cellStyle name="Normal 5 3 2 2" xfId="566" xr:uid="{2CC77B8B-089B-4F01-BBA1-0CAD2695EA3B}"/>
    <cellStyle name="Normal 5 3 3" xfId="518" xr:uid="{932E7907-A908-48CA-B366-D552248FB8BB}"/>
    <cellStyle name="Normal 5 4" xfId="93" xr:uid="{00000000-0005-0000-0000-000089000000}"/>
    <cellStyle name="Normal 5 4 2" xfId="170" xr:uid="{00000000-0005-0000-0000-00008A000000}"/>
    <cellStyle name="Normal 5 4 3" xfId="516" xr:uid="{64D46763-579A-4D8D-A68D-6737BC0F4779}"/>
    <cellStyle name="Normal 5 5" xfId="264" xr:uid="{12245A0C-2C0A-4AB6-8C54-108A7456F4C0}"/>
    <cellStyle name="Normal 50" xfId="890" xr:uid="{1A40439D-E45C-4B48-80E1-82F7732E8B56}"/>
    <cellStyle name="Normal 6" xfId="21" xr:uid="{00000000-0005-0000-0000-00008B000000}"/>
    <cellStyle name="Normal 6 2" xfId="22" xr:uid="{00000000-0005-0000-0000-00008C000000}"/>
    <cellStyle name="Normal 6 2 2" xfId="94" xr:uid="{00000000-0005-0000-0000-00008D000000}"/>
    <cellStyle name="Normal 6 2 2 2" xfId="171" xr:uid="{00000000-0005-0000-0000-00008E000000}"/>
    <cellStyle name="Normal 6 2 2 2 2" xfId="737" xr:uid="{780B8972-1B51-4BA7-9C96-636D9D50F8F0}"/>
    <cellStyle name="Normal 6 2 2 3" xfId="736" xr:uid="{FE044CDA-69EE-4DA7-9221-F0BF48EAFB42}"/>
    <cellStyle name="Normal 6 2 2 4" xfId="604" xr:uid="{88645AC8-9090-45AA-9D58-817353B9C1A7}"/>
    <cellStyle name="Normal 6 2 3" xfId="603" xr:uid="{9979D147-91AA-4903-8E3F-62D71DE13939}"/>
    <cellStyle name="Normal 6 2 3 2" xfId="312" xr:uid="{AE86DF9F-5183-431A-9A5A-471D8F88FEB6}"/>
    <cellStyle name="Normal 6 2 3 3" xfId="347" xr:uid="{AC87E940-CCD8-43BB-B4E0-EE6079E7B54F}"/>
    <cellStyle name="Normal 6 2 4" xfId="606" xr:uid="{545455E5-9F63-42AE-B8CA-3490901F7F38}"/>
    <cellStyle name="Normal 6 2 5" xfId="605" xr:uid="{EACA8F91-6BB5-4B59-ACA7-C46FF759F539}"/>
    <cellStyle name="Normal 6 2 6" xfId="593" xr:uid="{D88C72C5-DC62-4848-885D-8A8E400DBFF7}"/>
    <cellStyle name="Normal 6 3" xfId="95" xr:uid="{00000000-0005-0000-0000-00008F000000}"/>
    <cellStyle name="Normal 6 3 2" xfId="172" xr:uid="{00000000-0005-0000-0000-000090000000}"/>
    <cellStyle name="Normal 6 3 2 2" xfId="807" xr:uid="{797AC70C-8EAC-4EFC-81A7-C88E8BE2EC93}"/>
    <cellStyle name="Normal 6 3 3" xfId="808" xr:uid="{40122423-892B-46AC-B576-80FBD1D72EE3}"/>
    <cellStyle name="Normal 6 3 4" xfId="592" xr:uid="{E2CEF5CF-1EB7-4174-88CF-DDCE38836308}"/>
    <cellStyle name="Normal 6 4" xfId="96" xr:uid="{00000000-0005-0000-0000-000091000000}"/>
    <cellStyle name="Normal 6 4 2" xfId="388" xr:uid="{8ACA58BB-222E-4667-820E-2046B6562607}"/>
    <cellStyle name="Normal 6 4 3" xfId="387" xr:uid="{18BA2D27-C772-4759-970B-E65740252003}"/>
    <cellStyle name="Normal 6 4 4" xfId="591" xr:uid="{E5ACEE9F-F06E-4977-AEC9-BBD4B593FA4B}"/>
    <cellStyle name="Normal 6 5" xfId="266" xr:uid="{C3820581-DA3F-4916-A7D0-92A3B8B2C5B7}"/>
    <cellStyle name="Normal 6 5 2" xfId="590" xr:uid="{484CCD29-7A4D-4D01-8197-C6F5B6955475}"/>
    <cellStyle name="Normal 7" xfId="34" xr:uid="{00000000-0005-0000-0000-000092000000}"/>
    <cellStyle name="Normal 7 2" xfId="97" xr:uid="{00000000-0005-0000-0000-000093000000}"/>
    <cellStyle name="Normal 7 2 2" xfId="173" xr:uid="{00000000-0005-0000-0000-000094000000}"/>
    <cellStyle name="Normal 7 2 2 2" xfId="437" xr:uid="{F6E2D7C2-AC4C-433D-8ABB-423E1D3C9AA3}"/>
    <cellStyle name="Normal 7 2 3" xfId="438" xr:uid="{6F7940C2-EDE3-45C5-A222-9B0C10375FA4}"/>
    <cellStyle name="Normal 7 2 4" xfId="790" xr:uid="{27145E30-B4A2-401A-A395-DF727C3D1E0A}"/>
    <cellStyle name="Normal 7 3" xfId="98" xr:uid="{00000000-0005-0000-0000-000095000000}"/>
    <cellStyle name="Normal 7 3 2" xfId="174" xr:uid="{00000000-0005-0000-0000-000096000000}"/>
    <cellStyle name="Normal 7 3 2 2" xfId="906" xr:uid="{29BC7546-54F4-46EC-BAFB-344FAFBFB21D}"/>
    <cellStyle name="Normal 7 3 3" xfId="905" xr:uid="{C6D44620-36E0-4185-B394-1104602A321A}"/>
    <cellStyle name="Normal 7 3 4" xfId="791" xr:uid="{8376011F-EFCD-4DC2-A477-8E4E05FF75C1}"/>
    <cellStyle name="Normal 7 4" xfId="267" xr:uid="{1626D3EB-DC4A-4414-9BC3-74B978A5B465}"/>
    <cellStyle name="Normal 7 4 2" xfId="838" xr:uid="{3E6A2199-31A9-477D-8AE3-7A7A1308BBF1}"/>
    <cellStyle name="Normal 7 4 3" xfId="839" xr:uid="{4D2B516A-9BC7-460D-BA2D-EDBC97C8F544}"/>
    <cellStyle name="Normal 7 4 4" xfId="788" xr:uid="{FCC8BCBB-F558-4DD1-A6AE-75463D26EF12}"/>
    <cellStyle name="Normal 7 5" xfId="789" xr:uid="{9F0FE96B-1476-4ED4-B09F-205230F7BA48}"/>
    <cellStyle name="Normal 7 5 2" xfId="634" xr:uid="{B16DDCFA-AC02-4D1C-9516-7798969518B6}"/>
    <cellStyle name="Normal 8" xfId="99" xr:uid="{00000000-0005-0000-0000-000097000000}"/>
    <cellStyle name="Normal 8 2" xfId="100" xr:uid="{00000000-0005-0000-0000-000098000000}"/>
    <cellStyle name="Normal 8 2 2" xfId="176" xr:uid="{00000000-0005-0000-0000-000099000000}"/>
    <cellStyle name="Normal 8 2 2 2" xfId="546" xr:uid="{04ED8D6C-E1E1-49F3-9C15-F684481154BA}"/>
    <cellStyle name="Normal 8 2 3" xfId="299" xr:uid="{9512872D-9F92-4EA7-922F-4895E3AECB34}"/>
    <cellStyle name="Normal 8 2 3 2" xfId="545" xr:uid="{494BFAED-7A00-487E-8A9F-B1B3F2E2C795}"/>
    <cellStyle name="Normal 8 2 4" xfId="861" xr:uid="{EE0964BF-5CF5-448C-93FE-7B9854F2068B}"/>
    <cellStyle name="Normal 8 3" xfId="101" xr:uid="{00000000-0005-0000-0000-00009A000000}"/>
    <cellStyle name="Normal 8 3 2" xfId="177" xr:uid="{00000000-0005-0000-0000-00009B000000}"/>
    <cellStyle name="Normal 8 3 2 2" xfId="689" xr:uid="{36A0D900-5308-40D5-B52B-6EA0F069196A}"/>
    <cellStyle name="Normal 8 3 3" xfId="728" xr:uid="{CB6AE0CF-7C40-4F81-A618-87B595379F09}"/>
    <cellStyle name="Normal 8 3 4" xfId="418" xr:uid="{56ED7A54-3CF8-48BA-9F11-5ACC433ECB98}"/>
    <cellStyle name="Normal 8 4" xfId="175" xr:uid="{00000000-0005-0000-0000-00009C000000}"/>
    <cellStyle name="Normal 8 4 2" xfId="785" xr:uid="{2884C888-2DB2-4AB9-B555-2E1E64ACE74A}"/>
    <cellStyle name="Normal 8 4 3" xfId="784" xr:uid="{84FB8C70-36D9-495B-8B36-95E6C008B201}"/>
    <cellStyle name="Normal 8 4 4" xfId="864" xr:uid="{2C854129-27EC-4786-8266-E6EA43750426}"/>
    <cellStyle name="Normal 8 5" xfId="275" xr:uid="{995BBAFC-1000-4797-9972-B81351774539}"/>
    <cellStyle name="Normal 8 5 2" xfId="360" xr:uid="{CA876E4F-9FB4-467F-A89C-89CF20D41453}"/>
    <cellStyle name="Normal 8 5 3" xfId="863" xr:uid="{1DC1E301-B6DB-498F-8EBF-E19E51C04FE5}"/>
    <cellStyle name="Normal 9" xfId="102" xr:uid="{00000000-0005-0000-0000-00009D000000}"/>
    <cellStyle name="Normal 9 2" xfId="103" xr:uid="{00000000-0005-0000-0000-00009E000000}"/>
    <cellStyle name="Normal 9 2 2" xfId="179" xr:uid="{00000000-0005-0000-0000-00009F000000}"/>
    <cellStyle name="Normal 9 2 2 2" xfId="535" xr:uid="{4F515F7D-6308-4FBE-A828-0B1046F0A0B8}"/>
    <cellStyle name="Normal 9 2 3" xfId="283" xr:uid="{B6240528-7E2E-4BF1-B65F-3A470E6DC6ED}"/>
    <cellStyle name="Normal 9 2 3 2" xfId="537" xr:uid="{F2A8C550-14F5-4142-8C57-79484B494BA9}"/>
    <cellStyle name="Normal 9 2 4" xfId="380" xr:uid="{1936BD25-5531-40AF-A066-B7FDA31BE26C}"/>
    <cellStyle name="Normal 9 3" xfId="104" xr:uid="{00000000-0005-0000-0000-0000A0000000}"/>
    <cellStyle name="Normal 9 3 2" xfId="180" xr:uid="{00000000-0005-0000-0000-0000A1000000}"/>
    <cellStyle name="Normal 9 3 2 2" xfId="672" xr:uid="{8D995471-6D1B-408C-A2EC-C6E43AF0BA19}"/>
    <cellStyle name="Normal 9 3 3" xfId="300" xr:uid="{404CA246-A103-4328-96B5-63EAF519BFD1}"/>
    <cellStyle name="Normal 9 3 3 2" xfId="671" xr:uid="{A510F8F2-2BA6-4805-A74E-61187FC5784F}"/>
    <cellStyle name="Normal 9 3 4" xfId="385" xr:uid="{0A1683D3-8FB6-48B7-9078-2647126C3F94}"/>
    <cellStyle name="Normal 9 4" xfId="178" xr:uid="{00000000-0005-0000-0000-0000A2000000}"/>
    <cellStyle name="Normal 9 5" xfId="282" xr:uid="{70DE7CAF-67FC-4563-AC5D-7616D9218985}"/>
    <cellStyle name="Normal_CA_EXH_8_WP" xfId="133" xr:uid="{00000000-0005-0000-0000-0000A3000000}"/>
    <cellStyle name="Normal_PLQUERY" xfId="23" xr:uid="{00000000-0005-0000-0000-0000A4000000}"/>
    <cellStyle name="Note 2" xfId="24" xr:uid="{00000000-0005-0000-0000-0000A5000000}"/>
    <cellStyle name="Note 2 2" xfId="142" xr:uid="{00000000-0005-0000-0000-0000A6000000}"/>
    <cellStyle name="Note 2 2 2" xfId="756" xr:uid="{2A612BA0-70A9-4743-8C6F-6917546370C2}"/>
    <cellStyle name="Note 2 2 3" xfId="873" xr:uid="{325BDFB8-C8F6-4811-A04C-40988C91D753}"/>
    <cellStyle name="Note 2 3" xfId="269" xr:uid="{30CF6CF3-7874-41B8-B9B7-C98E1B0B8AA1}"/>
    <cellStyle name="Note 2 3 2" xfId="874" xr:uid="{3080346C-B74A-4463-A94D-0479D9C541FD}"/>
    <cellStyle name="Note 2 4" xfId="872" xr:uid="{A506977D-03C0-4F8A-BBA7-D2395FFAEA64}"/>
    <cellStyle name="Note 2 5" xfId="571" xr:uid="{0457EB95-FA18-4107-BC10-F4F007F3B3AA}"/>
    <cellStyle name="Note 3" xfId="268" xr:uid="{C93EDD33-239F-4280-A6D5-9A8DCEB6FE8B}"/>
    <cellStyle name="Output 2" xfId="270" xr:uid="{F4A025F7-9BAC-4806-A2CD-C8FEAE2E9CBF}"/>
    <cellStyle name="Percent" xfId="25" builtinId="5"/>
    <cellStyle name="Percent 10" xfId="121" xr:uid="{00000000-0005-0000-0000-0000A8000000}"/>
    <cellStyle name="Percent 10 2" xfId="600" xr:uid="{D56FE9FB-F0A8-4EA4-95BF-F288B00E5485}"/>
    <cellStyle name="Percent 10 3" xfId="601" xr:uid="{BFC95E32-86E2-4D8D-947B-631D56E219EA}"/>
    <cellStyle name="Percent 10 4" xfId="476" xr:uid="{60AA3BB7-6145-42C8-91FE-ED7DFDB9FAFC}"/>
    <cellStyle name="Percent 11" xfId="124" xr:uid="{00000000-0005-0000-0000-0000A9000000}"/>
    <cellStyle name="Percent 11 2" xfId="184" xr:uid="{00000000-0005-0000-0000-0000AA000000}"/>
    <cellStyle name="Percent 11 3" xfId="477" xr:uid="{9D9F792F-08E0-4EF5-877F-139824EA9CCE}"/>
    <cellStyle name="Percent 11 3 2" xfId="198" xr:uid="{00000000-0005-0000-0000-0000AB000000}"/>
    <cellStyle name="Percent 12" xfId="130" xr:uid="{00000000-0005-0000-0000-0000AC000000}"/>
    <cellStyle name="Percent 12 2" xfId="188" xr:uid="{00000000-0005-0000-0000-0000AD000000}"/>
    <cellStyle name="Percent 13" xfId="202" xr:uid="{BFB5C178-89EB-4235-9F85-51B07933B801}"/>
    <cellStyle name="Percent 13 2" xfId="951" xr:uid="{6E311032-46D7-45D8-92B0-D981C0914942}"/>
    <cellStyle name="Percent 14" xfId="205" xr:uid="{47348062-82B6-42A2-A94E-083B194FB8FD}"/>
    <cellStyle name="Percent 15" xfId="500" xr:uid="{05B74A43-DE1E-4BA1-AE6F-EA6BB82C5563}"/>
    <cellStyle name="Percent 16" xfId="953" xr:uid="{6FC1A0B9-9CF3-4204-ACB0-E1A0E47C98EA}"/>
    <cellStyle name="Percent 2" xfId="26" xr:uid="{00000000-0005-0000-0000-0000AE000000}"/>
    <cellStyle name="Percent 2 2" xfId="27" xr:uid="{00000000-0005-0000-0000-0000AF000000}"/>
    <cellStyle name="Percent 2 2 2" xfId="281" xr:uid="{9FF4D904-8382-4CBC-939E-EDD2B4098A4F}"/>
    <cellStyle name="Percent 2 2 2 2" xfId="445" xr:uid="{F2385FB6-BE0A-4519-B421-1624DB60885B}"/>
    <cellStyle name="Percent 2 2 2 3" xfId="447" xr:uid="{60A9B10F-1C60-4605-9A08-CF189BBD8127}"/>
    <cellStyle name="Percent 2 2 2 4" xfId="687" xr:uid="{04FD9777-5F67-4BFD-9CCA-D7F7A411CBA1}"/>
    <cellStyle name="Percent 2 2 3" xfId="688" xr:uid="{EAAA1081-1CB7-4E5D-882E-3C6C2C06F5E6}"/>
    <cellStyle name="Percent 2 2 4" xfId="685" xr:uid="{DB2F01D3-2473-4E22-B555-952074D6DFFB}"/>
    <cellStyle name="Percent 2 2 5" xfId="686" xr:uid="{4340192D-D57C-425A-944B-98FD2F9D892D}"/>
    <cellStyle name="Percent 2 2 6" xfId="684" xr:uid="{7CF39139-F935-4922-A7AB-BC8D89A2DC4B}"/>
    <cellStyle name="Percent 2 2 7" xfId="503" xr:uid="{C546B110-41D7-4801-A1A5-A2B75EB66816}"/>
    <cellStyle name="Percent 2 3" xfId="105" xr:uid="{00000000-0005-0000-0000-0000B0000000}"/>
    <cellStyle name="Percent 2 3 2" xfId="845" xr:uid="{1BEFB87E-469E-46F7-B7EE-03A17BF2D6FD}"/>
    <cellStyle name="Percent 2 3 3" xfId="504" xr:uid="{3885E89B-312C-4394-9692-28D20C21DAD3}"/>
    <cellStyle name="Percent 2 4" xfId="106" xr:uid="{00000000-0005-0000-0000-0000B1000000}"/>
    <cellStyle name="Percent 2 4 2" xfId="933" xr:uid="{FEDD11D6-FDED-4EFB-92E9-37484699FFF6}"/>
    <cellStyle name="Percent 2 4 3" xfId="934" xr:uid="{B9D15051-3A93-43CC-A01B-E5305850E444}"/>
    <cellStyle name="Percent 2 4 4" xfId="943" xr:uid="{3759D487-058B-4098-A59E-BE707326A236}"/>
    <cellStyle name="Percent 2 5" xfId="107" xr:uid="{00000000-0005-0000-0000-0000B2000000}"/>
    <cellStyle name="Percent 2 5 2" xfId="486" xr:uid="{D41DD5BD-035F-449D-918F-44BED63952E6}"/>
    <cellStyle name="Percent 2 5 3" xfId="945" xr:uid="{693E8CB1-AEF3-485C-AD99-81CFBF9FB2FD}"/>
    <cellStyle name="Percent 2 6" xfId="505" xr:uid="{99CCAD80-63DD-41B6-8CC9-DF2084503B51}"/>
    <cellStyle name="Percent 2 7" xfId="564" xr:uid="{0DD674CC-3ABE-40F6-B3C5-F77ACB49F7F3}"/>
    <cellStyle name="Percent 3" xfId="28" xr:uid="{00000000-0005-0000-0000-0000B3000000}"/>
    <cellStyle name="Percent 3 2" xfId="33" xr:uid="{00000000-0005-0000-0000-0000B4000000}"/>
    <cellStyle name="Percent 3 2 2" xfId="132" xr:uid="{00000000-0005-0000-0000-0000B5000000}"/>
    <cellStyle name="Percent 3 2 2 2" xfId="929" xr:uid="{2C162248-2262-4625-8FE5-3730E1D4053A}"/>
    <cellStyle name="Percent 3 2 2 3" xfId="817" xr:uid="{12FBCD5E-AF09-4511-9E46-57F54FF2773E}"/>
    <cellStyle name="Percent 3 2 2 4" xfId="739" xr:uid="{BF6C88BE-F117-4DF6-BA0B-CF4801B47184}"/>
    <cellStyle name="Percent 3 2 3" xfId="146" xr:uid="{00000000-0005-0000-0000-0000B6000000}"/>
    <cellStyle name="Percent 3 2 3 2" xfId="735" xr:uid="{9B92B53E-1E88-4174-B671-FBDE6C27984B}"/>
    <cellStyle name="Percent 3 2 4" xfId="190" xr:uid="{00000000-0005-0000-0000-0000B7000000}"/>
    <cellStyle name="Percent 3 2 5" xfId="271" xr:uid="{E943012D-D3C1-4D69-8CB4-1324235A03F9}"/>
    <cellStyle name="Percent 3 2 6" xfId="709" xr:uid="{06695AD3-A608-49E4-A09C-C3800CEF8A7D}"/>
    <cellStyle name="Percent 3 3" xfId="108" xr:uid="{00000000-0005-0000-0000-0000B8000000}"/>
    <cellStyle name="Percent 3 3 2" xfId="458" xr:uid="{73B26BA3-DF80-44C5-ABB4-3FBB9992A121}"/>
    <cellStyle name="Percent 3 3 2 2" xfId="529" xr:uid="{A94817BF-AD49-4A96-A9CF-27984569592E}"/>
    <cellStyle name="Percent 3 3 3" xfId="809" xr:uid="{E50716FD-90E8-431E-B71A-14E843FA5CDA}"/>
    <cellStyle name="Percent 3 3 4" xfId="812" xr:uid="{8C02469F-8230-4B2E-AB38-12CFDDCFCC48}"/>
    <cellStyle name="Percent 3 3 5" xfId="708" xr:uid="{DF66FB61-1E2F-429C-A32E-1BBC9FF14D75}"/>
    <cellStyle name="Percent 3 4" xfId="109" xr:uid="{00000000-0005-0000-0000-0000B9000000}"/>
    <cellStyle name="Percent 3 4 2" xfId="285" xr:uid="{C4A95623-08F0-458C-A1A6-CC1708AF4BEF}"/>
    <cellStyle name="Percent 3 4 2 2" xfId="609" xr:uid="{576C8CFD-D0F2-4F0C-BF87-1E54FDFF5A35}"/>
    <cellStyle name="Percent 3 4 3" xfId="713" xr:uid="{11AF34DA-2A99-472D-845E-3574BED452E8}"/>
    <cellStyle name="Percent 3 5" xfId="206" xr:uid="{B585686B-6F09-45FA-B5AE-B8CD25A5532C}"/>
    <cellStyle name="Percent 3 5 2" xfId="712" xr:uid="{281A8C18-0C87-417B-B11E-3D7428CD41DA}"/>
    <cellStyle name="Percent 3 6" xfId="711" xr:uid="{D00E5EA6-7BE0-4391-A83D-A13DCC910491}"/>
    <cellStyle name="Percent 3 7" xfId="710" xr:uid="{2E1B4D33-E79E-469E-A988-4323E9652AD5}"/>
    <cellStyle name="Percent 3 8" xfId="798" xr:uid="{6E953A64-D5DC-44F8-8244-4170B9424909}"/>
    <cellStyle name="Percent 4" xfId="29" xr:uid="{00000000-0005-0000-0000-0000BA000000}"/>
    <cellStyle name="Percent 4 10" xfId="560" xr:uid="{AA0F9ED4-00D1-46AE-9C4E-85D9640200CE}"/>
    <cellStyle name="Percent 4 2" xfId="110" xr:uid="{00000000-0005-0000-0000-0000BB000000}"/>
    <cellStyle name="Percent 4 2 2" xfId="301" xr:uid="{48BDCA61-D100-4F53-91F6-42CD96A55C41}"/>
    <cellStyle name="Percent 4 2 2 2" xfId="824" xr:uid="{256B4BF2-4C3D-429A-9E47-D731C761A618}"/>
    <cellStyle name="Percent 4 2 2 3" xfId="525" xr:uid="{7B748A94-57DB-4EF2-BEDF-4F4E8F6A7C5A}"/>
    <cellStyle name="Percent 4 2 3" xfId="662" xr:uid="{7D6C558F-2376-48BC-8866-20ECCC6A8518}"/>
    <cellStyle name="Percent 4 2 4" xfId="489" xr:uid="{EFD66C62-E8C4-4A92-B3C6-19FF77E3B096}"/>
    <cellStyle name="Percent 4 2 5" xfId="799" xr:uid="{E3DA1203-2D19-47A6-A27A-4D52358147D1}"/>
    <cellStyle name="Percent 4 2 6" xfId="707" xr:uid="{9F1341AF-0006-4DA9-91AC-11D260F1F1CD}"/>
    <cellStyle name="Percent 4 2 7" xfId="554" xr:uid="{260A0CC3-3729-4B88-8982-DAD47D2C8D9F}"/>
    <cellStyle name="Percent 4 3" xfId="111" xr:uid="{00000000-0005-0000-0000-0000BC000000}"/>
    <cellStyle name="Percent 4 3 2" xfId="112" xr:uid="{00000000-0005-0000-0000-0000BD000000}"/>
    <cellStyle name="Percent 4 3 2 2" xfId="923" xr:uid="{442C337A-31B1-4B40-8710-AE5C01CDD52C}"/>
    <cellStyle name="Percent 4 3 2 3" xfId="877" xr:uid="{C1BB29EB-69A9-4E77-A874-A21E8CDA36D8}"/>
    <cellStyle name="Percent 4 3 3" xfId="827" xr:uid="{62627C72-280A-4ABD-AC54-9F2DC2BA97BA}"/>
    <cellStyle name="Percent 4 3 3 2" xfId="705" xr:uid="{28E3FC7E-46F7-4495-9928-03AB20CFD511}"/>
    <cellStyle name="Percent 4 3 3 3" xfId="706" xr:uid="{4A854C8D-50A3-495C-BC56-8CF7A9C70256}"/>
    <cellStyle name="Percent 4 3 4" xfId="652" xr:uid="{D644009E-8E3A-4A0F-870B-3AB87D6DFDCA}"/>
    <cellStyle name="Percent 4 3 5" xfId="555" xr:uid="{C90CB679-6ED8-4FDF-8FC3-45DAED568B88}"/>
    <cellStyle name="Percent 4 4" xfId="143" xr:uid="{00000000-0005-0000-0000-0000BE000000}"/>
    <cellStyle name="Percent 4 4 2" xfId="405" xr:uid="{72E4E11C-3D23-4ECA-9A13-7201EB81DA36}"/>
    <cellStyle name="Percent 4 4 3" xfId="550" xr:uid="{B1DA9B6A-8DE0-498A-8E09-B02A7DAB3B10}"/>
    <cellStyle name="Percent 4 5" xfId="551" xr:uid="{6DEAB5B2-24AA-4315-9C7D-6073284A701E}"/>
    <cellStyle name="Percent 4 5 2" xfId="589" xr:uid="{A3C4A89A-4A35-4DEF-BC94-939BECEECDBB}"/>
    <cellStyle name="Percent 4 6" xfId="552" xr:uid="{403C0991-25F1-4FD4-B97B-8C66183391F2}"/>
    <cellStyle name="Percent 4 6 2" xfId="786" xr:uid="{A66B8E6D-A6C4-40C8-AB75-6985BFC200D4}"/>
    <cellStyle name="Percent 4 6 3" xfId="787" xr:uid="{4FF8B7C7-9E47-48B4-AC62-67579600C9B9}"/>
    <cellStyle name="Percent 4 7" xfId="553" xr:uid="{70EEDD6F-84C3-4149-AFB8-E6D6E91F9A50}"/>
    <cellStyle name="Percent 4 8" xfId="558" xr:uid="{8BBE5A7B-34F0-4BA8-BD13-614C7A95F7D1}"/>
    <cellStyle name="Percent 4 9" xfId="559" xr:uid="{3B699E31-140C-44D0-82D6-EA2FE56A3A98}"/>
    <cellStyle name="Percent 5" xfId="30" xr:uid="{00000000-0005-0000-0000-0000BF000000}"/>
    <cellStyle name="Percent 5 2" xfId="113" xr:uid="{00000000-0005-0000-0000-0000C0000000}"/>
    <cellStyle name="Percent 5 2 2" xfId="302" xr:uid="{AB2C2F0F-57AE-4B3D-B16B-EAE0B38C2468}"/>
    <cellStyle name="Percent 5 2 2 2" xfId="853" xr:uid="{614C21A8-DE73-41A3-86FA-23A35DB72FCF}"/>
    <cellStyle name="Percent 5 2 2 3" xfId="884" xr:uid="{18A2E8DE-913D-4479-8F96-A6A5EC2CC599}"/>
    <cellStyle name="Percent 5 2 2 4" xfId="444" xr:uid="{F9E0BBE5-679E-40B4-864C-5C501493A873}"/>
    <cellStyle name="Percent 5 2 3" xfId="417" xr:uid="{2C698601-262C-4DB9-BD7E-ECB3537F447B}"/>
    <cellStyle name="Percent 5 2 4" xfId="758" xr:uid="{FEC63D6D-49A0-4D2C-BBFF-22A06F6D3886}"/>
    <cellStyle name="Percent 5 3" xfId="114" xr:uid="{00000000-0005-0000-0000-0000C1000000}"/>
    <cellStyle name="Percent 5 3 2" xfId="868" xr:uid="{DACCB9C2-2972-4D50-8C06-BA5EABFF2B09}"/>
    <cellStyle name="Percent 5 3 3" xfId="757" xr:uid="{29EEBAA2-0809-4335-91FB-2FB8EB74C609}"/>
    <cellStyle name="Percent 5 4" xfId="280" xr:uid="{812FADD7-0655-4ED9-AB02-E721DDF8C423}"/>
    <cellStyle name="Percent 5 4 2" xfId="926" xr:uid="{5C44E825-BFFC-4898-B9BF-FC988D243537}"/>
    <cellStyle name="Percent 5 4 3" xfId="754" xr:uid="{B7FD1512-C55A-475B-B097-F545A99BF69B}"/>
    <cellStyle name="Percent 5 5" xfId="753" xr:uid="{28BE0CDE-EE12-4C40-B6EF-74DA7B8672B4}"/>
    <cellStyle name="Percent 5 6" xfId="488" xr:uid="{BF2AD73B-6764-4745-B1A2-CF1FBF072E00}"/>
    <cellStyle name="Percent 5 7" xfId="561" xr:uid="{8FAF1F2A-A7F0-4774-9328-D95984ACCA1C}"/>
    <cellStyle name="Percent 6" xfId="115" xr:uid="{00000000-0005-0000-0000-0000C2000000}"/>
    <cellStyle name="Percent 6 2" xfId="116" xr:uid="{00000000-0005-0000-0000-0000C3000000}"/>
    <cellStyle name="Percent 6 2 2" xfId="879" xr:uid="{255F1FA3-9E80-4EF2-93F7-6D0758DD83AA}"/>
    <cellStyle name="Percent 6 2 3" xfId="355" xr:uid="{33235A09-C00C-4FB8-9AEC-25938C8D166E}"/>
    <cellStyle name="Percent 6 3" xfId="356" xr:uid="{ED745CBB-50EE-42B6-8ABC-915DC2921BB3}"/>
    <cellStyle name="Percent 6 3 2" xfId="449" xr:uid="{AA23D196-1EFF-4D86-9818-C9256BDC5376}"/>
    <cellStyle name="Percent 6 3 2 2" xfId="424" xr:uid="{3832FC55-46D5-405E-8EB0-B0F878CDCBD7}"/>
    <cellStyle name="Percent 6 3 2 3" xfId="423" xr:uid="{464C91AA-5D3A-4889-8E04-636848A7512E}"/>
    <cellStyle name="Percent 6 3 3" xfId="448" xr:uid="{D05FA48A-F7D2-4159-8595-14E09AF9B4F1}"/>
    <cellStyle name="Percent 6 4" xfId="353" xr:uid="{1A19F032-7BE6-439B-B946-347CDAD90443}"/>
    <cellStyle name="Percent 6 5" xfId="573" xr:uid="{8E11241D-9088-4461-BA63-35CE23EE2B02}"/>
    <cellStyle name="Percent 7" xfId="117" xr:uid="{00000000-0005-0000-0000-0000C4000000}"/>
    <cellStyle name="Percent 7 2" xfId="536" xr:uid="{C4857448-8BA1-4CD0-9DE5-87F102D006C7}"/>
    <cellStyle name="Percent 7 3" xfId="575" xr:uid="{490BFB96-A066-48E5-B228-BABDDCE174B2}"/>
    <cellStyle name="Percent 8" xfId="118" xr:uid="{00000000-0005-0000-0000-0000C5000000}"/>
    <cellStyle name="Percent 8 2" xfId="403" xr:uid="{663D103E-418A-4FA8-8EAA-1D1239A41A64}"/>
    <cellStyle name="Percent 8 2 2" xfId="857" xr:uid="{491D6B1B-DC40-4DE7-8073-095DEA73A4F1}"/>
    <cellStyle name="Percent 8 2 3" xfId="858" xr:uid="{D4FCF640-6930-434B-AA4C-EADB67AD5413}"/>
    <cellStyle name="Percent 8 3" xfId="404" xr:uid="{D6F83A6E-C5AE-4303-BDC5-3358BFE29A71}"/>
    <cellStyle name="Percent 8 4" xfId="549" xr:uid="{88D12DD9-4800-4C5F-A2D7-F08675719A50}"/>
    <cellStyle name="Percent 9" xfId="119" xr:uid="{00000000-0005-0000-0000-0000C6000000}"/>
    <cellStyle name="Percent 9 2" xfId="181" xr:uid="{00000000-0005-0000-0000-0000C7000000}"/>
    <cellStyle name="Percent 9 2 2" xfId="588" xr:uid="{D178C3C3-86D6-4EDB-9CC8-C08B526EBD87}"/>
    <cellStyle name="Percent 9 3" xfId="587" xr:uid="{3D079D68-10BF-465D-97D4-15A7265D9E05}"/>
    <cellStyle name="Percent 9 4" xfId="774" xr:uid="{B7911767-5BA8-49BC-88EF-D1425C828E46}"/>
    <cellStyle name="Title 2" xfId="272" xr:uid="{2FF96EE8-04F9-4CB4-A383-2F80A32094C3}"/>
    <cellStyle name="Title 2 2" xfId="563" xr:uid="{0A5FD6DE-2A67-42EC-8560-A4BBF0341908}"/>
    <cellStyle name="Total 2" xfId="273" xr:uid="{A6CD2BC5-85DC-49C8-AFF6-2665BD513DE5}"/>
    <cellStyle name="Total 2 2" xfId="513" xr:uid="{351F26FC-AA76-49F1-80F7-0AC094FE4A84}"/>
    <cellStyle name="Warning Text 2" xfId="274" xr:uid="{083308C6-7890-475E-B8B0-A8400D32D24A}"/>
    <cellStyle name="Warning Text 2 2" xfId="496" xr:uid="{9C28DDFA-2366-468C-BB57-AA90C5190D22}"/>
  </cellStyles>
  <dxfs count="1">
    <dxf>
      <font>
        <color rgb="FFFF0000"/>
      </font>
    </dxf>
  </dxfs>
  <tableStyles count="0" defaultTableStyle="TableStyleMedium9" defaultPivotStyle="PivotStyleLight16"/>
  <colors>
    <mruColors>
      <color rgb="FFFFFF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pcact\00\WORKGROUP\P-C%20ACTUARIAL\HOMEOWNERS\Administration\Analyst,%20Tech\DJ%20Falkson\California\4Q%202017%20CDI%20Template%20Updates\HO-W\PCI%20LER%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pr.statefarm.org\dfs\P-C%20ACTUARIAL\HOMEOWNERS\State%20Files%202019%20and%20Forward\California\2019\RDP%20RCUP\Worksheets\RCUP\Zone%20Ind\CA%20RCUP%20Zone%20Ind%20group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CYE Input"/>
      <sheetName val="Output for PCI"/>
      <sheetName val="Allowed Values"/>
    </sheetNames>
    <sheetDataSet>
      <sheetData sheetId="0">
        <row r="2">
          <cell r="A2" t="str">
            <v>010###</v>
          </cell>
        </row>
        <row r="3">
          <cell r="A3" t="str">
            <v>CA</v>
          </cell>
        </row>
        <row r="4">
          <cell r="A4">
            <v>39083</v>
          </cell>
        </row>
        <row r="5">
          <cell r="A5">
            <v>42887</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Result 1"/>
      <sheetName val="Data"/>
      <sheetName val="Cover"/>
      <sheetName val="Inputs"/>
      <sheetName val="Tables"/>
      <sheetName val="CAT Provision"/>
      <sheetName val="Dev. of Cred."/>
      <sheetName val="SW Data"/>
      <sheetName val="Losses"/>
      <sheetName val="Losses Detail"/>
      <sheetName val="Credibility"/>
      <sheetName val="Fixed Expenses"/>
      <sheetName val="Hurricane"/>
      <sheetName val="Non-Hurricane"/>
      <sheetName val="Internal Indication Summary"/>
      <sheetName val="Summary of Indications"/>
      <sheetName val="Development of Ind Changes"/>
      <sheetName val="Exhibit 10"/>
      <sheetName val="Exhibit 10 Filing"/>
      <sheetName val="Errors"/>
      <sheetName val="Documentation"/>
    </sheetNames>
    <sheetDataSet>
      <sheetData sheetId="0"/>
      <sheetData sheetId="1"/>
      <sheetData sheetId="2"/>
      <sheetData sheetId="3">
        <row r="2">
          <cell r="F2">
            <v>0.17499999999999999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I24"/>
  <sheetViews>
    <sheetView tabSelected="1" zoomScaleNormal="100" workbookViewId="0">
      <selection activeCell="B32" sqref="B32"/>
    </sheetView>
  </sheetViews>
  <sheetFormatPr defaultColWidth="9.140625" defaultRowHeight="12.75" x14ac:dyDescent="0.2"/>
  <cols>
    <col min="1" max="1" width="7.7109375" style="21" customWidth="1"/>
    <col min="2" max="2" width="10.7109375" style="21" customWidth="1"/>
    <col min="3" max="3" width="14.28515625" style="21" customWidth="1"/>
    <col min="4" max="4" width="5.7109375" style="21" customWidth="1"/>
    <col min="5" max="5" width="14.28515625" style="21" customWidth="1"/>
    <col min="6" max="6" width="5.7109375" style="21" customWidth="1"/>
    <col min="7" max="7" width="14.28515625" style="21" customWidth="1"/>
    <col min="8" max="8" width="10.7109375" style="21" customWidth="1"/>
    <col min="9" max="9" width="7.7109375" style="21" customWidth="1"/>
    <col min="10" max="16384" width="9.140625" style="21"/>
  </cols>
  <sheetData>
    <row r="1" spans="1:9" x14ac:dyDescent="0.2">
      <c r="D1" s="25"/>
      <c r="E1" s="63"/>
      <c r="F1" s="63"/>
      <c r="G1" s="63"/>
      <c r="H1" s="63"/>
      <c r="I1" s="25" t="s">
        <v>209</v>
      </c>
    </row>
    <row r="2" spans="1:9" x14ac:dyDescent="0.2">
      <c r="A2" s="16" t="s">
        <v>0</v>
      </c>
      <c r="B2" s="24"/>
      <c r="C2" s="24"/>
      <c r="D2" s="24"/>
      <c r="E2" s="24"/>
      <c r="F2" s="24"/>
      <c r="G2" s="24"/>
      <c r="H2" s="24"/>
      <c r="I2" s="24"/>
    </row>
    <row r="3" spans="1:9" x14ac:dyDescent="0.2">
      <c r="A3" s="16" t="s">
        <v>2642</v>
      </c>
      <c r="B3" s="24"/>
      <c r="C3" s="24"/>
      <c r="D3" s="24"/>
      <c r="E3" s="24"/>
      <c r="F3" s="24"/>
      <c r="G3" s="24"/>
      <c r="H3" s="24"/>
      <c r="I3" s="24"/>
    </row>
    <row r="4" spans="1:9" x14ac:dyDescent="0.2">
      <c r="A4" s="16" t="s">
        <v>210</v>
      </c>
      <c r="B4" s="24"/>
      <c r="C4" s="24"/>
      <c r="D4" s="24"/>
      <c r="E4" s="24"/>
      <c r="F4" s="24"/>
      <c r="G4" s="24"/>
      <c r="H4" s="24"/>
      <c r="I4" s="24"/>
    </row>
    <row r="8" spans="1:9" x14ac:dyDescent="0.2">
      <c r="A8" s="21" t="s">
        <v>211</v>
      </c>
    </row>
    <row r="9" spans="1:9" x14ac:dyDescent="0.2">
      <c r="A9" s="21" t="s">
        <v>2644</v>
      </c>
    </row>
    <row r="12" spans="1:9" x14ac:dyDescent="0.2">
      <c r="G12" s="36"/>
      <c r="H12" s="36"/>
      <c r="I12" s="36"/>
    </row>
    <row r="13" spans="1:9" x14ac:dyDescent="0.2">
      <c r="C13" s="64" t="s">
        <v>213</v>
      </c>
      <c r="D13" s="36"/>
      <c r="E13" s="64" t="s">
        <v>214</v>
      </c>
      <c r="F13" s="36"/>
      <c r="G13" s="64" t="s">
        <v>212</v>
      </c>
    </row>
    <row r="14" spans="1:9" x14ac:dyDescent="0.2">
      <c r="D14" s="24"/>
      <c r="E14" s="24"/>
      <c r="G14" s="24"/>
      <c r="H14" s="24"/>
      <c r="I14" s="24"/>
    </row>
    <row r="15" spans="1:9" x14ac:dyDescent="0.2">
      <c r="C15" s="36" t="s">
        <v>2647</v>
      </c>
      <c r="D15" s="24"/>
      <c r="E15" s="124">
        <v>44287</v>
      </c>
      <c r="G15" s="215">
        <v>6.9</v>
      </c>
      <c r="H15" s="24"/>
      <c r="I15" s="24"/>
    </row>
    <row r="16" spans="1:9" x14ac:dyDescent="0.2">
      <c r="D16" s="24"/>
      <c r="E16" s="24"/>
      <c r="G16" s="216"/>
      <c r="H16" s="24"/>
      <c r="I16" s="24"/>
    </row>
    <row r="17" spans="3:9" x14ac:dyDescent="0.2">
      <c r="C17" s="36" t="s">
        <v>2646</v>
      </c>
      <c r="D17" s="36"/>
      <c r="E17" s="124">
        <v>43449</v>
      </c>
      <c r="F17" s="36"/>
      <c r="G17" s="215">
        <v>6.9</v>
      </c>
      <c r="H17" s="24"/>
      <c r="I17" s="24"/>
    </row>
    <row r="18" spans="3:9" x14ac:dyDescent="0.2">
      <c r="C18" s="36"/>
      <c r="D18" s="36"/>
      <c r="E18" s="36"/>
      <c r="F18" s="36"/>
      <c r="G18" s="216"/>
    </row>
    <row r="19" spans="3:9" x14ac:dyDescent="0.2">
      <c r="C19" s="36" t="s">
        <v>2645</v>
      </c>
      <c r="D19" s="36"/>
      <c r="E19" s="124">
        <v>42767</v>
      </c>
      <c r="F19" s="36"/>
      <c r="G19" s="215">
        <v>-40</v>
      </c>
      <c r="H19" s="125"/>
      <c r="I19" s="65"/>
    </row>
    <row r="20" spans="3:9" x14ac:dyDescent="0.2">
      <c r="D20" s="24"/>
      <c r="E20" s="24"/>
      <c r="G20" s="24"/>
      <c r="H20" s="24"/>
      <c r="I20" s="24"/>
    </row>
    <row r="21" spans="3:9" x14ac:dyDescent="0.2">
      <c r="D21" s="24"/>
      <c r="E21" s="24"/>
      <c r="G21" s="24"/>
      <c r="H21" s="24"/>
      <c r="I21" s="24"/>
    </row>
    <row r="22" spans="3:9" x14ac:dyDescent="0.2">
      <c r="D22" s="24"/>
      <c r="E22" s="24"/>
      <c r="G22" s="24"/>
      <c r="H22" s="24"/>
      <c r="I22" s="24"/>
    </row>
    <row r="23" spans="3:9" x14ac:dyDescent="0.2">
      <c r="D23" s="24"/>
      <c r="E23" s="24"/>
      <c r="G23" s="24"/>
      <c r="H23" s="24"/>
      <c r="I23" s="24"/>
    </row>
    <row r="24" spans="3:9" x14ac:dyDescent="0.2">
      <c r="D24" s="24"/>
      <c r="E24" s="24"/>
      <c r="G24" s="24"/>
      <c r="H24" s="24"/>
      <c r="I24" s="24"/>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M31"/>
  <sheetViews>
    <sheetView workbookViewId="0">
      <selection activeCell="B32" sqref="B32"/>
    </sheetView>
  </sheetViews>
  <sheetFormatPr defaultRowHeight="12.75" x14ac:dyDescent="0.2"/>
  <cols>
    <col min="4" max="4" width="13.140625" customWidth="1"/>
    <col min="5" max="6" width="14.42578125" customWidth="1"/>
  </cols>
  <sheetData>
    <row r="1" spans="1:13" x14ac:dyDescent="0.2">
      <c r="A1" s="21"/>
      <c r="B1" s="21"/>
      <c r="C1" s="26"/>
      <c r="D1" s="26"/>
      <c r="E1" s="26"/>
      <c r="F1" s="26"/>
      <c r="G1" s="21"/>
      <c r="H1" s="25" t="s">
        <v>30</v>
      </c>
    </row>
    <row r="2" spans="1:13" x14ac:dyDescent="0.2">
      <c r="A2" s="44"/>
      <c r="B2" s="44"/>
      <c r="C2" s="26"/>
      <c r="D2" s="26"/>
      <c r="E2" s="26"/>
      <c r="F2" s="26"/>
      <c r="G2" s="21"/>
      <c r="H2" s="43" t="s">
        <v>145</v>
      </c>
    </row>
    <row r="3" spans="1:13" x14ac:dyDescent="0.2">
      <c r="A3" s="42" t="s">
        <v>0</v>
      </c>
      <c r="B3" s="42"/>
      <c r="C3" s="24"/>
      <c r="D3" s="24"/>
      <c r="E3" s="24"/>
      <c r="F3" s="24"/>
      <c r="G3" s="24"/>
      <c r="H3" s="24"/>
    </row>
    <row r="4" spans="1:13" x14ac:dyDescent="0.2">
      <c r="A4" s="16" t="s">
        <v>2642</v>
      </c>
      <c r="B4" s="16"/>
      <c r="C4" s="24"/>
      <c r="D4" s="24"/>
      <c r="E4" s="24"/>
      <c r="F4" s="24"/>
      <c r="G4" s="24"/>
      <c r="H4" s="24"/>
    </row>
    <row r="5" spans="1:13" x14ac:dyDescent="0.2">
      <c r="A5" s="42" t="s">
        <v>262</v>
      </c>
      <c r="B5" s="42"/>
      <c r="C5" s="24"/>
      <c r="D5" s="24"/>
      <c r="E5" s="24"/>
      <c r="F5" s="24"/>
      <c r="G5" s="24"/>
      <c r="H5" s="24"/>
    </row>
    <row r="6" spans="1:13" x14ac:dyDescent="0.2">
      <c r="A6" s="42"/>
      <c r="B6" s="42"/>
      <c r="C6" s="24"/>
      <c r="D6" s="24"/>
      <c r="E6" s="24"/>
      <c r="F6" s="24"/>
      <c r="G6" s="24"/>
      <c r="H6" s="24"/>
    </row>
    <row r="7" spans="1:13" x14ac:dyDescent="0.2">
      <c r="A7" s="42"/>
      <c r="B7" s="42"/>
      <c r="C7" s="24"/>
      <c r="D7" s="24"/>
      <c r="E7" s="24"/>
      <c r="F7" s="24"/>
      <c r="G7" s="24"/>
      <c r="H7" s="24"/>
    </row>
    <row r="8" spans="1:13" x14ac:dyDescent="0.2">
      <c r="D8" s="156"/>
      <c r="E8" s="99"/>
      <c r="F8" s="154"/>
      <c r="J8" s="14"/>
      <c r="K8" s="89"/>
      <c r="L8" s="90"/>
      <c r="M8" s="14"/>
    </row>
    <row r="9" spans="1:13" x14ac:dyDescent="0.2">
      <c r="D9" s="157" t="s">
        <v>146</v>
      </c>
      <c r="E9" s="159"/>
      <c r="F9" s="154"/>
      <c r="J9" s="14"/>
      <c r="K9" s="89"/>
      <c r="L9" s="90"/>
      <c r="M9" s="14"/>
    </row>
    <row r="10" spans="1:13" x14ac:dyDescent="0.2">
      <c r="D10" s="158" t="s">
        <v>10</v>
      </c>
      <c r="E10" s="100" t="s">
        <v>263</v>
      </c>
      <c r="F10" s="154"/>
    </row>
    <row r="11" spans="1:13" x14ac:dyDescent="0.2">
      <c r="D11" s="78">
        <v>2004</v>
      </c>
      <c r="E11" s="79">
        <v>36836</v>
      </c>
      <c r="F11" s="155"/>
    </row>
    <row r="12" spans="1:13" x14ac:dyDescent="0.2">
      <c r="D12" s="78">
        <v>2005</v>
      </c>
      <c r="E12" s="79">
        <v>31415</v>
      </c>
      <c r="F12" s="155"/>
    </row>
    <row r="13" spans="1:13" x14ac:dyDescent="0.2">
      <c r="D13" s="78">
        <v>2006</v>
      </c>
      <c r="E13" s="79">
        <v>1195</v>
      </c>
      <c r="F13" s="155"/>
    </row>
    <row r="14" spans="1:13" x14ac:dyDescent="0.2">
      <c r="D14" s="78">
        <v>2007</v>
      </c>
      <c r="E14" s="79">
        <v>0</v>
      </c>
      <c r="F14" s="155"/>
    </row>
    <row r="15" spans="1:13" x14ac:dyDescent="0.2">
      <c r="D15" s="78">
        <v>2008</v>
      </c>
      <c r="E15" s="79">
        <v>0</v>
      </c>
      <c r="F15" s="155"/>
    </row>
    <row r="16" spans="1:13" x14ac:dyDescent="0.2">
      <c r="D16" s="78">
        <v>2009</v>
      </c>
      <c r="E16" s="79">
        <v>4162127</v>
      </c>
      <c r="F16" s="155"/>
    </row>
    <row r="17" spans="3:6" x14ac:dyDescent="0.2">
      <c r="D17" s="78">
        <v>2010</v>
      </c>
      <c r="E17" s="79">
        <v>15843</v>
      </c>
      <c r="F17" s="155"/>
    </row>
    <row r="18" spans="3:6" x14ac:dyDescent="0.2">
      <c r="D18" s="78">
        <v>2011</v>
      </c>
      <c r="E18" s="79">
        <v>66472</v>
      </c>
      <c r="F18" s="155"/>
    </row>
    <row r="19" spans="3:6" x14ac:dyDescent="0.2">
      <c r="D19" s="78">
        <v>2012</v>
      </c>
      <c r="E19" s="79">
        <v>-15247</v>
      </c>
      <c r="F19" s="155"/>
    </row>
    <row r="20" spans="3:6" x14ac:dyDescent="0.2">
      <c r="D20" s="78">
        <v>2013</v>
      </c>
      <c r="E20" s="79">
        <v>113938</v>
      </c>
      <c r="F20" s="155"/>
    </row>
    <row r="21" spans="3:6" x14ac:dyDescent="0.2">
      <c r="D21" s="78">
        <v>2014</v>
      </c>
      <c r="E21" s="79">
        <v>-45</v>
      </c>
      <c r="F21" s="155"/>
    </row>
    <row r="22" spans="3:6" x14ac:dyDescent="0.2">
      <c r="D22" s="78">
        <v>2015</v>
      </c>
      <c r="E22" s="79">
        <v>13305</v>
      </c>
      <c r="F22" s="155"/>
    </row>
    <row r="23" spans="3:6" x14ac:dyDescent="0.2">
      <c r="D23" s="78">
        <v>2016</v>
      </c>
      <c r="E23" s="79">
        <v>1046</v>
      </c>
      <c r="F23" s="155"/>
    </row>
    <row r="24" spans="3:6" x14ac:dyDescent="0.2">
      <c r="D24" s="78">
        <v>2017</v>
      </c>
      <c r="E24" s="79">
        <v>1261700</v>
      </c>
      <c r="F24" s="155"/>
    </row>
    <row r="25" spans="3:6" x14ac:dyDescent="0.2">
      <c r="D25" s="78">
        <v>2018</v>
      </c>
      <c r="E25" s="79">
        <v>400078</v>
      </c>
      <c r="F25" s="155"/>
    </row>
    <row r="26" spans="3:6" x14ac:dyDescent="0.2">
      <c r="D26" s="179">
        <v>2019</v>
      </c>
      <c r="E26" s="178">
        <v>65831</v>
      </c>
      <c r="F26" s="155"/>
    </row>
    <row r="27" spans="3:6" x14ac:dyDescent="0.2">
      <c r="D27" s="179">
        <v>2020</v>
      </c>
      <c r="E27" s="178">
        <v>75531433</v>
      </c>
      <c r="F27" s="155"/>
    </row>
    <row r="28" spans="3:6" x14ac:dyDescent="0.2">
      <c r="D28" s="179">
        <v>2021</v>
      </c>
      <c r="E28" s="178">
        <v>24399486</v>
      </c>
      <c r="F28" s="155"/>
    </row>
    <row r="29" spans="3:6" x14ac:dyDescent="0.2">
      <c r="D29" s="185"/>
      <c r="E29" s="186"/>
      <c r="F29" s="155"/>
    </row>
    <row r="30" spans="3:6" ht="15" x14ac:dyDescent="0.25">
      <c r="D30" s="66"/>
      <c r="E30" s="67"/>
      <c r="F30" s="67"/>
    </row>
    <row r="31" spans="3:6" x14ac:dyDescent="0.2">
      <c r="C31" s="6"/>
      <c r="D31" s="6" t="s">
        <v>285</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J37"/>
  <sheetViews>
    <sheetView workbookViewId="0">
      <selection activeCell="B32" sqref="B32"/>
    </sheetView>
  </sheetViews>
  <sheetFormatPr defaultRowHeight="12.75" x14ac:dyDescent="0.2"/>
  <cols>
    <col min="3" max="3" width="5.5703125" bestFit="1" customWidth="1"/>
    <col min="4" max="4" width="24.140625" bestFit="1" customWidth="1"/>
    <col min="5" max="5" width="16.85546875" bestFit="1" customWidth="1"/>
    <col min="6" max="8" width="9.140625" customWidth="1"/>
    <col min="9" max="9" width="13.7109375" bestFit="1" customWidth="1"/>
    <col min="10" max="10" width="7.140625" bestFit="1" customWidth="1"/>
  </cols>
  <sheetData>
    <row r="1" spans="1:10" x14ac:dyDescent="0.2">
      <c r="A1" s="21"/>
      <c r="B1" s="26"/>
      <c r="C1" s="26"/>
      <c r="D1" s="26"/>
      <c r="E1" s="26"/>
      <c r="F1" s="21"/>
      <c r="G1" s="21"/>
      <c r="H1" s="25" t="s">
        <v>30</v>
      </c>
    </row>
    <row r="2" spans="1:10" x14ac:dyDescent="0.2">
      <c r="A2" s="44"/>
      <c r="B2" s="26"/>
      <c r="C2" s="26"/>
      <c r="D2" s="26"/>
      <c r="E2" s="26"/>
      <c r="F2" s="21"/>
      <c r="G2" s="21"/>
      <c r="H2" s="43" t="s">
        <v>161</v>
      </c>
    </row>
    <row r="3" spans="1:10" x14ac:dyDescent="0.2">
      <c r="A3" s="42" t="s">
        <v>0</v>
      </c>
      <c r="B3" s="24"/>
      <c r="C3" s="24"/>
      <c r="D3" s="24"/>
      <c r="E3" s="24"/>
      <c r="F3" s="24"/>
      <c r="G3" s="24"/>
      <c r="H3" s="24"/>
    </row>
    <row r="4" spans="1:10" x14ac:dyDescent="0.2">
      <c r="A4" s="16" t="s">
        <v>2642</v>
      </c>
      <c r="B4" s="24"/>
      <c r="C4" s="24"/>
      <c r="D4" s="24"/>
      <c r="E4" s="24"/>
      <c r="F4" s="24"/>
      <c r="G4" s="24"/>
      <c r="H4" s="24"/>
    </row>
    <row r="5" spans="1:10" x14ac:dyDescent="0.2">
      <c r="A5" s="42" t="s">
        <v>264</v>
      </c>
      <c r="B5" s="24"/>
      <c r="C5" s="24"/>
      <c r="D5" s="24"/>
      <c r="E5" s="24"/>
      <c r="F5" s="24"/>
      <c r="G5" s="24"/>
      <c r="H5" s="24"/>
    </row>
    <row r="8" spans="1:10" x14ac:dyDescent="0.2">
      <c r="C8" s="101" t="s">
        <v>10</v>
      </c>
      <c r="D8" s="101" t="s">
        <v>265</v>
      </c>
      <c r="E8" s="101" t="s">
        <v>266</v>
      </c>
    </row>
    <row r="9" spans="1:10" x14ac:dyDescent="0.2">
      <c r="C9" s="68">
        <v>1991</v>
      </c>
      <c r="D9" s="68" t="s">
        <v>267</v>
      </c>
      <c r="E9" s="68" t="s">
        <v>268</v>
      </c>
    </row>
    <row r="10" spans="1:10" x14ac:dyDescent="0.2">
      <c r="C10" s="68">
        <v>2003</v>
      </c>
      <c r="D10" s="68" t="s">
        <v>269</v>
      </c>
      <c r="E10" s="68" t="s">
        <v>268</v>
      </c>
      <c r="I10" s="40"/>
      <c r="J10" s="12"/>
    </row>
    <row r="11" spans="1:10" x14ac:dyDescent="0.2">
      <c r="C11" s="68">
        <v>2017</v>
      </c>
      <c r="D11" s="68" t="s">
        <v>270</v>
      </c>
      <c r="E11" s="68" t="s">
        <v>268</v>
      </c>
      <c r="I11" s="40"/>
      <c r="J11" s="12"/>
    </row>
    <row r="12" spans="1:10" x14ac:dyDescent="0.2">
      <c r="C12" s="68">
        <v>2018</v>
      </c>
      <c r="D12" s="68" t="s">
        <v>271</v>
      </c>
      <c r="E12" s="68" t="s">
        <v>268</v>
      </c>
      <c r="I12" s="40"/>
      <c r="J12" s="12"/>
    </row>
    <row r="13" spans="1:10" x14ac:dyDescent="0.2">
      <c r="C13" s="68">
        <v>2018</v>
      </c>
      <c r="D13" s="68" t="s">
        <v>272</v>
      </c>
      <c r="E13" s="68" t="s">
        <v>268</v>
      </c>
      <c r="I13" s="40"/>
      <c r="J13" s="12"/>
    </row>
    <row r="14" spans="1:10" x14ac:dyDescent="0.2">
      <c r="C14" s="68">
        <v>2020</v>
      </c>
      <c r="D14" s="68" t="s">
        <v>293</v>
      </c>
      <c r="E14" s="5" t="s">
        <v>268</v>
      </c>
      <c r="I14" s="40"/>
      <c r="J14" s="12"/>
    </row>
    <row r="15" spans="1:10" x14ac:dyDescent="0.2">
      <c r="C15" s="7"/>
      <c r="D15" s="7"/>
      <c r="E15" s="7"/>
      <c r="I15" s="40"/>
      <c r="J15" s="12"/>
    </row>
    <row r="16" spans="1:10" x14ac:dyDescent="0.2">
      <c r="I16" s="40"/>
      <c r="J16" s="12"/>
    </row>
    <row r="17" spans="9:10" x14ac:dyDescent="0.2">
      <c r="I17" s="40"/>
      <c r="J17" s="12"/>
    </row>
    <row r="18" spans="9:10" x14ac:dyDescent="0.2">
      <c r="I18" s="40"/>
      <c r="J18" s="12"/>
    </row>
    <row r="19" spans="9:10" x14ac:dyDescent="0.2">
      <c r="I19" s="40"/>
      <c r="J19" s="12"/>
    </row>
    <row r="20" spans="9:10" x14ac:dyDescent="0.2">
      <c r="I20" s="40"/>
      <c r="J20" s="12"/>
    </row>
    <row r="21" spans="9:10" x14ac:dyDescent="0.2">
      <c r="I21" s="40"/>
      <c r="J21" s="12"/>
    </row>
    <row r="22" spans="9:10" x14ac:dyDescent="0.2">
      <c r="I22" s="40"/>
      <c r="J22" s="12"/>
    </row>
    <row r="23" spans="9:10" x14ac:dyDescent="0.2">
      <c r="I23" s="40"/>
      <c r="J23" s="12"/>
    </row>
    <row r="24" spans="9:10" x14ac:dyDescent="0.2">
      <c r="I24" s="40"/>
      <c r="J24" s="12"/>
    </row>
    <row r="25" spans="9:10" x14ac:dyDescent="0.2">
      <c r="I25" s="40"/>
      <c r="J25" s="12"/>
    </row>
    <row r="26" spans="9:10" x14ac:dyDescent="0.2">
      <c r="I26" s="40"/>
      <c r="J26" s="12"/>
    </row>
    <row r="27" spans="9:10" x14ac:dyDescent="0.2">
      <c r="I27" s="40"/>
      <c r="J27" s="12"/>
    </row>
    <row r="28" spans="9:10" x14ac:dyDescent="0.2">
      <c r="I28" s="40"/>
      <c r="J28" s="12"/>
    </row>
    <row r="29" spans="9:10" x14ac:dyDescent="0.2">
      <c r="I29" s="40"/>
      <c r="J29" s="12"/>
    </row>
    <row r="30" spans="9:10" x14ac:dyDescent="0.2">
      <c r="I30" s="40"/>
      <c r="J30" s="12"/>
    </row>
    <row r="31" spans="9:10" x14ac:dyDescent="0.2">
      <c r="I31" s="40"/>
      <c r="J31" s="12"/>
    </row>
    <row r="32" spans="9:10" x14ac:dyDescent="0.2">
      <c r="I32" s="40"/>
      <c r="J32" s="12"/>
    </row>
    <row r="33" spans="9:10" x14ac:dyDescent="0.2">
      <c r="I33" s="40"/>
      <c r="J33" s="12"/>
    </row>
    <row r="34" spans="9:10" x14ac:dyDescent="0.2">
      <c r="I34" s="40"/>
      <c r="J34" s="12"/>
    </row>
    <row r="35" spans="9:10" x14ac:dyDescent="0.2">
      <c r="I35" s="40"/>
      <c r="J35" s="12"/>
    </row>
    <row r="36" spans="9:10" x14ac:dyDescent="0.2">
      <c r="I36" s="40"/>
      <c r="J36" s="12"/>
    </row>
    <row r="37" spans="9:10" x14ac:dyDescent="0.2">
      <c r="I37" s="12"/>
      <c r="J37" s="12"/>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47"/>
  <sheetViews>
    <sheetView zoomScaleNormal="100" workbookViewId="0">
      <selection activeCell="B32" sqref="B32"/>
    </sheetView>
  </sheetViews>
  <sheetFormatPr defaultRowHeight="12.75" x14ac:dyDescent="0.2"/>
  <cols>
    <col min="1" max="1" width="20.7109375" customWidth="1"/>
    <col min="2" max="2" width="10.7109375" customWidth="1"/>
    <col min="3" max="3" width="14.85546875" bestFit="1" customWidth="1"/>
    <col min="4" max="4" width="11.140625" bestFit="1" customWidth="1"/>
    <col min="5" max="6" width="12.7109375" customWidth="1"/>
  </cols>
  <sheetData>
    <row r="1" spans="1:6" x14ac:dyDescent="0.2">
      <c r="F1" s="13" t="s">
        <v>4</v>
      </c>
    </row>
    <row r="2" spans="1:6" x14ac:dyDescent="0.2">
      <c r="A2" s="3" t="s">
        <v>0</v>
      </c>
      <c r="B2" s="4"/>
      <c r="C2" s="4"/>
      <c r="D2" s="4"/>
      <c r="E2" s="4"/>
      <c r="F2" s="4"/>
    </row>
    <row r="3" spans="1:6" x14ac:dyDescent="0.2">
      <c r="A3" s="3" t="s">
        <v>2642</v>
      </c>
      <c r="B3" s="4"/>
      <c r="C3" s="4"/>
      <c r="D3" s="4"/>
      <c r="E3" s="4"/>
      <c r="F3" s="4"/>
    </row>
    <row r="4" spans="1:6" x14ac:dyDescent="0.2">
      <c r="A4" s="3" t="s">
        <v>5</v>
      </c>
      <c r="B4" s="4"/>
      <c r="C4" s="4"/>
      <c r="D4" s="4"/>
      <c r="E4" s="4"/>
      <c r="F4" s="4"/>
    </row>
    <row r="5" spans="1:6" x14ac:dyDescent="0.2">
      <c r="A5" s="3"/>
      <c r="B5" s="4"/>
      <c r="C5" s="4"/>
      <c r="D5" s="4"/>
      <c r="E5" s="4"/>
      <c r="F5" s="4"/>
    </row>
    <row r="6" spans="1:6" x14ac:dyDescent="0.2">
      <c r="A6" s="3"/>
      <c r="B6" s="4"/>
      <c r="C6" s="4"/>
      <c r="D6" s="4"/>
      <c r="E6" s="4"/>
      <c r="F6" s="4"/>
    </row>
    <row r="7" spans="1:6" x14ac:dyDescent="0.2">
      <c r="A7" s="3"/>
      <c r="B7" s="4"/>
      <c r="C7" s="4"/>
      <c r="D7" s="4"/>
      <c r="E7" s="4"/>
      <c r="F7" s="4"/>
    </row>
    <row r="8" spans="1:6" x14ac:dyDescent="0.2">
      <c r="A8" s="1" t="s">
        <v>35</v>
      </c>
    </row>
    <row r="9" spans="1:6" x14ac:dyDescent="0.2">
      <c r="A9" s="2"/>
      <c r="B9" s="5" t="s">
        <v>26</v>
      </c>
      <c r="C9" s="5" t="s">
        <v>46</v>
      </c>
      <c r="D9" s="2"/>
      <c r="E9" s="98" t="s">
        <v>44</v>
      </c>
      <c r="F9" s="98"/>
    </row>
    <row r="10" spans="1:6" x14ac:dyDescent="0.2">
      <c r="A10" s="45" t="s">
        <v>37</v>
      </c>
      <c r="B10" s="45" t="s">
        <v>45</v>
      </c>
      <c r="C10" s="45" t="s">
        <v>59</v>
      </c>
      <c r="D10" s="45" t="s">
        <v>38</v>
      </c>
      <c r="E10" s="45" t="s">
        <v>43</v>
      </c>
      <c r="F10" s="160" t="s">
        <v>39</v>
      </c>
    </row>
    <row r="11" spans="1:6" x14ac:dyDescent="0.2">
      <c r="A11" s="5" t="s">
        <v>185</v>
      </c>
      <c r="B11" s="5" t="s">
        <v>2665</v>
      </c>
      <c r="C11" s="5" t="s">
        <v>2666</v>
      </c>
      <c r="D11" s="161">
        <v>12816</v>
      </c>
      <c r="E11" s="20">
        <v>6000</v>
      </c>
      <c r="F11" s="19">
        <f>MIN(SQRT(D11/E11), 1)</f>
        <v>1</v>
      </c>
    </row>
    <row r="12" spans="1:6" x14ac:dyDescent="0.2">
      <c r="A12" s="5" t="s">
        <v>184</v>
      </c>
      <c r="B12" s="5" t="s">
        <v>2665</v>
      </c>
      <c r="C12" s="5" t="s">
        <v>2666</v>
      </c>
      <c r="D12" s="161">
        <v>22861</v>
      </c>
      <c r="E12" s="20">
        <v>6000</v>
      </c>
      <c r="F12" s="19">
        <f>MIN(SQRT(D12/E12), 1)</f>
        <v>1</v>
      </c>
    </row>
    <row r="13" spans="1:6" x14ac:dyDescent="0.2">
      <c r="B13" s="6"/>
    </row>
    <row r="14" spans="1:6" x14ac:dyDescent="0.2">
      <c r="A14" s="1" t="s">
        <v>36</v>
      </c>
      <c r="B14" s="6"/>
      <c r="E14" s="45"/>
      <c r="F14" s="45"/>
    </row>
    <row r="15" spans="1:6" x14ac:dyDescent="0.2">
      <c r="B15" s="6" t="s">
        <v>42</v>
      </c>
      <c r="C15" s="2" t="s">
        <v>40</v>
      </c>
      <c r="E15" s="98" t="s">
        <v>44</v>
      </c>
      <c r="F15" s="98"/>
    </row>
    <row r="16" spans="1:6" x14ac:dyDescent="0.2">
      <c r="A16" s="45" t="s">
        <v>37</v>
      </c>
      <c r="B16" s="45" t="s">
        <v>41</v>
      </c>
      <c r="C16" s="45" t="s">
        <v>56</v>
      </c>
      <c r="D16" s="45" t="s">
        <v>38</v>
      </c>
      <c r="E16" s="45" t="s">
        <v>189</v>
      </c>
      <c r="F16" s="160" t="s">
        <v>39</v>
      </c>
    </row>
    <row r="17" spans="1:6" x14ac:dyDescent="0.2">
      <c r="A17" s="5" t="s">
        <v>185</v>
      </c>
      <c r="B17" s="5">
        <v>2</v>
      </c>
      <c r="C17" s="5">
        <v>20222</v>
      </c>
      <c r="D17" s="161">
        <v>4775</v>
      </c>
      <c r="E17" s="20">
        <v>3000</v>
      </c>
      <c r="F17" s="19">
        <f>MIN(SQRT(D17/E17), 1)</f>
        <v>1</v>
      </c>
    </row>
    <row r="18" spans="1:6" x14ac:dyDescent="0.2">
      <c r="A18" s="5" t="s">
        <v>199</v>
      </c>
      <c r="B18" s="5">
        <v>2</v>
      </c>
      <c r="C18" s="5">
        <v>20222</v>
      </c>
      <c r="D18" s="60">
        <v>5595</v>
      </c>
      <c r="E18" s="20">
        <v>3000</v>
      </c>
      <c r="F18" s="19">
        <f>MIN(SQRT(D18/E18), 1)</f>
        <v>1</v>
      </c>
    </row>
    <row r="19" spans="1:6" x14ac:dyDescent="0.2">
      <c r="B19" s="6"/>
    </row>
    <row r="20" spans="1:6" x14ac:dyDescent="0.2">
      <c r="B20" s="6"/>
    </row>
    <row r="21" spans="1:6" x14ac:dyDescent="0.2">
      <c r="A21" s="5"/>
      <c r="B21" s="5"/>
      <c r="C21" s="5"/>
      <c r="D21" s="161"/>
      <c r="E21" s="20"/>
      <c r="F21" s="19"/>
    </row>
    <row r="22" spans="1:6" x14ac:dyDescent="0.2">
      <c r="A22" s="5"/>
      <c r="B22" s="5"/>
      <c r="C22" s="5"/>
      <c r="D22" s="161"/>
      <c r="E22" s="20"/>
      <c r="F22" s="19"/>
    </row>
    <row r="23" spans="1:6" x14ac:dyDescent="0.2">
      <c r="B23" s="6"/>
    </row>
    <row r="24" spans="1:6" x14ac:dyDescent="0.2">
      <c r="A24" s="15" t="s">
        <v>187</v>
      </c>
      <c r="B24" s="6"/>
    </row>
    <row r="25" spans="1:6" x14ac:dyDescent="0.2">
      <c r="A25" s="6" t="s">
        <v>188</v>
      </c>
      <c r="B25" s="6"/>
    </row>
    <row r="26" spans="1:6" x14ac:dyDescent="0.2">
      <c r="A26" s="15" t="s">
        <v>186</v>
      </c>
      <c r="B26" s="6"/>
    </row>
    <row r="28" spans="1:6" x14ac:dyDescent="0.2">
      <c r="B28" s="6"/>
    </row>
    <row r="29" spans="1:6" x14ac:dyDescent="0.2">
      <c r="B29" s="6"/>
    </row>
    <row r="30" spans="1:6" x14ac:dyDescent="0.2">
      <c r="B30" s="6"/>
    </row>
    <row r="31" spans="1:6" x14ac:dyDescent="0.2">
      <c r="B31" s="6"/>
    </row>
    <row r="32" spans="1:6" x14ac:dyDescent="0.2">
      <c r="B32" s="6"/>
    </row>
    <row r="33" spans="2:2" x14ac:dyDescent="0.2">
      <c r="B33" s="6"/>
    </row>
    <row r="34" spans="2:2" x14ac:dyDescent="0.2">
      <c r="B34" s="6"/>
    </row>
    <row r="35" spans="2:2" x14ac:dyDescent="0.2">
      <c r="B35" s="6"/>
    </row>
    <row r="36" spans="2:2" x14ac:dyDescent="0.2">
      <c r="B36" s="6"/>
    </row>
    <row r="37" spans="2:2" x14ac:dyDescent="0.2">
      <c r="B37" s="6"/>
    </row>
    <row r="38" spans="2:2" x14ac:dyDescent="0.2">
      <c r="B38" s="6"/>
    </row>
    <row r="39" spans="2:2" x14ac:dyDescent="0.2">
      <c r="B39" s="6"/>
    </row>
    <row r="40" spans="2:2" x14ac:dyDescent="0.2">
      <c r="B40" s="6"/>
    </row>
    <row r="41" spans="2:2" x14ac:dyDescent="0.2">
      <c r="B41" s="6"/>
    </row>
    <row r="42" spans="2:2" x14ac:dyDescent="0.2">
      <c r="B42" s="6"/>
    </row>
    <row r="43" spans="2:2" x14ac:dyDescent="0.2">
      <c r="B43" s="6"/>
    </row>
    <row r="44" spans="2:2" x14ac:dyDescent="0.2">
      <c r="B44" s="6"/>
    </row>
    <row r="45" spans="2:2" x14ac:dyDescent="0.2">
      <c r="B45" s="6"/>
    </row>
    <row r="46" spans="2:2" x14ac:dyDescent="0.2">
      <c r="B46" s="6"/>
    </row>
    <row r="47" spans="2:2" x14ac:dyDescent="0.2">
      <c r="B47" s="6"/>
    </row>
  </sheetData>
  <printOptions horizontalCentered="1"/>
  <pageMargins left="0" right="0" top="0.5" bottom="0.75" header="0.3" footer="0.3"/>
  <pageSetup fitToHeight="0"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1"/>
  <sheetViews>
    <sheetView zoomScaleNormal="100" workbookViewId="0">
      <selection activeCell="B32" sqref="B32"/>
    </sheetView>
  </sheetViews>
  <sheetFormatPr defaultColWidth="9.140625" defaultRowHeight="12.75" x14ac:dyDescent="0.2"/>
  <cols>
    <col min="1" max="1" width="8.85546875" customWidth="1"/>
    <col min="2" max="2" width="12.28515625" customWidth="1"/>
    <col min="3" max="3" width="14.7109375" customWidth="1"/>
    <col min="4" max="4" width="14.5703125" bestFit="1" customWidth="1"/>
    <col min="5" max="5" width="15.5703125" bestFit="1" customWidth="1"/>
    <col min="6" max="6" width="12.7109375" bestFit="1" customWidth="1"/>
    <col min="7" max="7" width="13" bestFit="1" customWidth="1"/>
    <col min="8" max="9" width="14.85546875" bestFit="1" customWidth="1"/>
    <col min="10" max="16384" width="9.140625" style="21"/>
  </cols>
  <sheetData>
    <row r="1" spans="1:9" x14ac:dyDescent="0.2">
      <c r="I1" s="13" t="s">
        <v>228</v>
      </c>
    </row>
    <row r="2" spans="1:9" x14ac:dyDescent="0.2">
      <c r="A2" s="3" t="s">
        <v>0</v>
      </c>
      <c r="B2" s="4"/>
      <c r="C2" s="4"/>
      <c r="D2" s="4"/>
      <c r="E2" s="4"/>
      <c r="F2" s="4"/>
      <c r="G2" s="4"/>
      <c r="H2" s="4"/>
      <c r="I2" s="4"/>
    </row>
    <row r="3" spans="1:9" x14ac:dyDescent="0.2">
      <c r="A3" s="3" t="s">
        <v>2642</v>
      </c>
      <c r="B3" s="4"/>
      <c r="C3" s="4"/>
      <c r="D3" s="4"/>
      <c r="E3" s="4"/>
      <c r="F3" s="4"/>
      <c r="G3" s="4"/>
      <c r="H3" s="4"/>
      <c r="I3" s="4"/>
    </row>
    <row r="4" spans="1:9" x14ac:dyDescent="0.2">
      <c r="A4" s="3" t="s">
        <v>229</v>
      </c>
      <c r="B4" s="4"/>
      <c r="C4" s="4"/>
      <c r="D4" s="4"/>
      <c r="E4" s="4"/>
      <c r="F4" s="4"/>
      <c r="G4" s="4"/>
      <c r="H4" s="4"/>
      <c r="I4" s="4"/>
    </row>
    <row r="6" spans="1:9" x14ac:dyDescent="0.2">
      <c r="A6" s="1"/>
    </row>
    <row r="8" spans="1:9" x14ac:dyDescent="0.2">
      <c r="A8" s="162" t="s">
        <v>14</v>
      </c>
      <c r="B8" s="162" t="s">
        <v>15</v>
      </c>
      <c r="C8" s="162" t="s">
        <v>16</v>
      </c>
      <c r="D8" s="162" t="s">
        <v>21</v>
      </c>
      <c r="E8" s="162" t="s">
        <v>22</v>
      </c>
      <c r="F8" s="162" t="s">
        <v>230</v>
      </c>
      <c r="G8" s="162" t="s">
        <v>231</v>
      </c>
      <c r="H8" s="162" t="s">
        <v>232</v>
      </c>
      <c r="I8" s="162" t="s">
        <v>233</v>
      </c>
    </row>
    <row r="9" spans="1:9" x14ac:dyDescent="0.2">
      <c r="A9" s="2"/>
      <c r="B9" s="2" t="s">
        <v>234</v>
      </c>
      <c r="C9" s="2" t="s">
        <v>235</v>
      </c>
      <c r="D9" s="2" t="s">
        <v>234</v>
      </c>
      <c r="E9" s="2" t="s">
        <v>235</v>
      </c>
      <c r="F9" s="2" t="s">
        <v>234</v>
      </c>
      <c r="G9" s="2" t="s">
        <v>234</v>
      </c>
      <c r="H9" s="2" t="s">
        <v>13</v>
      </c>
      <c r="I9" s="2" t="s">
        <v>236</v>
      </c>
    </row>
    <row r="10" spans="1:9" x14ac:dyDescent="0.2">
      <c r="A10" s="2"/>
      <c r="B10" s="2" t="s">
        <v>237</v>
      </c>
      <c r="C10" s="2" t="s">
        <v>238</v>
      </c>
      <c r="D10" s="2" t="s">
        <v>239</v>
      </c>
      <c r="E10" s="2" t="s">
        <v>239</v>
      </c>
      <c r="F10" s="2" t="s">
        <v>240</v>
      </c>
      <c r="G10" s="2" t="s">
        <v>241</v>
      </c>
      <c r="H10" s="2" t="s">
        <v>234</v>
      </c>
      <c r="I10" s="2" t="s">
        <v>229</v>
      </c>
    </row>
    <row r="11" spans="1:9" x14ac:dyDescent="0.2">
      <c r="A11" s="2"/>
      <c r="B11" s="2" t="s">
        <v>242</v>
      </c>
      <c r="C11" s="2" t="s">
        <v>243</v>
      </c>
      <c r="D11" s="2" t="s">
        <v>244</v>
      </c>
      <c r="E11" s="2" t="s">
        <v>244</v>
      </c>
      <c r="F11" s="2" t="s">
        <v>245</v>
      </c>
      <c r="G11" s="2" t="s">
        <v>246</v>
      </c>
      <c r="H11" s="2" t="s">
        <v>229</v>
      </c>
      <c r="I11" s="2" t="s">
        <v>247</v>
      </c>
    </row>
    <row r="12" spans="1:9" x14ac:dyDescent="0.2">
      <c r="A12" s="45" t="s">
        <v>10</v>
      </c>
      <c r="B12" s="45" t="s">
        <v>248</v>
      </c>
      <c r="C12" s="45" t="s">
        <v>246</v>
      </c>
      <c r="D12" s="45" t="s">
        <v>6</v>
      </c>
      <c r="E12" s="45" t="s">
        <v>6</v>
      </c>
      <c r="F12" s="45" t="s">
        <v>249</v>
      </c>
      <c r="G12" s="45" t="s">
        <v>250</v>
      </c>
      <c r="H12" s="45" t="s">
        <v>251</v>
      </c>
      <c r="I12" s="96" t="s">
        <v>252</v>
      </c>
    </row>
    <row r="13" spans="1:9" x14ac:dyDescent="0.2">
      <c r="A13" s="2">
        <v>2019</v>
      </c>
      <c r="B13" s="80">
        <v>7431927</v>
      </c>
      <c r="C13" s="80">
        <f>-1990816+4945</f>
        <v>-1985871</v>
      </c>
      <c r="D13" s="80">
        <v>2223252943</v>
      </c>
      <c r="E13" s="80">
        <v>2237814452</v>
      </c>
      <c r="F13" s="81">
        <f>D13/E13</f>
        <v>0.99349297749552656</v>
      </c>
      <c r="G13" s="82">
        <f>F13*C13</f>
        <v>-1972948.8927120189</v>
      </c>
      <c r="H13" s="163">
        <f>B13+G13</f>
        <v>5458978.1072879806</v>
      </c>
      <c r="I13" s="164">
        <f t="shared" ref="I13:I15" si="0">H13/D13</f>
        <v>2.4554012733799765E-3</v>
      </c>
    </row>
    <row r="14" spans="1:9" x14ac:dyDescent="0.2">
      <c r="A14" s="2">
        <v>2020</v>
      </c>
      <c r="B14" s="80">
        <v>4422390</v>
      </c>
      <c r="C14" s="80">
        <f>-1751615+5569</f>
        <v>-1746046</v>
      </c>
      <c r="D14" s="80">
        <v>2435240176</v>
      </c>
      <c r="E14" s="80">
        <v>2450054148</v>
      </c>
      <c r="F14" s="81">
        <f>D14/E14</f>
        <v>0.993953614448851</v>
      </c>
      <c r="G14" s="82">
        <f>F14*C14</f>
        <v>-1735488.7326939586</v>
      </c>
      <c r="H14" s="163">
        <f>B14+G14</f>
        <v>2686901.2673060414</v>
      </c>
      <c r="I14" s="164">
        <f t="shared" si="0"/>
        <v>1.1033413844705072E-3</v>
      </c>
    </row>
    <row r="15" spans="1:9" x14ac:dyDescent="0.2">
      <c r="A15" s="2">
        <v>2021</v>
      </c>
      <c r="B15" s="80">
        <v>0</v>
      </c>
      <c r="C15" s="80">
        <f>-1582771+12115</f>
        <v>-1570656</v>
      </c>
      <c r="D15" s="80">
        <v>2923729002</v>
      </c>
      <c r="E15" s="80">
        <v>2938386899</v>
      </c>
      <c r="F15" s="81">
        <f>D15/E15</f>
        <v>0.99501158373494369</v>
      </c>
      <c r="G15" s="82">
        <f>F15*C15</f>
        <v>-1562820.9140627917</v>
      </c>
      <c r="H15" s="82">
        <f>B15+G15</f>
        <v>-1562820.9140627917</v>
      </c>
      <c r="I15" s="97">
        <f t="shared" si="0"/>
        <v>-5.3453001731478249E-4</v>
      </c>
    </row>
    <row r="17" spans="1:9" x14ac:dyDescent="0.2">
      <c r="A17" t="s">
        <v>253</v>
      </c>
      <c r="B17" s="2" t="s">
        <v>254</v>
      </c>
      <c r="C17" t="s">
        <v>255</v>
      </c>
      <c r="D17" s="165"/>
      <c r="E17" s="165"/>
      <c r="F17" s="165"/>
      <c r="G17" s="166"/>
      <c r="H17" s="2"/>
    </row>
    <row r="18" spans="1:9" x14ac:dyDescent="0.2">
      <c r="B18" s="2" t="s">
        <v>256</v>
      </c>
      <c r="C18" t="s">
        <v>257</v>
      </c>
      <c r="D18" s="165"/>
      <c r="E18" s="165"/>
      <c r="F18" s="165"/>
      <c r="G18" s="166"/>
      <c r="H18" s="2"/>
    </row>
    <row r="19" spans="1:9" x14ac:dyDescent="0.2">
      <c r="B19" s="2" t="s">
        <v>258</v>
      </c>
      <c r="C19" t="s">
        <v>259</v>
      </c>
      <c r="D19" s="165"/>
      <c r="E19" s="165"/>
      <c r="F19" s="165"/>
      <c r="G19" s="166"/>
      <c r="H19" s="2"/>
    </row>
    <row r="20" spans="1:9" x14ac:dyDescent="0.2">
      <c r="B20" s="2" t="s">
        <v>260</v>
      </c>
      <c r="C20" t="s">
        <v>261</v>
      </c>
      <c r="D20" s="165"/>
      <c r="E20" s="165"/>
      <c r="F20" s="165"/>
      <c r="G20" s="166"/>
      <c r="H20" s="2"/>
    </row>
    <row r="21" spans="1:9" x14ac:dyDescent="0.2">
      <c r="H21" s="167"/>
    </row>
    <row r="22" spans="1:9" x14ac:dyDescent="0.2">
      <c r="A22" s="17" t="s">
        <v>4955</v>
      </c>
      <c r="B22" s="21"/>
      <c r="C22" s="21"/>
      <c r="D22" s="21"/>
      <c r="E22" s="21"/>
      <c r="F22" s="21"/>
      <c r="G22" s="36"/>
      <c r="H22" s="36"/>
      <c r="I22" s="36"/>
    </row>
    <row r="23" spans="1:9" x14ac:dyDescent="0.2">
      <c r="A23" s="21" t="s">
        <v>286</v>
      </c>
      <c r="B23" s="21"/>
      <c r="C23" s="21"/>
      <c r="D23" s="21"/>
      <c r="E23" s="21"/>
      <c r="F23" s="21"/>
      <c r="G23" s="36"/>
      <c r="H23" s="36"/>
      <c r="I23" s="36"/>
    </row>
    <row r="26" spans="1:9" x14ac:dyDescent="0.2">
      <c r="C26" s="92"/>
    </row>
    <row r="27" spans="1:9" x14ac:dyDescent="0.2">
      <c r="B27" s="92"/>
      <c r="C27" s="92"/>
      <c r="D27" s="92"/>
      <c r="E27" s="92"/>
    </row>
    <row r="28" spans="1:9" x14ac:dyDescent="0.2">
      <c r="C28" s="92"/>
    </row>
    <row r="30" spans="1:9" x14ac:dyDescent="0.2">
      <c r="B30" s="92"/>
      <c r="C30" s="92"/>
      <c r="D30" s="92"/>
      <c r="E30" s="92"/>
    </row>
    <row r="31" spans="1:9" x14ac:dyDescent="0.2">
      <c r="B31" s="168"/>
      <c r="C31" s="168"/>
      <c r="D31" s="168"/>
      <c r="E31" s="168"/>
    </row>
  </sheetData>
  <printOptions horizontalCentered="1"/>
  <pageMargins left="0" right="0" top="0.5" bottom="0.75" header="0.3" footer="0.3"/>
  <pageSetup orientation="landscape" r:id="rId1"/>
  <headerFooter>
    <oddFooter>&amp;C&amp;8©, Copyright, State Farm Mutual Automobile Insurance Company 2023
No reproduction of this copyrighted material allowed without express written consent from State Farm®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I170"/>
  <sheetViews>
    <sheetView zoomScaleNormal="100" workbookViewId="0">
      <selection activeCell="B32" sqref="B32"/>
    </sheetView>
  </sheetViews>
  <sheetFormatPr defaultColWidth="9.140625" defaultRowHeight="12.75" x14ac:dyDescent="0.2"/>
  <cols>
    <col min="1" max="16384" width="9.140625" style="21"/>
  </cols>
  <sheetData>
    <row r="1" spans="1:9" x14ac:dyDescent="0.2">
      <c r="B1" s="26"/>
      <c r="C1" s="26"/>
      <c r="D1" s="26"/>
      <c r="E1" s="26"/>
      <c r="F1" s="26"/>
      <c r="G1" s="26"/>
      <c r="H1" s="26"/>
      <c r="I1" s="25" t="s">
        <v>24</v>
      </c>
    </row>
    <row r="2" spans="1:9" x14ac:dyDescent="0.2">
      <c r="A2" s="16" t="s">
        <v>0</v>
      </c>
      <c r="B2" s="24"/>
      <c r="C2" s="24"/>
      <c r="D2" s="24"/>
      <c r="E2" s="24"/>
      <c r="F2" s="24"/>
      <c r="G2" s="24"/>
      <c r="H2" s="24"/>
      <c r="I2" s="24"/>
    </row>
    <row r="3" spans="1:9" x14ac:dyDescent="0.2">
      <c r="A3" s="16" t="s">
        <v>2642</v>
      </c>
      <c r="B3" s="24"/>
      <c r="C3" s="24"/>
      <c r="D3" s="24"/>
      <c r="E3" s="24"/>
      <c r="F3" s="24"/>
      <c r="G3" s="24"/>
      <c r="H3" s="24"/>
      <c r="I3" s="24"/>
    </row>
    <row r="4" spans="1:9" x14ac:dyDescent="0.2">
      <c r="A4" s="16" t="s">
        <v>25</v>
      </c>
      <c r="B4" s="24"/>
      <c r="C4" s="24"/>
      <c r="D4" s="24"/>
      <c r="E4" s="24"/>
      <c r="F4" s="24"/>
      <c r="G4" s="24"/>
      <c r="H4" s="24"/>
      <c r="I4" s="24"/>
    </row>
    <row r="8" spans="1:9" x14ac:dyDescent="0.2">
      <c r="A8" s="50" t="s">
        <v>2660</v>
      </c>
    </row>
    <row r="11" spans="1:9" x14ac:dyDescent="0.2">
      <c r="A11" s="17"/>
    </row>
    <row r="12" spans="1:9" x14ac:dyDescent="0.2">
      <c r="A12" s="17"/>
    </row>
    <row r="13" spans="1:9" x14ac:dyDescent="0.2">
      <c r="A13" s="17"/>
    </row>
    <row r="161" spans="1:7" x14ac:dyDescent="0.2">
      <c r="A161" s="22"/>
      <c r="B161" s="22"/>
      <c r="C161" s="22"/>
      <c r="D161" s="22"/>
      <c r="E161" s="22"/>
      <c r="F161" s="22"/>
      <c r="G161" s="22"/>
    </row>
    <row r="162" spans="1:7" x14ac:dyDescent="0.2">
      <c r="A162" s="22"/>
      <c r="B162" s="22"/>
      <c r="C162" s="22"/>
      <c r="D162" s="22"/>
      <c r="E162" s="22"/>
      <c r="F162" s="22"/>
      <c r="G162" s="22"/>
    </row>
    <row r="163" spans="1:7" x14ac:dyDescent="0.2">
      <c r="A163" s="22"/>
      <c r="B163" s="22"/>
      <c r="C163" s="22"/>
      <c r="D163" s="22"/>
      <c r="E163" s="22"/>
      <c r="F163" s="22"/>
      <c r="G163" s="22"/>
    </row>
    <row r="164" spans="1:7" x14ac:dyDescent="0.2">
      <c r="A164" s="22"/>
      <c r="B164" s="22"/>
      <c r="C164" s="22"/>
      <c r="D164" s="22"/>
      <c r="E164" s="22"/>
      <c r="F164" s="22"/>
      <c r="G164" s="22"/>
    </row>
    <row r="165" spans="1:7" x14ac:dyDescent="0.2">
      <c r="A165" s="22"/>
      <c r="B165" s="22"/>
      <c r="C165" s="22"/>
      <c r="D165" s="22"/>
      <c r="E165" s="22"/>
      <c r="F165" s="22"/>
      <c r="G165" s="22"/>
    </row>
    <row r="166" spans="1:7" x14ac:dyDescent="0.2">
      <c r="A166" s="22"/>
      <c r="B166" s="22"/>
      <c r="C166" s="22"/>
      <c r="D166" s="22"/>
      <c r="E166" s="22"/>
      <c r="F166" s="22"/>
      <c r="G166" s="22"/>
    </row>
    <row r="167" spans="1:7" x14ac:dyDescent="0.2">
      <c r="A167" s="22"/>
      <c r="B167" s="22"/>
      <c r="C167" s="22"/>
      <c r="D167" s="22"/>
      <c r="E167" s="22"/>
      <c r="F167" s="22"/>
      <c r="G167" s="22"/>
    </row>
    <row r="168" spans="1:7" x14ac:dyDescent="0.2">
      <c r="A168" s="22"/>
      <c r="B168" s="22"/>
      <c r="C168" s="22"/>
      <c r="D168" s="22"/>
      <c r="E168" s="22"/>
      <c r="F168" s="22"/>
      <c r="G168" s="22"/>
    </row>
    <row r="169" spans="1:7" x14ac:dyDescent="0.2">
      <c r="A169" s="22"/>
      <c r="B169" s="22"/>
      <c r="C169" s="22"/>
      <c r="D169" s="22"/>
      <c r="E169" s="22"/>
      <c r="F169" s="22"/>
      <c r="G169" s="22"/>
    </row>
    <row r="170" spans="1:7" x14ac:dyDescent="0.2">
      <c r="A170" s="22"/>
      <c r="B170" s="22"/>
      <c r="C170" s="22"/>
      <c r="D170" s="22"/>
      <c r="E170" s="22"/>
      <c r="F170" s="22"/>
      <c r="G170" s="22"/>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F24"/>
  <sheetViews>
    <sheetView zoomScaleNormal="100" zoomScaleSheetLayoutView="100" workbookViewId="0">
      <selection activeCell="B32" sqref="B32"/>
    </sheetView>
  </sheetViews>
  <sheetFormatPr defaultColWidth="9.140625" defaultRowHeight="12.75" x14ac:dyDescent="0.2"/>
  <cols>
    <col min="1" max="1" width="9.140625" style="17"/>
    <col min="2" max="2" width="50" style="17" customWidth="1"/>
    <col min="3" max="4" width="15.140625" style="118" customWidth="1"/>
    <col min="5" max="5" width="15.140625" style="102" customWidth="1"/>
    <col min="6" max="16384" width="9.140625" style="17"/>
  </cols>
  <sheetData>
    <row r="1" spans="1:6" x14ac:dyDescent="0.2">
      <c r="F1" s="25" t="s">
        <v>147</v>
      </c>
    </row>
    <row r="3" spans="1:6" x14ac:dyDescent="0.2">
      <c r="A3" s="16" t="s">
        <v>0</v>
      </c>
      <c r="B3" s="193"/>
      <c r="C3" s="193"/>
      <c r="D3" s="193"/>
      <c r="E3" s="103"/>
      <c r="F3" s="16"/>
    </row>
    <row r="4" spans="1:6" x14ac:dyDescent="0.2">
      <c r="A4" s="16" t="s">
        <v>2642</v>
      </c>
      <c r="B4" s="193"/>
      <c r="C4" s="193"/>
      <c r="D4" s="193"/>
      <c r="E4" s="103"/>
      <c r="F4" s="71"/>
    </row>
    <row r="5" spans="1:6" x14ac:dyDescent="0.2">
      <c r="A5" s="16" t="s">
        <v>148</v>
      </c>
      <c r="B5" s="193"/>
      <c r="C5" s="193"/>
      <c r="D5" s="193"/>
      <c r="E5" s="103"/>
      <c r="F5" s="16"/>
    </row>
    <row r="7" spans="1:6" x14ac:dyDescent="0.2">
      <c r="C7" s="104" t="s">
        <v>191</v>
      </c>
      <c r="D7" s="104" t="s">
        <v>190</v>
      </c>
      <c r="E7" s="105" t="s">
        <v>192</v>
      </c>
    </row>
    <row r="8" spans="1:6" x14ac:dyDescent="0.2">
      <c r="B8" s="6"/>
      <c r="C8" s="194"/>
      <c r="D8" s="116"/>
      <c r="E8" s="106"/>
    </row>
    <row r="9" spans="1:6" x14ac:dyDescent="0.2">
      <c r="B9" s="107" t="s">
        <v>2638</v>
      </c>
      <c r="C9" s="108">
        <f>C10</f>
        <v>226209797</v>
      </c>
      <c r="D9" s="212">
        <f>D11</f>
        <v>253000417</v>
      </c>
      <c r="E9" s="109">
        <f>D9/C9-1</f>
        <v>0.11843262473729199</v>
      </c>
    </row>
    <row r="10" spans="1:6" x14ac:dyDescent="0.2">
      <c r="B10" s="195" t="s">
        <v>4943</v>
      </c>
      <c r="C10" s="213">
        <v>226209797</v>
      </c>
      <c r="D10" s="116">
        <v>226164714</v>
      </c>
      <c r="E10" s="110">
        <f>D10/C10-1</f>
        <v>-1.9929729215040215E-4</v>
      </c>
      <c r="F10" s="196"/>
    </row>
    <row r="11" spans="1:6" x14ac:dyDescent="0.2">
      <c r="B11" s="197" t="s">
        <v>2639</v>
      </c>
      <c r="C11" s="214">
        <v>226164714</v>
      </c>
      <c r="D11" s="111">
        <v>253000417</v>
      </c>
      <c r="E11" s="110">
        <f>D11/C11-1</f>
        <v>0.1186555697631948</v>
      </c>
      <c r="F11" s="198"/>
    </row>
    <row r="12" spans="1:6" x14ac:dyDescent="0.2">
      <c r="B12" s="112"/>
      <c r="C12" s="117"/>
      <c r="D12" s="117"/>
      <c r="E12" s="117"/>
    </row>
    <row r="13" spans="1:6" x14ac:dyDescent="0.2">
      <c r="B13" s="107" t="s">
        <v>2640</v>
      </c>
      <c r="C13" s="115">
        <v>6953045</v>
      </c>
      <c r="D13" s="115">
        <v>6953045</v>
      </c>
      <c r="E13" s="119">
        <f>D13/C13-1</f>
        <v>0</v>
      </c>
    </row>
    <row r="14" spans="1:6" x14ac:dyDescent="0.2">
      <c r="B14" s="199"/>
      <c r="C14" s="116"/>
      <c r="D14" s="116"/>
      <c r="E14" s="106"/>
    </row>
    <row r="15" spans="1:6" x14ac:dyDescent="0.2">
      <c r="B15" s="113" t="s">
        <v>4940</v>
      </c>
      <c r="C15" s="200">
        <v>318490</v>
      </c>
      <c r="D15" s="200">
        <v>208369</v>
      </c>
      <c r="E15" s="119">
        <f>D15/C15-1</f>
        <v>-0.34575967848284095</v>
      </c>
    </row>
    <row r="16" spans="1:6" x14ac:dyDescent="0.2">
      <c r="D16" s="102"/>
      <c r="E16" s="17"/>
    </row>
    <row r="17" spans="2:5" x14ac:dyDescent="0.2">
      <c r="B17" s="113" t="s">
        <v>2641</v>
      </c>
      <c r="C17" s="114">
        <f>C9+C13+C15</f>
        <v>233481332</v>
      </c>
      <c r="D17" s="115">
        <f>D9+D13+D15</f>
        <v>260161831</v>
      </c>
      <c r="E17" s="119">
        <f>D17/C17-1</f>
        <v>0.11427251494350732</v>
      </c>
    </row>
    <row r="18" spans="2:5" x14ac:dyDescent="0.2">
      <c r="B18" s="1"/>
      <c r="C18" s="192"/>
      <c r="D18" s="192"/>
      <c r="E18" s="187"/>
    </row>
    <row r="19" spans="2:5" x14ac:dyDescent="0.2">
      <c r="B19" s="328" t="s">
        <v>4941</v>
      </c>
      <c r="C19" s="328"/>
      <c r="D19" s="328"/>
      <c r="E19" s="328"/>
    </row>
    <row r="20" spans="2:5" x14ac:dyDescent="0.2">
      <c r="B20" s="328"/>
      <c r="C20" s="328"/>
      <c r="D20" s="328"/>
      <c r="E20" s="328"/>
    </row>
    <row r="22" spans="2:5" x14ac:dyDescent="0.2">
      <c r="B22" s="327" t="s">
        <v>4939</v>
      </c>
      <c r="C22" s="327"/>
      <c r="D22" s="327"/>
      <c r="E22" s="327"/>
    </row>
    <row r="23" spans="2:5" x14ac:dyDescent="0.2">
      <c r="B23" s="327"/>
      <c r="C23" s="327"/>
      <c r="D23" s="327"/>
      <c r="E23" s="327"/>
    </row>
    <row r="24" spans="2:5" x14ac:dyDescent="0.2">
      <c r="B24" s="327"/>
      <c r="C24" s="327"/>
      <c r="D24" s="327"/>
      <c r="E24" s="327"/>
    </row>
  </sheetData>
  <mergeCells count="2">
    <mergeCell ref="B22:E24"/>
    <mergeCell ref="B19:E20"/>
  </mergeCells>
  <printOptions horizontalCentered="1"/>
  <pageMargins left="0" right="0" top="0.5" bottom="0.75" header="0.3" footer="0.3"/>
  <pageSetup scale="90"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B1:G22"/>
  <sheetViews>
    <sheetView zoomScaleNormal="100" zoomScaleSheetLayoutView="100" workbookViewId="0">
      <selection activeCell="B32" sqref="B32"/>
    </sheetView>
  </sheetViews>
  <sheetFormatPr defaultColWidth="9.140625" defaultRowHeight="12.75" x14ac:dyDescent="0.2"/>
  <cols>
    <col min="1" max="1" width="9.140625" style="61"/>
    <col min="2" max="6" width="15.7109375" style="61" customWidth="1"/>
    <col min="7" max="16384" width="9.140625" style="61"/>
  </cols>
  <sheetData>
    <row r="1" spans="2:7" x14ac:dyDescent="0.2">
      <c r="C1" s="73"/>
      <c r="D1" s="73"/>
      <c r="E1" s="73"/>
      <c r="G1" s="74" t="s">
        <v>202</v>
      </c>
    </row>
    <row r="2" spans="2:7" x14ac:dyDescent="0.2">
      <c r="B2" s="71" t="s">
        <v>0</v>
      </c>
      <c r="C2" s="70"/>
      <c r="D2" s="70"/>
      <c r="E2" s="70"/>
      <c r="F2" s="70"/>
      <c r="G2" s="70"/>
    </row>
    <row r="3" spans="2:7" x14ac:dyDescent="0.2">
      <c r="B3" s="16" t="s">
        <v>2642</v>
      </c>
      <c r="C3" s="70"/>
      <c r="D3" s="70"/>
      <c r="E3" s="70"/>
      <c r="F3" s="70"/>
      <c r="G3" s="70"/>
    </row>
    <row r="4" spans="2:7" x14ac:dyDescent="0.2">
      <c r="B4" s="71" t="s">
        <v>203</v>
      </c>
      <c r="C4" s="70"/>
      <c r="D4" s="70"/>
      <c r="E4" s="70"/>
      <c r="F4" s="70"/>
      <c r="G4" s="70"/>
    </row>
    <row r="5" spans="2:7" x14ac:dyDescent="0.2">
      <c r="B5" s="71"/>
      <c r="C5" s="70"/>
      <c r="D5" s="70"/>
      <c r="E5" s="70"/>
      <c r="F5" s="70"/>
    </row>
    <row r="6" spans="2:7" x14ac:dyDescent="0.2">
      <c r="B6" s="71"/>
      <c r="C6" s="70"/>
      <c r="D6" s="70"/>
      <c r="E6" s="70"/>
      <c r="F6" s="70"/>
    </row>
    <row r="7" spans="2:7" x14ac:dyDescent="0.2">
      <c r="B7" s="71"/>
      <c r="C7" s="70"/>
      <c r="D7" s="70"/>
      <c r="E7" s="70"/>
      <c r="F7" s="70"/>
    </row>
    <row r="8" spans="2:7" x14ac:dyDescent="0.2">
      <c r="B8" s="75"/>
    </row>
    <row r="9" spans="2:7" x14ac:dyDescent="0.2">
      <c r="B9" s="51"/>
      <c r="C9" s="121"/>
      <c r="D9" s="122"/>
      <c r="E9" s="122"/>
      <c r="F9" s="52" t="s">
        <v>13</v>
      </c>
    </row>
    <row r="10" spans="2:7" x14ac:dyDescent="0.2">
      <c r="B10" s="53"/>
      <c r="C10" s="123"/>
      <c r="D10" s="54"/>
      <c r="E10" s="54" t="s">
        <v>190</v>
      </c>
      <c r="F10" s="55" t="s">
        <v>208</v>
      </c>
    </row>
    <row r="11" spans="2:7" x14ac:dyDescent="0.2">
      <c r="B11" s="56" t="s">
        <v>149</v>
      </c>
      <c r="C11" s="57" t="s">
        <v>4942</v>
      </c>
      <c r="D11" s="58" t="s">
        <v>190</v>
      </c>
      <c r="E11" s="58" t="s">
        <v>192</v>
      </c>
      <c r="F11" s="59" t="s">
        <v>193</v>
      </c>
    </row>
    <row r="12" spans="2:7" x14ac:dyDescent="0.2">
      <c r="B12" s="169" t="s">
        <v>2661</v>
      </c>
      <c r="C12" s="188">
        <v>230.03</v>
      </c>
      <c r="D12" s="189">
        <v>257.35000000000002</v>
      </c>
      <c r="E12" s="190">
        <f>(D12/C12)-1</f>
        <v>0.11876711733252199</v>
      </c>
      <c r="F12" s="201">
        <f>'Exhibit 14'!E17</f>
        <v>0.11427251494350732</v>
      </c>
      <c r="G12" s="76"/>
    </row>
    <row r="14" spans="2:7" x14ac:dyDescent="0.2">
      <c r="B14" s="330" t="s">
        <v>4946</v>
      </c>
      <c r="C14" s="330"/>
      <c r="D14" s="330"/>
      <c r="E14" s="330"/>
      <c r="F14" s="330"/>
    </row>
    <row r="15" spans="2:7" x14ac:dyDescent="0.2">
      <c r="B15" s="330"/>
      <c r="C15" s="330"/>
      <c r="D15" s="330"/>
      <c r="E15" s="330"/>
      <c r="F15" s="330"/>
    </row>
    <row r="17" spans="2:6" ht="12.75" customHeight="1" x14ac:dyDescent="0.2">
      <c r="B17" s="329" t="s">
        <v>4947</v>
      </c>
      <c r="C17" s="329"/>
      <c r="D17" s="329"/>
      <c r="E17" s="329"/>
      <c r="F17" s="329"/>
    </row>
    <row r="18" spans="2:6" x14ac:dyDescent="0.2">
      <c r="B18" s="329"/>
      <c r="C18" s="329"/>
      <c r="D18" s="329"/>
      <c r="E18" s="329"/>
      <c r="F18" s="329"/>
    </row>
    <row r="19" spans="2:6" x14ac:dyDescent="0.2">
      <c r="B19" s="329"/>
      <c r="C19" s="329"/>
      <c r="D19" s="329"/>
      <c r="E19" s="329"/>
      <c r="F19" s="329"/>
    </row>
    <row r="20" spans="2:6" x14ac:dyDescent="0.2">
      <c r="B20" s="329"/>
      <c r="C20" s="329"/>
      <c r="D20" s="329"/>
      <c r="E20" s="329"/>
      <c r="F20" s="329"/>
    </row>
    <row r="21" spans="2:6" x14ac:dyDescent="0.2">
      <c r="B21" s="329"/>
      <c r="C21" s="329"/>
      <c r="D21" s="329"/>
      <c r="E21" s="329"/>
      <c r="F21" s="329"/>
    </row>
    <row r="22" spans="2:6" x14ac:dyDescent="0.2">
      <c r="B22" s="329"/>
      <c r="C22" s="329"/>
      <c r="D22" s="329"/>
      <c r="E22" s="329"/>
      <c r="F22" s="329"/>
    </row>
  </sheetData>
  <mergeCells count="2">
    <mergeCell ref="B17:F22"/>
    <mergeCell ref="B14:F15"/>
  </mergeCells>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94EB-D3AC-4E17-8893-F657B2857051}">
  <sheetPr codeName="Sheet18"/>
  <dimension ref="A1:M2280"/>
  <sheetViews>
    <sheetView zoomScaleNormal="100" zoomScaleSheetLayoutView="100" workbookViewId="0">
      <selection activeCell="B32" sqref="B32"/>
    </sheetView>
  </sheetViews>
  <sheetFormatPr defaultColWidth="9.140625" defaultRowHeight="12.75" x14ac:dyDescent="0.2"/>
  <cols>
    <col min="1" max="1" width="10.42578125" style="217" customWidth="1"/>
    <col min="2" max="2" width="18" style="217" customWidth="1"/>
    <col min="3" max="3" width="15.7109375" style="217" customWidth="1"/>
    <col min="4" max="4" width="16.42578125" style="217" customWidth="1"/>
    <col min="5" max="5" width="20.7109375" style="217" customWidth="1"/>
    <col min="6" max="6" width="23.5703125" style="217" customWidth="1"/>
    <col min="7" max="7" width="10.28515625" style="217" customWidth="1"/>
    <col min="8" max="16384" width="9.140625" style="217"/>
  </cols>
  <sheetData>
    <row r="1" spans="1:13" x14ac:dyDescent="0.2">
      <c r="F1" s="218" t="s">
        <v>4957</v>
      </c>
    </row>
    <row r="3" spans="1:13" x14ac:dyDescent="0.2">
      <c r="A3" s="331" t="s">
        <v>0</v>
      </c>
      <c r="B3" s="331"/>
      <c r="C3" s="331"/>
      <c r="D3" s="331"/>
      <c r="E3" s="331"/>
      <c r="F3" s="331"/>
      <c r="G3" s="219"/>
    </row>
    <row r="4" spans="1:13" x14ac:dyDescent="0.2">
      <c r="A4" s="332" t="s">
        <v>2642</v>
      </c>
      <c r="B4" s="332"/>
      <c r="C4" s="332"/>
      <c r="D4" s="332"/>
      <c r="E4" s="332"/>
      <c r="F4" s="332"/>
      <c r="G4" s="219"/>
    </row>
    <row r="5" spans="1:13" x14ac:dyDescent="0.2">
      <c r="A5" s="331" t="s">
        <v>2626</v>
      </c>
      <c r="B5" s="331"/>
      <c r="C5" s="331"/>
      <c r="D5" s="331"/>
      <c r="E5" s="331"/>
      <c r="F5" s="331"/>
      <c r="G5" s="219"/>
    </row>
    <row r="8" spans="1:13" x14ac:dyDescent="0.2">
      <c r="A8" s="217" t="s">
        <v>4938</v>
      </c>
    </row>
    <row r="9" spans="1:13" ht="15" customHeight="1" x14ac:dyDescent="0.2">
      <c r="A9" s="220"/>
      <c r="B9" s="220"/>
      <c r="C9" s="220"/>
      <c r="D9" s="220"/>
      <c r="E9" s="220"/>
      <c r="F9" s="220"/>
    </row>
    <row r="10" spans="1:13" ht="59.25" customHeight="1" x14ac:dyDescent="0.2">
      <c r="A10" s="221" t="s">
        <v>295</v>
      </c>
      <c r="B10" s="222" t="s">
        <v>2627</v>
      </c>
      <c r="C10" s="222" t="s">
        <v>2634</v>
      </c>
      <c r="D10" s="223" t="s">
        <v>2628</v>
      </c>
      <c r="E10" s="222" t="s">
        <v>4937</v>
      </c>
      <c r="F10" s="223" t="s">
        <v>2629</v>
      </c>
    </row>
    <row r="11" spans="1:13" x14ac:dyDescent="0.2">
      <c r="A11" s="224" t="s">
        <v>2667</v>
      </c>
      <c r="B11" s="225">
        <v>0.97399999999999998</v>
      </c>
      <c r="C11" s="226">
        <v>1.0660000000000001</v>
      </c>
      <c r="D11" s="227">
        <f>C11/B11-1</f>
        <v>9.4455852156057674E-2</v>
      </c>
      <c r="E11" s="226">
        <v>1.0449999999999999</v>
      </c>
      <c r="F11" s="227">
        <f t="shared" ref="F11:F74" si="0">E11/B11-1</f>
        <v>7.2895277207392084E-2</v>
      </c>
      <c r="G11" s="184"/>
      <c r="H11" s="184"/>
      <c r="I11" s="228"/>
      <c r="K11" s="228"/>
      <c r="M11" s="228"/>
    </row>
    <row r="12" spans="1:13" x14ac:dyDescent="0.2">
      <c r="A12" s="224" t="s">
        <v>2668</v>
      </c>
      <c r="B12" s="225">
        <v>0.97399999999999998</v>
      </c>
      <c r="C12" s="226">
        <v>1.105</v>
      </c>
      <c r="D12" s="227">
        <f t="shared" ref="D12:D75" si="1">C12/B12-1</f>
        <v>0.1344969199178645</v>
      </c>
      <c r="E12" s="226">
        <v>1.075</v>
      </c>
      <c r="F12" s="227">
        <f t="shared" si="0"/>
        <v>0.10369609856262829</v>
      </c>
      <c r="G12" s="184"/>
      <c r="H12" s="184"/>
      <c r="I12" s="228"/>
      <c r="K12" s="228"/>
      <c r="M12" s="228"/>
    </row>
    <row r="13" spans="1:13" x14ac:dyDescent="0.2">
      <c r="A13" s="224" t="s">
        <v>2669</v>
      </c>
      <c r="B13" s="225">
        <v>1.0229999999999999</v>
      </c>
      <c r="C13" s="226">
        <v>1.1910000000000001</v>
      </c>
      <c r="D13" s="227">
        <f t="shared" si="1"/>
        <v>0.16422287390029333</v>
      </c>
      <c r="E13" s="226">
        <v>1.151</v>
      </c>
      <c r="F13" s="227">
        <f t="shared" si="0"/>
        <v>0.12512218963831878</v>
      </c>
      <c r="G13" s="184"/>
      <c r="H13" s="184"/>
      <c r="I13" s="228"/>
      <c r="K13" s="228"/>
      <c r="M13" s="228"/>
    </row>
    <row r="14" spans="1:13" x14ac:dyDescent="0.2">
      <c r="A14" s="224" t="s">
        <v>2670</v>
      </c>
      <c r="B14" s="225">
        <v>1.0229999999999999</v>
      </c>
      <c r="C14" s="226">
        <v>0.97099999999999997</v>
      </c>
      <c r="D14" s="227">
        <f t="shared" si="1"/>
        <v>-5.0830889540566915E-2</v>
      </c>
      <c r="E14" s="226">
        <v>0.98599999999999999</v>
      </c>
      <c r="F14" s="227">
        <f t="shared" si="0"/>
        <v>-3.6168132942326459E-2</v>
      </c>
      <c r="G14" s="184"/>
      <c r="H14" s="184"/>
      <c r="I14" s="228"/>
      <c r="K14" s="228"/>
      <c r="M14" s="228"/>
    </row>
    <row r="15" spans="1:13" x14ac:dyDescent="0.2">
      <c r="A15" s="224" t="s">
        <v>2671</v>
      </c>
      <c r="B15" s="225">
        <v>1.0229999999999999</v>
      </c>
      <c r="C15" s="226">
        <v>0.96299999999999997</v>
      </c>
      <c r="D15" s="227">
        <f t="shared" si="1"/>
        <v>-5.8651026392961825E-2</v>
      </c>
      <c r="E15" s="226">
        <v>0.98</v>
      </c>
      <c r="F15" s="227">
        <f t="shared" si="0"/>
        <v>-4.2033235581622641E-2</v>
      </c>
      <c r="G15" s="184"/>
      <c r="H15" s="184"/>
      <c r="I15" s="228"/>
      <c r="K15" s="228"/>
      <c r="M15" s="228"/>
    </row>
    <row r="16" spans="1:13" x14ac:dyDescent="0.2">
      <c r="A16" s="224" t="s">
        <v>2672</v>
      </c>
      <c r="B16" s="225">
        <v>1.0740000000000001</v>
      </c>
      <c r="C16" s="226">
        <v>0.96099999999999997</v>
      </c>
      <c r="D16" s="227">
        <f t="shared" si="1"/>
        <v>-0.1052141527001863</v>
      </c>
      <c r="E16" s="226">
        <v>0.99199999999999999</v>
      </c>
      <c r="F16" s="227">
        <f t="shared" si="0"/>
        <v>-7.6350093109869732E-2</v>
      </c>
      <c r="G16" s="184"/>
      <c r="H16" s="184"/>
      <c r="I16" s="228"/>
      <c r="K16" s="228"/>
      <c r="M16" s="228"/>
    </row>
    <row r="17" spans="1:13" x14ac:dyDescent="0.2">
      <c r="A17" s="224" t="s">
        <v>2673</v>
      </c>
      <c r="B17" s="225">
        <v>1.0229999999999999</v>
      </c>
      <c r="C17" s="226">
        <v>1.0049999999999999</v>
      </c>
      <c r="D17" s="227">
        <f t="shared" si="1"/>
        <v>-1.7595307917888547E-2</v>
      </c>
      <c r="E17" s="226">
        <v>1.012</v>
      </c>
      <c r="F17" s="227">
        <f t="shared" si="0"/>
        <v>-1.075268817204289E-2</v>
      </c>
      <c r="G17" s="184"/>
      <c r="H17" s="184"/>
      <c r="I17" s="228"/>
      <c r="K17" s="228"/>
      <c r="M17" s="228"/>
    </row>
    <row r="18" spans="1:13" x14ac:dyDescent="0.2">
      <c r="A18" s="224" t="s">
        <v>2674</v>
      </c>
      <c r="B18" s="225">
        <v>1.127</v>
      </c>
      <c r="C18" s="226">
        <v>1.016</v>
      </c>
      <c r="D18" s="227">
        <f t="shared" si="1"/>
        <v>-9.849157054126001E-2</v>
      </c>
      <c r="E18" s="226">
        <v>1.046</v>
      </c>
      <c r="F18" s="227">
        <f t="shared" si="0"/>
        <v>-7.187222715173025E-2</v>
      </c>
      <c r="G18" s="184"/>
      <c r="H18" s="184"/>
      <c r="I18" s="228"/>
      <c r="K18" s="228"/>
      <c r="M18" s="228"/>
    </row>
    <row r="19" spans="1:13" x14ac:dyDescent="0.2">
      <c r="A19" s="224" t="s">
        <v>2675</v>
      </c>
      <c r="B19" s="225">
        <v>1.0229999999999999</v>
      </c>
      <c r="C19" s="226">
        <v>1.006</v>
      </c>
      <c r="D19" s="227">
        <f t="shared" si="1"/>
        <v>-1.6617790811339073E-2</v>
      </c>
      <c r="E19" s="226">
        <v>1.0129999999999999</v>
      </c>
      <c r="F19" s="227">
        <f t="shared" si="0"/>
        <v>-9.7751710654936375E-3</v>
      </c>
      <c r="G19" s="184"/>
      <c r="H19" s="184"/>
      <c r="I19" s="228"/>
      <c r="K19" s="228"/>
      <c r="M19" s="228"/>
    </row>
    <row r="20" spans="1:13" x14ac:dyDescent="0.2">
      <c r="A20" s="224" t="s">
        <v>2676</v>
      </c>
      <c r="B20" s="225">
        <v>0.97399999999999998</v>
      </c>
      <c r="C20" s="226">
        <v>1.069</v>
      </c>
      <c r="D20" s="227">
        <f t="shared" si="1"/>
        <v>9.7535934291581139E-2</v>
      </c>
      <c r="E20" s="226">
        <v>1.048</v>
      </c>
      <c r="F20" s="227">
        <f t="shared" si="0"/>
        <v>7.5975359342915771E-2</v>
      </c>
      <c r="G20" s="184"/>
      <c r="H20" s="184"/>
      <c r="I20" s="228"/>
      <c r="K20" s="228"/>
      <c r="M20" s="228"/>
    </row>
    <row r="21" spans="1:13" x14ac:dyDescent="0.2">
      <c r="A21" s="224" t="s">
        <v>2677</v>
      </c>
      <c r="B21" s="225">
        <v>0.92800000000000005</v>
      </c>
      <c r="C21" s="226">
        <v>0.93700000000000006</v>
      </c>
      <c r="D21" s="227">
        <f t="shared" si="1"/>
        <v>9.6982758620689502E-3</v>
      </c>
      <c r="E21" s="226">
        <v>0.93700000000000006</v>
      </c>
      <c r="F21" s="227">
        <f t="shared" si="0"/>
        <v>9.6982758620689502E-3</v>
      </c>
      <c r="G21" s="184"/>
      <c r="H21" s="184"/>
      <c r="I21" s="228"/>
      <c r="K21" s="228"/>
      <c r="M21" s="228"/>
    </row>
    <row r="22" spans="1:13" x14ac:dyDescent="0.2">
      <c r="A22" s="224" t="s">
        <v>2678</v>
      </c>
      <c r="B22" s="225">
        <v>0.97399999999999998</v>
      </c>
      <c r="C22" s="226">
        <v>0.91400000000000003</v>
      </c>
      <c r="D22" s="227">
        <f t="shared" si="1"/>
        <v>-6.1601642710472193E-2</v>
      </c>
      <c r="E22" s="226">
        <v>0.93100000000000005</v>
      </c>
      <c r="F22" s="227">
        <f t="shared" si="0"/>
        <v>-4.4147843942505038E-2</v>
      </c>
      <c r="G22" s="184"/>
      <c r="H22" s="184"/>
      <c r="I22" s="228"/>
      <c r="K22" s="228"/>
      <c r="M22" s="228"/>
    </row>
    <row r="23" spans="1:13" x14ac:dyDescent="0.2">
      <c r="A23" s="224" t="s">
        <v>2679</v>
      </c>
      <c r="B23" s="225">
        <v>0.97399999999999998</v>
      </c>
      <c r="C23" s="226">
        <v>0.92500000000000004</v>
      </c>
      <c r="D23" s="227">
        <f t="shared" si="1"/>
        <v>-5.0308008213552302E-2</v>
      </c>
      <c r="E23" s="226">
        <v>0.94</v>
      </c>
      <c r="F23" s="227">
        <f t="shared" si="0"/>
        <v>-3.4907597535934309E-2</v>
      </c>
      <c r="G23" s="184"/>
      <c r="H23" s="184"/>
      <c r="I23" s="228"/>
      <c r="K23" s="228"/>
      <c r="M23" s="228"/>
    </row>
    <row r="24" spans="1:13" x14ac:dyDescent="0.2">
      <c r="A24" s="224" t="s">
        <v>2680</v>
      </c>
      <c r="B24" s="225">
        <v>1.0740000000000001</v>
      </c>
      <c r="C24" s="226">
        <v>0.95</v>
      </c>
      <c r="D24" s="227">
        <f t="shared" si="1"/>
        <v>-0.11545623836126639</v>
      </c>
      <c r="E24" s="226">
        <v>0.98299999999999998</v>
      </c>
      <c r="F24" s="227">
        <f t="shared" si="0"/>
        <v>-8.472998137802612E-2</v>
      </c>
      <c r="G24" s="184"/>
      <c r="H24" s="184"/>
      <c r="I24" s="228"/>
      <c r="K24" s="228"/>
      <c r="M24" s="228"/>
    </row>
    <row r="25" spans="1:13" x14ac:dyDescent="0.2">
      <c r="A25" s="224" t="s">
        <v>2681</v>
      </c>
      <c r="B25" s="225">
        <v>1.0229999999999999</v>
      </c>
      <c r="C25" s="226">
        <v>1.0089999999999999</v>
      </c>
      <c r="D25" s="227">
        <f t="shared" si="1"/>
        <v>-1.3685239491691092E-2</v>
      </c>
      <c r="E25" s="226">
        <v>1.0149999999999999</v>
      </c>
      <c r="F25" s="227">
        <f t="shared" si="0"/>
        <v>-7.82013685239491E-3</v>
      </c>
      <c r="G25" s="184"/>
      <c r="H25" s="184"/>
      <c r="I25" s="228"/>
      <c r="K25" s="228"/>
      <c r="M25" s="228"/>
    </row>
    <row r="26" spans="1:13" x14ac:dyDescent="0.2">
      <c r="A26" s="224" t="s">
        <v>2682</v>
      </c>
      <c r="B26" s="225">
        <v>0.97399999999999998</v>
      </c>
      <c r="C26" s="226">
        <v>0.92500000000000004</v>
      </c>
      <c r="D26" s="227">
        <f t="shared" si="1"/>
        <v>-5.0308008213552302E-2</v>
      </c>
      <c r="E26" s="226">
        <v>0.94</v>
      </c>
      <c r="F26" s="227">
        <f t="shared" si="0"/>
        <v>-3.4907597535934309E-2</v>
      </c>
      <c r="G26" s="184"/>
      <c r="H26" s="184"/>
      <c r="I26" s="228"/>
      <c r="K26" s="228"/>
      <c r="M26" s="228"/>
    </row>
    <row r="27" spans="1:13" x14ac:dyDescent="0.2">
      <c r="A27" s="224" t="s">
        <v>2683</v>
      </c>
      <c r="B27" s="225">
        <v>1.0229999999999999</v>
      </c>
      <c r="C27" s="226">
        <v>1.0529999999999999</v>
      </c>
      <c r="D27" s="227">
        <f t="shared" si="1"/>
        <v>2.9325513196480912E-2</v>
      </c>
      <c r="E27" s="226">
        <v>1.048</v>
      </c>
      <c r="F27" s="227">
        <f t="shared" si="0"/>
        <v>2.4437927663734316E-2</v>
      </c>
      <c r="G27" s="184"/>
      <c r="H27" s="184"/>
      <c r="I27" s="228"/>
      <c r="K27" s="228"/>
      <c r="M27" s="228"/>
    </row>
    <row r="28" spans="1:13" x14ac:dyDescent="0.2">
      <c r="A28" s="224" t="s">
        <v>2684</v>
      </c>
      <c r="B28" s="225">
        <v>0.97399999999999998</v>
      </c>
      <c r="C28" s="226">
        <v>0.995</v>
      </c>
      <c r="D28" s="227">
        <f t="shared" si="1"/>
        <v>2.1560574948665368E-2</v>
      </c>
      <c r="E28" s="226">
        <v>0.99199999999999999</v>
      </c>
      <c r="F28" s="227">
        <f t="shared" si="0"/>
        <v>1.848049281314168E-2</v>
      </c>
      <c r="G28" s="184"/>
      <c r="H28" s="184"/>
      <c r="I28" s="228"/>
      <c r="K28" s="228"/>
      <c r="M28" s="228"/>
    </row>
    <row r="29" spans="1:13" x14ac:dyDescent="0.2">
      <c r="A29" s="224" t="s">
        <v>2685</v>
      </c>
      <c r="B29" s="225">
        <v>1.0229999999999999</v>
      </c>
      <c r="C29" s="226">
        <v>1.006</v>
      </c>
      <c r="D29" s="227">
        <f t="shared" si="1"/>
        <v>-1.6617790811339073E-2</v>
      </c>
      <c r="E29" s="226">
        <v>1.0129999999999999</v>
      </c>
      <c r="F29" s="227">
        <f t="shared" si="0"/>
        <v>-9.7751710654936375E-3</v>
      </c>
      <c r="G29" s="184"/>
      <c r="H29" s="184"/>
      <c r="I29" s="228"/>
      <c r="K29" s="228"/>
      <c r="M29" s="228"/>
    </row>
    <row r="30" spans="1:13" x14ac:dyDescent="0.2">
      <c r="A30" s="224" t="s">
        <v>2686</v>
      </c>
      <c r="B30" s="225">
        <v>0.92800000000000005</v>
      </c>
      <c r="C30" s="226">
        <v>0.85799999999999998</v>
      </c>
      <c r="D30" s="227">
        <f t="shared" si="1"/>
        <v>-7.5431034482758674E-2</v>
      </c>
      <c r="E30" s="226">
        <v>0.878</v>
      </c>
      <c r="F30" s="227">
        <f t="shared" si="0"/>
        <v>-5.3879310344827624E-2</v>
      </c>
      <c r="G30" s="184"/>
      <c r="H30" s="184"/>
      <c r="I30" s="228"/>
      <c r="K30" s="228"/>
      <c r="M30" s="228"/>
    </row>
    <row r="31" spans="1:13" x14ac:dyDescent="0.2">
      <c r="A31" s="224" t="s">
        <v>2687</v>
      </c>
      <c r="B31" s="225">
        <v>0.81699999999999995</v>
      </c>
      <c r="C31" s="226">
        <v>0.89300000000000002</v>
      </c>
      <c r="D31" s="227">
        <f t="shared" si="1"/>
        <v>9.3023255813953654E-2</v>
      </c>
      <c r="E31" s="226">
        <v>0.876</v>
      </c>
      <c r="F31" s="227">
        <f t="shared" si="0"/>
        <v>7.221542227662181E-2</v>
      </c>
      <c r="G31" s="184"/>
      <c r="H31" s="184"/>
      <c r="I31" s="228"/>
      <c r="K31" s="228"/>
      <c r="M31" s="228"/>
    </row>
    <row r="32" spans="1:13" x14ac:dyDescent="0.2">
      <c r="A32" s="224" t="s">
        <v>2688</v>
      </c>
      <c r="B32" s="225">
        <v>0.88400000000000001</v>
      </c>
      <c r="C32" s="226">
        <v>0.871</v>
      </c>
      <c r="D32" s="227">
        <f t="shared" si="1"/>
        <v>-1.4705882352941235E-2</v>
      </c>
      <c r="E32" s="226">
        <v>0.876</v>
      </c>
      <c r="F32" s="227">
        <f t="shared" si="0"/>
        <v>-9.0497737556560764E-3</v>
      </c>
      <c r="G32" s="184"/>
      <c r="H32" s="184"/>
      <c r="I32" s="228"/>
      <c r="K32" s="228"/>
      <c r="M32" s="228"/>
    </row>
    <row r="33" spans="1:13" x14ac:dyDescent="0.2">
      <c r="A33" s="224" t="s">
        <v>2689</v>
      </c>
      <c r="B33" s="225">
        <v>1.0920000000000001</v>
      </c>
      <c r="C33" s="226">
        <v>1.141</v>
      </c>
      <c r="D33" s="227">
        <f t="shared" si="1"/>
        <v>4.4871794871794712E-2</v>
      </c>
      <c r="E33" s="226">
        <v>1.131</v>
      </c>
      <c r="F33" s="227">
        <f t="shared" si="0"/>
        <v>3.5714285714285587E-2</v>
      </c>
      <c r="G33" s="184"/>
      <c r="H33" s="184"/>
      <c r="I33" s="228"/>
      <c r="K33" s="228"/>
      <c r="M33" s="228"/>
    </row>
    <row r="34" spans="1:13" x14ac:dyDescent="0.2">
      <c r="A34" s="224" t="s">
        <v>2690</v>
      </c>
      <c r="B34" s="225">
        <v>0.99</v>
      </c>
      <c r="C34" s="226">
        <v>1.0189999999999999</v>
      </c>
      <c r="D34" s="227">
        <f t="shared" si="1"/>
        <v>2.9292929292929148E-2</v>
      </c>
      <c r="E34" s="226">
        <v>1.014</v>
      </c>
      <c r="F34" s="227">
        <f t="shared" si="0"/>
        <v>2.4242424242424176E-2</v>
      </c>
      <c r="G34" s="184"/>
      <c r="H34" s="184"/>
      <c r="I34" s="228"/>
      <c r="K34" s="228"/>
      <c r="M34" s="228"/>
    </row>
    <row r="35" spans="1:13" x14ac:dyDescent="0.2">
      <c r="A35" s="224" t="s">
        <v>2691</v>
      </c>
      <c r="B35" s="225">
        <v>0.97399999999999998</v>
      </c>
      <c r="C35" s="226">
        <v>0.88600000000000001</v>
      </c>
      <c r="D35" s="227">
        <f t="shared" si="1"/>
        <v>-9.034907597535935E-2</v>
      </c>
      <c r="E35" s="226">
        <v>0.91100000000000003</v>
      </c>
      <c r="F35" s="227">
        <f t="shared" si="0"/>
        <v>-6.468172484599588E-2</v>
      </c>
      <c r="G35" s="184"/>
      <c r="H35" s="184"/>
      <c r="I35" s="228"/>
      <c r="K35" s="228"/>
      <c r="M35" s="228"/>
    </row>
    <row r="36" spans="1:13" x14ac:dyDescent="0.2">
      <c r="A36" s="224" t="s">
        <v>2692</v>
      </c>
      <c r="B36" s="225">
        <v>1.0740000000000001</v>
      </c>
      <c r="C36" s="226">
        <v>0.94199999999999995</v>
      </c>
      <c r="D36" s="227">
        <f t="shared" si="1"/>
        <v>-0.12290502793296099</v>
      </c>
      <c r="E36" s="226">
        <v>0.97699999999999998</v>
      </c>
      <c r="F36" s="227">
        <f t="shared" si="0"/>
        <v>-9.031657355679712E-2</v>
      </c>
      <c r="G36" s="184"/>
      <c r="H36" s="184"/>
      <c r="I36" s="228"/>
      <c r="K36" s="228"/>
      <c r="M36" s="228"/>
    </row>
    <row r="37" spans="1:13" x14ac:dyDescent="0.2">
      <c r="A37" s="224" t="s">
        <v>2693</v>
      </c>
      <c r="B37" s="225">
        <v>1.1839999999999999</v>
      </c>
      <c r="C37" s="226">
        <v>1.0669999999999999</v>
      </c>
      <c r="D37" s="227">
        <f t="shared" si="1"/>
        <v>-9.8817567567567544E-2</v>
      </c>
      <c r="E37" s="226">
        <v>1.099</v>
      </c>
      <c r="F37" s="227">
        <f t="shared" si="0"/>
        <v>-7.179054054054046E-2</v>
      </c>
      <c r="G37" s="184"/>
      <c r="H37" s="184"/>
      <c r="I37" s="228"/>
      <c r="K37" s="228"/>
      <c r="M37" s="228"/>
    </row>
    <row r="38" spans="1:13" x14ac:dyDescent="0.2">
      <c r="A38" s="224" t="s">
        <v>2694</v>
      </c>
      <c r="B38" s="225">
        <v>1.0229999999999999</v>
      </c>
      <c r="C38" s="226">
        <v>0.92600000000000005</v>
      </c>
      <c r="D38" s="227">
        <f t="shared" si="1"/>
        <v>-9.4819159335288283E-2</v>
      </c>
      <c r="E38" s="226">
        <v>0.95199999999999996</v>
      </c>
      <c r="F38" s="227">
        <f t="shared" si="0"/>
        <v>-6.9403714565004826E-2</v>
      </c>
      <c r="G38" s="184"/>
      <c r="H38" s="184"/>
      <c r="I38" s="228"/>
      <c r="K38" s="228"/>
      <c r="M38" s="228"/>
    </row>
    <row r="39" spans="1:13" x14ac:dyDescent="0.2">
      <c r="A39" s="224" t="s">
        <v>2695</v>
      </c>
      <c r="B39" s="225">
        <v>1.0229999999999999</v>
      </c>
      <c r="C39" s="226">
        <v>0.86599999999999999</v>
      </c>
      <c r="D39" s="227">
        <f t="shared" si="1"/>
        <v>-0.15347018572825022</v>
      </c>
      <c r="E39" s="226">
        <v>0.90700000000000003</v>
      </c>
      <c r="F39" s="227">
        <f t="shared" si="0"/>
        <v>-0.11339198435972619</v>
      </c>
      <c r="G39" s="184"/>
      <c r="H39" s="184"/>
      <c r="I39" s="228"/>
      <c r="K39" s="228"/>
      <c r="M39" s="228"/>
    </row>
    <row r="40" spans="1:13" x14ac:dyDescent="0.2">
      <c r="A40" s="224" t="s">
        <v>2696</v>
      </c>
      <c r="B40" s="225">
        <v>0.97399999999999998</v>
      </c>
      <c r="C40" s="226">
        <v>0.80800000000000005</v>
      </c>
      <c r="D40" s="227">
        <f t="shared" si="1"/>
        <v>-0.17043121149897322</v>
      </c>
      <c r="E40" s="226">
        <v>0.85199999999999998</v>
      </c>
      <c r="F40" s="227">
        <f t="shared" si="0"/>
        <v>-0.12525667351129366</v>
      </c>
      <c r="G40" s="184"/>
      <c r="H40" s="184"/>
      <c r="I40" s="228"/>
      <c r="K40" s="228"/>
      <c r="M40" s="228"/>
    </row>
    <row r="41" spans="1:13" x14ac:dyDescent="0.2">
      <c r="A41" s="224" t="s">
        <v>2697</v>
      </c>
      <c r="B41" s="225">
        <v>0.88400000000000001</v>
      </c>
      <c r="C41" s="226">
        <v>0.83799999999999997</v>
      </c>
      <c r="D41" s="227">
        <f t="shared" si="1"/>
        <v>-5.2036199095022662E-2</v>
      </c>
      <c r="E41" s="226">
        <v>0.85199999999999998</v>
      </c>
      <c r="F41" s="227">
        <f t="shared" si="0"/>
        <v>-3.6199095022624417E-2</v>
      </c>
      <c r="G41" s="184"/>
      <c r="H41" s="184"/>
      <c r="I41" s="228"/>
      <c r="K41" s="228"/>
      <c r="M41" s="228"/>
    </row>
    <row r="42" spans="1:13" x14ac:dyDescent="0.2">
      <c r="A42" s="224" t="s">
        <v>2698</v>
      </c>
      <c r="B42" s="225">
        <v>0.94399999999999995</v>
      </c>
      <c r="C42" s="226">
        <v>0.96</v>
      </c>
      <c r="D42" s="227">
        <f t="shared" si="1"/>
        <v>1.6949152542372836E-2</v>
      </c>
      <c r="E42" s="226">
        <v>0.95799999999999996</v>
      </c>
      <c r="F42" s="227">
        <f t="shared" si="0"/>
        <v>1.4830508474576343E-2</v>
      </c>
      <c r="G42" s="184"/>
      <c r="H42" s="184"/>
      <c r="I42" s="228"/>
      <c r="K42" s="228"/>
      <c r="M42" s="228"/>
    </row>
    <row r="43" spans="1:13" x14ac:dyDescent="0.2">
      <c r="A43" s="224" t="s">
        <v>2699</v>
      </c>
      <c r="B43" s="225">
        <v>1.0920000000000001</v>
      </c>
      <c r="C43" s="226">
        <v>1.1080000000000001</v>
      </c>
      <c r="D43" s="227">
        <f t="shared" si="1"/>
        <v>1.46520146520146E-2</v>
      </c>
      <c r="E43" s="226">
        <v>1.107</v>
      </c>
      <c r="F43" s="227">
        <f t="shared" si="0"/>
        <v>1.3736263736263687E-2</v>
      </c>
      <c r="G43" s="184"/>
      <c r="H43" s="184"/>
      <c r="I43" s="228"/>
      <c r="K43" s="228"/>
      <c r="M43" s="228"/>
    </row>
    <row r="44" spans="1:13" x14ac:dyDescent="0.2">
      <c r="A44" s="224" t="s">
        <v>2700</v>
      </c>
      <c r="B44" s="225">
        <v>1.127</v>
      </c>
      <c r="C44" s="226">
        <v>1.127</v>
      </c>
      <c r="D44" s="227">
        <f t="shared" si="1"/>
        <v>0</v>
      </c>
      <c r="E44" s="226">
        <v>1.1299999999999999</v>
      </c>
      <c r="F44" s="227">
        <f t="shared" si="0"/>
        <v>2.6619343389528982E-3</v>
      </c>
      <c r="G44" s="184"/>
      <c r="H44" s="184"/>
      <c r="I44" s="228"/>
      <c r="K44" s="228"/>
      <c r="M44" s="228"/>
    </row>
    <row r="45" spans="1:13" x14ac:dyDescent="0.2">
      <c r="A45" s="224" t="s">
        <v>2701</v>
      </c>
      <c r="B45" s="225">
        <v>1.0229999999999999</v>
      </c>
      <c r="C45" s="226">
        <v>1.0900000000000001</v>
      </c>
      <c r="D45" s="227">
        <f t="shared" si="1"/>
        <v>6.5493646138807593E-2</v>
      </c>
      <c r="E45" s="226">
        <v>1.0760000000000001</v>
      </c>
      <c r="F45" s="227">
        <f t="shared" si="0"/>
        <v>5.1808406647116501E-2</v>
      </c>
      <c r="G45" s="184"/>
      <c r="H45" s="184"/>
      <c r="I45" s="228"/>
      <c r="K45" s="228"/>
      <c r="M45" s="228"/>
    </row>
    <row r="46" spans="1:13" x14ac:dyDescent="0.2">
      <c r="A46" s="224" t="s">
        <v>2702</v>
      </c>
      <c r="B46" s="225">
        <v>1.1839999999999999</v>
      </c>
      <c r="C46" s="226">
        <v>1.081</v>
      </c>
      <c r="D46" s="227">
        <f t="shared" si="1"/>
        <v>-8.6993243243243201E-2</v>
      </c>
      <c r="E46" s="226">
        <v>1.1100000000000001</v>
      </c>
      <c r="F46" s="227">
        <f t="shared" si="0"/>
        <v>-6.2499999999999889E-2</v>
      </c>
      <c r="G46" s="184"/>
      <c r="H46" s="184"/>
      <c r="I46" s="228"/>
      <c r="K46" s="228"/>
      <c r="M46" s="228"/>
    </row>
    <row r="47" spans="1:13" x14ac:dyDescent="0.2">
      <c r="A47" s="224" t="s">
        <v>2703</v>
      </c>
      <c r="B47" s="225">
        <v>1.0229999999999999</v>
      </c>
      <c r="C47" s="226">
        <v>0.90800000000000003</v>
      </c>
      <c r="D47" s="227">
        <f t="shared" si="1"/>
        <v>-0.11241446725317683</v>
      </c>
      <c r="E47" s="226">
        <v>0.93899999999999995</v>
      </c>
      <c r="F47" s="227">
        <f t="shared" si="0"/>
        <v>-8.2111436950146555E-2</v>
      </c>
      <c r="G47" s="184"/>
      <c r="H47" s="184"/>
      <c r="I47" s="228"/>
      <c r="K47" s="228"/>
      <c r="M47" s="228"/>
    </row>
    <row r="48" spans="1:13" x14ac:dyDescent="0.2">
      <c r="A48" s="224" t="s">
        <v>2704</v>
      </c>
      <c r="B48" s="225">
        <v>0.81699999999999995</v>
      </c>
      <c r="C48" s="226">
        <v>0.89200000000000002</v>
      </c>
      <c r="D48" s="227">
        <f t="shared" si="1"/>
        <v>9.1799265605875258E-2</v>
      </c>
      <c r="E48" s="226">
        <v>0.875</v>
      </c>
      <c r="F48" s="227">
        <f t="shared" si="0"/>
        <v>7.0991432068543414E-2</v>
      </c>
      <c r="G48" s="184"/>
      <c r="H48" s="184"/>
      <c r="I48" s="228"/>
      <c r="K48" s="228"/>
      <c r="M48" s="228"/>
    </row>
    <row r="49" spans="1:13" x14ac:dyDescent="0.2">
      <c r="A49" s="224" t="s">
        <v>2705</v>
      </c>
      <c r="B49" s="225">
        <v>1.03</v>
      </c>
      <c r="C49" s="226">
        <v>0.95499999999999996</v>
      </c>
      <c r="D49" s="227">
        <f t="shared" si="1"/>
        <v>-7.2815533980582603E-2</v>
      </c>
      <c r="E49" s="226">
        <v>0.97599999999999998</v>
      </c>
      <c r="F49" s="227">
        <f t="shared" si="0"/>
        <v>-5.2427184466019461E-2</v>
      </c>
      <c r="G49" s="184"/>
      <c r="H49" s="184"/>
      <c r="I49" s="228"/>
      <c r="K49" s="228"/>
      <c r="M49" s="228"/>
    </row>
    <row r="50" spans="1:13" x14ac:dyDescent="0.2">
      <c r="A50" s="224" t="s">
        <v>2706</v>
      </c>
      <c r="B50" s="225">
        <v>0.89</v>
      </c>
      <c r="C50" s="226">
        <v>0.86799999999999999</v>
      </c>
      <c r="D50" s="227">
        <f t="shared" si="1"/>
        <v>-2.4719101123595544E-2</v>
      </c>
      <c r="E50" s="226">
        <v>0.876</v>
      </c>
      <c r="F50" s="227">
        <f t="shared" si="0"/>
        <v>-1.5730337078651679E-2</v>
      </c>
      <c r="G50" s="184"/>
      <c r="H50" s="184"/>
      <c r="I50" s="228"/>
      <c r="K50" s="228"/>
      <c r="M50" s="228"/>
    </row>
    <row r="51" spans="1:13" x14ac:dyDescent="0.2">
      <c r="A51" s="224" t="s">
        <v>2707</v>
      </c>
      <c r="B51" s="225">
        <v>0.97499999999999998</v>
      </c>
      <c r="C51" s="226">
        <v>1.012</v>
      </c>
      <c r="D51" s="227">
        <f t="shared" si="1"/>
        <v>3.7948717948717903E-2</v>
      </c>
      <c r="E51" s="226">
        <v>1.0049999999999999</v>
      </c>
      <c r="F51" s="227">
        <f t="shared" si="0"/>
        <v>3.076923076923066E-2</v>
      </c>
      <c r="G51" s="184"/>
      <c r="H51" s="184"/>
      <c r="I51" s="228"/>
      <c r="K51" s="228"/>
      <c r="M51" s="228"/>
    </row>
    <row r="52" spans="1:13" x14ac:dyDescent="0.2">
      <c r="A52" s="224" t="s">
        <v>2708</v>
      </c>
      <c r="B52" s="225">
        <v>1.0229999999999999</v>
      </c>
      <c r="C52" s="226">
        <v>1.2030000000000001</v>
      </c>
      <c r="D52" s="227">
        <f t="shared" si="1"/>
        <v>0.1759530791788857</v>
      </c>
      <c r="E52" s="226">
        <v>1.161</v>
      </c>
      <c r="F52" s="227">
        <f t="shared" si="0"/>
        <v>0.13489736070381242</v>
      </c>
      <c r="G52" s="184"/>
      <c r="H52" s="184"/>
      <c r="I52" s="228"/>
      <c r="K52" s="228"/>
      <c r="M52" s="228"/>
    </row>
    <row r="53" spans="1:13" x14ac:dyDescent="0.2">
      <c r="A53" s="224" t="s">
        <v>2709</v>
      </c>
      <c r="B53" s="225">
        <v>0.86699999999999999</v>
      </c>
      <c r="C53" s="226">
        <v>0.83699999999999997</v>
      </c>
      <c r="D53" s="227">
        <f t="shared" si="1"/>
        <v>-3.460207612456756E-2</v>
      </c>
      <c r="E53" s="226">
        <v>0.84699999999999998</v>
      </c>
      <c r="F53" s="227">
        <f t="shared" si="0"/>
        <v>-2.3068050749711633E-2</v>
      </c>
      <c r="G53" s="184"/>
      <c r="H53" s="184"/>
      <c r="I53" s="228"/>
      <c r="K53" s="228"/>
      <c r="M53" s="228"/>
    </row>
    <row r="54" spans="1:13" x14ac:dyDescent="0.2">
      <c r="A54" s="224" t="s">
        <v>2710</v>
      </c>
      <c r="B54" s="225">
        <v>1.4390000000000001</v>
      </c>
      <c r="C54" s="226">
        <v>1.2330000000000001</v>
      </c>
      <c r="D54" s="227">
        <f t="shared" si="1"/>
        <v>-0.14315496872828348</v>
      </c>
      <c r="E54" s="226">
        <v>1.288</v>
      </c>
      <c r="F54" s="227">
        <f t="shared" si="0"/>
        <v>-0.10493398193189718</v>
      </c>
      <c r="G54" s="184"/>
      <c r="H54" s="184"/>
      <c r="I54" s="228"/>
      <c r="K54" s="228"/>
      <c r="M54" s="228"/>
    </row>
    <row r="55" spans="1:13" x14ac:dyDescent="0.2">
      <c r="A55" s="224" t="s">
        <v>2711</v>
      </c>
      <c r="B55" s="225">
        <v>1.0229999999999999</v>
      </c>
      <c r="C55" s="226">
        <v>1.1619999999999999</v>
      </c>
      <c r="D55" s="227">
        <f t="shared" si="1"/>
        <v>0.13587487781036178</v>
      </c>
      <c r="E55" s="226">
        <v>1.1299999999999999</v>
      </c>
      <c r="F55" s="227">
        <f t="shared" si="0"/>
        <v>0.10459433040078192</v>
      </c>
      <c r="G55" s="184"/>
      <c r="H55" s="184"/>
      <c r="I55" s="228"/>
      <c r="K55" s="228"/>
      <c r="M55" s="228"/>
    </row>
    <row r="56" spans="1:13" x14ac:dyDescent="0.2">
      <c r="A56" s="224" t="s">
        <v>2712</v>
      </c>
      <c r="B56" s="225">
        <v>1.1830000000000001</v>
      </c>
      <c r="C56" s="226">
        <v>1.218</v>
      </c>
      <c r="D56" s="227">
        <f t="shared" si="1"/>
        <v>2.9585798816567976E-2</v>
      </c>
      <c r="E56" s="226">
        <v>1.212</v>
      </c>
      <c r="F56" s="227">
        <f t="shared" si="0"/>
        <v>2.4513947590870666E-2</v>
      </c>
      <c r="G56" s="184"/>
      <c r="H56" s="184"/>
      <c r="I56" s="228"/>
      <c r="K56" s="228"/>
      <c r="M56" s="228"/>
    </row>
    <row r="57" spans="1:13" x14ac:dyDescent="0.2">
      <c r="A57" s="224" t="s">
        <v>2713</v>
      </c>
      <c r="B57" s="225">
        <v>1.4630000000000001</v>
      </c>
      <c r="C57" s="226">
        <v>1.417</v>
      </c>
      <c r="D57" s="227">
        <f t="shared" si="1"/>
        <v>-3.1442241968557827E-2</v>
      </c>
      <c r="E57" s="226">
        <v>1.4319999999999999</v>
      </c>
      <c r="F57" s="227">
        <f t="shared" si="0"/>
        <v>-2.1189336978810758E-2</v>
      </c>
      <c r="G57" s="184"/>
      <c r="H57" s="184"/>
      <c r="I57" s="228"/>
      <c r="K57" s="228"/>
      <c r="M57" s="228"/>
    </row>
    <row r="58" spans="1:13" x14ac:dyDescent="0.2">
      <c r="A58" s="224" t="s">
        <v>2714</v>
      </c>
      <c r="B58" s="225">
        <v>0.89</v>
      </c>
      <c r="C58" s="226">
        <v>0.86799999999999999</v>
      </c>
      <c r="D58" s="227">
        <f t="shared" si="1"/>
        <v>-2.4719101123595544E-2</v>
      </c>
      <c r="E58" s="226">
        <v>0.876</v>
      </c>
      <c r="F58" s="227">
        <f t="shared" si="0"/>
        <v>-1.5730337078651679E-2</v>
      </c>
      <c r="G58" s="184"/>
      <c r="H58" s="184"/>
      <c r="I58" s="228"/>
      <c r="K58" s="228"/>
      <c r="M58" s="228"/>
    </row>
    <row r="59" spans="1:13" x14ac:dyDescent="0.2">
      <c r="A59" s="229" t="s">
        <v>2715</v>
      </c>
      <c r="B59" s="230">
        <v>0.92800000000000005</v>
      </c>
      <c r="C59" s="231">
        <v>0.93700000000000006</v>
      </c>
      <c r="D59" s="232">
        <f t="shared" si="1"/>
        <v>9.6982758620689502E-3</v>
      </c>
      <c r="E59" s="231">
        <v>0.93700000000000006</v>
      </c>
      <c r="F59" s="232">
        <f t="shared" si="0"/>
        <v>9.6982758620689502E-3</v>
      </c>
      <c r="G59" s="184"/>
      <c r="H59" s="184"/>
      <c r="I59" s="228"/>
      <c r="K59" s="228"/>
      <c r="M59" s="228"/>
    </row>
    <row r="60" spans="1:13" x14ac:dyDescent="0.2">
      <c r="A60" s="233" t="s">
        <v>2716</v>
      </c>
      <c r="B60" s="234">
        <v>1.0740000000000001</v>
      </c>
      <c r="C60" s="235">
        <v>0.95</v>
      </c>
      <c r="D60" s="236">
        <f t="shared" si="1"/>
        <v>-0.11545623836126639</v>
      </c>
      <c r="E60" s="235">
        <v>0.98299999999999998</v>
      </c>
      <c r="F60" s="236">
        <f t="shared" si="0"/>
        <v>-8.472998137802612E-2</v>
      </c>
      <c r="G60" s="184"/>
      <c r="H60" s="184"/>
      <c r="I60" s="228"/>
      <c r="K60" s="228"/>
      <c r="M60" s="228"/>
    </row>
    <row r="61" spans="1:13" x14ac:dyDescent="0.2">
      <c r="A61" s="224" t="s">
        <v>2717</v>
      </c>
      <c r="B61" s="225">
        <v>1.264</v>
      </c>
      <c r="C61" s="226">
        <v>0.86599999999999999</v>
      </c>
      <c r="D61" s="227">
        <f t="shared" si="1"/>
        <v>-0.314873417721519</v>
      </c>
      <c r="E61" s="226">
        <v>0.96799999999999997</v>
      </c>
      <c r="F61" s="227">
        <f t="shared" si="0"/>
        <v>-0.23417721518987344</v>
      </c>
      <c r="G61" s="184"/>
      <c r="H61" s="184"/>
      <c r="I61" s="228"/>
      <c r="K61" s="228"/>
      <c r="M61" s="228"/>
    </row>
    <row r="62" spans="1:13" x14ac:dyDescent="0.2">
      <c r="A62" s="224" t="s">
        <v>2718</v>
      </c>
      <c r="B62" s="225">
        <v>0.97399999999999998</v>
      </c>
      <c r="C62" s="226">
        <v>0.89700000000000002</v>
      </c>
      <c r="D62" s="227">
        <f t="shared" si="1"/>
        <v>-7.9055441478439348E-2</v>
      </c>
      <c r="E62" s="226">
        <v>0.91800000000000004</v>
      </c>
      <c r="F62" s="227">
        <f t="shared" si="0"/>
        <v>-5.7494866529774091E-2</v>
      </c>
      <c r="G62" s="184"/>
      <c r="H62" s="184"/>
      <c r="I62" s="228"/>
      <c r="K62" s="228"/>
      <c r="M62" s="228"/>
    </row>
    <row r="63" spans="1:13" x14ac:dyDescent="0.2">
      <c r="A63" s="224" t="s">
        <v>2719</v>
      </c>
      <c r="B63" s="225">
        <v>1.0229999999999999</v>
      </c>
      <c r="C63" s="226">
        <v>1.01</v>
      </c>
      <c r="D63" s="227">
        <f t="shared" si="1"/>
        <v>-1.2707722385141618E-2</v>
      </c>
      <c r="E63" s="226">
        <v>1.016</v>
      </c>
      <c r="F63" s="227">
        <f t="shared" si="0"/>
        <v>-6.8426197458454352E-3</v>
      </c>
      <c r="G63" s="184"/>
      <c r="H63" s="184"/>
      <c r="I63" s="228"/>
      <c r="K63" s="228"/>
      <c r="M63" s="228"/>
    </row>
    <row r="64" spans="1:13" x14ac:dyDescent="0.2">
      <c r="A64" s="224" t="s">
        <v>2720</v>
      </c>
      <c r="B64" s="225">
        <v>0.97399999999999998</v>
      </c>
      <c r="C64" s="226">
        <v>1.155</v>
      </c>
      <c r="D64" s="227">
        <f t="shared" si="1"/>
        <v>0.18583162217659144</v>
      </c>
      <c r="E64" s="226">
        <v>1.113</v>
      </c>
      <c r="F64" s="227">
        <f t="shared" si="0"/>
        <v>0.1427104722792607</v>
      </c>
      <c r="G64" s="184"/>
      <c r="H64" s="184"/>
      <c r="I64" s="228"/>
      <c r="K64" s="228"/>
      <c r="M64" s="228"/>
    </row>
    <row r="65" spans="1:13" x14ac:dyDescent="0.2">
      <c r="A65" s="224" t="s">
        <v>2721</v>
      </c>
      <c r="B65" s="225">
        <v>1.0229999999999999</v>
      </c>
      <c r="C65" s="226">
        <v>1.0660000000000001</v>
      </c>
      <c r="D65" s="227">
        <f t="shared" si="1"/>
        <v>4.2033235581622863E-2</v>
      </c>
      <c r="E65" s="226">
        <v>1.0580000000000001</v>
      </c>
      <c r="F65" s="227">
        <f t="shared" si="0"/>
        <v>3.4213098729227953E-2</v>
      </c>
      <c r="G65" s="184"/>
      <c r="H65" s="184"/>
      <c r="I65" s="228"/>
      <c r="K65" s="228"/>
      <c r="M65" s="228"/>
    </row>
    <row r="66" spans="1:13" x14ac:dyDescent="0.2">
      <c r="A66" s="224" t="s">
        <v>2722</v>
      </c>
      <c r="B66" s="225">
        <v>1.0740000000000001</v>
      </c>
      <c r="C66" s="226">
        <v>1.236</v>
      </c>
      <c r="D66" s="227">
        <f t="shared" si="1"/>
        <v>0.15083798882681565</v>
      </c>
      <c r="E66" s="226">
        <v>1.198</v>
      </c>
      <c r="F66" s="227">
        <f t="shared" si="0"/>
        <v>0.11545623836126628</v>
      </c>
      <c r="G66" s="184"/>
      <c r="H66" s="184"/>
      <c r="I66" s="228"/>
      <c r="K66" s="228"/>
      <c r="M66" s="228"/>
    </row>
    <row r="67" spans="1:13" x14ac:dyDescent="0.2">
      <c r="A67" s="224" t="s">
        <v>2723</v>
      </c>
      <c r="B67" s="225">
        <v>1.0229999999999999</v>
      </c>
      <c r="C67" s="226">
        <v>1.0780000000000001</v>
      </c>
      <c r="D67" s="227">
        <f t="shared" si="1"/>
        <v>5.3763440860215228E-2</v>
      </c>
      <c r="E67" s="226">
        <v>1.0660000000000001</v>
      </c>
      <c r="F67" s="227">
        <f t="shared" si="0"/>
        <v>4.2033235581622863E-2</v>
      </c>
      <c r="G67" s="184"/>
      <c r="H67" s="184"/>
      <c r="I67" s="228"/>
      <c r="K67" s="228"/>
      <c r="M67" s="228"/>
    </row>
    <row r="68" spans="1:13" x14ac:dyDescent="0.2">
      <c r="A68" s="224" t="s">
        <v>2724</v>
      </c>
      <c r="B68" s="225">
        <v>0.92800000000000005</v>
      </c>
      <c r="C68" s="226">
        <v>0.83699999999999997</v>
      </c>
      <c r="D68" s="227">
        <f t="shared" si="1"/>
        <v>-9.8060344827586299E-2</v>
      </c>
      <c r="E68" s="226">
        <v>0.86199999999999999</v>
      </c>
      <c r="F68" s="227">
        <f t="shared" si="0"/>
        <v>-7.1120689655172487E-2</v>
      </c>
      <c r="G68" s="184"/>
      <c r="H68" s="184"/>
      <c r="I68" s="228"/>
      <c r="K68" s="228"/>
      <c r="M68" s="228"/>
    </row>
    <row r="69" spans="1:13" x14ac:dyDescent="0.2">
      <c r="A69" s="224" t="s">
        <v>2725</v>
      </c>
      <c r="B69" s="225">
        <v>0.99</v>
      </c>
      <c r="C69" s="226">
        <v>0.98799999999999999</v>
      </c>
      <c r="D69" s="227">
        <f t="shared" si="1"/>
        <v>-2.0202020202020332E-3</v>
      </c>
      <c r="E69" s="226">
        <v>0.99099999999999999</v>
      </c>
      <c r="F69" s="227">
        <f t="shared" si="0"/>
        <v>1.0101010101009056E-3</v>
      </c>
      <c r="G69" s="184"/>
      <c r="H69" s="184"/>
      <c r="I69" s="228"/>
      <c r="K69" s="228"/>
      <c r="M69" s="228"/>
    </row>
    <row r="70" spans="1:13" x14ac:dyDescent="0.2">
      <c r="A70" s="224" t="s">
        <v>2726</v>
      </c>
      <c r="B70" s="225">
        <v>0.93400000000000005</v>
      </c>
      <c r="C70" s="226">
        <v>0.92</v>
      </c>
      <c r="D70" s="227">
        <f t="shared" si="1"/>
        <v>-1.498929336188437E-2</v>
      </c>
      <c r="E70" s="226">
        <v>0.92600000000000005</v>
      </c>
      <c r="F70" s="227">
        <f t="shared" si="0"/>
        <v>-8.565310492505307E-3</v>
      </c>
      <c r="G70" s="184"/>
      <c r="H70" s="184"/>
      <c r="I70" s="228"/>
      <c r="K70" s="228"/>
      <c r="M70" s="228"/>
    </row>
    <row r="71" spans="1:13" x14ac:dyDescent="0.2">
      <c r="A71" s="224" t="s">
        <v>2727</v>
      </c>
      <c r="B71" s="225">
        <v>0.85599999999999998</v>
      </c>
      <c r="C71" s="226">
        <v>0.84499999999999997</v>
      </c>
      <c r="D71" s="227">
        <f t="shared" si="1"/>
        <v>-1.2850467289719614E-2</v>
      </c>
      <c r="E71" s="226">
        <v>0.84899999999999998</v>
      </c>
      <c r="F71" s="227">
        <f t="shared" si="0"/>
        <v>-8.1775700934579865E-3</v>
      </c>
      <c r="G71" s="184"/>
      <c r="H71" s="184"/>
      <c r="I71" s="228"/>
      <c r="K71" s="228"/>
      <c r="M71" s="228"/>
    </row>
    <row r="72" spans="1:13" x14ac:dyDescent="0.2">
      <c r="A72" s="224" t="s">
        <v>2728</v>
      </c>
      <c r="B72" s="225">
        <v>1.04</v>
      </c>
      <c r="C72" s="226">
        <v>1.0669999999999999</v>
      </c>
      <c r="D72" s="227">
        <f t="shared" si="1"/>
        <v>2.5961538461538369E-2</v>
      </c>
      <c r="E72" s="226">
        <v>1.0629999999999999</v>
      </c>
      <c r="F72" s="227">
        <f t="shared" si="0"/>
        <v>2.2115384615384537E-2</v>
      </c>
      <c r="G72" s="184"/>
      <c r="H72" s="184"/>
      <c r="I72" s="228"/>
      <c r="K72" s="228"/>
      <c r="M72" s="228"/>
    </row>
    <row r="73" spans="1:13" x14ac:dyDescent="0.2">
      <c r="A73" s="224" t="s">
        <v>2729</v>
      </c>
      <c r="B73" s="225">
        <v>1.242</v>
      </c>
      <c r="C73" s="226">
        <v>1.0649999999999999</v>
      </c>
      <c r="D73" s="227">
        <f t="shared" si="1"/>
        <v>-0.14251207729468607</v>
      </c>
      <c r="E73" s="226">
        <v>1.1120000000000001</v>
      </c>
      <c r="F73" s="227">
        <f t="shared" si="0"/>
        <v>-0.10466988727858284</v>
      </c>
      <c r="G73" s="184"/>
      <c r="H73" s="184"/>
      <c r="I73" s="228"/>
      <c r="K73" s="228"/>
      <c r="M73" s="228"/>
    </row>
    <row r="74" spans="1:13" x14ac:dyDescent="0.2">
      <c r="A74" s="224" t="s">
        <v>2730</v>
      </c>
      <c r="B74" s="225">
        <v>1.4390000000000001</v>
      </c>
      <c r="C74" s="226">
        <v>1.1830000000000001</v>
      </c>
      <c r="D74" s="227">
        <f t="shared" si="1"/>
        <v>-0.17790132036136208</v>
      </c>
      <c r="E74" s="226">
        <v>1.25</v>
      </c>
      <c r="F74" s="227">
        <f t="shared" si="0"/>
        <v>-0.13134120917303682</v>
      </c>
      <c r="G74" s="184"/>
      <c r="H74" s="184"/>
      <c r="I74" s="228"/>
      <c r="K74" s="228"/>
      <c r="M74" s="228"/>
    </row>
    <row r="75" spans="1:13" x14ac:dyDescent="0.2">
      <c r="A75" s="224" t="s">
        <v>2731</v>
      </c>
      <c r="B75" s="225">
        <v>1.0229999999999999</v>
      </c>
      <c r="C75" s="226">
        <v>0.94299999999999995</v>
      </c>
      <c r="D75" s="227">
        <f t="shared" si="1"/>
        <v>-7.82013685239491E-2</v>
      </c>
      <c r="E75" s="226">
        <v>0.96499999999999997</v>
      </c>
      <c r="F75" s="227">
        <f t="shared" ref="F75:F138" si="2">E75/B75-1</f>
        <v>-5.6695992179863097E-2</v>
      </c>
      <c r="G75" s="184"/>
      <c r="H75" s="184"/>
      <c r="I75" s="228"/>
      <c r="K75" s="228"/>
      <c r="M75" s="228"/>
    </row>
    <row r="76" spans="1:13" x14ac:dyDescent="0.2">
      <c r="A76" s="224" t="s">
        <v>2732</v>
      </c>
      <c r="B76" s="225">
        <v>0.92800000000000005</v>
      </c>
      <c r="C76" s="226">
        <v>0.90600000000000003</v>
      </c>
      <c r="D76" s="227">
        <f t="shared" ref="D76:D139" si="3">C76/B76-1</f>
        <v>-2.3706896551724199E-2</v>
      </c>
      <c r="E76" s="226">
        <v>0.91300000000000003</v>
      </c>
      <c r="F76" s="227">
        <f t="shared" si="2"/>
        <v>-1.6163793103448287E-2</v>
      </c>
      <c r="G76" s="184"/>
      <c r="H76" s="184"/>
      <c r="I76" s="228"/>
      <c r="K76" s="228"/>
      <c r="M76" s="228"/>
    </row>
    <row r="77" spans="1:13" x14ac:dyDescent="0.2">
      <c r="A77" s="224" t="s">
        <v>2733</v>
      </c>
      <c r="B77" s="225">
        <v>1.1839999999999999</v>
      </c>
      <c r="C77" s="226">
        <v>0.94199999999999995</v>
      </c>
      <c r="D77" s="227">
        <f t="shared" si="3"/>
        <v>-0.20439189189189189</v>
      </c>
      <c r="E77" s="226">
        <v>1.0049999999999999</v>
      </c>
      <c r="F77" s="227">
        <f t="shared" si="2"/>
        <v>-0.15118243243243246</v>
      </c>
      <c r="G77" s="184"/>
      <c r="H77" s="184"/>
      <c r="I77" s="228"/>
      <c r="K77" s="228"/>
      <c r="M77" s="228"/>
    </row>
    <row r="78" spans="1:13" x14ac:dyDescent="0.2">
      <c r="A78" s="224" t="s">
        <v>2734</v>
      </c>
      <c r="B78" s="225">
        <v>1.3939999999999999</v>
      </c>
      <c r="C78" s="226">
        <v>1.417</v>
      </c>
      <c r="D78" s="227">
        <f t="shared" si="3"/>
        <v>1.6499282639885315E-2</v>
      </c>
      <c r="E78" s="226">
        <v>1.4139999999999999</v>
      </c>
      <c r="F78" s="227">
        <f t="shared" si="2"/>
        <v>1.4347202295552419E-2</v>
      </c>
      <c r="G78" s="184"/>
      <c r="H78" s="184"/>
      <c r="I78" s="228"/>
      <c r="K78" s="228"/>
      <c r="M78" s="228"/>
    </row>
    <row r="79" spans="1:13" x14ac:dyDescent="0.2">
      <c r="A79" s="224" t="s">
        <v>2735</v>
      </c>
      <c r="B79" s="225">
        <v>1.0229999999999999</v>
      </c>
      <c r="C79" s="226">
        <v>0.90600000000000003</v>
      </c>
      <c r="D79" s="227">
        <f t="shared" si="3"/>
        <v>-0.11436950146627556</v>
      </c>
      <c r="E79" s="226">
        <v>0.93700000000000006</v>
      </c>
      <c r="F79" s="227">
        <f t="shared" si="2"/>
        <v>-8.4066471163245171E-2</v>
      </c>
      <c r="G79" s="184"/>
      <c r="H79" s="184"/>
      <c r="I79" s="228"/>
      <c r="K79" s="228"/>
      <c r="M79" s="228"/>
    </row>
    <row r="80" spans="1:13" x14ac:dyDescent="0.2">
      <c r="A80" s="224" t="s">
        <v>2736</v>
      </c>
      <c r="B80" s="225">
        <v>1.0229999999999999</v>
      </c>
      <c r="C80" s="226">
        <v>0.90600000000000003</v>
      </c>
      <c r="D80" s="227">
        <f t="shared" si="3"/>
        <v>-0.11436950146627556</v>
      </c>
      <c r="E80" s="226">
        <v>0.93700000000000006</v>
      </c>
      <c r="F80" s="227">
        <f t="shared" si="2"/>
        <v>-8.4066471163245171E-2</v>
      </c>
      <c r="G80" s="184"/>
      <c r="H80" s="184"/>
      <c r="I80" s="228"/>
      <c r="K80" s="228"/>
      <c r="M80" s="228"/>
    </row>
    <row r="81" spans="1:13" x14ac:dyDescent="0.2">
      <c r="A81" s="224" t="s">
        <v>2737</v>
      </c>
      <c r="B81" s="225">
        <v>1.4630000000000001</v>
      </c>
      <c r="C81" s="226">
        <v>1.6060000000000001</v>
      </c>
      <c r="D81" s="227">
        <f t="shared" si="3"/>
        <v>9.7744360902255689E-2</v>
      </c>
      <c r="E81" s="226">
        <v>1.5740000000000001</v>
      </c>
      <c r="F81" s="227">
        <f t="shared" si="2"/>
        <v>7.5871496924128534E-2</v>
      </c>
      <c r="G81" s="184"/>
      <c r="H81" s="184"/>
      <c r="I81" s="228"/>
      <c r="K81" s="228"/>
      <c r="M81" s="228"/>
    </row>
    <row r="82" spans="1:13" x14ac:dyDescent="0.2">
      <c r="A82" s="224" t="s">
        <v>2738</v>
      </c>
      <c r="B82" s="225">
        <v>1.0740000000000001</v>
      </c>
      <c r="C82" s="226">
        <v>0.95</v>
      </c>
      <c r="D82" s="227">
        <f t="shared" si="3"/>
        <v>-0.11545623836126639</v>
      </c>
      <c r="E82" s="226">
        <v>0.98299999999999998</v>
      </c>
      <c r="F82" s="227">
        <f t="shared" si="2"/>
        <v>-8.472998137802612E-2</v>
      </c>
      <c r="G82" s="184"/>
      <c r="H82" s="184"/>
      <c r="I82" s="228"/>
      <c r="K82" s="228"/>
      <c r="M82" s="228"/>
    </row>
    <row r="83" spans="1:13" x14ac:dyDescent="0.2">
      <c r="A83" s="224" t="s">
        <v>2739</v>
      </c>
      <c r="B83" s="225">
        <v>0.97399999999999998</v>
      </c>
      <c r="C83" s="226">
        <v>0.92500000000000004</v>
      </c>
      <c r="D83" s="227">
        <f t="shared" si="3"/>
        <v>-5.0308008213552302E-2</v>
      </c>
      <c r="E83" s="226">
        <v>0.94</v>
      </c>
      <c r="F83" s="227">
        <f t="shared" si="2"/>
        <v>-3.4907597535934309E-2</v>
      </c>
      <c r="G83" s="184"/>
      <c r="H83" s="184"/>
      <c r="I83" s="228"/>
      <c r="K83" s="228"/>
      <c r="M83" s="228"/>
    </row>
    <row r="84" spans="1:13" x14ac:dyDescent="0.2">
      <c r="A84" s="224" t="s">
        <v>2740</v>
      </c>
      <c r="B84" s="225">
        <v>1.0229999999999999</v>
      </c>
      <c r="C84" s="226">
        <v>1.0900000000000001</v>
      </c>
      <c r="D84" s="227">
        <f t="shared" si="3"/>
        <v>6.5493646138807593E-2</v>
      </c>
      <c r="E84" s="226">
        <v>1.0760000000000001</v>
      </c>
      <c r="F84" s="227">
        <f t="shared" si="2"/>
        <v>5.1808406647116501E-2</v>
      </c>
      <c r="G84" s="184"/>
      <c r="H84" s="184"/>
      <c r="I84" s="228"/>
      <c r="K84" s="228"/>
      <c r="M84" s="228"/>
    </row>
    <row r="85" spans="1:13" x14ac:dyDescent="0.2">
      <c r="A85" s="224" t="s">
        <v>2741</v>
      </c>
      <c r="B85" s="225">
        <v>0.86699999999999999</v>
      </c>
      <c r="C85" s="226">
        <v>0.83699999999999997</v>
      </c>
      <c r="D85" s="227">
        <f t="shared" si="3"/>
        <v>-3.460207612456756E-2</v>
      </c>
      <c r="E85" s="226">
        <v>0.84699999999999998</v>
      </c>
      <c r="F85" s="227">
        <f t="shared" si="2"/>
        <v>-2.3068050749711633E-2</v>
      </c>
      <c r="G85" s="184"/>
      <c r="H85" s="184"/>
      <c r="I85" s="228"/>
      <c r="K85" s="228"/>
      <c r="M85" s="228"/>
    </row>
    <row r="86" spans="1:13" x14ac:dyDescent="0.2">
      <c r="A86" s="224" t="s">
        <v>2742</v>
      </c>
      <c r="B86" s="225">
        <v>1.0229999999999999</v>
      </c>
      <c r="C86" s="226">
        <v>1.0660000000000001</v>
      </c>
      <c r="D86" s="227">
        <f t="shared" si="3"/>
        <v>4.2033235581622863E-2</v>
      </c>
      <c r="E86" s="226">
        <v>1.0580000000000001</v>
      </c>
      <c r="F86" s="227">
        <f t="shared" si="2"/>
        <v>3.4213098729227953E-2</v>
      </c>
      <c r="G86" s="184"/>
      <c r="H86" s="184"/>
      <c r="I86" s="228"/>
      <c r="K86" s="228"/>
      <c r="M86" s="228"/>
    </row>
    <row r="87" spans="1:13" x14ac:dyDescent="0.2">
      <c r="A87" s="224" t="s">
        <v>2743</v>
      </c>
      <c r="B87" s="225">
        <v>1.0229999999999999</v>
      </c>
      <c r="C87" s="226">
        <v>1.014</v>
      </c>
      <c r="D87" s="227">
        <f t="shared" si="3"/>
        <v>-8.7976539589441627E-3</v>
      </c>
      <c r="E87" s="226">
        <v>1.018</v>
      </c>
      <c r="F87" s="227">
        <f t="shared" si="2"/>
        <v>-4.8875855327467077E-3</v>
      </c>
      <c r="G87" s="184"/>
      <c r="H87" s="184"/>
      <c r="I87" s="228"/>
      <c r="K87" s="228"/>
      <c r="M87" s="228"/>
    </row>
    <row r="88" spans="1:13" x14ac:dyDescent="0.2">
      <c r="A88" s="224" t="s">
        <v>2744</v>
      </c>
      <c r="B88" s="225">
        <v>0.81699999999999995</v>
      </c>
      <c r="C88" s="226">
        <v>0.89200000000000002</v>
      </c>
      <c r="D88" s="227">
        <f t="shared" si="3"/>
        <v>9.1799265605875258E-2</v>
      </c>
      <c r="E88" s="226">
        <v>0.875</v>
      </c>
      <c r="F88" s="227">
        <f t="shared" si="2"/>
        <v>7.0991432068543414E-2</v>
      </c>
      <c r="G88" s="184"/>
      <c r="H88" s="184"/>
      <c r="I88" s="228"/>
      <c r="K88" s="228"/>
      <c r="M88" s="228"/>
    </row>
    <row r="89" spans="1:13" x14ac:dyDescent="0.2">
      <c r="A89" s="224" t="s">
        <v>2745</v>
      </c>
      <c r="B89" s="225">
        <v>0.86699999999999999</v>
      </c>
      <c r="C89" s="226">
        <v>0.84899999999999998</v>
      </c>
      <c r="D89" s="227">
        <f t="shared" si="3"/>
        <v>-2.0761245674740469E-2</v>
      </c>
      <c r="E89" s="226">
        <v>0.85499999999999998</v>
      </c>
      <c r="F89" s="227">
        <f t="shared" si="2"/>
        <v>-1.384083044982698E-2</v>
      </c>
      <c r="G89" s="184"/>
      <c r="H89" s="184"/>
      <c r="I89" s="228"/>
      <c r="K89" s="228"/>
      <c r="M89" s="228"/>
    </row>
    <row r="90" spans="1:13" x14ac:dyDescent="0.2">
      <c r="A90" s="224" t="s">
        <v>2746</v>
      </c>
      <c r="B90" s="225">
        <v>1.204</v>
      </c>
      <c r="C90" s="226">
        <v>1.1100000000000001</v>
      </c>
      <c r="D90" s="227">
        <f t="shared" si="3"/>
        <v>-7.8073089700996579E-2</v>
      </c>
      <c r="E90" s="226">
        <v>1.1359999999999999</v>
      </c>
      <c r="F90" s="227">
        <f t="shared" si="2"/>
        <v>-5.6478405315614655E-2</v>
      </c>
      <c r="G90" s="184"/>
      <c r="H90" s="184"/>
      <c r="I90" s="228"/>
      <c r="K90" s="228"/>
      <c r="M90" s="228"/>
    </row>
    <row r="91" spans="1:13" x14ac:dyDescent="0.2">
      <c r="A91" s="224" t="s">
        <v>2747</v>
      </c>
      <c r="B91" s="225">
        <v>0.81699999999999995</v>
      </c>
      <c r="C91" s="226">
        <v>0.88</v>
      </c>
      <c r="D91" s="227">
        <f t="shared" si="3"/>
        <v>7.7111383108935172E-2</v>
      </c>
      <c r="E91" s="226">
        <v>0.86599999999999999</v>
      </c>
      <c r="F91" s="227">
        <f t="shared" si="2"/>
        <v>5.9975520195838516E-2</v>
      </c>
      <c r="G91" s="184"/>
      <c r="H91" s="184"/>
      <c r="I91" s="228"/>
      <c r="K91" s="228"/>
      <c r="M91" s="228"/>
    </row>
    <row r="92" spans="1:13" x14ac:dyDescent="0.2">
      <c r="A92" s="224" t="s">
        <v>2748</v>
      </c>
      <c r="B92" s="225">
        <v>0.81699999999999995</v>
      </c>
      <c r="C92" s="226">
        <v>0.88</v>
      </c>
      <c r="D92" s="227">
        <f t="shared" si="3"/>
        <v>7.7111383108935172E-2</v>
      </c>
      <c r="E92" s="226">
        <v>0.86599999999999999</v>
      </c>
      <c r="F92" s="227">
        <f t="shared" si="2"/>
        <v>5.9975520195838516E-2</v>
      </c>
      <c r="G92" s="184"/>
      <c r="H92" s="184"/>
      <c r="I92" s="228"/>
      <c r="K92" s="228"/>
      <c r="M92" s="228"/>
    </row>
    <row r="93" spans="1:13" x14ac:dyDescent="0.2">
      <c r="A93" s="224" t="s">
        <v>2749</v>
      </c>
      <c r="B93" s="225">
        <v>1.5860000000000001</v>
      </c>
      <c r="C93" s="226">
        <v>1.2749999999999999</v>
      </c>
      <c r="D93" s="227">
        <f t="shared" si="3"/>
        <v>-0.19609079445145028</v>
      </c>
      <c r="E93" s="226">
        <v>1.3560000000000001</v>
      </c>
      <c r="F93" s="227">
        <f t="shared" si="2"/>
        <v>-0.14501891551071877</v>
      </c>
      <c r="G93" s="184"/>
      <c r="H93" s="184"/>
      <c r="I93" s="228"/>
      <c r="K93" s="228"/>
      <c r="M93" s="228"/>
    </row>
    <row r="94" spans="1:13" x14ac:dyDescent="0.2">
      <c r="A94" s="224" t="s">
        <v>2750</v>
      </c>
      <c r="B94" s="225">
        <v>1.127</v>
      </c>
      <c r="C94" s="226">
        <v>1.1519999999999999</v>
      </c>
      <c r="D94" s="227">
        <f t="shared" si="3"/>
        <v>2.2182786157941337E-2</v>
      </c>
      <c r="E94" s="226">
        <v>1.149</v>
      </c>
      <c r="F94" s="227">
        <f t="shared" si="2"/>
        <v>1.9520851818988438E-2</v>
      </c>
      <c r="G94" s="184"/>
      <c r="H94" s="184"/>
      <c r="I94" s="228"/>
      <c r="K94" s="228"/>
      <c r="M94" s="228"/>
    </row>
    <row r="95" spans="1:13" x14ac:dyDescent="0.2">
      <c r="A95" s="224" t="s">
        <v>2751</v>
      </c>
      <c r="B95" s="225">
        <v>1.127</v>
      </c>
      <c r="C95" s="226">
        <v>1.1539999999999999</v>
      </c>
      <c r="D95" s="227">
        <f t="shared" si="3"/>
        <v>2.395740905057675E-2</v>
      </c>
      <c r="E95" s="226">
        <v>1.1499999999999999</v>
      </c>
      <c r="F95" s="227">
        <f t="shared" si="2"/>
        <v>2.0408163265306145E-2</v>
      </c>
      <c r="G95" s="184"/>
      <c r="H95" s="184"/>
      <c r="I95" s="228"/>
      <c r="K95" s="228"/>
      <c r="M95" s="228"/>
    </row>
    <row r="96" spans="1:13" x14ac:dyDescent="0.2">
      <c r="A96" s="224" t="s">
        <v>2752</v>
      </c>
      <c r="B96" s="225">
        <v>1.2430000000000001</v>
      </c>
      <c r="C96" s="226">
        <v>1.488</v>
      </c>
      <c r="D96" s="227">
        <f t="shared" si="3"/>
        <v>0.1971037811745775</v>
      </c>
      <c r="E96" s="226">
        <v>1.43</v>
      </c>
      <c r="F96" s="227">
        <f t="shared" si="2"/>
        <v>0.15044247787610598</v>
      </c>
      <c r="G96" s="184"/>
      <c r="H96" s="184"/>
      <c r="I96" s="228"/>
      <c r="K96" s="228"/>
      <c r="M96" s="228"/>
    </row>
    <row r="97" spans="1:13" x14ac:dyDescent="0.2">
      <c r="A97" s="224" t="s">
        <v>2753</v>
      </c>
      <c r="B97" s="225">
        <v>0.97399999999999998</v>
      </c>
      <c r="C97" s="226">
        <v>1.0900000000000001</v>
      </c>
      <c r="D97" s="227">
        <f t="shared" si="3"/>
        <v>0.11909650924024651</v>
      </c>
      <c r="E97" s="226">
        <v>1.0629999999999999</v>
      </c>
      <c r="F97" s="227">
        <f t="shared" si="2"/>
        <v>9.1375770020533764E-2</v>
      </c>
      <c r="G97" s="184"/>
      <c r="H97" s="184"/>
      <c r="I97" s="228"/>
      <c r="K97" s="228"/>
      <c r="M97" s="228"/>
    </row>
    <row r="98" spans="1:13" x14ac:dyDescent="0.2">
      <c r="A98" s="224" t="s">
        <v>2754</v>
      </c>
      <c r="B98" s="225">
        <v>1.0229999999999999</v>
      </c>
      <c r="C98" s="226">
        <v>1.206</v>
      </c>
      <c r="D98" s="227">
        <f t="shared" si="3"/>
        <v>0.17888563049853379</v>
      </c>
      <c r="E98" s="226">
        <v>1.163</v>
      </c>
      <c r="F98" s="227">
        <f t="shared" si="2"/>
        <v>0.13685239491691115</v>
      </c>
      <c r="G98" s="184"/>
      <c r="H98" s="184"/>
      <c r="I98" s="228"/>
      <c r="K98" s="228"/>
      <c r="M98" s="228"/>
    </row>
    <row r="99" spans="1:13" x14ac:dyDescent="0.2">
      <c r="A99" s="224" t="s">
        <v>2755</v>
      </c>
      <c r="B99" s="225">
        <v>1.2430000000000001</v>
      </c>
      <c r="C99" s="226">
        <v>1.488</v>
      </c>
      <c r="D99" s="227">
        <f t="shared" si="3"/>
        <v>0.1971037811745775</v>
      </c>
      <c r="E99" s="226">
        <v>1.43</v>
      </c>
      <c r="F99" s="227">
        <f t="shared" si="2"/>
        <v>0.15044247787610598</v>
      </c>
      <c r="G99" s="184"/>
      <c r="H99" s="184"/>
      <c r="I99" s="228"/>
      <c r="K99" s="228"/>
      <c r="M99" s="228"/>
    </row>
    <row r="100" spans="1:13" x14ac:dyDescent="0.2">
      <c r="A100" s="224" t="s">
        <v>2756</v>
      </c>
      <c r="B100" s="225">
        <v>0.97399999999999998</v>
      </c>
      <c r="C100" s="226">
        <v>1.0900000000000001</v>
      </c>
      <c r="D100" s="227">
        <f t="shared" si="3"/>
        <v>0.11909650924024651</v>
      </c>
      <c r="E100" s="226">
        <v>1.0629999999999999</v>
      </c>
      <c r="F100" s="227">
        <f t="shared" si="2"/>
        <v>9.1375770020533764E-2</v>
      </c>
      <c r="G100" s="184"/>
      <c r="H100" s="184"/>
      <c r="I100" s="228"/>
      <c r="K100" s="228"/>
      <c r="M100" s="228"/>
    </row>
    <row r="101" spans="1:13" x14ac:dyDescent="0.2">
      <c r="A101" s="224" t="s">
        <v>2757</v>
      </c>
      <c r="B101" s="225">
        <v>0.89900000000000002</v>
      </c>
      <c r="C101" s="226">
        <v>0.84699999999999998</v>
      </c>
      <c r="D101" s="227">
        <f t="shared" si="3"/>
        <v>-5.784204671857629E-2</v>
      </c>
      <c r="E101" s="226">
        <v>0.86199999999999999</v>
      </c>
      <c r="F101" s="227">
        <f t="shared" si="2"/>
        <v>-4.1156840934371552E-2</v>
      </c>
      <c r="G101" s="184"/>
      <c r="H101" s="184"/>
      <c r="I101" s="228"/>
      <c r="K101" s="228"/>
      <c r="M101" s="228"/>
    </row>
    <row r="102" spans="1:13" x14ac:dyDescent="0.2">
      <c r="A102" s="224" t="s">
        <v>2758</v>
      </c>
      <c r="B102" s="225">
        <v>0.94399999999999995</v>
      </c>
      <c r="C102" s="226">
        <v>0.95099999999999996</v>
      </c>
      <c r="D102" s="227">
        <f t="shared" si="3"/>
        <v>7.4152542372880603E-3</v>
      </c>
      <c r="E102" s="226">
        <v>0.95199999999999996</v>
      </c>
      <c r="F102" s="227">
        <f t="shared" si="2"/>
        <v>8.4745762711864181E-3</v>
      </c>
      <c r="G102" s="184"/>
      <c r="H102" s="184"/>
      <c r="I102" s="228"/>
      <c r="K102" s="228"/>
      <c r="M102" s="228"/>
    </row>
    <row r="103" spans="1:13" x14ac:dyDescent="0.2">
      <c r="A103" s="224" t="s">
        <v>2759</v>
      </c>
      <c r="B103" s="225">
        <v>0.89900000000000002</v>
      </c>
      <c r="C103" s="226">
        <v>0.95099999999999996</v>
      </c>
      <c r="D103" s="227">
        <f t="shared" si="3"/>
        <v>5.7842046718576068E-2</v>
      </c>
      <c r="E103" s="226">
        <v>0.94099999999999995</v>
      </c>
      <c r="F103" s="227">
        <f t="shared" si="2"/>
        <v>4.671857619577291E-2</v>
      </c>
      <c r="G103" s="184"/>
      <c r="H103" s="184"/>
      <c r="I103" s="228"/>
      <c r="K103" s="228"/>
      <c r="M103" s="228"/>
    </row>
    <row r="104" spans="1:13" x14ac:dyDescent="0.2">
      <c r="A104" s="224" t="s">
        <v>2760</v>
      </c>
      <c r="B104" s="225">
        <v>0.81699999999999995</v>
      </c>
      <c r="C104" s="226">
        <v>0.86799999999999999</v>
      </c>
      <c r="D104" s="227">
        <f t="shared" si="3"/>
        <v>6.2423500611995086E-2</v>
      </c>
      <c r="E104" s="226">
        <v>0.85799999999999998</v>
      </c>
      <c r="F104" s="227">
        <f t="shared" si="2"/>
        <v>5.0183598531211793E-2</v>
      </c>
      <c r="G104" s="184"/>
      <c r="H104" s="184"/>
      <c r="I104" s="228"/>
      <c r="K104" s="228"/>
      <c r="M104" s="228"/>
    </row>
    <row r="105" spans="1:13" x14ac:dyDescent="0.2">
      <c r="A105" s="224" t="s">
        <v>2761</v>
      </c>
      <c r="B105" s="225">
        <v>0.85799999999999998</v>
      </c>
      <c r="C105" s="226">
        <v>0.88200000000000001</v>
      </c>
      <c r="D105" s="227">
        <f t="shared" si="3"/>
        <v>2.7972027972027913E-2</v>
      </c>
      <c r="E105" s="226">
        <v>0.878</v>
      </c>
      <c r="F105" s="227">
        <f t="shared" si="2"/>
        <v>2.3310023310023409E-2</v>
      </c>
      <c r="G105" s="184"/>
      <c r="H105" s="184"/>
      <c r="I105" s="228"/>
      <c r="K105" s="228"/>
      <c r="M105" s="228"/>
    </row>
    <row r="106" spans="1:13" x14ac:dyDescent="0.2">
      <c r="A106" s="224" t="s">
        <v>2762</v>
      </c>
      <c r="B106" s="225">
        <v>0.81699999999999995</v>
      </c>
      <c r="C106" s="226">
        <v>0.86799999999999999</v>
      </c>
      <c r="D106" s="227">
        <f t="shared" si="3"/>
        <v>6.2423500611995086E-2</v>
      </c>
      <c r="E106" s="226">
        <v>0.85799999999999998</v>
      </c>
      <c r="F106" s="227">
        <f t="shared" si="2"/>
        <v>5.0183598531211793E-2</v>
      </c>
      <c r="G106" s="184"/>
      <c r="H106" s="184"/>
      <c r="I106" s="228"/>
      <c r="K106" s="228"/>
      <c r="M106" s="228"/>
    </row>
    <row r="107" spans="1:13" x14ac:dyDescent="0.2">
      <c r="A107" s="224" t="s">
        <v>2763</v>
      </c>
      <c r="B107" s="225">
        <v>0.81699999999999995</v>
      </c>
      <c r="C107" s="226">
        <v>0.86</v>
      </c>
      <c r="D107" s="227">
        <f t="shared" si="3"/>
        <v>5.2631578947368363E-2</v>
      </c>
      <c r="E107" s="226">
        <v>0.85099999999999998</v>
      </c>
      <c r="F107" s="227">
        <f t="shared" si="2"/>
        <v>4.1615667074663465E-2</v>
      </c>
      <c r="G107" s="184"/>
      <c r="H107" s="184"/>
      <c r="I107" s="228"/>
      <c r="K107" s="228"/>
      <c r="M107" s="228"/>
    </row>
    <row r="108" spans="1:13" x14ac:dyDescent="0.2">
      <c r="A108" s="229" t="s">
        <v>2764</v>
      </c>
      <c r="B108" s="230">
        <v>0.78700000000000003</v>
      </c>
      <c r="C108" s="231">
        <v>0.753</v>
      </c>
      <c r="D108" s="232">
        <f t="shared" si="3"/>
        <v>-4.3202033036848775E-2</v>
      </c>
      <c r="E108" s="231">
        <v>0.76300000000000001</v>
      </c>
      <c r="F108" s="232">
        <f t="shared" si="2"/>
        <v>-3.0495552731893305E-2</v>
      </c>
      <c r="G108" s="184"/>
      <c r="H108" s="184"/>
      <c r="I108" s="228"/>
      <c r="K108" s="228"/>
      <c r="M108" s="228"/>
    </row>
    <row r="109" spans="1:13" x14ac:dyDescent="0.2">
      <c r="A109" s="233" t="s">
        <v>2765</v>
      </c>
      <c r="B109" s="234">
        <v>1.0029999999999999</v>
      </c>
      <c r="C109" s="235">
        <v>1.099</v>
      </c>
      <c r="D109" s="236">
        <f t="shared" si="3"/>
        <v>9.5712861415752748E-2</v>
      </c>
      <c r="E109" s="235">
        <v>1.077</v>
      </c>
      <c r="F109" s="236">
        <f t="shared" si="2"/>
        <v>7.3778664007976058E-2</v>
      </c>
      <c r="G109" s="184"/>
      <c r="H109" s="184"/>
      <c r="I109" s="228"/>
      <c r="K109" s="228"/>
      <c r="M109" s="228"/>
    </row>
    <row r="110" spans="1:13" x14ac:dyDescent="0.2">
      <c r="A110" s="224" t="s">
        <v>2766</v>
      </c>
      <c r="B110" s="225">
        <v>1.0529999999999999</v>
      </c>
      <c r="C110" s="226">
        <v>1.157</v>
      </c>
      <c r="D110" s="227">
        <f t="shared" si="3"/>
        <v>9.8765432098765427E-2</v>
      </c>
      <c r="E110" s="226">
        <v>1.1339999999999999</v>
      </c>
      <c r="F110" s="227">
        <f t="shared" si="2"/>
        <v>7.6923076923076872E-2</v>
      </c>
      <c r="G110" s="184"/>
      <c r="H110" s="184"/>
      <c r="I110" s="228"/>
      <c r="K110" s="228"/>
      <c r="M110" s="228"/>
    </row>
    <row r="111" spans="1:13" x14ac:dyDescent="0.2">
      <c r="A111" s="224" t="s">
        <v>2767</v>
      </c>
      <c r="B111" s="225">
        <v>0.91</v>
      </c>
      <c r="C111" s="226">
        <v>0.95199999999999996</v>
      </c>
      <c r="D111" s="227">
        <f t="shared" si="3"/>
        <v>4.615384615384599E-2</v>
      </c>
      <c r="E111" s="226">
        <v>0.94299999999999995</v>
      </c>
      <c r="F111" s="227">
        <f t="shared" si="2"/>
        <v>3.6263736263736135E-2</v>
      </c>
      <c r="G111" s="184"/>
      <c r="H111" s="184"/>
      <c r="I111" s="228"/>
      <c r="K111" s="228"/>
      <c r="M111" s="228"/>
    </row>
    <row r="112" spans="1:13" x14ac:dyDescent="0.2">
      <c r="A112" s="224" t="s">
        <v>2768</v>
      </c>
      <c r="B112" s="225">
        <v>0.82599999999999996</v>
      </c>
      <c r="C112" s="226">
        <v>0.88500000000000001</v>
      </c>
      <c r="D112" s="227">
        <f t="shared" si="3"/>
        <v>7.1428571428571397E-2</v>
      </c>
      <c r="E112" s="226">
        <v>0.872</v>
      </c>
      <c r="F112" s="227">
        <f t="shared" si="2"/>
        <v>5.5690072639225319E-2</v>
      </c>
      <c r="G112" s="184"/>
      <c r="H112" s="184"/>
      <c r="I112" s="228"/>
      <c r="K112" s="228"/>
      <c r="M112" s="228"/>
    </row>
    <row r="113" spans="1:13" x14ac:dyDescent="0.2">
      <c r="A113" s="224" t="s">
        <v>2769</v>
      </c>
      <c r="B113" s="225">
        <v>0.91</v>
      </c>
      <c r="C113" s="226">
        <v>0.88500000000000001</v>
      </c>
      <c r="D113" s="227">
        <f t="shared" si="3"/>
        <v>-2.7472527472527486E-2</v>
      </c>
      <c r="E113" s="226">
        <v>0.89300000000000002</v>
      </c>
      <c r="F113" s="227">
        <f t="shared" si="2"/>
        <v>-1.8681318681318726E-2</v>
      </c>
      <c r="G113" s="184"/>
      <c r="H113" s="184"/>
      <c r="I113" s="228"/>
      <c r="K113" s="228"/>
      <c r="M113" s="228"/>
    </row>
    <row r="114" spans="1:13" x14ac:dyDescent="0.2">
      <c r="A114" s="224" t="s">
        <v>2770</v>
      </c>
      <c r="B114" s="225">
        <v>0.91</v>
      </c>
      <c r="C114" s="226">
        <v>0.88200000000000001</v>
      </c>
      <c r="D114" s="227">
        <f t="shared" si="3"/>
        <v>-3.0769230769230771E-2</v>
      </c>
      <c r="E114" s="226">
        <v>0.89100000000000001</v>
      </c>
      <c r="F114" s="227">
        <f t="shared" si="2"/>
        <v>-2.0879120879120916E-2</v>
      </c>
      <c r="G114" s="184"/>
      <c r="H114" s="184"/>
      <c r="I114" s="228"/>
      <c r="K114" s="228"/>
      <c r="M114" s="228"/>
    </row>
    <row r="115" spans="1:13" x14ac:dyDescent="0.2">
      <c r="A115" s="224" t="s">
        <v>2771</v>
      </c>
      <c r="B115" s="225">
        <v>0.9</v>
      </c>
      <c r="C115" s="226">
        <v>0.99299999999999999</v>
      </c>
      <c r="D115" s="227">
        <f t="shared" si="3"/>
        <v>0.10333333333333328</v>
      </c>
      <c r="E115" s="226">
        <v>0.97199999999999998</v>
      </c>
      <c r="F115" s="227">
        <f t="shared" si="2"/>
        <v>7.9999999999999849E-2</v>
      </c>
      <c r="G115" s="184"/>
      <c r="H115" s="184"/>
      <c r="I115" s="228"/>
      <c r="K115" s="228"/>
      <c r="M115" s="228"/>
    </row>
    <row r="116" spans="1:13" x14ac:dyDescent="0.2">
      <c r="A116" s="224" t="s">
        <v>2772</v>
      </c>
      <c r="B116" s="225">
        <v>0.82599999999999996</v>
      </c>
      <c r="C116" s="226">
        <v>0.84</v>
      </c>
      <c r="D116" s="227">
        <f t="shared" si="3"/>
        <v>1.6949152542372836E-2</v>
      </c>
      <c r="E116" s="226">
        <v>0.83799999999999997</v>
      </c>
      <c r="F116" s="227">
        <f t="shared" si="2"/>
        <v>1.4527845036319542E-2</v>
      </c>
      <c r="G116" s="184"/>
      <c r="H116" s="184"/>
      <c r="I116" s="228"/>
      <c r="K116" s="228"/>
      <c r="M116" s="228"/>
    </row>
    <row r="117" spans="1:13" x14ac:dyDescent="0.2">
      <c r="A117" s="224" t="s">
        <v>2773</v>
      </c>
      <c r="B117" s="225">
        <v>0.85799999999999998</v>
      </c>
      <c r="C117" s="226">
        <v>0.94799999999999995</v>
      </c>
      <c r="D117" s="227">
        <f t="shared" si="3"/>
        <v>0.10489510489510478</v>
      </c>
      <c r="E117" s="226">
        <v>0.92700000000000005</v>
      </c>
      <c r="F117" s="227">
        <f t="shared" si="2"/>
        <v>8.0419580419580416E-2</v>
      </c>
      <c r="G117" s="184"/>
      <c r="H117" s="184"/>
      <c r="I117" s="228"/>
      <c r="K117" s="228"/>
      <c r="M117" s="228"/>
    </row>
    <row r="118" spans="1:13" x14ac:dyDescent="0.2">
      <c r="A118" s="224" t="s">
        <v>2774</v>
      </c>
      <c r="B118" s="225">
        <v>1.4630000000000001</v>
      </c>
      <c r="C118" s="226">
        <v>2.968</v>
      </c>
      <c r="D118" s="227">
        <f t="shared" si="3"/>
        <v>1.0287081339712918</v>
      </c>
      <c r="E118" s="226">
        <v>2.5670000000000002</v>
      </c>
      <c r="F118" s="227">
        <f t="shared" si="2"/>
        <v>0.75461380724538629</v>
      </c>
      <c r="G118" s="184"/>
      <c r="H118" s="184"/>
      <c r="I118" s="228"/>
      <c r="K118" s="228"/>
      <c r="M118" s="228"/>
    </row>
    <row r="119" spans="1:13" x14ac:dyDescent="0.2">
      <c r="A119" s="224" t="s">
        <v>2775</v>
      </c>
      <c r="B119" s="225">
        <v>1.4630000000000001</v>
      </c>
      <c r="C119" s="226">
        <v>2.968</v>
      </c>
      <c r="D119" s="227">
        <f t="shared" si="3"/>
        <v>1.0287081339712918</v>
      </c>
      <c r="E119" s="226">
        <v>2.5670000000000002</v>
      </c>
      <c r="F119" s="227">
        <f t="shared" si="2"/>
        <v>0.75461380724538629</v>
      </c>
      <c r="G119" s="184"/>
      <c r="H119" s="184"/>
      <c r="I119" s="228"/>
      <c r="K119" s="228"/>
      <c r="M119" s="228"/>
    </row>
    <row r="120" spans="1:13" x14ac:dyDescent="0.2">
      <c r="A120" s="224" t="s">
        <v>2776</v>
      </c>
      <c r="B120" s="225">
        <v>1.4710000000000001</v>
      </c>
      <c r="C120" s="226">
        <v>2.968</v>
      </c>
      <c r="D120" s="227">
        <f t="shared" si="3"/>
        <v>1.0176750509857238</v>
      </c>
      <c r="E120" s="226">
        <v>2.58</v>
      </c>
      <c r="F120" s="227">
        <f t="shared" si="2"/>
        <v>0.75390890550645806</v>
      </c>
      <c r="G120" s="184"/>
      <c r="H120" s="184"/>
      <c r="I120" s="228"/>
      <c r="K120" s="228"/>
      <c r="M120" s="228"/>
    </row>
    <row r="121" spans="1:13" x14ac:dyDescent="0.2">
      <c r="A121" s="224" t="s">
        <v>2777</v>
      </c>
      <c r="B121" s="225">
        <v>0.82599999999999996</v>
      </c>
      <c r="C121" s="226">
        <v>0.80600000000000005</v>
      </c>
      <c r="D121" s="227">
        <f t="shared" si="3"/>
        <v>-2.4213075060532607E-2</v>
      </c>
      <c r="E121" s="226">
        <v>0.81299999999999994</v>
      </c>
      <c r="F121" s="227">
        <f t="shared" si="2"/>
        <v>-1.57384987893463E-2</v>
      </c>
      <c r="G121" s="184"/>
      <c r="H121" s="184"/>
      <c r="I121" s="228"/>
      <c r="K121" s="228"/>
      <c r="M121" s="228"/>
    </row>
    <row r="122" spans="1:13" x14ac:dyDescent="0.2">
      <c r="A122" s="224" t="s">
        <v>2778</v>
      </c>
      <c r="B122" s="225">
        <v>0.82599999999999996</v>
      </c>
      <c r="C122" s="226">
        <v>0.80600000000000005</v>
      </c>
      <c r="D122" s="227">
        <f t="shared" si="3"/>
        <v>-2.4213075060532607E-2</v>
      </c>
      <c r="E122" s="226">
        <v>0.81299999999999994</v>
      </c>
      <c r="F122" s="227">
        <f t="shared" si="2"/>
        <v>-1.57384987893463E-2</v>
      </c>
      <c r="G122" s="184"/>
      <c r="H122" s="184"/>
      <c r="I122" s="228"/>
      <c r="K122" s="228"/>
      <c r="M122" s="228"/>
    </row>
    <row r="123" spans="1:13" x14ac:dyDescent="0.2">
      <c r="A123" s="224" t="s">
        <v>2779</v>
      </c>
      <c r="B123" s="225">
        <v>0.85799999999999998</v>
      </c>
      <c r="C123" s="226">
        <v>0.89100000000000001</v>
      </c>
      <c r="D123" s="227">
        <f t="shared" si="3"/>
        <v>3.8461538461538547E-2</v>
      </c>
      <c r="E123" s="226">
        <v>0.88400000000000001</v>
      </c>
      <c r="F123" s="227">
        <f t="shared" si="2"/>
        <v>3.0303030303030276E-2</v>
      </c>
      <c r="G123" s="184"/>
      <c r="H123" s="184"/>
      <c r="I123" s="228"/>
      <c r="K123" s="228"/>
      <c r="M123" s="228"/>
    </row>
    <row r="124" spans="1:13" x14ac:dyDescent="0.2">
      <c r="A124" s="224" t="s">
        <v>2780</v>
      </c>
      <c r="B124" s="225">
        <v>1.4630000000000001</v>
      </c>
      <c r="C124" s="226">
        <v>1.7709999999999999</v>
      </c>
      <c r="D124" s="227">
        <f t="shared" si="3"/>
        <v>0.21052631578947345</v>
      </c>
      <c r="E124" s="226">
        <v>1.698</v>
      </c>
      <c r="F124" s="227">
        <f t="shared" si="2"/>
        <v>0.16062884483937112</v>
      </c>
      <c r="G124" s="184"/>
      <c r="H124" s="184"/>
      <c r="I124" s="228"/>
      <c r="K124" s="228"/>
      <c r="M124" s="228"/>
    </row>
    <row r="125" spans="1:13" x14ac:dyDescent="0.2">
      <c r="A125" s="224" t="s">
        <v>2781</v>
      </c>
      <c r="B125" s="225">
        <v>0.95499999999999996</v>
      </c>
      <c r="C125" s="226">
        <v>0.89200000000000002</v>
      </c>
      <c r="D125" s="227">
        <f t="shared" si="3"/>
        <v>-6.5968586387434525E-2</v>
      </c>
      <c r="E125" s="226">
        <v>0.91</v>
      </c>
      <c r="F125" s="227">
        <f t="shared" si="2"/>
        <v>-4.7120418848167422E-2</v>
      </c>
      <c r="G125" s="184"/>
      <c r="H125" s="184"/>
      <c r="I125" s="228"/>
      <c r="K125" s="228"/>
      <c r="M125" s="228"/>
    </row>
    <row r="126" spans="1:13" x14ac:dyDescent="0.2">
      <c r="A126" s="224" t="s">
        <v>2782</v>
      </c>
      <c r="B126" s="225">
        <v>1.0529999999999999</v>
      </c>
      <c r="C126" s="226">
        <v>0.872</v>
      </c>
      <c r="D126" s="227">
        <f t="shared" si="3"/>
        <v>-0.17188983855650519</v>
      </c>
      <c r="E126" s="226">
        <v>0.91900000000000004</v>
      </c>
      <c r="F126" s="227">
        <f t="shared" si="2"/>
        <v>-0.12725546058879378</v>
      </c>
      <c r="G126" s="184"/>
      <c r="H126" s="184"/>
      <c r="I126" s="228"/>
      <c r="K126" s="228"/>
      <c r="M126" s="228"/>
    </row>
    <row r="127" spans="1:13" x14ac:dyDescent="0.2">
      <c r="A127" s="224" t="s">
        <v>2783</v>
      </c>
      <c r="B127" s="225">
        <v>0.91</v>
      </c>
      <c r="C127" s="226">
        <v>0.91900000000000004</v>
      </c>
      <c r="D127" s="227">
        <f t="shared" si="3"/>
        <v>9.890109890109855E-3</v>
      </c>
      <c r="E127" s="226">
        <v>0.91900000000000004</v>
      </c>
      <c r="F127" s="227">
        <f t="shared" si="2"/>
        <v>9.890109890109855E-3</v>
      </c>
      <c r="G127" s="184"/>
      <c r="H127" s="184"/>
      <c r="I127" s="228"/>
      <c r="K127" s="228"/>
      <c r="M127" s="228"/>
    </row>
    <row r="128" spans="1:13" x14ac:dyDescent="0.2">
      <c r="A128" s="224" t="s">
        <v>2784</v>
      </c>
      <c r="B128" s="225">
        <v>0.91</v>
      </c>
      <c r="C128" s="226">
        <v>0.92</v>
      </c>
      <c r="D128" s="227">
        <f t="shared" si="3"/>
        <v>1.098901098901095E-2</v>
      </c>
      <c r="E128" s="226">
        <v>0.92</v>
      </c>
      <c r="F128" s="227">
        <f t="shared" si="2"/>
        <v>1.098901098901095E-2</v>
      </c>
      <c r="G128" s="184"/>
      <c r="H128" s="184"/>
      <c r="I128" s="228"/>
      <c r="K128" s="228"/>
      <c r="M128" s="228"/>
    </row>
    <row r="129" spans="1:13" x14ac:dyDescent="0.2">
      <c r="A129" s="224" t="s">
        <v>2785</v>
      </c>
      <c r="B129" s="225">
        <v>0.85799999999999998</v>
      </c>
      <c r="C129" s="226">
        <v>0.95099999999999996</v>
      </c>
      <c r="D129" s="227">
        <f t="shared" si="3"/>
        <v>0.10839160839160833</v>
      </c>
      <c r="E129" s="226">
        <v>0.93</v>
      </c>
      <c r="F129" s="227">
        <f t="shared" si="2"/>
        <v>8.3916083916083961E-2</v>
      </c>
      <c r="G129" s="184"/>
      <c r="H129" s="184"/>
      <c r="I129" s="228"/>
      <c r="K129" s="228"/>
      <c r="M129" s="228"/>
    </row>
    <row r="130" spans="1:13" x14ac:dyDescent="0.2">
      <c r="A130" s="224" t="s">
        <v>2786</v>
      </c>
      <c r="B130" s="225">
        <v>1.4630000000000001</v>
      </c>
      <c r="C130" s="226">
        <v>3.375</v>
      </c>
      <c r="D130" s="227">
        <f t="shared" si="3"/>
        <v>1.3069036226930963</v>
      </c>
      <c r="E130" s="226">
        <v>2.5670000000000002</v>
      </c>
      <c r="F130" s="227">
        <f t="shared" si="2"/>
        <v>0.75461380724538629</v>
      </c>
      <c r="G130" s="184"/>
      <c r="H130" s="184"/>
      <c r="I130" s="228"/>
      <c r="K130" s="228"/>
      <c r="M130" s="228"/>
    </row>
    <row r="131" spans="1:13" x14ac:dyDescent="0.2">
      <c r="A131" s="224" t="s">
        <v>2787</v>
      </c>
      <c r="B131" s="225">
        <v>0.89900000000000002</v>
      </c>
      <c r="C131" s="226">
        <v>0.83799999999999997</v>
      </c>
      <c r="D131" s="227">
        <f t="shared" si="3"/>
        <v>-6.7853170189099088E-2</v>
      </c>
      <c r="E131" s="226">
        <v>0.85499999999999998</v>
      </c>
      <c r="F131" s="227">
        <f t="shared" si="2"/>
        <v>-4.8943270300333741E-2</v>
      </c>
      <c r="G131" s="184"/>
      <c r="H131" s="184"/>
      <c r="I131" s="228"/>
      <c r="K131" s="228"/>
      <c r="M131" s="228"/>
    </row>
    <row r="132" spans="1:13" x14ac:dyDescent="0.2">
      <c r="A132" s="224" t="s">
        <v>2788</v>
      </c>
      <c r="B132" s="225">
        <v>0.89900000000000002</v>
      </c>
      <c r="C132" s="226">
        <v>0.83</v>
      </c>
      <c r="D132" s="227">
        <f t="shared" si="3"/>
        <v>-7.6751946607341526E-2</v>
      </c>
      <c r="E132" s="226">
        <v>0.84899999999999998</v>
      </c>
      <c r="F132" s="227">
        <f t="shared" si="2"/>
        <v>-5.5617352614015569E-2</v>
      </c>
      <c r="G132" s="184"/>
      <c r="H132" s="184"/>
      <c r="I132" s="228"/>
      <c r="K132" s="228"/>
      <c r="M132" s="228"/>
    </row>
    <row r="133" spans="1:13" x14ac:dyDescent="0.2">
      <c r="A133" s="224" t="s">
        <v>2789</v>
      </c>
      <c r="B133" s="225">
        <v>0.85599999999999998</v>
      </c>
      <c r="C133" s="226">
        <v>0.78800000000000003</v>
      </c>
      <c r="D133" s="227">
        <f t="shared" si="3"/>
        <v>-7.9439252336448551E-2</v>
      </c>
      <c r="E133" s="226">
        <v>0.80700000000000005</v>
      </c>
      <c r="F133" s="227">
        <f t="shared" si="2"/>
        <v>-5.7242990654205572E-2</v>
      </c>
      <c r="G133" s="184"/>
      <c r="H133" s="184"/>
      <c r="I133" s="228"/>
      <c r="K133" s="228"/>
      <c r="M133" s="228"/>
    </row>
    <row r="134" spans="1:13" x14ac:dyDescent="0.2">
      <c r="A134" s="224" t="s">
        <v>2790</v>
      </c>
      <c r="B134" s="225">
        <v>0.89900000000000002</v>
      </c>
      <c r="C134" s="226">
        <v>0.83799999999999997</v>
      </c>
      <c r="D134" s="227">
        <f t="shared" si="3"/>
        <v>-6.7853170189099088E-2</v>
      </c>
      <c r="E134" s="226">
        <v>0.85499999999999998</v>
      </c>
      <c r="F134" s="227">
        <f t="shared" si="2"/>
        <v>-4.8943270300333741E-2</v>
      </c>
      <c r="G134" s="184"/>
      <c r="H134" s="184"/>
      <c r="I134" s="228"/>
      <c r="K134" s="228"/>
      <c r="M134" s="228"/>
    </row>
    <row r="135" spans="1:13" x14ac:dyDescent="0.2">
      <c r="A135" s="224" t="s">
        <v>2791</v>
      </c>
      <c r="B135" s="225">
        <v>0.89900000000000002</v>
      </c>
      <c r="C135" s="226">
        <v>0.83</v>
      </c>
      <c r="D135" s="227">
        <f t="shared" si="3"/>
        <v>-7.6751946607341526E-2</v>
      </c>
      <c r="E135" s="226">
        <v>0.84899999999999998</v>
      </c>
      <c r="F135" s="227">
        <f t="shared" si="2"/>
        <v>-5.5617352614015569E-2</v>
      </c>
      <c r="G135" s="184"/>
      <c r="H135" s="184"/>
      <c r="I135" s="228"/>
      <c r="K135" s="228"/>
      <c r="M135" s="228"/>
    </row>
    <row r="136" spans="1:13" x14ac:dyDescent="0.2">
      <c r="A136" s="224" t="s">
        <v>2792</v>
      </c>
      <c r="B136" s="225">
        <v>0.85599999999999998</v>
      </c>
      <c r="C136" s="226">
        <v>0.78800000000000003</v>
      </c>
      <c r="D136" s="227">
        <f t="shared" si="3"/>
        <v>-7.9439252336448551E-2</v>
      </c>
      <c r="E136" s="226">
        <v>0.80700000000000005</v>
      </c>
      <c r="F136" s="227">
        <f t="shared" si="2"/>
        <v>-5.7242990654205572E-2</v>
      </c>
      <c r="G136" s="184"/>
      <c r="H136" s="184"/>
      <c r="I136" s="228"/>
      <c r="K136" s="228"/>
      <c r="M136" s="228"/>
    </row>
    <row r="137" spans="1:13" x14ac:dyDescent="0.2">
      <c r="A137" s="224" t="s">
        <v>2793</v>
      </c>
      <c r="B137" s="225">
        <v>0.89900000000000002</v>
      </c>
      <c r="C137" s="226">
        <v>0.89100000000000001</v>
      </c>
      <c r="D137" s="227">
        <f t="shared" si="3"/>
        <v>-8.8987764182425488E-3</v>
      </c>
      <c r="E137" s="226">
        <v>0.89500000000000002</v>
      </c>
      <c r="F137" s="227">
        <f t="shared" si="2"/>
        <v>-4.4493882091212189E-3</v>
      </c>
      <c r="G137" s="184"/>
      <c r="H137" s="184"/>
      <c r="I137" s="228"/>
      <c r="K137" s="228"/>
      <c r="M137" s="228"/>
    </row>
    <row r="138" spans="1:13" x14ac:dyDescent="0.2">
      <c r="A138" s="224" t="s">
        <v>2794</v>
      </c>
      <c r="B138" s="225">
        <v>0.94399999999999995</v>
      </c>
      <c r="C138" s="226">
        <v>0.94899999999999995</v>
      </c>
      <c r="D138" s="227">
        <f t="shared" si="3"/>
        <v>5.2966101694915668E-3</v>
      </c>
      <c r="E138" s="226">
        <v>0.95</v>
      </c>
      <c r="F138" s="227">
        <f t="shared" si="2"/>
        <v>6.3559322033899246E-3</v>
      </c>
      <c r="G138" s="184"/>
      <c r="H138" s="184"/>
      <c r="I138" s="228"/>
      <c r="K138" s="228"/>
      <c r="M138" s="228"/>
    </row>
    <row r="139" spans="1:13" x14ac:dyDescent="0.2">
      <c r="A139" s="224" t="s">
        <v>2795</v>
      </c>
      <c r="B139" s="225">
        <v>0.99</v>
      </c>
      <c r="C139" s="226">
        <v>1.1160000000000001</v>
      </c>
      <c r="D139" s="227">
        <f t="shared" si="3"/>
        <v>0.12727272727272743</v>
      </c>
      <c r="E139" s="226">
        <v>1.0880000000000001</v>
      </c>
      <c r="F139" s="227">
        <f t="shared" ref="F139:F202" si="4">E139/B139-1</f>
        <v>9.8989898989899183E-2</v>
      </c>
      <c r="G139" s="184"/>
      <c r="H139" s="184"/>
      <c r="I139" s="228"/>
      <c r="K139" s="228"/>
      <c r="M139" s="228"/>
    </row>
    <row r="140" spans="1:13" x14ac:dyDescent="0.2">
      <c r="A140" s="224" t="s">
        <v>2796</v>
      </c>
      <c r="B140" s="225">
        <v>0.89900000000000002</v>
      </c>
      <c r="C140" s="226">
        <v>0.91800000000000004</v>
      </c>
      <c r="D140" s="227">
        <f t="shared" ref="D140:D203" si="5">C140/B140-1</f>
        <v>2.1134593993325845E-2</v>
      </c>
      <c r="E140" s="226">
        <v>0.91500000000000004</v>
      </c>
      <c r="F140" s="227">
        <f t="shared" si="4"/>
        <v>1.7797552836485098E-2</v>
      </c>
      <c r="G140" s="184"/>
      <c r="H140" s="184"/>
      <c r="I140" s="228"/>
      <c r="K140" s="228"/>
      <c r="M140" s="228"/>
    </row>
    <row r="141" spans="1:13" x14ac:dyDescent="0.2">
      <c r="A141" s="224" t="s">
        <v>2797</v>
      </c>
      <c r="B141" s="225">
        <v>0.99</v>
      </c>
      <c r="C141" s="226">
        <v>1.101</v>
      </c>
      <c r="D141" s="227">
        <f t="shared" si="5"/>
        <v>0.11212121212121207</v>
      </c>
      <c r="E141" s="226">
        <v>1.0760000000000001</v>
      </c>
      <c r="F141" s="227">
        <f t="shared" si="4"/>
        <v>8.6868686868686984E-2</v>
      </c>
      <c r="G141" s="184"/>
      <c r="H141" s="184"/>
      <c r="I141" s="228"/>
      <c r="K141" s="228"/>
      <c r="M141" s="228"/>
    </row>
    <row r="142" spans="1:13" x14ac:dyDescent="0.2">
      <c r="A142" s="224" t="s">
        <v>2798</v>
      </c>
      <c r="B142" s="225">
        <v>0.89900000000000002</v>
      </c>
      <c r="C142" s="226">
        <v>0.89100000000000001</v>
      </c>
      <c r="D142" s="227">
        <f t="shared" si="5"/>
        <v>-8.8987764182425488E-3</v>
      </c>
      <c r="E142" s="226">
        <v>0.89500000000000002</v>
      </c>
      <c r="F142" s="227">
        <f t="shared" si="4"/>
        <v>-4.4493882091212189E-3</v>
      </c>
      <c r="G142" s="184"/>
      <c r="H142" s="184"/>
      <c r="I142" s="228"/>
      <c r="K142" s="228"/>
      <c r="M142" s="228"/>
    </row>
    <row r="143" spans="1:13" x14ac:dyDescent="0.2">
      <c r="A143" s="224" t="s">
        <v>2799</v>
      </c>
      <c r="B143" s="225">
        <v>0.89900000000000002</v>
      </c>
      <c r="C143" s="226">
        <v>0.89100000000000001</v>
      </c>
      <c r="D143" s="227">
        <f t="shared" si="5"/>
        <v>-8.8987764182425488E-3</v>
      </c>
      <c r="E143" s="226">
        <v>0.89500000000000002</v>
      </c>
      <c r="F143" s="227">
        <f t="shared" si="4"/>
        <v>-4.4493882091212189E-3</v>
      </c>
      <c r="G143" s="184"/>
      <c r="H143" s="184"/>
      <c r="I143" s="228"/>
      <c r="K143" s="228"/>
      <c r="M143" s="228"/>
    </row>
    <row r="144" spans="1:13" x14ac:dyDescent="0.2">
      <c r="A144" s="224" t="s">
        <v>2800</v>
      </c>
      <c r="B144" s="225">
        <v>0.89900000000000002</v>
      </c>
      <c r="C144" s="226">
        <v>0.89100000000000001</v>
      </c>
      <c r="D144" s="227">
        <f t="shared" si="5"/>
        <v>-8.8987764182425488E-3</v>
      </c>
      <c r="E144" s="226">
        <v>0.89500000000000002</v>
      </c>
      <c r="F144" s="227">
        <f t="shared" si="4"/>
        <v>-4.4493882091212189E-3</v>
      </c>
      <c r="G144" s="184"/>
      <c r="H144" s="184"/>
      <c r="I144" s="228"/>
      <c r="K144" s="228"/>
      <c r="M144" s="228"/>
    </row>
    <row r="145" spans="1:13" x14ac:dyDescent="0.2">
      <c r="A145" s="224" t="s">
        <v>2801</v>
      </c>
      <c r="B145" s="225">
        <v>0.89900000000000002</v>
      </c>
      <c r="C145" s="226">
        <v>0.94899999999999995</v>
      </c>
      <c r="D145" s="227">
        <f t="shared" si="5"/>
        <v>5.5617352614015569E-2</v>
      </c>
      <c r="E145" s="226">
        <v>0.93799999999999994</v>
      </c>
      <c r="F145" s="227">
        <f t="shared" si="4"/>
        <v>4.3381535038932162E-2</v>
      </c>
      <c r="G145" s="184"/>
      <c r="H145" s="184"/>
      <c r="I145" s="228"/>
      <c r="K145" s="228"/>
      <c r="M145" s="228"/>
    </row>
    <row r="146" spans="1:13" x14ac:dyDescent="0.2">
      <c r="A146" s="224" t="s">
        <v>2802</v>
      </c>
      <c r="B146" s="225">
        <v>1.0029999999999999</v>
      </c>
      <c r="C146" s="226">
        <v>1.1160000000000001</v>
      </c>
      <c r="D146" s="227">
        <f t="shared" si="5"/>
        <v>0.11266201395812581</v>
      </c>
      <c r="E146" s="226">
        <v>1.091</v>
      </c>
      <c r="F146" s="227">
        <f t="shared" si="4"/>
        <v>8.773678963110676E-2</v>
      </c>
      <c r="G146" s="184"/>
      <c r="H146" s="184"/>
      <c r="I146" s="228"/>
      <c r="K146" s="228"/>
      <c r="M146" s="228"/>
    </row>
    <row r="147" spans="1:13" x14ac:dyDescent="0.2">
      <c r="A147" s="224" t="s">
        <v>2803</v>
      </c>
      <c r="B147" s="225">
        <v>0.89900000000000002</v>
      </c>
      <c r="C147" s="226">
        <v>0.89100000000000001</v>
      </c>
      <c r="D147" s="227">
        <f t="shared" si="5"/>
        <v>-8.8987764182425488E-3</v>
      </c>
      <c r="E147" s="226">
        <v>0.89500000000000002</v>
      </c>
      <c r="F147" s="227">
        <f t="shared" si="4"/>
        <v>-4.4493882091212189E-3</v>
      </c>
      <c r="G147" s="184"/>
      <c r="H147" s="184"/>
      <c r="I147" s="228"/>
      <c r="K147" s="228"/>
      <c r="M147" s="228"/>
    </row>
    <row r="148" spans="1:13" x14ac:dyDescent="0.2">
      <c r="A148" s="224" t="s">
        <v>2804</v>
      </c>
      <c r="B148" s="225">
        <v>0.89900000000000002</v>
      </c>
      <c r="C148" s="226">
        <v>0.89400000000000002</v>
      </c>
      <c r="D148" s="227">
        <f t="shared" si="5"/>
        <v>-5.5617352614015791E-3</v>
      </c>
      <c r="E148" s="226">
        <v>0.89700000000000002</v>
      </c>
      <c r="F148" s="227">
        <f t="shared" si="4"/>
        <v>-2.2246941045606095E-3</v>
      </c>
      <c r="G148" s="184"/>
      <c r="H148" s="184"/>
      <c r="I148" s="228"/>
      <c r="K148" s="228"/>
      <c r="M148" s="228"/>
    </row>
    <row r="149" spans="1:13" x14ac:dyDescent="0.2">
      <c r="A149" s="224" t="s">
        <v>2805</v>
      </c>
      <c r="B149" s="225">
        <v>0.99</v>
      </c>
      <c r="C149" s="226">
        <v>1.018</v>
      </c>
      <c r="D149" s="227">
        <f t="shared" si="5"/>
        <v>2.8282828282828243E-2</v>
      </c>
      <c r="E149" s="226">
        <v>1.0129999999999999</v>
      </c>
      <c r="F149" s="227">
        <f t="shared" si="4"/>
        <v>2.3232323232323049E-2</v>
      </c>
      <c r="G149" s="184"/>
      <c r="H149" s="184"/>
      <c r="I149" s="228"/>
      <c r="K149" s="228"/>
      <c r="M149" s="228"/>
    </row>
    <row r="150" spans="1:13" x14ac:dyDescent="0.2">
      <c r="A150" s="224" t="s">
        <v>2806</v>
      </c>
      <c r="B150" s="225">
        <v>0.94399999999999995</v>
      </c>
      <c r="C150" s="226">
        <v>0.92100000000000004</v>
      </c>
      <c r="D150" s="227">
        <f t="shared" si="5"/>
        <v>-2.4364406779660897E-2</v>
      </c>
      <c r="E150" s="226">
        <v>0.92900000000000005</v>
      </c>
      <c r="F150" s="227">
        <f t="shared" si="4"/>
        <v>-1.5889830508474478E-2</v>
      </c>
      <c r="G150" s="184"/>
      <c r="H150" s="184"/>
      <c r="I150" s="228"/>
      <c r="K150" s="228"/>
      <c r="M150" s="228"/>
    </row>
    <row r="151" spans="1:13" x14ac:dyDescent="0.2">
      <c r="A151" s="224" t="s">
        <v>2807</v>
      </c>
      <c r="B151" s="225">
        <v>0.94399999999999995</v>
      </c>
      <c r="C151" s="226">
        <v>0.91400000000000003</v>
      </c>
      <c r="D151" s="227">
        <f t="shared" si="5"/>
        <v>-3.1779661016949068E-2</v>
      </c>
      <c r="E151" s="226">
        <v>0.92400000000000004</v>
      </c>
      <c r="F151" s="227">
        <f t="shared" si="4"/>
        <v>-2.1186440677966045E-2</v>
      </c>
      <c r="G151" s="184"/>
      <c r="H151" s="184"/>
      <c r="I151" s="228"/>
      <c r="K151" s="228"/>
      <c r="M151" s="228"/>
    </row>
    <row r="152" spans="1:13" x14ac:dyDescent="0.2">
      <c r="A152" s="224" t="s">
        <v>2808</v>
      </c>
      <c r="B152" s="225">
        <v>0.89900000000000002</v>
      </c>
      <c r="C152" s="226">
        <v>0.88400000000000001</v>
      </c>
      <c r="D152" s="227">
        <f t="shared" si="5"/>
        <v>-1.6685205784204737E-2</v>
      </c>
      <c r="E152" s="226">
        <v>0.89</v>
      </c>
      <c r="F152" s="227">
        <f t="shared" si="4"/>
        <v>-1.0011123470522798E-2</v>
      </c>
      <c r="G152" s="184"/>
      <c r="H152" s="184"/>
      <c r="I152" s="228"/>
      <c r="K152" s="228"/>
      <c r="M152" s="228"/>
    </row>
    <row r="153" spans="1:13" x14ac:dyDescent="0.2">
      <c r="A153" s="224" t="s">
        <v>2809</v>
      </c>
      <c r="B153" s="225">
        <v>0.89900000000000002</v>
      </c>
      <c r="C153" s="226">
        <v>0.89400000000000002</v>
      </c>
      <c r="D153" s="227">
        <f t="shared" si="5"/>
        <v>-5.5617352614015791E-3</v>
      </c>
      <c r="E153" s="226">
        <v>0.89700000000000002</v>
      </c>
      <c r="F153" s="227">
        <f t="shared" si="4"/>
        <v>-2.2246941045606095E-3</v>
      </c>
      <c r="G153" s="184"/>
      <c r="H153" s="184"/>
      <c r="I153" s="228"/>
      <c r="K153" s="228"/>
      <c r="M153" s="228"/>
    </row>
    <row r="154" spans="1:13" x14ac:dyDescent="0.2">
      <c r="A154" s="224" t="s">
        <v>2810</v>
      </c>
      <c r="B154" s="225">
        <v>0.94399999999999995</v>
      </c>
      <c r="C154" s="226">
        <v>0.92500000000000004</v>
      </c>
      <c r="D154" s="227">
        <f t="shared" si="5"/>
        <v>-2.0127118644067687E-2</v>
      </c>
      <c r="E154" s="226">
        <v>0.93200000000000005</v>
      </c>
      <c r="F154" s="227">
        <f t="shared" si="4"/>
        <v>-1.2711864406779516E-2</v>
      </c>
      <c r="G154" s="184"/>
      <c r="H154" s="184"/>
      <c r="I154" s="228"/>
      <c r="K154" s="228"/>
      <c r="M154" s="228"/>
    </row>
    <row r="155" spans="1:13" x14ac:dyDescent="0.2">
      <c r="A155" s="224" t="s">
        <v>2811</v>
      </c>
      <c r="B155" s="225">
        <v>0.89900000000000002</v>
      </c>
      <c r="C155" s="226">
        <v>0.88400000000000001</v>
      </c>
      <c r="D155" s="227">
        <f t="shared" si="5"/>
        <v>-1.6685205784204737E-2</v>
      </c>
      <c r="E155" s="226">
        <v>0.89</v>
      </c>
      <c r="F155" s="227">
        <f t="shared" si="4"/>
        <v>-1.0011123470522798E-2</v>
      </c>
      <c r="G155" s="184"/>
      <c r="H155" s="184"/>
      <c r="I155" s="228"/>
      <c r="K155" s="228"/>
      <c r="M155" s="228"/>
    </row>
    <row r="156" spans="1:13" x14ac:dyDescent="0.2">
      <c r="A156" s="224" t="s">
        <v>2812</v>
      </c>
      <c r="B156" s="225">
        <v>0.95499999999999996</v>
      </c>
      <c r="C156" s="226">
        <v>0.94199999999999995</v>
      </c>
      <c r="D156" s="227">
        <f t="shared" si="5"/>
        <v>-1.3612565445026203E-2</v>
      </c>
      <c r="E156" s="226">
        <v>0.94799999999999995</v>
      </c>
      <c r="F156" s="227">
        <f t="shared" si="4"/>
        <v>-7.3298429319371694E-3</v>
      </c>
      <c r="G156" s="184"/>
      <c r="H156" s="184"/>
      <c r="I156" s="228"/>
      <c r="K156" s="228"/>
      <c r="M156" s="228"/>
    </row>
    <row r="157" spans="1:13" x14ac:dyDescent="0.2">
      <c r="A157" s="229" t="s">
        <v>2813</v>
      </c>
      <c r="B157" s="230">
        <v>1.0529999999999999</v>
      </c>
      <c r="C157" s="231">
        <v>1.028</v>
      </c>
      <c r="D157" s="232">
        <f t="shared" si="5"/>
        <v>-2.3741690408356941E-2</v>
      </c>
      <c r="E157" s="231">
        <v>1.0369999999999999</v>
      </c>
      <c r="F157" s="232">
        <f t="shared" si="4"/>
        <v>-1.5194681861348536E-2</v>
      </c>
      <c r="G157" s="184"/>
      <c r="H157" s="184"/>
      <c r="I157" s="228"/>
      <c r="K157" s="228"/>
      <c r="M157" s="228"/>
    </row>
    <row r="158" spans="1:13" x14ac:dyDescent="0.2">
      <c r="A158" s="233" t="s">
        <v>2814</v>
      </c>
      <c r="B158" s="234">
        <v>0.91</v>
      </c>
      <c r="C158" s="235">
        <v>0.90700000000000003</v>
      </c>
      <c r="D158" s="236">
        <f t="shared" si="5"/>
        <v>-3.296703296703285E-3</v>
      </c>
      <c r="E158" s="235">
        <v>0.91</v>
      </c>
      <c r="F158" s="236">
        <f t="shared" si="4"/>
        <v>0</v>
      </c>
      <c r="G158" s="184"/>
      <c r="H158" s="184"/>
      <c r="I158" s="228"/>
      <c r="K158" s="228"/>
      <c r="M158" s="228"/>
    </row>
    <row r="159" spans="1:13" x14ac:dyDescent="0.2">
      <c r="A159" s="224" t="s">
        <v>2815</v>
      </c>
      <c r="B159" s="225">
        <v>0.86699999999999999</v>
      </c>
      <c r="C159" s="226">
        <v>0.85299999999999998</v>
      </c>
      <c r="D159" s="227">
        <f t="shared" si="5"/>
        <v>-1.6147635524798143E-2</v>
      </c>
      <c r="E159" s="226">
        <v>0.85899999999999999</v>
      </c>
      <c r="F159" s="227">
        <f t="shared" si="4"/>
        <v>-9.2272202998846531E-3</v>
      </c>
      <c r="G159" s="184"/>
      <c r="H159" s="184"/>
      <c r="I159" s="228"/>
      <c r="K159" s="228"/>
      <c r="M159" s="228"/>
    </row>
    <row r="160" spans="1:13" x14ac:dyDescent="0.2">
      <c r="A160" s="224" t="s">
        <v>2816</v>
      </c>
      <c r="B160" s="225">
        <v>0.91</v>
      </c>
      <c r="C160" s="226">
        <v>0.876</v>
      </c>
      <c r="D160" s="227">
        <f t="shared" si="5"/>
        <v>-3.7362637362637341E-2</v>
      </c>
      <c r="E160" s="226">
        <v>0.88700000000000001</v>
      </c>
      <c r="F160" s="227">
        <f t="shared" si="4"/>
        <v>-2.5274725274725296E-2</v>
      </c>
      <c r="G160" s="184"/>
      <c r="H160" s="184"/>
      <c r="I160" s="228"/>
      <c r="K160" s="228"/>
      <c r="M160" s="228"/>
    </row>
    <row r="161" spans="1:13" x14ac:dyDescent="0.2">
      <c r="A161" s="224" t="s">
        <v>2817</v>
      </c>
      <c r="B161" s="225">
        <v>0.91</v>
      </c>
      <c r="C161" s="226">
        <v>0.93600000000000005</v>
      </c>
      <c r="D161" s="227">
        <f t="shared" si="5"/>
        <v>2.8571428571428692E-2</v>
      </c>
      <c r="E161" s="226">
        <v>0.93100000000000005</v>
      </c>
      <c r="F161" s="227">
        <f t="shared" si="4"/>
        <v>2.3076923076922995E-2</v>
      </c>
      <c r="G161" s="184"/>
      <c r="H161" s="184"/>
      <c r="I161" s="228"/>
      <c r="K161" s="228"/>
      <c r="M161" s="228"/>
    </row>
    <row r="162" spans="1:13" x14ac:dyDescent="0.2">
      <c r="A162" s="224" t="s">
        <v>2818</v>
      </c>
      <c r="B162" s="225">
        <v>0.95499999999999996</v>
      </c>
      <c r="C162" s="226">
        <v>0.94199999999999995</v>
      </c>
      <c r="D162" s="227">
        <f t="shared" si="5"/>
        <v>-1.3612565445026203E-2</v>
      </c>
      <c r="E162" s="226">
        <v>0.94799999999999995</v>
      </c>
      <c r="F162" s="227">
        <f t="shared" si="4"/>
        <v>-7.3298429319371694E-3</v>
      </c>
      <c r="G162" s="184"/>
      <c r="H162" s="184"/>
      <c r="I162" s="228"/>
      <c r="K162" s="228"/>
      <c r="M162" s="228"/>
    </row>
    <row r="163" spans="1:13" x14ac:dyDescent="0.2">
      <c r="A163" s="224" t="s">
        <v>2819</v>
      </c>
      <c r="B163" s="225">
        <v>0.95499999999999996</v>
      </c>
      <c r="C163" s="226">
        <v>0.94199999999999995</v>
      </c>
      <c r="D163" s="227">
        <f t="shared" si="5"/>
        <v>-1.3612565445026203E-2</v>
      </c>
      <c r="E163" s="226">
        <v>0.94799999999999995</v>
      </c>
      <c r="F163" s="227">
        <f t="shared" si="4"/>
        <v>-7.3298429319371694E-3</v>
      </c>
      <c r="G163" s="184"/>
      <c r="H163" s="184"/>
      <c r="I163" s="228"/>
      <c r="K163" s="228"/>
      <c r="M163" s="228"/>
    </row>
    <row r="164" spans="1:13" x14ac:dyDescent="0.2">
      <c r="A164" s="224" t="s">
        <v>2820</v>
      </c>
      <c r="B164" s="225">
        <v>1.095</v>
      </c>
      <c r="C164" s="226">
        <v>1.044</v>
      </c>
      <c r="D164" s="227">
        <f t="shared" si="5"/>
        <v>-4.6575342465753344E-2</v>
      </c>
      <c r="E164" s="226">
        <v>1.06</v>
      </c>
      <c r="F164" s="227">
        <f t="shared" si="4"/>
        <v>-3.1963470319634646E-2</v>
      </c>
      <c r="G164" s="184"/>
      <c r="H164" s="184"/>
      <c r="I164" s="228"/>
      <c r="K164" s="228"/>
      <c r="M164" s="228"/>
    </row>
    <row r="165" spans="1:13" x14ac:dyDescent="0.2">
      <c r="A165" s="224" t="s">
        <v>2821</v>
      </c>
      <c r="B165" s="225">
        <v>1.0429999999999999</v>
      </c>
      <c r="C165" s="226">
        <v>0.96499999999999997</v>
      </c>
      <c r="D165" s="227">
        <f t="shared" si="5"/>
        <v>-7.4784276126558025E-2</v>
      </c>
      <c r="E165" s="226">
        <v>0.98699999999999999</v>
      </c>
      <c r="F165" s="227">
        <f t="shared" si="4"/>
        <v>-5.3691275167785157E-2</v>
      </c>
      <c r="G165" s="184"/>
      <c r="H165" s="184"/>
      <c r="I165" s="228"/>
      <c r="K165" s="228"/>
      <c r="M165" s="228"/>
    </row>
    <row r="166" spans="1:13" x14ac:dyDescent="0.2">
      <c r="A166" s="224" t="s">
        <v>2822</v>
      </c>
      <c r="B166" s="225">
        <v>0.9</v>
      </c>
      <c r="C166" s="226">
        <v>0.94399999999999995</v>
      </c>
      <c r="D166" s="227">
        <f t="shared" si="5"/>
        <v>4.888888888888876E-2</v>
      </c>
      <c r="E166" s="226">
        <v>0.93500000000000005</v>
      </c>
      <c r="F166" s="227">
        <f t="shared" si="4"/>
        <v>3.8888888888888973E-2</v>
      </c>
      <c r="G166" s="184"/>
      <c r="H166" s="184"/>
      <c r="I166" s="228"/>
      <c r="K166" s="228"/>
      <c r="M166" s="228"/>
    </row>
    <row r="167" spans="1:13" x14ac:dyDescent="0.2">
      <c r="A167" s="224" t="s">
        <v>2823</v>
      </c>
      <c r="B167" s="225">
        <v>0.9</v>
      </c>
      <c r="C167" s="226">
        <v>0.94299999999999995</v>
      </c>
      <c r="D167" s="227">
        <f t="shared" si="5"/>
        <v>4.7777777777777697E-2</v>
      </c>
      <c r="E167" s="226">
        <v>0.93400000000000005</v>
      </c>
      <c r="F167" s="227">
        <f t="shared" si="4"/>
        <v>3.777777777777791E-2</v>
      </c>
      <c r="G167" s="184"/>
      <c r="H167" s="184"/>
      <c r="I167" s="228"/>
      <c r="K167" s="228"/>
      <c r="M167" s="228"/>
    </row>
    <row r="168" spans="1:13" x14ac:dyDescent="0.2">
      <c r="A168" s="224" t="s">
        <v>2824</v>
      </c>
      <c r="B168" s="225">
        <v>0.94599999999999995</v>
      </c>
      <c r="C168" s="226">
        <v>0.96299999999999997</v>
      </c>
      <c r="D168" s="227">
        <f t="shared" si="5"/>
        <v>1.7970401691332016E-2</v>
      </c>
      <c r="E168" s="226">
        <v>0.96099999999999997</v>
      </c>
      <c r="F168" s="227">
        <f t="shared" si="4"/>
        <v>1.5856236786469413E-2</v>
      </c>
      <c r="G168" s="184"/>
      <c r="H168" s="184"/>
      <c r="I168" s="228"/>
      <c r="K168" s="228"/>
      <c r="M168" s="228"/>
    </row>
    <row r="169" spans="1:13" x14ac:dyDescent="0.2">
      <c r="A169" s="224" t="s">
        <v>2825</v>
      </c>
      <c r="B169" s="225">
        <v>0.85799999999999998</v>
      </c>
      <c r="C169" s="226">
        <v>0.91800000000000004</v>
      </c>
      <c r="D169" s="227">
        <f t="shared" si="5"/>
        <v>6.9930069930070005E-2</v>
      </c>
      <c r="E169" s="226">
        <v>0.90500000000000003</v>
      </c>
      <c r="F169" s="227">
        <f t="shared" si="4"/>
        <v>5.4778554778554867E-2</v>
      </c>
      <c r="G169" s="184"/>
      <c r="H169" s="184"/>
      <c r="I169" s="228"/>
      <c r="K169" s="228"/>
      <c r="M169" s="228"/>
    </row>
    <row r="170" spans="1:13" x14ac:dyDescent="0.2">
      <c r="A170" s="224" t="s">
        <v>2826</v>
      </c>
      <c r="B170" s="225">
        <v>1.095</v>
      </c>
      <c r="C170" s="226">
        <v>1.044</v>
      </c>
      <c r="D170" s="227">
        <f t="shared" si="5"/>
        <v>-4.6575342465753344E-2</v>
      </c>
      <c r="E170" s="226">
        <v>1.06</v>
      </c>
      <c r="F170" s="227">
        <f t="shared" si="4"/>
        <v>-3.1963470319634646E-2</v>
      </c>
      <c r="G170" s="184"/>
      <c r="H170" s="184"/>
      <c r="I170" s="228"/>
      <c r="K170" s="228"/>
      <c r="M170" s="228"/>
    </row>
    <row r="171" spans="1:13" x14ac:dyDescent="0.2">
      <c r="A171" s="224" t="s">
        <v>2827</v>
      </c>
      <c r="B171" s="225">
        <v>0.9</v>
      </c>
      <c r="C171" s="226">
        <v>0.94399999999999995</v>
      </c>
      <c r="D171" s="227">
        <f t="shared" si="5"/>
        <v>4.888888888888876E-2</v>
      </c>
      <c r="E171" s="226">
        <v>0.93500000000000005</v>
      </c>
      <c r="F171" s="227">
        <f t="shared" si="4"/>
        <v>3.8888888888888973E-2</v>
      </c>
      <c r="G171" s="184"/>
      <c r="H171" s="184"/>
      <c r="I171" s="228"/>
      <c r="K171" s="228"/>
      <c r="M171" s="228"/>
    </row>
    <row r="172" spans="1:13" x14ac:dyDescent="0.2">
      <c r="A172" s="224" t="s">
        <v>2828</v>
      </c>
      <c r="B172" s="225">
        <v>1.0429999999999999</v>
      </c>
      <c r="C172" s="226">
        <v>0.96499999999999997</v>
      </c>
      <c r="D172" s="227">
        <f t="shared" si="5"/>
        <v>-7.4784276126558025E-2</v>
      </c>
      <c r="E172" s="226">
        <v>0.98699999999999999</v>
      </c>
      <c r="F172" s="227">
        <f t="shared" si="4"/>
        <v>-5.3691275167785157E-2</v>
      </c>
      <c r="G172" s="184"/>
      <c r="H172" s="184"/>
      <c r="I172" s="228"/>
      <c r="K172" s="228"/>
      <c r="M172" s="228"/>
    </row>
    <row r="173" spans="1:13" x14ac:dyDescent="0.2">
      <c r="A173" s="224" t="s">
        <v>2829</v>
      </c>
      <c r="B173" s="225">
        <v>0.91200000000000003</v>
      </c>
      <c r="C173" s="226">
        <v>0.96699999999999997</v>
      </c>
      <c r="D173" s="227">
        <f t="shared" si="5"/>
        <v>6.0307017543859587E-2</v>
      </c>
      <c r="E173" s="226">
        <v>0.95599999999999996</v>
      </c>
      <c r="F173" s="227">
        <f t="shared" si="4"/>
        <v>4.8245614035087536E-2</v>
      </c>
      <c r="G173" s="184"/>
      <c r="H173" s="184"/>
      <c r="I173" s="228"/>
      <c r="K173" s="228"/>
      <c r="M173" s="228"/>
    </row>
    <row r="174" spans="1:13" x14ac:dyDescent="0.2">
      <c r="A174" s="224" t="s">
        <v>2830</v>
      </c>
      <c r="B174" s="225">
        <v>0.95799999999999996</v>
      </c>
      <c r="C174" s="226">
        <v>0.97399999999999998</v>
      </c>
      <c r="D174" s="227">
        <f t="shared" si="5"/>
        <v>1.6701461377870652E-2</v>
      </c>
      <c r="E174" s="226">
        <v>0.97299999999999998</v>
      </c>
      <c r="F174" s="227">
        <f t="shared" si="4"/>
        <v>1.565762004175375E-2</v>
      </c>
      <c r="G174" s="184"/>
      <c r="H174" s="184"/>
      <c r="I174" s="228"/>
      <c r="K174" s="228"/>
      <c r="M174" s="228"/>
    </row>
    <row r="175" spans="1:13" x14ac:dyDescent="0.2">
      <c r="A175" s="224" t="s">
        <v>2831</v>
      </c>
      <c r="B175" s="225">
        <v>0.91200000000000003</v>
      </c>
      <c r="C175" s="226">
        <v>0.96699999999999997</v>
      </c>
      <c r="D175" s="227">
        <f t="shared" si="5"/>
        <v>6.0307017543859587E-2</v>
      </c>
      <c r="E175" s="226">
        <v>0.95599999999999996</v>
      </c>
      <c r="F175" s="227">
        <f t="shared" si="4"/>
        <v>4.8245614035087536E-2</v>
      </c>
      <c r="G175" s="184"/>
      <c r="H175" s="184"/>
      <c r="I175" s="228"/>
      <c r="K175" s="228"/>
      <c r="M175" s="228"/>
    </row>
    <row r="176" spans="1:13" x14ac:dyDescent="0.2">
      <c r="A176" s="224" t="s">
        <v>2832</v>
      </c>
      <c r="B176" s="225">
        <v>0.91200000000000003</v>
      </c>
      <c r="C176" s="226">
        <v>0.98899999999999999</v>
      </c>
      <c r="D176" s="227">
        <f t="shared" si="5"/>
        <v>8.4429824561403466E-2</v>
      </c>
      <c r="E176" s="226">
        <v>0.97199999999999998</v>
      </c>
      <c r="F176" s="227">
        <f t="shared" si="4"/>
        <v>6.5789473684210398E-2</v>
      </c>
      <c r="G176" s="184"/>
      <c r="H176" s="184"/>
      <c r="I176" s="228"/>
      <c r="K176" s="228"/>
      <c r="M176" s="228"/>
    </row>
    <row r="177" spans="1:13" x14ac:dyDescent="0.2">
      <c r="A177" s="224" t="s">
        <v>2833</v>
      </c>
      <c r="B177" s="225">
        <v>0.86899999999999999</v>
      </c>
      <c r="C177" s="226">
        <v>0.93100000000000005</v>
      </c>
      <c r="D177" s="227">
        <f t="shared" si="5"/>
        <v>7.1346375143843455E-2</v>
      </c>
      <c r="E177" s="226">
        <v>0.91700000000000004</v>
      </c>
      <c r="F177" s="227">
        <f t="shared" si="4"/>
        <v>5.5235903337169212E-2</v>
      </c>
      <c r="G177" s="184"/>
      <c r="H177" s="184"/>
      <c r="I177" s="228"/>
      <c r="K177" s="228"/>
      <c r="M177" s="228"/>
    </row>
    <row r="178" spans="1:13" x14ac:dyDescent="0.2">
      <c r="A178" s="224" t="s">
        <v>2834</v>
      </c>
      <c r="B178" s="225">
        <v>1.0109999999999999</v>
      </c>
      <c r="C178" s="226">
        <v>1.0329999999999999</v>
      </c>
      <c r="D178" s="227">
        <f t="shared" si="5"/>
        <v>2.1760633036597365E-2</v>
      </c>
      <c r="E178" s="226">
        <v>1.03</v>
      </c>
      <c r="F178" s="227">
        <f t="shared" si="4"/>
        <v>1.8793273986152492E-2</v>
      </c>
      <c r="G178" s="184"/>
      <c r="H178" s="184"/>
      <c r="I178" s="228"/>
      <c r="K178" s="228"/>
      <c r="M178" s="228"/>
    </row>
    <row r="179" spans="1:13" x14ac:dyDescent="0.2">
      <c r="A179" s="224" t="s">
        <v>2835</v>
      </c>
      <c r="B179" s="225">
        <v>1.006</v>
      </c>
      <c r="C179" s="226">
        <v>1.0329999999999999</v>
      </c>
      <c r="D179" s="227">
        <f t="shared" si="5"/>
        <v>2.6838966202783254E-2</v>
      </c>
      <c r="E179" s="226">
        <v>1.0289999999999999</v>
      </c>
      <c r="F179" s="227">
        <f t="shared" si="4"/>
        <v>2.2862823061630122E-2</v>
      </c>
      <c r="G179" s="184"/>
      <c r="H179" s="184"/>
      <c r="I179" s="228"/>
      <c r="K179" s="228"/>
      <c r="M179" s="228"/>
    </row>
    <row r="180" spans="1:13" x14ac:dyDescent="0.2">
      <c r="A180" s="224" t="s">
        <v>2836</v>
      </c>
      <c r="B180" s="225">
        <v>0.94599999999999995</v>
      </c>
      <c r="C180" s="226">
        <v>0.99099999999999999</v>
      </c>
      <c r="D180" s="227">
        <f t="shared" si="5"/>
        <v>4.7568710359408017E-2</v>
      </c>
      <c r="E180" s="226">
        <v>0.98199999999999998</v>
      </c>
      <c r="F180" s="227">
        <f t="shared" si="4"/>
        <v>3.8054968287526414E-2</v>
      </c>
      <c r="G180" s="184"/>
      <c r="H180" s="184"/>
      <c r="I180" s="228"/>
      <c r="K180" s="228"/>
      <c r="M180" s="228"/>
    </row>
    <row r="181" spans="1:13" x14ac:dyDescent="0.2">
      <c r="A181" s="224" t="s">
        <v>2837</v>
      </c>
      <c r="B181" s="225">
        <v>0.94599999999999995</v>
      </c>
      <c r="C181" s="226">
        <v>0.99099999999999999</v>
      </c>
      <c r="D181" s="227">
        <f t="shared" si="5"/>
        <v>4.7568710359408017E-2</v>
      </c>
      <c r="E181" s="226">
        <v>0.98199999999999998</v>
      </c>
      <c r="F181" s="227">
        <f t="shared" si="4"/>
        <v>3.8054968287526414E-2</v>
      </c>
      <c r="G181" s="184"/>
      <c r="H181" s="184"/>
      <c r="I181" s="228"/>
      <c r="K181" s="228"/>
      <c r="M181" s="228"/>
    </row>
    <row r="182" spans="1:13" x14ac:dyDescent="0.2">
      <c r="A182" s="224" t="s">
        <v>2838</v>
      </c>
      <c r="B182" s="225">
        <v>0.85799999999999998</v>
      </c>
      <c r="C182" s="226">
        <v>0.879</v>
      </c>
      <c r="D182" s="227">
        <f t="shared" si="5"/>
        <v>2.447552447552459E-2</v>
      </c>
      <c r="E182" s="226">
        <v>0.876</v>
      </c>
      <c r="F182" s="227">
        <f t="shared" si="4"/>
        <v>2.0979020979021046E-2</v>
      </c>
      <c r="G182" s="184"/>
      <c r="H182" s="184"/>
      <c r="I182" s="228"/>
      <c r="K182" s="228"/>
      <c r="M182" s="228"/>
    </row>
    <row r="183" spans="1:13" x14ac:dyDescent="0.2">
      <c r="A183" s="224" t="s">
        <v>2839</v>
      </c>
      <c r="B183" s="225">
        <v>0.85799999999999998</v>
      </c>
      <c r="C183" s="226">
        <v>0.98499999999999999</v>
      </c>
      <c r="D183" s="227">
        <f t="shared" si="5"/>
        <v>0.14801864801864806</v>
      </c>
      <c r="E183" s="226">
        <v>0.95499999999999996</v>
      </c>
      <c r="F183" s="227">
        <f t="shared" si="4"/>
        <v>0.11305361305361306</v>
      </c>
      <c r="G183" s="184"/>
      <c r="H183" s="184"/>
      <c r="I183" s="228"/>
      <c r="K183" s="228"/>
      <c r="M183" s="228"/>
    </row>
    <row r="184" spans="1:13" x14ac:dyDescent="0.2">
      <c r="A184" s="224" t="s">
        <v>2840</v>
      </c>
      <c r="B184" s="225">
        <v>0.85799999999999998</v>
      </c>
      <c r="C184" s="226">
        <v>0.98499999999999999</v>
      </c>
      <c r="D184" s="227">
        <f t="shared" si="5"/>
        <v>0.14801864801864806</v>
      </c>
      <c r="E184" s="226">
        <v>0.95499999999999996</v>
      </c>
      <c r="F184" s="227">
        <f t="shared" si="4"/>
        <v>0.11305361305361306</v>
      </c>
      <c r="G184" s="184"/>
      <c r="H184" s="184"/>
      <c r="I184" s="228"/>
      <c r="K184" s="228"/>
      <c r="M184" s="228"/>
    </row>
    <row r="185" spans="1:13" x14ac:dyDescent="0.2">
      <c r="A185" s="224" t="s">
        <v>2841</v>
      </c>
      <c r="B185" s="225">
        <v>0.85799999999999998</v>
      </c>
      <c r="C185" s="226">
        <v>0.98499999999999999</v>
      </c>
      <c r="D185" s="227">
        <f t="shared" si="5"/>
        <v>0.14801864801864806</v>
      </c>
      <c r="E185" s="226">
        <v>0.95499999999999996</v>
      </c>
      <c r="F185" s="227">
        <f t="shared" si="4"/>
        <v>0.11305361305361306</v>
      </c>
      <c r="G185" s="184"/>
      <c r="H185" s="184"/>
      <c r="I185" s="228"/>
      <c r="K185" s="228"/>
      <c r="M185" s="228"/>
    </row>
    <row r="186" spans="1:13" x14ac:dyDescent="0.2">
      <c r="A186" s="224" t="s">
        <v>2842</v>
      </c>
      <c r="B186" s="225">
        <v>0.85799999999999998</v>
      </c>
      <c r="C186" s="226">
        <v>0.92600000000000005</v>
      </c>
      <c r="D186" s="227">
        <f t="shared" si="5"/>
        <v>7.9254079254079235E-2</v>
      </c>
      <c r="E186" s="226">
        <v>0.91100000000000003</v>
      </c>
      <c r="F186" s="227">
        <f t="shared" si="4"/>
        <v>6.1771561771561734E-2</v>
      </c>
      <c r="G186" s="184"/>
      <c r="H186" s="184"/>
      <c r="I186" s="228"/>
      <c r="K186" s="228"/>
      <c r="M186" s="228"/>
    </row>
    <row r="187" spans="1:13" x14ac:dyDescent="0.2">
      <c r="A187" s="224" t="s">
        <v>2843</v>
      </c>
      <c r="B187" s="225">
        <v>0.85799999999999998</v>
      </c>
      <c r="C187" s="226">
        <v>0.92600000000000005</v>
      </c>
      <c r="D187" s="227">
        <f t="shared" si="5"/>
        <v>7.9254079254079235E-2</v>
      </c>
      <c r="E187" s="226">
        <v>0.91100000000000003</v>
      </c>
      <c r="F187" s="227">
        <f t="shared" si="4"/>
        <v>6.1771561771561734E-2</v>
      </c>
      <c r="G187" s="184"/>
      <c r="H187" s="184"/>
      <c r="I187" s="228"/>
      <c r="K187" s="228"/>
      <c r="M187" s="228"/>
    </row>
    <row r="188" spans="1:13" x14ac:dyDescent="0.2">
      <c r="A188" s="224" t="s">
        <v>2844</v>
      </c>
      <c r="B188" s="225">
        <v>0.85799999999999998</v>
      </c>
      <c r="C188" s="226">
        <v>0.92600000000000005</v>
      </c>
      <c r="D188" s="227">
        <f t="shared" si="5"/>
        <v>7.9254079254079235E-2</v>
      </c>
      <c r="E188" s="226">
        <v>0.91100000000000003</v>
      </c>
      <c r="F188" s="227">
        <f t="shared" si="4"/>
        <v>6.1771561771561734E-2</v>
      </c>
      <c r="G188" s="184"/>
      <c r="H188" s="184"/>
      <c r="I188" s="228"/>
      <c r="K188" s="228"/>
      <c r="M188" s="228"/>
    </row>
    <row r="189" spans="1:13" x14ac:dyDescent="0.2">
      <c r="A189" s="224" t="s">
        <v>2845</v>
      </c>
      <c r="B189" s="225">
        <v>0.85799999999999998</v>
      </c>
      <c r="C189" s="226">
        <v>0.93799999999999994</v>
      </c>
      <c r="D189" s="227">
        <f t="shared" si="5"/>
        <v>9.3240093240093191E-2</v>
      </c>
      <c r="E189" s="226">
        <v>0.92</v>
      </c>
      <c r="F189" s="227">
        <f t="shared" si="4"/>
        <v>7.2261072261072368E-2</v>
      </c>
      <c r="G189" s="184"/>
      <c r="H189" s="184"/>
      <c r="I189" s="228"/>
      <c r="K189" s="228"/>
      <c r="M189" s="228"/>
    </row>
    <row r="190" spans="1:13" x14ac:dyDescent="0.2">
      <c r="A190" s="224" t="s">
        <v>2846</v>
      </c>
      <c r="B190" s="225">
        <v>0.92400000000000004</v>
      </c>
      <c r="C190" s="226">
        <v>0.94199999999999995</v>
      </c>
      <c r="D190" s="227">
        <f t="shared" si="5"/>
        <v>1.9480519480519431E-2</v>
      </c>
      <c r="E190" s="226">
        <v>0.94</v>
      </c>
      <c r="F190" s="227">
        <f t="shared" si="4"/>
        <v>1.7316017316017174E-2</v>
      </c>
      <c r="G190" s="184"/>
      <c r="H190" s="184"/>
      <c r="I190" s="228"/>
      <c r="K190" s="228"/>
      <c r="M190" s="228"/>
    </row>
    <row r="191" spans="1:13" x14ac:dyDescent="0.2">
      <c r="A191" s="224" t="s">
        <v>2847</v>
      </c>
      <c r="B191" s="225">
        <v>0.85799999999999998</v>
      </c>
      <c r="C191" s="226">
        <v>0.96099999999999997</v>
      </c>
      <c r="D191" s="227">
        <f t="shared" si="5"/>
        <v>0.12004662004661992</v>
      </c>
      <c r="E191" s="226">
        <v>0.93799999999999994</v>
      </c>
      <c r="F191" s="227">
        <f t="shared" si="4"/>
        <v>9.3240093240093191E-2</v>
      </c>
      <c r="G191" s="184"/>
      <c r="H191" s="184"/>
      <c r="I191" s="228"/>
      <c r="K191" s="228"/>
      <c r="M191" s="228"/>
    </row>
    <row r="192" spans="1:13" x14ac:dyDescent="0.2">
      <c r="A192" s="224" t="s">
        <v>2848</v>
      </c>
      <c r="B192" s="225">
        <v>0.85799999999999998</v>
      </c>
      <c r="C192" s="226">
        <v>0.96499999999999997</v>
      </c>
      <c r="D192" s="227">
        <f t="shared" si="5"/>
        <v>0.12470862470862465</v>
      </c>
      <c r="E192" s="226">
        <v>0.94099999999999995</v>
      </c>
      <c r="F192" s="227">
        <f t="shared" si="4"/>
        <v>9.6736596736596736E-2</v>
      </c>
      <c r="G192" s="184"/>
      <c r="H192" s="184"/>
      <c r="I192" s="228"/>
      <c r="K192" s="228"/>
      <c r="M192" s="228"/>
    </row>
    <row r="193" spans="1:13" x14ac:dyDescent="0.2">
      <c r="A193" s="224" t="s">
        <v>2849</v>
      </c>
      <c r="B193" s="225">
        <v>1.3320000000000001</v>
      </c>
      <c r="C193" s="226">
        <v>1.1160000000000001</v>
      </c>
      <c r="D193" s="227">
        <f t="shared" si="5"/>
        <v>-0.16216216216216217</v>
      </c>
      <c r="E193" s="226">
        <v>1.173</v>
      </c>
      <c r="F193" s="227">
        <f t="shared" si="4"/>
        <v>-0.11936936936936937</v>
      </c>
      <c r="G193" s="184"/>
      <c r="H193" s="184"/>
      <c r="I193" s="228"/>
      <c r="K193" s="228"/>
      <c r="M193" s="228"/>
    </row>
    <row r="194" spans="1:13" x14ac:dyDescent="0.2">
      <c r="A194" s="224" t="s">
        <v>2850</v>
      </c>
      <c r="B194" s="225">
        <v>0.81699999999999995</v>
      </c>
      <c r="C194" s="226">
        <v>0.85399999999999998</v>
      </c>
      <c r="D194" s="227">
        <f t="shared" si="5"/>
        <v>4.5287637698898431E-2</v>
      </c>
      <c r="E194" s="226">
        <v>0.84699999999999998</v>
      </c>
      <c r="F194" s="227">
        <f t="shared" si="4"/>
        <v>3.6719706242350103E-2</v>
      </c>
      <c r="G194" s="184"/>
      <c r="H194" s="184"/>
      <c r="I194" s="228"/>
      <c r="K194" s="228"/>
      <c r="M194" s="228"/>
    </row>
    <row r="195" spans="1:13" x14ac:dyDescent="0.2">
      <c r="A195" s="224" t="s">
        <v>2851</v>
      </c>
      <c r="B195" s="225">
        <v>0.81699999999999995</v>
      </c>
      <c r="C195" s="226">
        <v>0.85399999999999998</v>
      </c>
      <c r="D195" s="227">
        <f t="shared" si="5"/>
        <v>4.5287637698898431E-2</v>
      </c>
      <c r="E195" s="226">
        <v>0.84699999999999998</v>
      </c>
      <c r="F195" s="227">
        <f t="shared" si="4"/>
        <v>3.6719706242350103E-2</v>
      </c>
      <c r="G195" s="184"/>
      <c r="H195" s="184"/>
      <c r="I195" s="228"/>
      <c r="K195" s="228"/>
      <c r="M195" s="228"/>
    </row>
    <row r="196" spans="1:13" x14ac:dyDescent="0.2">
      <c r="A196" s="224" t="s">
        <v>2852</v>
      </c>
      <c r="B196" s="225">
        <v>1.0029999999999999</v>
      </c>
      <c r="C196" s="226">
        <v>1.0209999999999999</v>
      </c>
      <c r="D196" s="227">
        <f t="shared" si="5"/>
        <v>1.7946161515453696E-2</v>
      </c>
      <c r="E196" s="226">
        <v>1.0189999999999999</v>
      </c>
      <c r="F196" s="227">
        <f t="shared" si="4"/>
        <v>1.5952143569292199E-2</v>
      </c>
      <c r="G196" s="184"/>
      <c r="H196" s="184"/>
      <c r="I196" s="228"/>
      <c r="K196" s="228"/>
      <c r="M196" s="228"/>
    </row>
    <row r="197" spans="1:13" x14ac:dyDescent="0.2">
      <c r="A197" s="224" t="s">
        <v>2853</v>
      </c>
      <c r="B197" s="225">
        <v>0.77800000000000002</v>
      </c>
      <c r="C197" s="226">
        <v>0.76200000000000001</v>
      </c>
      <c r="D197" s="227">
        <f t="shared" si="5"/>
        <v>-2.0565552699228773E-2</v>
      </c>
      <c r="E197" s="226">
        <v>0.76800000000000002</v>
      </c>
      <c r="F197" s="227">
        <f t="shared" si="4"/>
        <v>-1.2853470437018011E-2</v>
      </c>
      <c r="G197" s="184"/>
      <c r="H197" s="184"/>
      <c r="I197" s="228"/>
      <c r="K197" s="228"/>
      <c r="M197" s="228"/>
    </row>
    <row r="198" spans="1:13" x14ac:dyDescent="0.2">
      <c r="A198" s="224" t="s">
        <v>2854</v>
      </c>
      <c r="B198" s="225">
        <v>0.77800000000000002</v>
      </c>
      <c r="C198" s="226">
        <v>0.76200000000000001</v>
      </c>
      <c r="D198" s="227">
        <f t="shared" si="5"/>
        <v>-2.0565552699228773E-2</v>
      </c>
      <c r="E198" s="226">
        <v>0.76800000000000002</v>
      </c>
      <c r="F198" s="227">
        <f t="shared" si="4"/>
        <v>-1.2853470437018011E-2</v>
      </c>
      <c r="G198" s="184"/>
      <c r="H198" s="184"/>
      <c r="I198" s="228"/>
      <c r="K198" s="228"/>
      <c r="M198" s="228"/>
    </row>
    <row r="199" spans="1:13" x14ac:dyDescent="0.2">
      <c r="A199" s="224" t="s">
        <v>2855</v>
      </c>
      <c r="B199" s="225">
        <v>0.77800000000000002</v>
      </c>
      <c r="C199" s="226">
        <v>0.76700000000000002</v>
      </c>
      <c r="D199" s="227">
        <f t="shared" si="5"/>
        <v>-1.4138817480719768E-2</v>
      </c>
      <c r="E199" s="226">
        <v>0.77200000000000002</v>
      </c>
      <c r="F199" s="227">
        <f t="shared" si="4"/>
        <v>-7.7120822622107621E-3</v>
      </c>
      <c r="G199" s="184"/>
      <c r="H199" s="184"/>
      <c r="I199" s="228"/>
      <c r="K199" s="228"/>
      <c r="M199" s="228"/>
    </row>
    <row r="200" spans="1:13" x14ac:dyDescent="0.2">
      <c r="A200" s="224" t="s">
        <v>2856</v>
      </c>
      <c r="B200" s="225">
        <v>0.77800000000000002</v>
      </c>
      <c r="C200" s="226">
        <v>0.76200000000000001</v>
      </c>
      <c r="D200" s="227">
        <f t="shared" si="5"/>
        <v>-2.0565552699228773E-2</v>
      </c>
      <c r="E200" s="226">
        <v>0.76800000000000002</v>
      </c>
      <c r="F200" s="227">
        <f t="shared" si="4"/>
        <v>-1.2853470437018011E-2</v>
      </c>
      <c r="G200" s="184"/>
      <c r="H200" s="184"/>
      <c r="I200" s="228"/>
      <c r="K200" s="228"/>
      <c r="M200" s="228"/>
    </row>
    <row r="201" spans="1:13" x14ac:dyDescent="0.2">
      <c r="A201" s="224" t="s">
        <v>2857</v>
      </c>
      <c r="B201" s="225">
        <v>0.77800000000000002</v>
      </c>
      <c r="C201" s="226">
        <v>0.85899999999999999</v>
      </c>
      <c r="D201" s="227">
        <f t="shared" si="5"/>
        <v>0.10411311053984562</v>
      </c>
      <c r="E201" s="226">
        <v>0.84099999999999997</v>
      </c>
      <c r="F201" s="227">
        <f t="shared" si="4"/>
        <v>8.0976863753213335E-2</v>
      </c>
      <c r="G201" s="184"/>
      <c r="H201" s="184"/>
      <c r="I201" s="228"/>
      <c r="K201" s="228"/>
      <c r="M201" s="228"/>
    </row>
    <row r="202" spans="1:13" x14ac:dyDescent="0.2">
      <c r="A202" s="224" t="s">
        <v>2858</v>
      </c>
      <c r="B202" s="225">
        <v>0.81699999999999995</v>
      </c>
      <c r="C202" s="226">
        <v>0.81699999999999995</v>
      </c>
      <c r="D202" s="227">
        <f t="shared" si="5"/>
        <v>0</v>
      </c>
      <c r="E202" s="226">
        <v>0.81899999999999995</v>
      </c>
      <c r="F202" s="227">
        <f t="shared" si="4"/>
        <v>2.4479804161565699E-3</v>
      </c>
      <c r="G202" s="184"/>
      <c r="H202" s="184"/>
      <c r="I202" s="228"/>
      <c r="K202" s="228"/>
      <c r="M202" s="228"/>
    </row>
    <row r="203" spans="1:13" x14ac:dyDescent="0.2">
      <c r="A203" s="224" t="s">
        <v>2859</v>
      </c>
      <c r="B203" s="225">
        <v>1.1619999999999999</v>
      </c>
      <c r="C203" s="226">
        <v>1.0149999999999999</v>
      </c>
      <c r="D203" s="227">
        <f t="shared" si="5"/>
        <v>-0.12650602409638556</v>
      </c>
      <c r="E203" s="226">
        <v>1.054</v>
      </c>
      <c r="F203" s="227">
        <f t="shared" ref="F203:F266" si="6">E203/B203-1</f>
        <v>-9.2943201376936235E-2</v>
      </c>
      <c r="G203" s="184"/>
      <c r="H203" s="184"/>
      <c r="I203" s="228"/>
      <c r="K203" s="228"/>
      <c r="M203" s="228"/>
    </row>
    <row r="204" spans="1:13" x14ac:dyDescent="0.2">
      <c r="A204" s="224" t="s">
        <v>2860</v>
      </c>
      <c r="B204" s="225">
        <v>0.92400000000000004</v>
      </c>
      <c r="C204" s="226">
        <v>0.86599999999999999</v>
      </c>
      <c r="D204" s="227">
        <f t="shared" ref="D204:D267" si="7">C204/B204-1</f>
        <v>-6.277056277056281E-2</v>
      </c>
      <c r="E204" s="226">
        <v>0.88200000000000001</v>
      </c>
      <c r="F204" s="227">
        <f t="shared" si="6"/>
        <v>-4.5454545454545525E-2</v>
      </c>
      <c r="G204" s="184"/>
      <c r="H204" s="184"/>
      <c r="I204" s="228"/>
      <c r="K204" s="228"/>
      <c r="M204" s="228"/>
    </row>
    <row r="205" spans="1:13" x14ac:dyDescent="0.2">
      <c r="A205" s="224" t="s">
        <v>2861</v>
      </c>
      <c r="B205" s="225">
        <v>0.92400000000000004</v>
      </c>
      <c r="C205" s="226">
        <v>0.86599999999999999</v>
      </c>
      <c r="D205" s="227">
        <f t="shared" si="7"/>
        <v>-6.277056277056281E-2</v>
      </c>
      <c r="E205" s="226">
        <v>0.88200000000000001</v>
      </c>
      <c r="F205" s="227">
        <f t="shared" si="6"/>
        <v>-4.5454545454545525E-2</v>
      </c>
      <c r="G205" s="184"/>
      <c r="H205" s="184"/>
      <c r="I205" s="228"/>
      <c r="K205" s="228"/>
      <c r="M205" s="228"/>
    </row>
    <row r="206" spans="1:13" x14ac:dyDescent="0.2">
      <c r="A206" s="229" t="s">
        <v>2862</v>
      </c>
      <c r="B206" s="230">
        <v>0.77800000000000002</v>
      </c>
      <c r="C206" s="231">
        <v>0.86699999999999999</v>
      </c>
      <c r="D206" s="232">
        <f t="shared" si="7"/>
        <v>0.11439588688946012</v>
      </c>
      <c r="E206" s="231">
        <v>0.84699999999999998</v>
      </c>
      <c r="F206" s="232">
        <f t="shared" si="6"/>
        <v>8.8688946015424097E-2</v>
      </c>
      <c r="G206" s="184"/>
      <c r="H206" s="184"/>
      <c r="I206" s="228"/>
      <c r="K206" s="228"/>
      <c r="M206" s="228"/>
    </row>
    <row r="207" spans="1:13" x14ac:dyDescent="0.2">
      <c r="A207" s="233" t="s">
        <v>2863</v>
      </c>
      <c r="B207" s="234">
        <v>0.91</v>
      </c>
      <c r="C207" s="235">
        <v>0.86799999999999999</v>
      </c>
      <c r="D207" s="236">
        <f t="shared" si="7"/>
        <v>-4.6153846153846212E-2</v>
      </c>
      <c r="E207" s="235">
        <v>0.88</v>
      </c>
      <c r="F207" s="236">
        <f t="shared" si="6"/>
        <v>-3.2967032967032961E-2</v>
      </c>
      <c r="G207" s="184"/>
      <c r="H207" s="184"/>
      <c r="I207" s="228"/>
      <c r="K207" s="228"/>
      <c r="M207" s="228"/>
    </row>
    <row r="208" spans="1:13" x14ac:dyDescent="0.2">
      <c r="A208" s="224" t="s">
        <v>2864</v>
      </c>
      <c r="B208" s="225">
        <v>1.0029999999999999</v>
      </c>
      <c r="C208" s="226">
        <v>0.87</v>
      </c>
      <c r="D208" s="227">
        <f t="shared" si="7"/>
        <v>-0.13260219341974067</v>
      </c>
      <c r="E208" s="226">
        <v>0.90500000000000003</v>
      </c>
      <c r="F208" s="227">
        <f t="shared" si="6"/>
        <v>-9.7706879361914134E-2</v>
      </c>
      <c r="G208" s="184"/>
      <c r="H208" s="184"/>
      <c r="I208" s="228"/>
      <c r="K208" s="228"/>
      <c r="M208" s="228"/>
    </row>
    <row r="209" spans="1:13" x14ac:dyDescent="0.2">
      <c r="A209" s="224" t="s">
        <v>2865</v>
      </c>
      <c r="B209" s="225">
        <v>0.91</v>
      </c>
      <c r="C209" s="226">
        <v>0.86799999999999999</v>
      </c>
      <c r="D209" s="227">
        <f t="shared" si="7"/>
        <v>-4.6153846153846212E-2</v>
      </c>
      <c r="E209" s="226">
        <v>0.88</v>
      </c>
      <c r="F209" s="227">
        <f t="shared" si="6"/>
        <v>-3.2967032967032961E-2</v>
      </c>
      <c r="G209" s="184"/>
      <c r="H209" s="184"/>
      <c r="I209" s="228"/>
      <c r="K209" s="228"/>
      <c r="M209" s="228"/>
    </row>
    <row r="210" spans="1:13" x14ac:dyDescent="0.2">
      <c r="A210" s="224" t="s">
        <v>2866</v>
      </c>
      <c r="B210" s="225">
        <v>1.0029999999999999</v>
      </c>
      <c r="C210" s="226">
        <v>0.87</v>
      </c>
      <c r="D210" s="227">
        <f t="shared" si="7"/>
        <v>-0.13260219341974067</v>
      </c>
      <c r="E210" s="226">
        <v>0.90500000000000003</v>
      </c>
      <c r="F210" s="227">
        <f t="shared" si="6"/>
        <v>-9.7706879361914134E-2</v>
      </c>
      <c r="G210" s="184"/>
      <c r="H210" s="184"/>
      <c r="I210" s="228"/>
      <c r="K210" s="228"/>
      <c r="M210" s="228"/>
    </row>
    <row r="211" spans="1:13" x14ac:dyDescent="0.2">
      <c r="A211" s="224" t="s">
        <v>2867</v>
      </c>
      <c r="B211" s="225">
        <v>0.89100000000000001</v>
      </c>
      <c r="C211" s="226">
        <v>0.84899999999999998</v>
      </c>
      <c r="D211" s="227">
        <f t="shared" si="7"/>
        <v>-4.7138047138047146E-2</v>
      </c>
      <c r="E211" s="226">
        <v>0.86199999999999999</v>
      </c>
      <c r="F211" s="227">
        <f t="shared" si="6"/>
        <v>-3.2547699214365955E-2</v>
      </c>
      <c r="G211" s="184"/>
      <c r="H211" s="184"/>
      <c r="I211" s="228"/>
      <c r="K211" s="228"/>
      <c r="M211" s="228"/>
    </row>
    <row r="212" spans="1:13" x14ac:dyDescent="0.2">
      <c r="A212" s="224" t="s">
        <v>2868</v>
      </c>
      <c r="B212" s="225">
        <v>0.89100000000000001</v>
      </c>
      <c r="C212" s="226">
        <v>0.871</v>
      </c>
      <c r="D212" s="227">
        <f t="shared" si="7"/>
        <v>-2.2446689113355789E-2</v>
      </c>
      <c r="E212" s="226">
        <v>0.878</v>
      </c>
      <c r="F212" s="227">
        <f t="shared" si="6"/>
        <v>-1.4590347923681302E-2</v>
      </c>
      <c r="G212" s="184"/>
      <c r="H212" s="184"/>
      <c r="I212" s="228"/>
      <c r="K212" s="228"/>
      <c r="M212" s="228"/>
    </row>
    <row r="213" spans="1:13" x14ac:dyDescent="0.2">
      <c r="A213" s="224" t="s">
        <v>2869</v>
      </c>
      <c r="B213" s="225">
        <v>0.89100000000000001</v>
      </c>
      <c r="C213" s="226">
        <v>0.871</v>
      </c>
      <c r="D213" s="227">
        <f t="shared" si="7"/>
        <v>-2.2446689113355789E-2</v>
      </c>
      <c r="E213" s="226">
        <v>0.878</v>
      </c>
      <c r="F213" s="227">
        <f t="shared" si="6"/>
        <v>-1.4590347923681302E-2</v>
      </c>
      <c r="G213" s="184"/>
      <c r="H213" s="184"/>
      <c r="I213" s="228"/>
      <c r="K213" s="228"/>
      <c r="M213" s="228"/>
    </row>
    <row r="214" spans="1:13" x14ac:dyDescent="0.2">
      <c r="A214" s="224" t="s">
        <v>2870</v>
      </c>
      <c r="B214" s="225">
        <v>1.0529999999999999</v>
      </c>
      <c r="C214" s="226">
        <v>1.0780000000000001</v>
      </c>
      <c r="D214" s="227">
        <f t="shared" si="7"/>
        <v>2.3741690408357163E-2</v>
      </c>
      <c r="E214" s="226">
        <v>1.0740000000000001</v>
      </c>
      <c r="F214" s="227">
        <f t="shared" si="6"/>
        <v>1.9943019943020168E-2</v>
      </c>
      <c r="G214" s="184"/>
      <c r="H214" s="184"/>
      <c r="I214" s="228"/>
      <c r="K214" s="228"/>
      <c r="M214" s="228"/>
    </row>
    <row r="215" spans="1:13" x14ac:dyDescent="0.2">
      <c r="A215" s="224" t="s">
        <v>2871</v>
      </c>
      <c r="B215" s="225">
        <v>1.107</v>
      </c>
      <c r="C215" s="226">
        <v>1.2390000000000001</v>
      </c>
      <c r="D215" s="227">
        <f t="shared" si="7"/>
        <v>0.11924119241192432</v>
      </c>
      <c r="E215" s="226">
        <v>1.208</v>
      </c>
      <c r="F215" s="227">
        <f t="shared" si="6"/>
        <v>9.1237579042457106E-2</v>
      </c>
      <c r="G215" s="184"/>
      <c r="H215" s="184"/>
      <c r="I215" s="228"/>
      <c r="K215" s="228"/>
      <c r="M215" s="228"/>
    </row>
    <row r="216" spans="1:13" x14ac:dyDescent="0.2">
      <c r="A216" s="224" t="s">
        <v>2872</v>
      </c>
      <c r="B216" s="225">
        <v>1.345</v>
      </c>
      <c r="C216" s="226">
        <v>1.5609999999999999</v>
      </c>
      <c r="D216" s="227">
        <f t="shared" si="7"/>
        <v>0.16059479553903344</v>
      </c>
      <c r="E216" s="226">
        <v>1.51</v>
      </c>
      <c r="F216" s="227">
        <f t="shared" si="6"/>
        <v>0.12267657992565062</v>
      </c>
      <c r="G216" s="184"/>
      <c r="H216" s="184"/>
      <c r="I216" s="228"/>
      <c r="K216" s="228"/>
      <c r="M216" s="228"/>
    </row>
    <row r="217" spans="1:13" x14ac:dyDescent="0.2">
      <c r="A217" s="224" t="s">
        <v>2873</v>
      </c>
      <c r="B217" s="225">
        <v>1.345</v>
      </c>
      <c r="C217" s="226">
        <v>1.5660000000000001</v>
      </c>
      <c r="D217" s="227">
        <f t="shared" si="7"/>
        <v>0.16431226765799267</v>
      </c>
      <c r="E217" s="226">
        <v>1.514</v>
      </c>
      <c r="F217" s="227">
        <f t="shared" si="6"/>
        <v>0.12565055762081778</v>
      </c>
      <c r="G217" s="184"/>
      <c r="H217" s="184"/>
      <c r="I217" s="228"/>
      <c r="K217" s="228"/>
      <c r="M217" s="228"/>
    </row>
    <row r="218" spans="1:13" x14ac:dyDescent="0.2">
      <c r="A218" s="224" t="s">
        <v>2874</v>
      </c>
      <c r="B218" s="225">
        <v>1.0529999999999999</v>
      </c>
      <c r="C218" s="226">
        <v>1.0780000000000001</v>
      </c>
      <c r="D218" s="227">
        <f t="shared" si="7"/>
        <v>2.3741690408357163E-2</v>
      </c>
      <c r="E218" s="226">
        <v>1.0740000000000001</v>
      </c>
      <c r="F218" s="227">
        <f t="shared" si="6"/>
        <v>1.9943019943020168E-2</v>
      </c>
      <c r="G218" s="184"/>
      <c r="H218" s="184"/>
      <c r="I218" s="228"/>
      <c r="K218" s="228"/>
      <c r="M218" s="228"/>
    </row>
    <row r="219" spans="1:13" x14ac:dyDescent="0.2">
      <c r="A219" s="224" t="s">
        <v>2875</v>
      </c>
      <c r="B219" s="225">
        <v>1.345</v>
      </c>
      <c r="C219" s="226">
        <v>1.5609999999999999</v>
      </c>
      <c r="D219" s="227">
        <f t="shared" si="7"/>
        <v>0.16059479553903344</v>
      </c>
      <c r="E219" s="226">
        <v>1.51</v>
      </c>
      <c r="F219" s="227">
        <f t="shared" si="6"/>
        <v>0.12267657992565062</v>
      </c>
      <c r="G219" s="184"/>
      <c r="H219" s="184"/>
      <c r="I219" s="228"/>
      <c r="K219" s="228"/>
      <c r="M219" s="228"/>
    </row>
    <row r="220" spans="1:13" x14ac:dyDescent="0.2">
      <c r="A220" s="224" t="s">
        <v>2876</v>
      </c>
      <c r="B220" s="225">
        <v>0.77800000000000002</v>
      </c>
      <c r="C220" s="226">
        <v>0.77</v>
      </c>
      <c r="D220" s="227">
        <f t="shared" si="7"/>
        <v>-1.0282776349614386E-2</v>
      </c>
      <c r="E220" s="226">
        <v>0.77400000000000002</v>
      </c>
      <c r="F220" s="227">
        <f t="shared" si="6"/>
        <v>-5.1413881748072487E-3</v>
      </c>
      <c r="G220" s="184"/>
      <c r="H220" s="184"/>
      <c r="I220" s="228"/>
      <c r="K220" s="228"/>
      <c r="M220" s="228"/>
    </row>
    <row r="221" spans="1:13" x14ac:dyDescent="0.2">
      <c r="A221" s="224" t="s">
        <v>2877</v>
      </c>
      <c r="B221" s="225">
        <v>0.81699999999999995</v>
      </c>
      <c r="C221" s="226">
        <v>0.80700000000000005</v>
      </c>
      <c r="D221" s="227">
        <f t="shared" si="7"/>
        <v>-1.2239902080783183E-2</v>
      </c>
      <c r="E221" s="226">
        <v>0.81100000000000005</v>
      </c>
      <c r="F221" s="227">
        <f t="shared" si="6"/>
        <v>-7.3439412484699318E-3</v>
      </c>
      <c r="G221" s="184"/>
      <c r="H221" s="184"/>
      <c r="I221" s="228"/>
      <c r="K221" s="228"/>
      <c r="M221" s="228"/>
    </row>
    <row r="222" spans="1:13" x14ac:dyDescent="0.2">
      <c r="A222" s="224" t="s">
        <v>2878</v>
      </c>
      <c r="B222" s="225">
        <v>0.81699999999999995</v>
      </c>
      <c r="C222" s="226">
        <v>0.80700000000000005</v>
      </c>
      <c r="D222" s="227">
        <f t="shared" si="7"/>
        <v>-1.2239902080783183E-2</v>
      </c>
      <c r="E222" s="226">
        <v>0.81100000000000005</v>
      </c>
      <c r="F222" s="227">
        <f t="shared" si="6"/>
        <v>-7.3439412484699318E-3</v>
      </c>
      <c r="G222" s="184"/>
      <c r="H222" s="184"/>
      <c r="I222" s="228"/>
      <c r="K222" s="228"/>
      <c r="M222" s="228"/>
    </row>
    <row r="223" spans="1:13" x14ac:dyDescent="0.2">
      <c r="A223" s="224" t="s">
        <v>2879</v>
      </c>
      <c r="B223" s="225">
        <v>0.85799999999999998</v>
      </c>
      <c r="C223" s="226">
        <v>0.80800000000000005</v>
      </c>
      <c r="D223" s="227">
        <f t="shared" si="7"/>
        <v>-5.8275058275058189E-2</v>
      </c>
      <c r="E223" s="226">
        <v>0.82199999999999995</v>
      </c>
      <c r="F223" s="227">
        <f t="shared" si="6"/>
        <v>-4.1958041958041981E-2</v>
      </c>
      <c r="G223" s="184"/>
      <c r="H223" s="184"/>
      <c r="I223" s="228"/>
      <c r="K223" s="228"/>
      <c r="M223" s="228"/>
    </row>
    <row r="224" spans="1:13" x14ac:dyDescent="0.2">
      <c r="A224" s="224" t="s">
        <v>2880</v>
      </c>
      <c r="B224" s="225">
        <v>0.77800000000000002</v>
      </c>
      <c r="C224" s="226">
        <v>0.78700000000000003</v>
      </c>
      <c r="D224" s="227">
        <f t="shared" si="7"/>
        <v>1.1568123393316254E-2</v>
      </c>
      <c r="E224" s="226">
        <v>0.78700000000000003</v>
      </c>
      <c r="F224" s="227">
        <f t="shared" si="6"/>
        <v>1.1568123393316254E-2</v>
      </c>
      <c r="G224" s="184"/>
      <c r="H224" s="184"/>
      <c r="I224" s="228"/>
      <c r="K224" s="228"/>
      <c r="M224" s="228"/>
    </row>
    <row r="225" spans="1:13" x14ac:dyDescent="0.2">
      <c r="A225" s="224" t="s">
        <v>2881</v>
      </c>
      <c r="B225" s="225">
        <v>0.85799999999999998</v>
      </c>
      <c r="C225" s="226">
        <v>0.95599999999999996</v>
      </c>
      <c r="D225" s="227">
        <f t="shared" si="7"/>
        <v>0.11421911421911424</v>
      </c>
      <c r="E225" s="226">
        <v>0.93400000000000005</v>
      </c>
      <c r="F225" s="227">
        <f t="shared" si="6"/>
        <v>8.8578088578088687E-2</v>
      </c>
      <c r="G225" s="184"/>
      <c r="H225" s="184"/>
      <c r="I225" s="228"/>
      <c r="K225" s="228"/>
      <c r="M225" s="228"/>
    </row>
    <row r="226" spans="1:13" x14ac:dyDescent="0.2">
      <c r="A226" s="224" t="s">
        <v>2882</v>
      </c>
      <c r="B226" s="225">
        <v>0.81699999999999995</v>
      </c>
      <c r="C226" s="226">
        <v>0.86799999999999999</v>
      </c>
      <c r="D226" s="227">
        <f t="shared" si="7"/>
        <v>6.2423500611995086E-2</v>
      </c>
      <c r="E226" s="226">
        <v>0.85799999999999998</v>
      </c>
      <c r="F226" s="227">
        <f t="shared" si="6"/>
        <v>5.0183598531211793E-2</v>
      </c>
      <c r="G226" s="184"/>
      <c r="H226" s="184"/>
      <c r="I226" s="228"/>
      <c r="K226" s="228"/>
      <c r="M226" s="228"/>
    </row>
    <row r="227" spans="1:13" x14ac:dyDescent="0.2">
      <c r="A227" s="224" t="s">
        <v>2883</v>
      </c>
      <c r="B227" s="225">
        <v>0.77800000000000002</v>
      </c>
      <c r="C227" s="226">
        <v>0.85199999999999998</v>
      </c>
      <c r="D227" s="227">
        <f t="shared" si="7"/>
        <v>9.5115681233933103E-2</v>
      </c>
      <c r="E227" s="226">
        <v>0.83499999999999996</v>
      </c>
      <c r="F227" s="227">
        <f t="shared" si="6"/>
        <v>7.3264781491002573E-2</v>
      </c>
      <c r="G227" s="184"/>
      <c r="H227" s="184"/>
      <c r="I227" s="228"/>
      <c r="K227" s="228"/>
      <c r="M227" s="228"/>
    </row>
    <row r="228" spans="1:13" x14ac:dyDescent="0.2">
      <c r="A228" s="224" t="s">
        <v>2884</v>
      </c>
      <c r="B228" s="225">
        <v>0.77800000000000002</v>
      </c>
      <c r="C228" s="226">
        <v>0.75900000000000001</v>
      </c>
      <c r="D228" s="227">
        <f t="shared" si="7"/>
        <v>-2.4421593830334265E-2</v>
      </c>
      <c r="E228" s="226">
        <v>0.76500000000000001</v>
      </c>
      <c r="F228" s="227">
        <f t="shared" si="6"/>
        <v>-1.6709511568123392E-2</v>
      </c>
      <c r="G228" s="184"/>
      <c r="H228" s="184"/>
      <c r="I228" s="228"/>
      <c r="K228" s="228"/>
      <c r="M228" s="228"/>
    </row>
    <row r="229" spans="1:13" x14ac:dyDescent="0.2">
      <c r="A229" s="224" t="s">
        <v>2885</v>
      </c>
      <c r="B229" s="225">
        <v>0.94599999999999995</v>
      </c>
      <c r="C229" s="226">
        <v>1.04</v>
      </c>
      <c r="D229" s="227">
        <f t="shared" si="7"/>
        <v>9.9365750528541241E-2</v>
      </c>
      <c r="E229" s="226">
        <v>1.0189999999999999</v>
      </c>
      <c r="F229" s="227">
        <f t="shared" si="6"/>
        <v>7.7167019027484018E-2</v>
      </c>
      <c r="G229" s="184"/>
      <c r="H229" s="184"/>
      <c r="I229" s="228"/>
      <c r="K229" s="228"/>
      <c r="M229" s="228"/>
    </row>
    <row r="230" spans="1:13" x14ac:dyDescent="0.2">
      <c r="A230" s="224" t="s">
        <v>2886</v>
      </c>
      <c r="B230" s="225">
        <v>0.81699999999999995</v>
      </c>
      <c r="C230" s="226">
        <v>0.80200000000000005</v>
      </c>
      <c r="D230" s="227">
        <f t="shared" si="7"/>
        <v>-1.8359853121174941E-2</v>
      </c>
      <c r="E230" s="226">
        <v>0.80800000000000005</v>
      </c>
      <c r="F230" s="227">
        <f t="shared" si="6"/>
        <v>-1.1015911872704898E-2</v>
      </c>
      <c r="G230" s="184"/>
      <c r="H230" s="184"/>
      <c r="I230" s="228"/>
      <c r="K230" s="228"/>
      <c r="M230" s="228"/>
    </row>
    <row r="231" spans="1:13" x14ac:dyDescent="0.2">
      <c r="A231" s="224" t="s">
        <v>2887</v>
      </c>
      <c r="B231" s="225">
        <v>0.81699999999999995</v>
      </c>
      <c r="C231" s="226">
        <v>0.8</v>
      </c>
      <c r="D231" s="227">
        <f t="shared" si="7"/>
        <v>-2.0807833537331621E-2</v>
      </c>
      <c r="E231" s="226">
        <v>0.80600000000000005</v>
      </c>
      <c r="F231" s="227">
        <f t="shared" si="6"/>
        <v>-1.3463892288861579E-2</v>
      </c>
      <c r="G231" s="184"/>
      <c r="H231" s="184"/>
      <c r="I231" s="228"/>
      <c r="K231" s="228"/>
      <c r="M231" s="228"/>
    </row>
    <row r="232" spans="1:13" x14ac:dyDescent="0.2">
      <c r="A232" s="224" t="s">
        <v>2888</v>
      </c>
      <c r="B232" s="225">
        <v>0.81699999999999995</v>
      </c>
      <c r="C232" s="226">
        <v>0.79100000000000004</v>
      </c>
      <c r="D232" s="227">
        <f t="shared" si="7"/>
        <v>-3.182374541003663E-2</v>
      </c>
      <c r="E232" s="226">
        <v>0.79900000000000004</v>
      </c>
      <c r="F232" s="227">
        <f t="shared" si="6"/>
        <v>-2.2031823745409906E-2</v>
      </c>
      <c r="G232" s="184"/>
      <c r="H232" s="184"/>
      <c r="I232" s="228"/>
      <c r="K232" s="228"/>
      <c r="M232" s="228"/>
    </row>
    <row r="233" spans="1:13" x14ac:dyDescent="0.2">
      <c r="A233" s="224" t="s">
        <v>2889</v>
      </c>
      <c r="B233" s="225">
        <v>0.81699999999999995</v>
      </c>
      <c r="C233" s="226">
        <v>0.80700000000000005</v>
      </c>
      <c r="D233" s="227">
        <f t="shared" si="7"/>
        <v>-1.2239902080783183E-2</v>
      </c>
      <c r="E233" s="226">
        <v>0.81100000000000005</v>
      </c>
      <c r="F233" s="227">
        <f t="shared" si="6"/>
        <v>-7.3439412484699318E-3</v>
      </c>
      <c r="G233" s="184"/>
      <c r="H233" s="184"/>
      <c r="I233" s="228"/>
      <c r="K233" s="228"/>
      <c r="M233" s="228"/>
    </row>
    <row r="234" spans="1:13" x14ac:dyDescent="0.2">
      <c r="A234" s="224" t="s">
        <v>2890</v>
      </c>
      <c r="B234" s="225">
        <v>0.81699999999999995</v>
      </c>
      <c r="C234" s="226">
        <v>0.80700000000000005</v>
      </c>
      <c r="D234" s="227">
        <f t="shared" si="7"/>
        <v>-1.2239902080783183E-2</v>
      </c>
      <c r="E234" s="226">
        <v>0.81100000000000005</v>
      </c>
      <c r="F234" s="227">
        <f t="shared" si="6"/>
        <v>-7.3439412484699318E-3</v>
      </c>
      <c r="G234" s="184"/>
      <c r="H234" s="184"/>
      <c r="I234" s="228"/>
      <c r="K234" s="228"/>
      <c r="M234" s="228"/>
    </row>
    <row r="235" spans="1:13" x14ac:dyDescent="0.2">
      <c r="A235" s="224" t="s">
        <v>2891</v>
      </c>
      <c r="B235" s="225">
        <v>0.85799999999999998</v>
      </c>
      <c r="C235" s="226">
        <v>0.80800000000000005</v>
      </c>
      <c r="D235" s="227">
        <f t="shared" si="7"/>
        <v>-5.8275058275058189E-2</v>
      </c>
      <c r="E235" s="226">
        <v>0.82199999999999995</v>
      </c>
      <c r="F235" s="227">
        <f t="shared" si="6"/>
        <v>-4.1958041958041981E-2</v>
      </c>
      <c r="G235" s="184"/>
      <c r="H235" s="184"/>
      <c r="I235" s="228"/>
      <c r="K235" s="228"/>
      <c r="M235" s="228"/>
    </row>
    <row r="236" spans="1:13" x14ac:dyDescent="0.2">
      <c r="A236" s="224" t="s">
        <v>2892</v>
      </c>
      <c r="B236" s="225">
        <v>1.1499999999999999</v>
      </c>
      <c r="C236" s="226">
        <v>1.155</v>
      </c>
      <c r="D236" s="227">
        <f t="shared" si="7"/>
        <v>4.3478260869567187E-3</v>
      </c>
      <c r="E236" s="226">
        <v>1.157</v>
      </c>
      <c r="F236" s="227">
        <f t="shared" si="6"/>
        <v>6.0869565217391841E-3</v>
      </c>
      <c r="G236" s="184"/>
      <c r="H236" s="184"/>
      <c r="I236" s="228"/>
      <c r="K236" s="228"/>
      <c r="M236" s="228"/>
    </row>
    <row r="237" spans="1:13" x14ac:dyDescent="0.2">
      <c r="A237" s="224" t="s">
        <v>2893</v>
      </c>
      <c r="B237" s="225">
        <v>1.1499999999999999</v>
      </c>
      <c r="C237" s="226">
        <v>1.155</v>
      </c>
      <c r="D237" s="227">
        <f t="shared" si="7"/>
        <v>4.3478260869567187E-3</v>
      </c>
      <c r="E237" s="226">
        <v>1.157</v>
      </c>
      <c r="F237" s="227">
        <f t="shared" si="6"/>
        <v>6.0869565217391841E-3</v>
      </c>
      <c r="G237" s="184"/>
      <c r="H237" s="184"/>
      <c r="I237" s="228"/>
      <c r="K237" s="228"/>
      <c r="M237" s="228"/>
    </row>
    <row r="238" spans="1:13" x14ac:dyDescent="0.2">
      <c r="A238" s="224" t="s">
        <v>2894</v>
      </c>
      <c r="B238" s="225">
        <v>0.94599999999999995</v>
      </c>
      <c r="C238" s="226">
        <v>0.85599999999999998</v>
      </c>
      <c r="D238" s="227">
        <f t="shared" si="7"/>
        <v>-9.5137420718816035E-2</v>
      </c>
      <c r="E238" s="226">
        <v>0.88100000000000001</v>
      </c>
      <c r="F238" s="227">
        <f t="shared" si="6"/>
        <v>-6.8710359408033828E-2</v>
      </c>
      <c r="G238" s="184"/>
      <c r="H238" s="184"/>
      <c r="I238" s="228"/>
      <c r="K238" s="228"/>
      <c r="M238" s="228"/>
    </row>
    <row r="239" spans="1:13" x14ac:dyDescent="0.2">
      <c r="A239" s="224" t="s">
        <v>2895</v>
      </c>
      <c r="B239" s="225">
        <v>0.85799999999999998</v>
      </c>
      <c r="C239" s="226">
        <v>0.78</v>
      </c>
      <c r="D239" s="227">
        <f t="shared" si="7"/>
        <v>-9.0909090909090828E-2</v>
      </c>
      <c r="E239" s="226">
        <v>0.80100000000000005</v>
      </c>
      <c r="F239" s="227">
        <f t="shared" si="6"/>
        <v>-6.6433566433566349E-2</v>
      </c>
      <c r="G239" s="184"/>
      <c r="H239" s="184"/>
      <c r="I239" s="228"/>
      <c r="K239" s="228"/>
      <c r="M239" s="228"/>
    </row>
    <row r="240" spans="1:13" x14ac:dyDescent="0.2">
      <c r="A240" s="224" t="s">
        <v>2896</v>
      </c>
      <c r="B240" s="225">
        <v>1.208</v>
      </c>
      <c r="C240" s="226">
        <v>1.641</v>
      </c>
      <c r="D240" s="227">
        <f t="shared" si="7"/>
        <v>0.35844370860927155</v>
      </c>
      <c r="E240" s="226">
        <v>1.536</v>
      </c>
      <c r="F240" s="227">
        <f t="shared" si="6"/>
        <v>0.27152317880794707</v>
      </c>
      <c r="G240" s="184"/>
      <c r="H240" s="184"/>
      <c r="I240" s="228"/>
      <c r="K240" s="228"/>
      <c r="M240" s="228"/>
    </row>
    <row r="241" spans="1:13" x14ac:dyDescent="0.2">
      <c r="A241" s="224" t="s">
        <v>2897</v>
      </c>
      <c r="B241" s="225">
        <v>1.095</v>
      </c>
      <c r="C241" s="226">
        <v>1.2090000000000001</v>
      </c>
      <c r="D241" s="227">
        <f t="shared" si="7"/>
        <v>0.10410958904109591</v>
      </c>
      <c r="E241" s="226">
        <v>1.1839999999999999</v>
      </c>
      <c r="F241" s="227">
        <f t="shared" si="6"/>
        <v>8.1278538812785461E-2</v>
      </c>
      <c r="G241" s="184"/>
      <c r="H241" s="184"/>
      <c r="I241" s="228"/>
      <c r="K241" s="228"/>
      <c r="M241" s="228"/>
    </row>
    <row r="242" spans="1:13" x14ac:dyDescent="0.2">
      <c r="A242" s="224" t="s">
        <v>2898</v>
      </c>
      <c r="B242" s="225">
        <v>1.095</v>
      </c>
      <c r="C242" s="226">
        <v>1.2090000000000001</v>
      </c>
      <c r="D242" s="227">
        <f t="shared" si="7"/>
        <v>0.10410958904109591</v>
      </c>
      <c r="E242" s="226">
        <v>1.1839999999999999</v>
      </c>
      <c r="F242" s="227">
        <f t="shared" si="6"/>
        <v>8.1278538812785461E-2</v>
      </c>
      <c r="G242" s="184"/>
      <c r="H242" s="184"/>
      <c r="I242" s="228"/>
      <c r="K242" s="228"/>
      <c r="M242" s="228"/>
    </row>
    <row r="243" spans="1:13" x14ac:dyDescent="0.2">
      <c r="A243" s="224" t="s">
        <v>2899</v>
      </c>
      <c r="B243" s="225">
        <v>1.2529999999999999</v>
      </c>
      <c r="C243" s="226">
        <v>1.476</v>
      </c>
      <c r="D243" s="227">
        <f t="shared" si="7"/>
        <v>0.17797286512370314</v>
      </c>
      <c r="E243" s="226">
        <v>1.4239999999999999</v>
      </c>
      <c r="F243" s="227">
        <f t="shared" si="6"/>
        <v>0.13647246608140473</v>
      </c>
      <c r="G243" s="184"/>
      <c r="H243" s="184"/>
      <c r="I243" s="228"/>
      <c r="K243" s="228"/>
      <c r="M243" s="228"/>
    </row>
    <row r="244" spans="1:13" x14ac:dyDescent="0.2">
      <c r="A244" s="224" t="s">
        <v>2900</v>
      </c>
      <c r="B244" s="225">
        <v>1.095</v>
      </c>
      <c r="C244" s="226">
        <v>1.095</v>
      </c>
      <c r="D244" s="227">
        <f t="shared" si="7"/>
        <v>0</v>
      </c>
      <c r="E244" s="226">
        <v>1.0980000000000001</v>
      </c>
      <c r="F244" s="227">
        <f t="shared" si="6"/>
        <v>2.73972602739736E-3</v>
      </c>
      <c r="G244" s="184"/>
      <c r="H244" s="184"/>
      <c r="I244" s="228"/>
      <c r="K244" s="228"/>
      <c r="M244" s="228"/>
    </row>
    <row r="245" spans="1:13" x14ac:dyDescent="0.2">
      <c r="A245" s="224" t="s">
        <v>2901</v>
      </c>
      <c r="B245" s="225">
        <v>1.095</v>
      </c>
      <c r="C245" s="226">
        <v>1.095</v>
      </c>
      <c r="D245" s="227">
        <f t="shared" si="7"/>
        <v>0</v>
      </c>
      <c r="E245" s="226">
        <v>1.0980000000000001</v>
      </c>
      <c r="F245" s="227">
        <f t="shared" si="6"/>
        <v>2.73972602739736E-3</v>
      </c>
      <c r="G245" s="184"/>
      <c r="H245" s="184"/>
      <c r="I245" s="228"/>
      <c r="K245" s="228"/>
      <c r="M245" s="228"/>
    </row>
    <row r="246" spans="1:13" x14ac:dyDescent="0.2">
      <c r="A246" s="224" t="s">
        <v>2902</v>
      </c>
      <c r="B246" s="225">
        <v>1.03</v>
      </c>
      <c r="C246" s="226">
        <v>1.2090000000000001</v>
      </c>
      <c r="D246" s="227">
        <f t="shared" si="7"/>
        <v>0.17378640776699039</v>
      </c>
      <c r="E246" s="226">
        <v>1.167</v>
      </c>
      <c r="F246" s="227">
        <f t="shared" si="6"/>
        <v>0.13300970873786411</v>
      </c>
      <c r="G246" s="184"/>
      <c r="H246" s="184"/>
      <c r="I246" s="228"/>
      <c r="K246" s="228"/>
      <c r="M246" s="228"/>
    </row>
    <row r="247" spans="1:13" x14ac:dyDescent="0.2">
      <c r="A247" s="224" t="s">
        <v>2903</v>
      </c>
      <c r="B247" s="225">
        <v>1.03</v>
      </c>
      <c r="C247" s="226">
        <v>1.2090000000000001</v>
      </c>
      <c r="D247" s="227">
        <f t="shared" si="7"/>
        <v>0.17378640776699039</v>
      </c>
      <c r="E247" s="226">
        <v>1.167</v>
      </c>
      <c r="F247" s="227">
        <f t="shared" si="6"/>
        <v>0.13300970873786411</v>
      </c>
      <c r="G247" s="184"/>
      <c r="H247" s="184"/>
      <c r="I247" s="228"/>
      <c r="K247" s="228"/>
      <c r="M247" s="228"/>
    </row>
    <row r="248" spans="1:13" x14ac:dyDescent="0.2">
      <c r="A248" s="224" t="s">
        <v>2904</v>
      </c>
      <c r="B248" s="225">
        <v>1.851</v>
      </c>
      <c r="C248" s="226">
        <v>1.3420000000000001</v>
      </c>
      <c r="D248" s="227">
        <f t="shared" si="7"/>
        <v>-0.27498649378714202</v>
      </c>
      <c r="E248" s="226">
        <v>1.4730000000000001</v>
      </c>
      <c r="F248" s="227">
        <f t="shared" si="6"/>
        <v>-0.20421393841166935</v>
      </c>
      <c r="G248" s="184"/>
      <c r="H248" s="184"/>
      <c r="I248" s="228"/>
      <c r="K248" s="228"/>
      <c r="M248" s="228"/>
    </row>
    <row r="249" spans="1:13" x14ac:dyDescent="0.2">
      <c r="A249" s="224" t="s">
        <v>2905</v>
      </c>
      <c r="B249" s="225">
        <v>1.1499999999999999</v>
      </c>
      <c r="C249" s="226">
        <v>1.3340000000000001</v>
      </c>
      <c r="D249" s="227">
        <f t="shared" si="7"/>
        <v>0.16000000000000014</v>
      </c>
      <c r="E249" s="226">
        <v>1.2909999999999999</v>
      </c>
      <c r="F249" s="227">
        <f t="shared" si="6"/>
        <v>0.12260869565217392</v>
      </c>
      <c r="G249" s="184"/>
      <c r="H249" s="184"/>
      <c r="I249" s="228"/>
      <c r="K249" s="228"/>
      <c r="M249" s="228"/>
    </row>
    <row r="250" spans="1:13" x14ac:dyDescent="0.2">
      <c r="A250" s="224" t="s">
        <v>2906</v>
      </c>
      <c r="B250" s="225">
        <v>1.1499999999999999</v>
      </c>
      <c r="C250" s="226">
        <v>1.3340000000000001</v>
      </c>
      <c r="D250" s="227">
        <f t="shared" si="7"/>
        <v>0.16000000000000014</v>
      </c>
      <c r="E250" s="226">
        <v>1.2909999999999999</v>
      </c>
      <c r="F250" s="227">
        <f t="shared" si="6"/>
        <v>0.12260869565217392</v>
      </c>
      <c r="G250" s="184"/>
      <c r="H250" s="184"/>
      <c r="I250" s="228"/>
      <c r="K250" s="228"/>
      <c r="M250" s="228"/>
    </row>
    <row r="251" spans="1:13" x14ac:dyDescent="0.2">
      <c r="A251" s="224" t="s">
        <v>2907</v>
      </c>
      <c r="B251" s="225">
        <v>0.85799999999999998</v>
      </c>
      <c r="C251" s="226">
        <v>0.76600000000000001</v>
      </c>
      <c r="D251" s="227">
        <f t="shared" si="7"/>
        <v>-0.10722610722610715</v>
      </c>
      <c r="E251" s="226">
        <v>0.79100000000000004</v>
      </c>
      <c r="F251" s="227">
        <f t="shared" si="6"/>
        <v>-7.8088578088578053E-2</v>
      </c>
      <c r="G251" s="184"/>
      <c r="H251" s="184"/>
      <c r="I251" s="228"/>
      <c r="K251" s="228"/>
      <c r="M251" s="228"/>
    </row>
    <row r="252" spans="1:13" x14ac:dyDescent="0.2">
      <c r="A252" s="224" t="s">
        <v>2908</v>
      </c>
      <c r="B252" s="225">
        <v>1.381</v>
      </c>
      <c r="C252" s="226">
        <v>1.9359999999999999</v>
      </c>
      <c r="D252" s="227">
        <f t="shared" si="7"/>
        <v>0.40188269370021712</v>
      </c>
      <c r="E252" s="226">
        <v>1.8009999999999999</v>
      </c>
      <c r="F252" s="227">
        <f t="shared" si="6"/>
        <v>0.30412744388124535</v>
      </c>
      <c r="G252" s="184"/>
      <c r="H252" s="184"/>
      <c r="I252" s="228"/>
      <c r="K252" s="228"/>
      <c r="M252" s="228"/>
    </row>
    <row r="253" spans="1:13" x14ac:dyDescent="0.2">
      <c r="A253" s="224" t="s">
        <v>2909</v>
      </c>
      <c r="B253" s="225">
        <v>1.381</v>
      </c>
      <c r="C253" s="226">
        <v>1.9359999999999999</v>
      </c>
      <c r="D253" s="227">
        <f t="shared" si="7"/>
        <v>0.40188269370021712</v>
      </c>
      <c r="E253" s="226">
        <v>1.8009999999999999</v>
      </c>
      <c r="F253" s="227">
        <f t="shared" si="6"/>
        <v>0.30412744388124535</v>
      </c>
      <c r="G253" s="184"/>
      <c r="H253" s="184"/>
      <c r="I253" s="228"/>
      <c r="K253" s="228"/>
      <c r="M253" s="228"/>
    </row>
    <row r="254" spans="1:13" x14ac:dyDescent="0.2">
      <c r="A254" s="224" t="s">
        <v>2910</v>
      </c>
      <c r="B254" s="225">
        <v>1.3149999999999999</v>
      </c>
      <c r="C254" s="226">
        <v>1.724</v>
      </c>
      <c r="D254" s="227">
        <f t="shared" si="7"/>
        <v>0.31102661596958181</v>
      </c>
      <c r="E254" s="226">
        <v>1.6259999999999999</v>
      </c>
      <c r="F254" s="227">
        <f t="shared" si="6"/>
        <v>0.23650190114068437</v>
      </c>
      <c r="G254" s="184"/>
      <c r="H254" s="184"/>
      <c r="I254" s="228"/>
      <c r="K254" s="228"/>
      <c r="M254" s="228"/>
    </row>
    <row r="255" spans="1:13" x14ac:dyDescent="0.2">
      <c r="A255" s="229" t="s">
        <v>2911</v>
      </c>
      <c r="B255" s="230">
        <v>1.3149999999999999</v>
      </c>
      <c r="C255" s="231">
        <v>1.724</v>
      </c>
      <c r="D255" s="232">
        <f t="shared" si="7"/>
        <v>0.31102661596958181</v>
      </c>
      <c r="E255" s="231">
        <v>1.6259999999999999</v>
      </c>
      <c r="F255" s="232">
        <f t="shared" si="6"/>
        <v>0.23650190114068437</v>
      </c>
      <c r="G255" s="184"/>
      <c r="H255" s="184"/>
      <c r="I255" s="228"/>
      <c r="K255" s="228"/>
      <c r="M255" s="228"/>
    </row>
    <row r="256" spans="1:13" x14ac:dyDescent="0.2">
      <c r="A256" s="233" t="s">
        <v>2912</v>
      </c>
      <c r="B256" s="234">
        <v>1.1930000000000001</v>
      </c>
      <c r="C256" s="235">
        <v>1.2090000000000001</v>
      </c>
      <c r="D256" s="236">
        <f t="shared" si="7"/>
        <v>1.3411567476948827E-2</v>
      </c>
      <c r="E256" s="235">
        <v>1.208</v>
      </c>
      <c r="F256" s="236">
        <f t="shared" si="6"/>
        <v>1.2573344509639428E-2</v>
      </c>
      <c r="G256" s="184"/>
      <c r="H256" s="184"/>
      <c r="I256" s="228"/>
      <c r="K256" s="228"/>
      <c r="M256" s="228"/>
    </row>
    <row r="257" spans="1:13" x14ac:dyDescent="0.2">
      <c r="A257" s="224" t="s">
        <v>2913</v>
      </c>
      <c r="B257" s="225">
        <v>0.85799999999999998</v>
      </c>
      <c r="C257" s="226">
        <v>0.78</v>
      </c>
      <c r="D257" s="227">
        <f t="shared" si="7"/>
        <v>-9.0909090909090828E-2</v>
      </c>
      <c r="E257" s="226">
        <v>0.80100000000000005</v>
      </c>
      <c r="F257" s="227">
        <f t="shared" si="6"/>
        <v>-6.6433566433566349E-2</v>
      </c>
      <c r="G257" s="184"/>
      <c r="H257" s="184"/>
      <c r="I257" s="228"/>
      <c r="K257" s="228"/>
      <c r="M257" s="228"/>
    </row>
    <row r="258" spans="1:13" x14ac:dyDescent="0.2">
      <c r="A258" s="224" t="s">
        <v>2914</v>
      </c>
      <c r="B258" s="225">
        <v>0.85799999999999998</v>
      </c>
      <c r="C258" s="226">
        <v>0.80400000000000005</v>
      </c>
      <c r="D258" s="227">
        <f t="shared" si="7"/>
        <v>-6.2937062937062915E-2</v>
      </c>
      <c r="E258" s="226">
        <v>0.81899999999999995</v>
      </c>
      <c r="F258" s="227">
        <f t="shared" si="6"/>
        <v>-4.5454545454545525E-2</v>
      </c>
      <c r="G258" s="184"/>
      <c r="H258" s="184"/>
      <c r="I258" s="228"/>
      <c r="K258" s="228"/>
      <c r="M258" s="228"/>
    </row>
    <row r="259" spans="1:13" x14ac:dyDescent="0.2">
      <c r="A259" s="224" t="s">
        <v>2915</v>
      </c>
      <c r="B259" s="225">
        <v>1.0429999999999999</v>
      </c>
      <c r="C259" s="226">
        <v>0.92700000000000005</v>
      </c>
      <c r="D259" s="227">
        <f t="shared" si="7"/>
        <v>-0.1112176414189836</v>
      </c>
      <c r="E259" s="226">
        <v>0.95799999999999996</v>
      </c>
      <c r="F259" s="227">
        <f t="shared" si="6"/>
        <v>-8.1495685522531169E-2</v>
      </c>
      <c r="G259" s="184"/>
      <c r="H259" s="184"/>
      <c r="I259" s="228"/>
      <c r="K259" s="228"/>
      <c r="M259" s="228"/>
    </row>
    <row r="260" spans="1:13" x14ac:dyDescent="0.2">
      <c r="A260" s="224" t="s">
        <v>2916</v>
      </c>
      <c r="B260" s="225">
        <v>0.94599999999999995</v>
      </c>
      <c r="C260" s="226">
        <v>0.88200000000000001</v>
      </c>
      <c r="D260" s="227">
        <f t="shared" si="7"/>
        <v>-6.7653276955602526E-2</v>
      </c>
      <c r="E260" s="226">
        <v>0.9</v>
      </c>
      <c r="F260" s="227">
        <f t="shared" si="6"/>
        <v>-4.8625792811839208E-2</v>
      </c>
      <c r="G260" s="184"/>
      <c r="H260" s="184"/>
      <c r="I260" s="228"/>
      <c r="K260" s="228"/>
      <c r="M260" s="228"/>
    </row>
    <row r="261" spans="1:13" x14ac:dyDescent="0.2">
      <c r="A261" s="224" t="s">
        <v>2917</v>
      </c>
      <c r="B261" s="225">
        <v>0.94599999999999995</v>
      </c>
      <c r="C261" s="226">
        <v>0.92</v>
      </c>
      <c r="D261" s="227">
        <f t="shared" si="7"/>
        <v>-2.7484143763213398E-2</v>
      </c>
      <c r="E261" s="226">
        <v>0.92800000000000005</v>
      </c>
      <c r="F261" s="227">
        <f t="shared" si="6"/>
        <v>-1.9027484143763096E-2</v>
      </c>
      <c r="G261" s="184"/>
      <c r="H261" s="184"/>
      <c r="I261" s="228"/>
      <c r="K261" s="228"/>
      <c r="M261" s="228"/>
    </row>
    <row r="262" spans="1:13" x14ac:dyDescent="0.2">
      <c r="A262" s="224" t="s">
        <v>2918</v>
      </c>
      <c r="B262" s="225">
        <v>0.81699999999999995</v>
      </c>
      <c r="C262" s="226">
        <v>0.77800000000000002</v>
      </c>
      <c r="D262" s="227">
        <f t="shared" si="7"/>
        <v>-4.7735618115055001E-2</v>
      </c>
      <c r="E262" s="226">
        <v>0.78900000000000003</v>
      </c>
      <c r="F262" s="227">
        <f t="shared" si="6"/>
        <v>-3.4271725826193311E-2</v>
      </c>
      <c r="G262" s="184"/>
      <c r="H262" s="184"/>
      <c r="I262" s="228"/>
      <c r="K262" s="228"/>
      <c r="M262" s="228"/>
    </row>
    <row r="263" spans="1:13" x14ac:dyDescent="0.2">
      <c r="A263" s="224" t="s">
        <v>2919</v>
      </c>
      <c r="B263" s="225">
        <v>1.0429999999999999</v>
      </c>
      <c r="C263" s="226">
        <v>0.995</v>
      </c>
      <c r="D263" s="227">
        <f t="shared" si="7"/>
        <v>-4.602109300095869E-2</v>
      </c>
      <c r="E263" s="226">
        <v>1.01</v>
      </c>
      <c r="F263" s="227">
        <f t="shared" si="6"/>
        <v>-3.1639501438159079E-2</v>
      </c>
      <c r="G263" s="184"/>
      <c r="H263" s="184"/>
      <c r="I263" s="228"/>
      <c r="K263" s="228"/>
      <c r="M263" s="228"/>
    </row>
    <row r="264" spans="1:13" x14ac:dyDescent="0.2">
      <c r="A264" s="224" t="s">
        <v>2920</v>
      </c>
      <c r="B264" s="225">
        <v>0.81699999999999995</v>
      </c>
      <c r="C264" s="226">
        <v>0.72599999999999998</v>
      </c>
      <c r="D264" s="227">
        <f t="shared" si="7"/>
        <v>-0.11138310893512848</v>
      </c>
      <c r="E264" s="226">
        <v>0.751</v>
      </c>
      <c r="F264" s="227">
        <f t="shared" si="6"/>
        <v>-8.0783353733170027E-2</v>
      </c>
      <c r="G264" s="184"/>
      <c r="H264" s="184"/>
      <c r="I264" s="228"/>
      <c r="K264" s="228"/>
      <c r="M264" s="228"/>
    </row>
    <row r="265" spans="1:13" x14ac:dyDescent="0.2">
      <c r="A265" s="224" t="s">
        <v>2921</v>
      </c>
      <c r="B265" s="225">
        <v>1.1499999999999999</v>
      </c>
      <c r="C265" s="226">
        <v>0.92700000000000005</v>
      </c>
      <c r="D265" s="227">
        <f t="shared" si="7"/>
        <v>-0.19391304347826077</v>
      </c>
      <c r="E265" s="226">
        <v>0.98499999999999999</v>
      </c>
      <c r="F265" s="227">
        <f t="shared" si="6"/>
        <v>-0.14347826086956517</v>
      </c>
      <c r="G265" s="184"/>
      <c r="H265" s="184"/>
      <c r="I265" s="228"/>
      <c r="K265" s="228"/>
      <c r="M265" s="228"/>
    </row>
    <row r="266" spans="1:13" x14ac:dyDescent="0.2">
      <c r="A266" s="224" t="s">
        <v>2922</v>
      </c>
      <c r="B266" s="225">
        <v>0.94599999999999995</v>
      </c>
      <c r="C266" s="226">
        <v>0.92</v>
      </c>
      <c r="D266" s="227">
        <f t="shared" si="7"/>
        <v>-2.7484143763213398E-2</v>
      </c>
      <c r="E266" s="226">
        <v>0.92800000000000005</v>
      </c>
      <c r="F266" s="227">
        <f t="shared" si="6"/>
        <v>-1.9027484143763096E-2</v>
      </c>
      <c r="G266" s="184"/>
      <c r="H266" s="184"/>
      <c r="I266" s="228"/>
      <c r="K266" s="228"/>
      <c r="M266" s="228"/>
    </row>
    <row r="267" spans="1:13" x14ac:dyDescent="0.2">
      <c r="A267" s="224" t="s">
        <v>2923</v>
      </c>
      <c r="B267" s="225">
        <v>0.81699999999999995</v>
      </c>
      <c r="C267" s="226">
        <v>0.77800000000000002</v>
      </c>
      <c r="D267" s="227">
        <f t="shared" si="7"/>
        <v>-4.7735618115055001E-2</v>
      </c>
      <c r="E267" s="226">
        <v>0.78900000000000003</v>
      </c>
      <c r="F267" s="227">
        <f t="shared" ref="F267:F330" si="8">E267/B267-1</f>
        <v>-3.4271725826193311E-2</v>
      </c>
      <c r="G267" s="184"/>
      <c r="H267" s="184"/>
      <c r="I267" s="228"/>
      <c r="K267" s="228"/>
      <c r="M267" s="228"/>
    </row>
    <row r="268" spans="1:13" x14ac:dyDescent="0.2">
      <c r="A268" s="224" t="s">
        <v>2924</v>
      </c>
      <c r="B268" s="225">
        <v>0.81699999999999995</v>
      </c>
      <c r="C268" s="226">
        <v>0.72599999999999998</v>
      </c>
      <c r="D268" s="227">
        <f t="shared" ref="D268:D331" si="9">C268/B268-1</f>
        <v>-0.11138310893512848</v>
      </c>
      <c r="E268" s="226">
        <v>0.751</v>
      </c>
      <c r="F268" s="227">
        <f t="shared" si="8"/>
        <v>-8.0783353733170027E-2</v>
      </c>
      <c r="G268" s="184"/>
      <c r="H268" s="184"/>
      <c r="I268" s="228"/>
      <c r="K268" s="228"/>
      <c r="M268" s="228"/>
    </row>
    <row r="269" spans="1:13" x14ac:dyDescent="0.2">
      <c r="A269" s="224" t="s">
        <v>2925</v>
      </c>
      <c r="B269" s="225">
        <v>0.81699999999999995</v>
      </c>
      <c r="C269" s="226">
        <v>0.82599999999999996</v>
      </c>
      <c r="D269" s="227">
        <f t="shared" si="9"/>
        <v>1.101591187270512E-2</v>
      </c>
      <c r="E269" s="226">
        <v>0.82599999999999996</v>
      </c>
      <c r="F269" s="227">
        <f t="shared" si="8"/>
        <v>1.101591187270512E-2</v>
      </c>
      <c r="G269" s="184"/>
      <c r="H269" s="184"/>
      <c r="I269" s="228"/>
      <c r="K269" s="228"/>
      <c r="M269" s="228"/>
    </row>
    <row r="270" spans="1:13" x14ac:dyDescent="0.2">
      <c r="A270" s="224" t="s">
        <v>2926</v>
      </c>
      <c r="B270" s="225">
        <v>1.1930000000000001</v>
      </c>
      <c r="C270" s="226">
        <v>1.2070000000000001</v>
      </c>
      <c r="D270" s="227">
        <f t="shared" si="9"/>
        <v>1.1735121542330251E-2</v>
      </c>
      <c r="E270" s="226">
        <v>1.206</v>
      </c>
      <c r="F270" s="227">
        <f t="shared" si="8"/>
        <v>1.0896898575020852E-2</v>
      </c>
      <c r="G270" s="184"/>
      <c r="H270" s="184"/>
      <c r="I270" s="228"/>
      <c r="K270" s="228"/>
      <c r="M270" s="228"/>
    </row>
    <row r="271" spans="1:13" x14ac:dyDescent="0.2">
      <c r="A271" s="224" t="s">
        <v>2927</v>
      </c>
      <c r="B271" s="225">
        <v>1.1930000000000001</v>
      </c>
      <c r="C271" s="226">
        <v>1.212</v>
      </c>
      <c r="D271" s="227">
        <f t="shared" si="9"/>
        <v>1.5926236378876801E-2</v>
      </c>
      <c r="E271" s="226">
        <v>1.21</v>
      </c>
      <c r="F271" s="227">
        <f t="shared" si="8"/>
        <v>1.4249790444258004E-2</v>
      </c>
      <c r="G271" s="184"/>
      <c r="H271" s="184"/>
      <c r="I271" s="228"/>
      <c r="K271" s="228"/>
      <c r="M271" s="228"/>
    </row>
    <row r="272" spans="1:13" x14ac:dyDescent="0.2">
      <c r="A272" s="224" t="s">
        <v>2928</v>
      </c>
      <c r="B272" s="225">
        <v>1.03</v>
      </c>
      <c r="C272" s="226">
        <v>1.1659999999999999</v>
      </c>
      <c r="D272" s="227">
        <f t="shared" si="9"/>
        <v>0.1320388349514563</v>
      </c>
      <c r="E272" s="226">
        <v>1.1339999999999999</v>
      </c>
      <c r="F272" s="227">
        <f t="shared" si="8"/>
        <v>0.10097087378640768</v>
      </c>
      <c r="G272" s="184"/>
      <c r="H272" s="184"/>
      <c r="I272" s="228"/>
      <c r="K272" s="228"/>
      <c r="M272" s="228"/>
    </row>
    <row r="273" spans="1:13" x14ac:dyDescent="0.2">
      <c r="A273" s="224" t="s">
        <v>2929</v>
      </c>
      <c r="B273" s="225">
        <v>1.03</v>
      </c>
      <c r="C273" s="226">
        <v>1.095</v>
      </c>
      <c r="D273" s="227">
        <f t="shared" si="9"/>
        <v>6.3106796116504826E-2</v>
      </c>
      <c r="E273" s="226">
        <v>1.081</v>
      </c>
      <c r="F273" s="227">
        <f t="shared" si="8"/>
        <v>4.9514563106796139E-2</v>
      </c>
      <c r="G273" s="184"/>
      <c r="H273" s="184"/>
      <c r="I273" s="228"/>
      <c r="K273" s="228"/>
      <c r="M273" s="228"/>
    </row>
    <row r="274" spans="1:13" x14ac:dyDescent="0.2">
      <c r="A274" s="224" t="s">
        <v>2930</v>
      </c>
      <c r="B274" s="225">
        <v>1.03</v>
      </c>
      <c r="C274" s="226">
        <v>1.0620000000000001</v>
      </c>
      <c r="D274" s="227">
        <f t="shared" si="9"/>
        <v>3.1067961165048619E-2</v>
      </c>
      <c r="E274" s="226">
        <v>1.0569999999999999</v>
      </c>
      <c r="F274" s="227">
        <f t="shared" si="8"/>
        <v>2.6213592233009564E-2</v>
      </c>
      <c r="G274" s="184"/>
      <c r="H274" s="184"/>
      <c r="I274" s="228"/>
      <c r="K274" s="228"/>
      <c r="M274" s="228"/>
    </row>
    <row r="275" spans="1:13" x14ac:dyDescent="0.2">
      <c r="A275" s="224" t="s">
        <v>2931</v>
      </c>
      <c r="B275" s="225">
        <v>1.2529999999999999</v>
      </c>
      <c r="C275" s="226">
        <v>1.24</v>
      </c>
      <c r="D275" s="227">
        <f t="shared" si="9"/>
        <v>-1.0375099760574491E-2</v>
      </c>
      <c r="E275" s="226">
        <v>1.246</v>
      </c>
      <c r="F275" s="227">
        <f t="shared" si="8"/>
        <v>-5.5865921787708883E-3</v>
      </c>
      <c r="G275" s="184"/>
      <c r="H275" s="184"/>
      <c r="I275" s="228"/>
      <c r="K275" s="228"/>
      <c r="M275" s="228"/>
    </row>
    <row r="276" spans="1:13" x14ac:dyDescent="0.2">
      <c r="A276" s="224" t="s">
        <v>2932</v>
      </c>
      <c r="B276" s="225">
        <v>1.45</v>
      </c>
      <c r="C276" s="226">
        <v>1.2849999999999999</v>
      </c>
      <c r="D276" s="227">
        <f t="shared" si="9"/>
        <v>-0.11379310344827587</v>
      </c>
      <c r="E276" s="226">
        <v>1.329</v>
      </c>
      <c r="F276" s="227">
        <f t="shared" si="8"/>
        <v>-8.3448275862068932E-2</v>
      </c>
      <c r="G276" s="184"/>
      <c r="H276" s="184"/>
      <c r="I276" s="228"/>
      <c r="K276" s="228"/>
      <c r="M276" s="228"/>
    </row>
    <row r="277" spans="1:13" x14ac:dyDescent="0.2">
      <c r="A277" s="224" t="s">
        <v>2933</v>
      </c>
      <c r="B277" s="225">
        <v>1.2529999999999999</v>
      </c>
      <c r="C277" s="226">
        <v>1.298</v>
      </c>
      <c r="D277" s="227">
        <f t="shared" si="9"/>
        <v>3.5913806863527631E-2</v>
      </c>
      <c r="E277" s="226">
        <v>1.29</v>
      </c>
      <c r="F277" s="227">
        <f t="shared" si="8"/>
        <v>2.9529130087789346E-2</v>
      </c>
      <c r="G277" s="184"/>
      <c r="H277" s="184"/>
      <c r="I277" s="228"/>
      <c r="K277" s="228"/>
      <c r="M277" s="228"/>
    </row>
    <row r="278" spans="1:13" x14ac:dyDescent="0.2">
      <c r="A278" s="224" t="s">
        <v>2934</v>
      </c>
      <c r="B278" s="225">
        <v>1.03</v>
      </c>
      <c r="C278" s="226">
        <v>1.0660000000000001</v>
      </c>
      <c r="D278" s="227">
        <f t="shared" si="9"/>
        <v>3.4951456310679641E-2</v>
      </c>
      <c r="E278" s="226">
        <v>1.06</v>
      </c>
      <c r="F278" s="227">
        <f t="shared" si="8"/>
        <v>2.9126213592232997E-2</v>
      </c>
      <c r="G278" s="184"/>
      <c r="H278" s="184"/>
      <c r="I278" s="228"/>
      <c r="K278" s="228"/>
      <c r="M278" s="228"/>
    </row>
    <row r="279" spans="1:13" x14ac:dyDescent="0.2">
      <c r="A279" s="224" t="s">
        <v>2935</v>
      </c>
      <c r="B279" s="225">
        <v>1.2529999999999999</v>
      </c>
      <c r="C279" s="226">
        <v>1.597</v>
      </c>
      <c r="D279" s="227">
        <f t="shared" si="9"/>
        <v>0.27454110135674381</v>
      </c>
      <c r="E279" s="226">
        <v>1.514</v>
      </c>
      <c r="F279" s="227">
        <f t="shared" si="8"/>
        <v>0.20830007980845977</v>
      </c>
      <c r="G279" s="184"/>
      <c r="H279" s="184"/>
      <c r="I279" s="228"/>
      <c r="K279" s="228"/>
      <c r="M279" s="228"/>
    </row>
    <row r="280" spans="1:13" x14ac:dyDescent="0.2">
      <c r="A280" s="224" t="s">
        <v>2936</v>
      </c>
      <c r="B280" s="225">
        <v>1.1930000000000001</v>
      </c>
      <c r="C280" s="226">
        <v>1.212</v>
      </c>
      <c r="D280" s="227">
        <f t="shared" si="9"/>
        <v>1.5926236378876801E-2</v>
      </c>
      <c r="E280" s="226">
        <v>1.21</v>
      </c>
      <c r="F280" s="227">
        <f t="shared" si="8"/>
        <v>1.4249790444258004E-2</v>
      </c>
      <c r="G280" s="184"/>
      <c r="H280" s="184"/>
      <c r="I280" s="228"/>
      <c r="K280" s="228"/>
      <c r="M280" s="228"/>
    </row>
    <row r="281" spans="1:13" x14ac:dyDescent="0.2">
      <c r="A281" s="224" t="s">
        <v>2937</v>
      </c>
      <c r="B281" s="225">
        <v>1.2529999999999999</v>
      </c>
      <c r="C281" s="226">
        <v>1.597</v>
      </c>
      <c r="D281" s="227">
        <f t="shared" si="9"/>
        <v>0.27454110135674381</v>
      </c>
      <c r="E281" s="226">
        <v>1.514</v>
      </c>
      <c r="F281" s="227">
        <f t="shared" si="8"/>
        <v>0.20830007980845977</v>
      </c>
      <c r="G281" s="184"/>
      <c r="H281" s="184"/>
      <c r="I281" s="228"/>
      <c r="K281" s="228"/>
      <c r="M281" s="228"/>
    </row>
    <row r="282" spans="1:13" x14ac:dyDescent="0.2">
      <c r="A282" s="224" t="s">
        <v>2938</v>
      </c>
      <c r="B282" s="225">
        <v>1.03</v>
      </c>
      <c r="C282" s="226">
        <v>1.0620000000000001</v>
      </c>
      <c r="D282" s="227">
        <f t="shared" si="9"/>
        <v>3.1067961165048619E-2</v>
      </c>
      <c r="E282" s="226">
        <v>1.0569999999999999</v>
      </c>
      <c r="F282" s="227">
        <f t="shared" si="8"/>
        <v>2.6213592233009564E-2</v>
      </c>
      <c r="G282" s="184"/>
      <c r="H282" s="184"/>
      <c r="I282" s="228"/>
      <c r="K282" s="228"/>
      <c r="M282" s="228"/>
    </row>
    <row r="283" spans="1:13" x14ac:dyDescent="0.2">
      <c r="A283" s="224" t="s">
        <v>2939</v>
      </c>
      <c r="B283" s="225">
        <v>1.5589999999999999</v>
      </c>
      <c r="C283" s="226">
        <v>2.3260000000000001</v>
      </c>
      <c r="D283" s="227">
        <f t="shared" si="9"/>
        <v>0.49198203976908284</v>
      </c>
      <c r="E283" s="226">
        <v>2.1389999999999998</v>
      </c>
      <c r="F283" s="227">
        <f t="shared" si="8"/>
        <v>0.37203335471456045</v>
      </c>
      <c r="G283" s="184"/>
      <c r="H283" s="184"/>
      <c r="I283" s="228"/>
      <c r="K283" s="228"/>
      <c r="M283" s="228"/>
    </row>
    <row r="284" spans="1:13" x14ac:dyDescent="0.2">
      <c r="A284" s="224" t="s">
        <v>2940</v>
      </c>
      <c r="B284" s="225">
        <v>2.262</v>
      </c>
      <c r="C284" s="226">
        <v>3.34</v>
      </c>
      <c r="D284" s="227">
        <f t="shared" si="9"/>
        <v>0.47656940760389022</v>
      </c>
      <c r="E284" s="226">
        <v>3.0779999999999998</v>
      </c>
      <c r="F284" s="227">
        <f t="shared" si="8"/>
        <v>0.36074270557029164</v>
      </c>
      <c r="G284" s="184"/>
      <c r="H284" s="184"/>
      <c r="I284" s="228"/>
      <c r="K284" s="228"/>
      <c r="M284" s="228"/>
    </row>
    <row r="285" spans="1:13" x14ac:dyDescent="0.2">
      <c r="A285" s="224" t="s">
        <v>2941</v>
      </c>
      <c r="B285" s="225">
        <v>1.258</v>
      </c>
      <c r="C285" s="226">
        <v>1.819</v>
      </c>
      <c r="D285" s="227">
        <f t="shared" si="9"/>
        <v>0.44594594594594583</v>
      </c>
      <c r="E285" s="226">
        <v>1.6819999999999999</v>
      </c>
      <c r="F285" s="227">
        <f t="shared" si="8"/>
        <v>0.33704292527821944</v>
      </c>
      <c r="G285" s="184"/>
      <c r="H285" s="184"/>
      <c r="I285" s="228"/>
      <c r="K285" s="228"/>
      <c r="M285" s="228"/>
    </row>
    <row r="286" spans="1:13" x14ac:dyDescent="0.2">
      <c r="A286" s="224" t="s">
        <v>2942</v>
      </c>
      <c r="B286" s="225">
        <v>1.3859999999999999</v>
      </c>
      <c r="C286" s="226">
        <v>2.0219999999999998</v>
      </c>
      <c r="D286" s="227">
        <f t="shared" si="9"/>
        <v>0.45887445887445888</v>
      </c>
      <c r="E286" s="226">
        <v>1.867</v>
      </c>
      <c r="F286" s="227">
        <f t="shared" si="8"/>
        <v>0.34704184704184704</v>
      </c>
      <c r="G286" s="184"/>
      <c r="H286" s="184"/>
      <c r="I286" s="228"/>
      <c r="K286" s="228"/>
      <c r="M286" s="228"/>
    </row>
    <row r="287" spans="1:13" x14ac:dyDescent="0.2">
      <c r="A287" s="224" t="s">
        <v>2943</v>
      </c>
      <c r="B287" s="225">
        <v>1.258</v>
      </c>
      <c r="C287" s="226">
        <v>1.819</v>
      </c>
      <c r="D287" s="227">
        <f t="shared" si="9"/>
        <v>0.44594594594594583</v>
      </c>
      <c r="E287" s="226">
        <v>1.6819999999999999</v>
      </c>
      <c r="F287" s="227">
        <f t="shared" si="8"/>
        <v>0.33704292527821944</v>
      </c>
      <c r="G287" s="184"/>
      <c r="H287" s="184"/>
      <c r="I287" s="228"/>
      <c r="K287" s="228"/>
      <c r="M287" s="228"/>
    </row>
    <row r="288" spans="1:13" x14ac:dyDescent="0.2">
      <c r="A288" s="224" t="s">
        <v>2944</v>
      </c>
      <c r="B288" s="225">
        <v>1.258</v>
      </c>
      <c r="C288" s="226">
        <v>1.796</v>
      </c>
      <c r="D288" s="227">
        <f t="shared" si="9"/>
        <v>0.42766295707472191</v>
      </c>
      <c r="E288" s="226">
        <v>1.665</v>
      </c>
      <c r="F288" s="227">
        <f t="shared" si="8"/>
        <v>0.32352941176470584</v>
      </c>
      <c r="G288" s="184"/>
      <c r="H288" s="184"/>
      <c r="I288" s="228"/>
      <c r="K288" s="228"/>
      <c r="M288" s="228"/>
    </row>
    <row r="289" spans="1:13" x14ac:dyDescent="0.2">
      <c r="A289" s="224" t="s">
        <v>2945</v>
      </c>
      <c r="B289" s="225">
        <v>1.456</v>
      </c>
      <c r="C289" s="226">
        <v>1.847</v>
      </c>
      <c r="D289" s="227">
        <f t="shared" si="9"/>
        <v>0.26854395604395598</v>
      </c>
      <c r="E289" s="226">
        <v>1.7529999999999999</v>
      </c>
      <c r="F289" s="227">
        <f t="shared" si="8"/>
        <v>0.20398351648351642</v>
      </c>
      <c r="G289" s="184"/>
      <c r="H289" s="184"/>
      <c r="I289" s="228"/>
      <c r="K289" s="228"/>
      <c r="M289" s="228"/>
    </row>
    <row r="290" spans="1:13" x14ac:dyDescent="0.2">
      <c r="A290" s="224" t="s">
        <v>2946</v>
      </c>
      <c r="B290" s="225">
        <v>1.145</v>
      </c>
      <c r="C290" s="226">
        <v>2.2069999999999999</v>
      </c>
      <c r="D290" s="227">
        <f t="shared" si="9"/>
        <v>0.92751091703056754</v>
      </c>
      <c r="E290" s="226">
        <v>1.946</v>
      </c>
      <c r="F290" s="227">
        <f t="shared" si="8"/>
        <v>0.6995633187772925</v>
      </c>
      <c r="G290" s="184"/>
      <c r="H290" s="184"/>
      <c r="I290" s="228"/>
      <c r="K290" s="228"/>
      <c r="M290" s="228"/>
    </row>
    <row r="291" spans="1:13" x14ac:dyDescent="0.2">
      <c r="A291" s="224" t="s">
        <v>2947</v>
      </c>
      <c r="B291" s="225">
        <v>1.321</v>
      </c>
      <c r="C291" s="226">
        <v>2.1240000000000001</v>
      </c>
      <c r="D291" s="227">
        <f t="shared" si="9"/>
        <v>0.60787282361847095</v>
      </c>
      <c r="E291" s="226">
        <v>1.9279999999999999</v>
      </c>
      <c r="F291" s="227">
        <f t="shared" si="8"/>
        <v>0.45950037850113556</v>
      </c>
      <c r="G291" s="184"/>
      <c r="H291" s="184"/>
      <c r="I291" s="228"/>
      <c r="K291" s="228"/>
      <c r="M291" s="228"/>
    </row>
    <row r="292" spans="1:13" x14ac:dyDescent="0.2">
      <c r="A292" s="224" t="s">
        <v>2948</v>
      </c>
      <c r="B292" s="225">
        <v>1.53</v>
      </c>
      <c r="C292" s="226">
        <v>1.742</v>
      </c>
      <c r="D292" s="227">
        <f t="shared" si="9"/>
        <v>0.13856209150326793</v>
      </c>
      <c r="E292" s="226">
        <v>1.6930000000000001</v>
      </c>
      <c r="F292" s="227">
        <f t="shared" si="8"/>
        <v>0.10653594771241837</v>
      </c>
      <c r="G292" s="184"/>
      <c r="H292" s="184"/>
      <c r="I292" s="228"/>
      <c r="K292" s="228"/>
      <c r="M292" s="228"/>
    </row>
    <row r="293" spans="1:13" x14ac:dyDescent="0.2">
      <c r="A293" s="224" t="s">
        <v>2949</v>
      </c>
      <c r="B293" s="225">
        <v>1.054</v>
      </c>
      <c r="C293" s="226">
        <v>1.732</v>
      </c>
      <c r="D293" s="227">
        <f t="shared" si="9"/>
        <v>0.64326375711574935</v>
      </c>
      <c r="E293" s="226">
        <v>1.5660000000000001</v>
      </c>
      <c r="F293" s="227">
        <f t="shared" si="8"/>
        <v>0.48576850094876667</v>
      </c>
      <c r="G293" s="184"/>
      <c r="H293" s="184"/>
      <c r="I293" s="228"/>
      <c r="K293" s="228"/>
      <c r="M293" s="228"/>
    </row>
    <row r="294" spans="1:13" x14ac:dyDescent="0.2">
      <c r="A294" s="224" t="s">
        <v>2950</v>
      </c>
      <c r="B294" s="225">
        <v>1.3919999999999999</v>
      </c>
      <c r="C294" s="226">
        <v>2.141</v>
      </c>
      <c r="D294" s="227">
        <f t="shared" si="9"/>
        <v>0.53807471264367823</v>
      </c>
      <c r="E294" s="226">
        <v>1.9590000000000001</v>
      </c>
      <c r="F294" s="227">
        <f t="shared" si="8"/>
        <v>0.4073275862068968</v>
      </c>
      <c r="G294" s="184"/>
      <c r="H294" s="184"/>
      <c r="I294" s="228"/>
      <c r="K294" s="228"/>
      <c r="M294" s="228"/>
    </row>
    <row r="295" spans="1:13" x14ac:dyDescent="0.2">
      <c r="A295" s="224" t="s">
        <v>2951</v>
      </c>
      <c r="B295" s="225">
        <v>1.3919999999999999</v>
      </c>
      <c r="C295" s="226">
        <v>2.141</v>
      </c>
      <c r="D295" s="227">
        <f t="shared" si="9"/>
        <v>0.53807471264367823</v>
      </c>
      <c r="E295" s="226">
        <v>1.9590000000000001</v>
      </c>
      <c r="F295" s="227">
        <f t="shared" si="8"/>
        <v>0.4073275862068968</v>
      </c>
      <c r="G295" s="184"/>
      <c r="H295" s="184"/>
      <c r="I295" s="228"/>
      <c r="K295" s="228"/>
      <c r="M295" s="228"/>
    </row>
    <row r="296" spans="1:13" x14ac:dyDescent="0.2">
      <c r="A296" s="224" t="s">
        <v>2952</v>
      </c>
      <c r="B296" s="225">
        <v>1.198</v>
      </c>
      <c r="C296" s="226">
        <v>1.661</v>
      </c>
      <c r="D296" s="227">
        <f t="shared" si="9"/>
        <v>0.38647746243739567</v>
      </c>
      <c r="E296" s="226">
        <v>1.5489999999999999</v>
      </c>
      <c r="F296" s="227">
        <f t="shared" si="8"/>
        <v>0.29298831385642732</v>
      </c>
      <c r="G296" s="184"/>
      <c r="H296" s="184"/>
      <c r="I296" s="228"/>
      <c r="K296" s="228"/>
      <c r="M296" s="228"/>
    </row>
    <row r="297" spans="1:13" x14ac:dyDescent="0.2">
      <c r="A297" s="224" t="s">
        <v>2953</v>
      </c>
      <c r="B297" s="225">
        <v>1.198</v>
      </c>
      <c r="C297" s="226">
        <v>1.4850000000000001</v>
      </c>
      <c r="D297" s="227">
        <f t="shared" si="9"/>
        <v>0.23956594323873137</v>
      </c>
      <c r="E297" s="226">
        <v>1.417</v>
      </c>
      <c r="F297" s="227">
        <f t="shared" si="8"/>
        <v>0.18280467445742921</v>
      </c>
      <c r="G297" s="184"/>
      <c r="H297" s="184"/>
      <c r="I297" s="228"/>
      <c r="K297" s="228"/>
      <c r="M297" s="228"/>
    </row>
    <row r="298" spans="1:13" x14ac:dyDescent="0.2">
      <c r="A298" s="224" t="s">
        <v>2954</v>
      </c>
      <c r="B298" s="225">
        <v>1.4570000000000001</v>
      </c>
      <c r="C298" s="226">
        <v>2.472</v>
      </c>
      <c r="D298" s="227">
        <f t="shared" si="9"/>
        <v>0.69663692518874387</v>
      </c>
      <c r="E298" s="226">
        <v>2.2229999999999999</v>
      </c>
      <c r="F298" s="227">
        <f t="shared" si="8"/>
        <v>0.52573781743308157</v>
      </c>
      <c r="G298" s="184"/>
      <c r="H298" s="184"/>
      <c r="I298" s="228"/>
      <c r="K298" s="228"/>
      <c r="M298" s="228"/>
    </row>
    <row r="299" spans="1:13" x14ac:dyDescent="0.2">
      <c r="A299" s="224" t="s">
        <v>2955</v>
      </c>
      <c r="B299" s="225">
        <v>1.198</v>
      </c>
      <c r="C299" s="226">
        <v>1.661</v>
      </c>
      <c r="D299" s="227">
        <f t="shared" si="9"/>
        <v>0.38647746243739567</v>
      </c>
      <c r="E299" s="226">
        <v>1.5489999999999999</v>
      </c>
      <c r="F299" s="227">
        <f t="shared" si="8"/>
        <v>0.29298831385642732</v>
      </c>
      <c r="G299" s="184"/>
      <c r="H299" s="184"/>
      <c r="I299" s="228"/>
      <c r="K299" s="228"/>
      <c r="M299" s="228"/>
    </row>
    <row r="300" spans="1:13" x14ac:dyDescent="0.2">
      <c r="A300" s="224" t="s">
        <v>2956</v>
      </c>
      <c r="B300" s="225">
        <v>1.198</v>
      </c>
      <c r="C300" s="226">
        <v>1.5980000000000001</v>
      </c>
      <c r="D300" s="227">
        <f t="shared" si="9"/>
        <v>0.33388981636060122</v>
      </c>
      <c r="E300" s="226">
        <v>1.5009999999999999</v>
      </c>
      <c r="F300" s="227">
        <f t="shared" si="8"/>
        <v>0.25292153589315514</v>
      </c>
      <c r="G300" s="184"/>
      <c r="H300" s="184"/>
      <c r="I300" s="228"/>
      <c r="K300" s="228"/>
      <c r="M300" s="228"/>
    </row>
    <row r="301" spans="1:13" x14ac:dyDescent="0.2">
      <c r="A301" s="224" t="s">
        <v>2957</v>
      </c>
      <c r="B301" s="225">
        <v>1.198</v>
      </c>
      <c r="C301" s="226">
        <v>1.581</v>
      </c>
      <c r="D301" s="227">
        <f t="shared" si="9"/>
        <v>0.31969949916527551</v>
      </c>
      <c r="E301" s="226">
        <v>1.4890000000000001</v>
      </c>
      <c r="F301" s="227">
        <f t="shared" si="8"/>
        <v>0.24290484140233737</v>
      </c>
      <c r="G301" s="184"/>
      <c r="H301" s="184"/>
      <c r="I301" s="228"/>
      <c r="K301" s="228"/>
      <c r="M301" s="228"/>
    </row>
    <row r="302" spans="1:13" x14ac:dyDescent="0.2">
      <c r="A302" s="224" t="s">
        <v>2958</v>
      </c>
      <c r="B302" s="225">
        <v>1.198</v>
      </c>
      <c r="C302" s="226">
        <v>1.581</v>
      </c>
      <c r="D302" s="227">
        <f t="shared" si="9"/>
        <v>0.31969949916527551</v>
      </c>
      <c r="E302" s="226">
        <v>1.4890000000000001</v>
      </c>
      <c r="F302" s="227">
        <f t="shared" si="8"/>
        <v>0.24290484140233737</v>
      </c>
      <c r="G302" s="184"/>
      <c r="H302" s="184"/>
      <c r="I302" s="228"/>
      <c r="K302" s="228"/>
      <c r="M302" s="228"/>
    </row>
    <row r="303" spans="1:13" x14ac:dyDescent="0.2">
      <c r="A303" s="224" t="s">
        <v>2959</v>
      </c>
      <c r="B303" s="225">
        <v>1.198</v>
      </c>
      <c r="C303" s="226">
        <v>1.581</v>
      </c>
      <c r="D303" s="227">
        <f t="shared" si="9"/>
        <v>0.31969949916527551</v>
      </c>
      <c r="E303" s="226">
        <v>1.4890000000000001</v>
      </c>
      <c r="F303" s="227">
        <f t="shared" si="8"/>
        <v>0.24290484140233737</v>
      </c>
      <c r="G303" s="184"/>
      <c r="H303" s="184"/>
      <c r="I303" s="228"/>
      <c r="K303" s="228"/>
      <c r="M303" s="228"/>
    </row>
    <row r="304" spans="1:13" x14ac:dyDescent="0.2">
      <c r="A304" s="229" t="s">
        <v>2960</v>
      </c>
      <c r="B304" s="230">
        <v>1.198</v>
      </c>
      <c r="C304" s="231">
        <v>1.575</v>
      </c>
      <c r="D304" s="232">
        <f t="shared" si="9"/>
        <v>0.31469115191986652</v>
      </c>
      <c r="E304" s="231">
        <v>1.4850000000000001</v>
      </c>
      <c r="F304" s="232">
        <f t="shared" si="8"/>
        <v>0.23956594323873137</v>
      </c>
      <c r="G304" s="184"/>
      <c r="H304" s="184"/>
      <c r="I304" s="228"/>
      <c r="K304" s="228"/>
      <c r="M304" s="228"/>
    </row>
    <row r="305" spans="1:13" x14ac:dyDescent="0.2">
      <c r="A305" s="233" t="s">
        <v>2961</v>
      </c>
      <c r="B305" s="234">
        <v>1.198</v>
      </c>
      <c r="C305" s="235">
        <v>1.575</v>
      </c>
      <c r="D305" s="236">
        <f t="shared" si="9"/>
        <v>0.31469115191986652</v>
      </c>
      <c r="E305" s="235">
        <v>1.4850000000000001</v>
      </c>
      <c r="F305" s="236">
        <f t="shared" si="8"/>
        <v>0.23956594323873137</v>
      </c>
      <c r="G305" s="184"/>
      <c r="H305" s="184"/>
      <c r="I305" s="228"/>
      <c r="K305" s="228"/>
      <c r="M305" s="228"/>
    </row>
    <row r="306" spans="1:13" x14ac:dyDescent="0.2">
      <c r="A306" s="224" t="s">
        <v>2962</v>
      </c>
      <c r="B306" s="225">
        <v>1.087</v>
      </c>
      <c r="C306" s="226">
        <v>1.411</v>
      </c>
      <c r="D306" s="227">
        <f t="shared" si="9"/>
        <v>0.29806807727690909</v>
      </c>
      <c r="E306" s="226">
        <v>1.333</v>
      </c>
      <c r="F306" s="227">
        <f t="shared" si="8"/>
        <v>0.22631094756209746</v>
      </c>
      <c r="G306" s="184"/>
      <c r="H306" s="184"/>
      <c r="I306" s="228"/>
      <c r="K306" s="228"/>
      <c r="M306" s="228"/>
    </row>
    <row r="307" spans="1:13" x14ac:dyDescent="0.2">
      <c r="A307" s="224" t="s">
        <v>2963</v>
      </c>
      <c r="B307" s="225">
        <v>1.087</v>
      </c>
      <c r="C307" s="226">
        <v>1.411</v>
      </c>
      <c r="D307" s="227">
        <f t="shared" si="9"/>
        <v>0.29806807727690909</v>
      </c>
      <c r="E307" s="226">
        <v>1.333</v>
      </c>
      <c r="F307" s="227">
        <f t="shared" si="8"/>
        <v>0.22631094756209746</v>
      </c>
      <c r="G307" s="184"/>
      <c r="H307" s="184"/>
      <c r="I307" s="228"/>
      <c r="K307" s="228"/>
      <c r="M307" s="228"/>
    </row>
    <row r="308" spans="1:13" x14ac:dyDescent="0.2">
      <c r="A308" s="224" t="s">
        <v>2964</v>
      </c>
      <c r="B308" s="225">
        <v>1.258</v>
      </c>
      <c r="C308" s="226">
        <v>1.5389999999999999</v>
      </c>
      <c r="D308" s="227">
        <f t="shared" si="9"/>
        <v>0.22337042925278205</v>
      </c>
      <c r="E308" s="226">
        <v>1.472</v>
      </c>
      <c r="F308" s="227">
        <f t="shared" si="8"/>
        <v>0.17011128775834661</v>
      </c>
      <c r="G308" s="184"/>
      <c r="H308" s="184"/>
      <c r="I308" s="228"/>
      <c r="K308" s="228"/>
      <c r="M308" s="228"/>
    </row>
    <row r="309" spans="1:13" x14ac:dyDescent="0.2">
      <c r="A309" s="224" t="s">
        <v>2965</v>
      </c>
      <c r="B309" s="225">
        <v>1.198</v>
      </c>
      <c r="C309" s="226">
        <v>1.476</v>
      </c>
      <c r="D309" s="227">
        <f t="shared" si="9"/>
        <v>0.23205342237061766</v>
      </c>
      <c r="E309" s="226">
        <v>1.41</v>
      </c>
      <c r="F309" s="227">
        <f t="shared" si="8"/>
        <v>0.17696160267111849</v>
      </c>
      <c r="G309" s="184"/>
      <c r="H309" s="184"/>
      <c r="I309" s="228"/>
      <c r="K309" s="228"/>
      <c r="M309" s="228"/>
    </row>
    <row r="310" spans="1:13" x14ac:dyDescent="0.2">
      <c r="A310" s="224" t="s">
        <v>2966</v>
      </c>
      <c r="B310" s="225">
        <v>1.387</v>
      </c>
      <c r="C310" s="226">
        <v>1.667</v>
      </c>
      <c r="D310" s="227">
        <f t="shared" si="9"/>
        <v>0.20187454938716654</v>
      </c>
      <c r="E310" s="226">
        <v>1.601</v>
      </c>
      <c r="F310" s="227">
        <f t="shared" si="8"/>
        <v>0.15428983417447717</v>
      </c>
      <c r="G310" s="184"/>
      <c r="H310" s="184"/>
      <c r="I310" s="228"/>
      <c r="K310" s="228"/>
      <c r="M310" s="228"/>
    </row>
    <row r="311" spans="1:13" x14ac:dyDescent="0.2">
      <c r="A311" s="224" t="s">
        <v>2967</v>
      </c>
      <c r="B311" s="225">
        <v>1.141</v>
      </c>
      <c r="C311" s="226">
        <v>1.4530000000000001</v>
      </c>
      <c r="D311" s="227">
        <f t="shared" si="9"/>
        <v>0.27344434706397891</v>
      </c>
      <c r="E311" s="226">
        <v>1.379</v>
      </c>
      <c r="F311" s="227">
        <f t="shared" si="8"/>
        <v>0.20858895705521463</v>
      </c>
      <c r="G311" s="184"/>
      <c r="H311" s="184"/>
      <c r="I311" s="228"/>
      <c r="K311" s="228"/>
      <c r="M311" s="228"/>
    </row>
    <row r="312" spans="1:13" x14ac:dyDescent="0.2">
      <c r="A312" s="224" t="s">
        <v>2968</v>
      </c>
      <c r="B312" s="225">
        <v>1.141</v>
      </c>
      <c r="C312" s="226">
        <v>1.4530000000000001</v>
      </c>
      <c r="D312" s="227">
        <f t="shared" si="9"/>
        <v>0.27344434706397891</v>
      </c>
      <c r="E312" s="226">
        <v>1.379</v>
      </c>
      <c r="F312" s="227">
        <f t="shared" si="8"/>
        <v>0.20858895705521463</v>
      </c>
      <c r="G312" s="184"/>
      <c r="H312" s="184"/>
      <c r="I312" s="228"/>
      <c r="K312" s="228"/>
      <c r="M312" s="228"/>
    </row>
    <row r="313" spans="1:13" x14ac:dyDescent="0.2">
      <c r="A313" s="224" t="s">
        <v>2969</v>
      </c>
      <c r="B313" s="225">
        <v>1.202</v>
      </c>
      <c r="C313" s="226">
        <v>1.234</v>
      </c>
      <c r="D313" s="227">
        <f t="shared" si="9"/>
        <v>2.6622296173044901E-2</v>
      </c>
      <c r="E313" s="226">
        <v>1.2290000000000001</v>
      </c>
      <c r="F313" s="227">
        <f t="shared" si="8"/>
        <v>2.2462562396006858E-2</v>
      </c>
      <c r="G313" s="184"/>
      <c r="H313" s="184"/>
      <c r="I313" s="228"/>
      <c r="K313" s="228"/>
      <c r="M313" s="228"/>
    </row>
    <row r="314" spans="1:13" x14ac:dyDescent="0.2">
      <c r="A314" s="224" t="s">
        <v>2970</v>
      </c>
      <c r="B314" s="225">
        <v>1.202</v>
      </c>
      <c r="C314" s="226">
        <v>1.6020000000000001</v>
      </c>
      <c r="D314" s="227">
        <f t="shared" si="9"/>
        <v>0.33277870216306171</v>
      </c>
      <c r="E314" s="226">
        <v>1.5049999999999999</v>
      </c>
      <c r="F314" s="227">
        <f t="shared" si="8"/>
        <v>0.25207986688851913</v>
      </c>
      <c r="G314" s="184"/>
      <c r="H314" s="184"/>
      <c r="I314" s="228"/>
      <c r="K314" s="228"/>
      <c r="M314" s="228"/>
    </row>
    <row r="315" spans="1:13" x14ac:dyDescent="0.2">
      <c r="A315" s="224" t="s">
        <v>2971</v>
      </c>
      <c r="B315" s="225">
        <v>1.321</v>
      </c>
      <c r="C315" s="226">
        <v>1.9379999999999999</v>
      </c>
      <c r="D315" s="227">
        <f t="shared" si="9"/>
        <v>0.46707040121120369</v>
      </c>
      <c r="E315" s="226">
        <v>1.788</v>
      </c>
      <c r="F315" s="227">
        <f t="shared" si="8"/>
        <v>0.35352006056018181</v>
      </c>
      <c r="G315" s="184"/>
      <c r="H315" s="184"/>
      <c r="I315" s="228"/>
      <c r="K315" s="228"/>
      <c r="M315" s="228"/>
    </row>
    <row r="316" spans="1:13" x14ac:dyDescent="0.2">
      <c r="A316" s="224" t="s">
        <v>2972</v>
      </c>
      <c r="B316" s="225">
        <v>1.2629999999999999</v>
      </c>
      <c r="C316" s="226">
        <v>1.2849999999999999</v>
      </c>
      <c r="D316" s="227">
        <f t="shared" si="9"/>
        <v>1.7418844022169422E-2</v>
      </c>
      <c r="E316" s="226">
        <v>1.282</v>
      </c>
      <c r="F316" s="227">
        <f t="shared" si="8"/>
        <v>1.5043547110055622E-2</v>
      </c>
      <c r="G316" s="184"/>
      <c r="H316" s="184"/>
      <c r="I316" s="228"/>
      <c r="K316" s="228"/>
      <c r="M316" s="228"/>
    </row>
    <row r="317" spans="1:13" x14ac:dyDescent="0.2">
      <c r="A317" s="224" t="s">
        <v>2973</v>
      </c>
      <c r="B317" s="225">
        <v>1.0900000000000001</v>
      </c>
      <c r="C317" s="226">
        <v>1.214</v>
      </c>
      <c r="D317" s="227">
        <f t="shared" si="9"/>
        <v>0.11376146788990815</v>
      </c>
      <c r="E317" s="226">
        <v>1.1859999999999999</v>
      </c>
      <c r="F317" s="227">
        <f t="shared" si="8"/>
        <v>8.8073394495412627E-2</v>
      </c>
      <c r="G317" s="184"/>
      <c r="H317" s="184"/>
      <c r="I317" s="228"/>
      <c r="K317" s="228"/>
      <c r="M317" s="228"/>
    </row>
    <row r="318" spans="1:13" x14ac:dyDescent="0.2">
      <c r="A318" s="224" t="s">
        <v>2974</v>
      </c>
      <c r="B318" s="225">
        <v>1.6870000000000001</v>
      </c>
      <c r="C318" s="226">
        <v>2.3180000000000001</v>
      </c>
      <c r="D318" s="227">
        <f t="shared" si="9"/>
        <v>0.37403675163011263</v>
      </c>
      <c r="E318" s="226">
        <v>2.165</v>
      </c>
      <c r="F318" s="227">
        <f t="shared" si="8"/>
        <v>0.2833432128037936</v>
      </c>
      <c r="G318" s="184"/>
      <c r="H318" s="184"/>
      <c r="I318" s="228"/>
      <c r="K318" s="228"/>
      <c r="M318" s="228"/>
    </row>
    <row r="319" spans="1:13" x14ac:dyDescent="0.2">
      <c r="A319" s="224" t="s">
        <v>2975</v>
      </c>
      <c r="B319" s="225">
        <v>1.6870000000000001</v>
      </c>
      <c r="C319" s="226">
        <v>2.3180000000000001</v>
      </c>
      <c r="D319" s="227">
        <f t="shared" si="9"/>
        <v>0.37403675163011263</v>
      </c>
      <c r="E319" s="226">
        <v>2.165</v>
      </c>
      <c r="F319" s="227">
        <f t="shared" si="8"/>
        <v>0.2833432128037936</v>
      </c>
      <c r="G319" s="184"/>
      <c r="H319" s="184"/>
      <c r="I319" s="228"/>
      <c r="K319" s="228"/>
      <c r="M319" s="228"/>
    </row>
    <row r="320" spans="1:13" x14ac:dyDescent="0.2">
      <c r="A320" s="224" t="s">
        <v>2976</v>
      </c>
      <c r="B320" s="225">
        <v>1.054</v>
      </c>
      <c r="C320" s="226">
        <v>0.997</v>
      </c>
      <c r="D320" s="227">
        <f t="shared" si="9"/>
        <v>-5.4079696394686905E-2</v>
      </c>
      <c r="E320" s="226">
        <v>1.014</v>
      </c>
      <c r="F320" s="227">
        <f t="shared" si="8"/>
        <v>-3.7950664136622403E-2</v>
      </c>
      <c r="G320" s="184"/>
      <c r="H320" s="184"/>
      <c r="I320" s="228"/>
      <c r="K320" s="228"/>
      <c r="M320" s="228"/>
    </row>
    <row r="321" spans="1:13" x14ac:dyDescent="0.2">
      <c r="A321" s="224" t="s">
        <v>2977</v>
      </c>
      <c r="B321" s="225">
        <v>1.5589999999999999</v>
      </c>
      <c r="C321" s="226">
        <v>1.631</v>
      </c>
      <c r="D321" s="227">
        <f t="shared" si="9"/>
        <v>4.6183450930083358E-2</v>
      </c>
      <c r="E321" s="226">
        <v>1.617</v>
      </c>
      <c r="F321" s="227">
        <f t="shared" si="8"/>
        <v>3.7203335471456045E-2</v>
      </c>
      <c r="G321" s="184"/>
      <c r="H321" s="184"/>
      <c r="I321" s="228"/>
      <c r="K321" s="228"/>
      <c r="M321" s="228"/>
    </row>
    <row r="322" spans="1:13" x14ac:dyDescent="0.2">
      <c r="A322" s="224" t="s">
        <v>2978</v>
      </c>
      <c r="B322" s="225">
        <v>1.347</v>
      </c>
      <c r="C322" s="226">
        <v>1.2549999999999999</v>
      </c>
      <c r="D322" s="227">
        <f t="shared" si="9"/>
        <v>-6.8299925760950342E-2</v>
      </c>
      <c r="E322" s="226">
        <v>1.2809999999999999</v>
      </c>
      <c r="F322" s="227">
        <f t="shared" si="8"/>
        <v>-4.8997772828507813E-2</v>
      </c>
      <c r="G322" s="184"/>
      <c r="H322" s="184"/>
      <c r="I322" s="228"/>
      <c r="K322" s="228"/>
      <c r="M322" s="228"/>
    </row>
    <row r="323" spans="1:13" x14ac:dyDescent="0.2">
      <c r="A323" s="224" t="s">
        <v>2979</v>
      </c>
      <c r="B323" s="225">
        <v>1.6870000000000001</v>
      </c>
      <c r="C323" s="226">
        <v>2.121</v>
      </c>
      <c r="D323" s="227">
        <f t="shared" si="9"/>
        <v>0.25726141078838172</v>
      </c>
      <c r="E323" s="226">
        <v>2.0169999999999999</v>
      </c>
      <c r="F323" s="227">
        <f t="shared" si="8"/>
        <v>0.19561351511558978</v>
      </c>
      <c r="G323" s="184"/>
      <c r="H323" s="184"/>
      <c r="I323" s="228"/>
      <c r="K323" s="228"/>
      <c r="M323" s="228"/>
    </row>
    <row r="324" spans="1:13" x14ac:dyDescent="0.2">
      <c r="A324" s="224" t="s">
        <v>2980</v>
      </c>
      <c r="B324" s="225">
        <v>1.387</v>
      </c>
      <c r="C324" s="226">
        <v>1.6870000000000001</v>
      </c>
      <c r="D324" s="227">
        <f t="shared" si="9"/>
        <v>0.21629416005767843</v>
      </c>
      <c r="E324" s="226">
        <v>1.6160000000000001</v>
      </c>
      <c r="F324" s="227">
        <f t="shared" si="8"/>
        <v>0.16510454217736137</v>
      </c>
      <c r="G324" s="184"/>
      <c r="H324" s="184"/>
      <c r="I324" s="228"/>
      <c r="K324" s="228"/>
      <c r="M324" s="228"/>
    </row>
    <row r="325" spans="1:13" x14ac:dyDescent="0.2">
      <c r="A325" s="224" t="s">
        <v>2981</v>
      </c>
      <c r="B325" s="225">
        <v>1.387</v>
      </c>
      <c r="C325" s="226">
        <v>1.6870000000000001</v>
      </c>
      <c r="D325" s="227">
        <f t="shared" si="9"/>
        <v>0.21629416005767843</v>
      </c>
      <c r="E325" s="226">
        <v>1.6160000000000001</v>
      </c>
      <c r="F325" s="227">
        <f t="shared" si="8"/>
        <v>0.16510454217736137</v>
      </c>
      <c r="G325" s="184"/>
      <c r="H325" s="184"/>
      <c r="I325" s="228"/>
      <c r="K325" s="228"/>
      <c r="M325" s="228"/>
    </row>
    <row r="326" spans="1:13" x14ac:dyDescent="0.2">
      <c r="A326" s="224" t="s">
        <v>2982</v>
      </c>
      <c r="B326" s="225">
        <v>1.5589999999999999</v>
      </c>
      <c r="C326" s="226">
        <v>2.3260000000000001</v>
      </c>
      <c r="D326" s="227">
        <f t="shared" si="9"/>
        <v>0.49198203976908284</v>
      </c>
      <c r="E326" s="226">
        <v>2.1389999999999998</v>
      </c>
      <c r="F326" s="227">
        <f t="shared" si="8"/>
        <v>0.37203335471456045</v>
      </c>
      <c r="G326" s="184"/>
      <c r="H326" s="184"/>
      <c r="I326" s="228"/>
      <c r="K326" s="228"/>
      <c r="M326" s="228"/>
    </row>
    <row r="327" spans="1:13" x14ac:dyDescent="0.2">
      <c r="A327" s="224" t="s">
        <v>2983</v>
      </c>
      <c r="B327" s="225">
        <v>1.347</v>
      </c>
      <c r="C327" s="226">
        <v>1.4610000000000001</v>
      </c>
      <c r="D327" s="227">
        <f t="shared" si="9"/>
        <v>8.4632516703786242E-2</v>
      </c>
      <c r="E327" s="226">
        <v>1.4359999999999999</v>
      </c>
      <c r="F327" s="227">
        <f t="shared" si="8"/>
        <v>6.6072754268745371E-2</v>
      </c>
      <c r="G327" s="184"/>
      <c r="H327" s="184"/>
      <c r="I327" s="228"/>
      <c r="K327" s="228"/>
      <c r="M327" s="228"/>
    </row>
    <row r="328" spans="1:13" x14ac:dyDescent="0.2">
      <c r="A328" s="224" t="s">
        <v>2984</v>
      </c>
      <c r="B328" s="225">
        <v>1.4610000000000001</v>
      </c>
      <c r="C328" s="226">
        <v>2.2719999999999998</v>
      </c>
      <c r="D328" s="227">
        <f t="shared" si="9"/>
        <v>0.55509924709103342</v>
      </c>
      <c r="E328" s="226">
        <v>2.0739999999999998</v>
      </c>
      <c r="F328" s="227">
        <f t="shared" si="8"/>
        <v>0.41957563312799429</v>
      </c>
      <c r="G328" s="184"/>
      <c r="H328" s="184"/>
      <c r="I328" s="228"/>
      <c r="K328" s="228"/>
      <c r="M328" s="228"/>
    </row>
    <row r="329" spans="1:13" x14ac:dyDescent="0.2">
      <c r="A329" s="224" t="s">
        <v>2985</v>
      </c>
      <c r="B329" s="225">
        <v>1.534</v>
      </c>
      <c r="C329" s="226">
        <v>2.35</v>
      </c>
      <c r="D329" s="227">
        <f t="shared" si="9"/>
        <v>0.53194263363754901</v>
      </c>
      <c r="E329" s="226">
        <v>2.1509999999999998</v>
      </c>
      <c r="F329" s="227">
        <f t="shared" si="8"/>
        <v>0.4022164276401563</v>
      </c>
      <c r="G329" s="184"/>
      <c r="H329" s="184"/>
      <c r="I329" s="228"/>
      <c r="K329" s="228"/>
      <c r="M329" s="228"/>
    </row>
    <row r="330" spans="1:13" x14ac:dyDescent="0.2">
      <c r="A330" s="224" t="s">
        <v>2986</v>
      </c>
      <c r="B330" s="225">
        <v>1.0900000000000001</v>
      </c>
      <c r="C330" s="226">
        <v>1.214</v>
      </c>
      <c r="D330" s="227">
        <f t="shared" si="9"/>
        <v>0.11376146788990815</v>
      </c>
      <c r="E330" s="226">
        <v>1.1859999999999999</v>
      </c>
      <c r="F330" s="227">
        <f t="shared" si="8"/>
        <v>8.8073394495412627E-2</v>
      </c>
      <c r="G330" s="184"/>
      <c r="H330" s="184"/>
      <c r="I330" s="228"/>
      <c r="K330" s="228"/>
      <c r="M330" s="228"/>
    </row>
    <row r="331" spans="1:13" x14ac:dyDescent="0.2">
      <c r="A331" s="224" t="s">
        <v>2987</v>
      </c>
      <c r="B331" s="225">
        <v>1.611</v>
      </c>
      <c r="C331" s="226">
        <v>2.218</v>
      </c>
      <c r="D331" s="227">
        <f t="shared" si="9"/>
        <v>0.37678460583488516</v>
      </c>
      <c r="E331" s="226">
        <v>2.0710000000000002</v>
      </c>
      <c r="F331" s="227">
        <f t="shared" ref="F331:F394" si="10">E331/B331-1</f>
        <v>0.28553693358162646</v>
      </c>
      <c r="G331" s="184"/>
      <c r="H331" s="184"/>
      <c r="I331" s="228"/>
      <c r="K331" s="228"/>
      <c r="M331" s="228"/>
    </row>
    <row r="332" spans="1:13" x14ac:dyDescent="0.2">
      <c r="A332" s="224" t="s">
        <v>2988</v>
      </c>
      <c r="B332" s="225">
        <v>1.6930000000000001</v>
      </c>
      <c r="C332" s="226">
        <v>2.133</v>
      </c>
      <c r="D332" s="227">
        <f t="shared" ref="D332:D395" si="11">C332/B332-1</f>
        <v>0.25989367985823986</v>
      </c>
      <c r="E332" s="226">
        <v>2.028</v>
      </c>
      <c r="F332" s="227">
        <f t="shared" si="10"/>
        <v>0.19787359716479624</v>
      </c>
      <c r="G332" s="184"/>
      <c r="H332" s="184"/>
      <c r="I332" s="228"/>
      <c r="K332" s="228"/>
      <c r="M332" s="228"/>
    </row>
    <row r="333" spans="1:13" x14ac:dyDescent="0.2">
      <c r="A333" s="224" t="s">
        <v>2989</v>
      </c>
      <c r="B333" s="225">
        <v>1.258</v>
      </c>
      <c r="C333" s="226">
        <v>1.5389999999999999</v>
      </c>
      <c r="D333" s="227">
        <f t="shared" si="11"/>
        <v>0.22337042925278205</v>
      </c>
      <c r="E333" s="226">
        <v>1.472</v>
      </c>
      <c r="F333" s="227">
        <f t="shared" si="10"/>
        <v>0.17011128775834661</v>
      </c>
      <c r="G333" s="184"/>
      <c r="H333" s="184"/>
      <c r="I333" s="228"/>
      <c r="K333" s="228"/>
      <c r="M333" s="228"/>
    </row>
    <row r="334" spans="1:13" x14ac:dyDescent="0.2">
      <c r="A334" s="224" t="s">
        <v>2990</v>
      </c>
      <c r="B334" s="225">
        <v>1.198</v>
      </c>
      <c r="C334" s="226">
        <v>1.476</v>
      </c>
      <c r="D334" s="227">
        <f t="shared" si="11"/>
        <v>0.23205342237061766</v>
      </c>
      <c r="E334" s="226">
        <v>1.41</v>
      </c>
      <c r="F334" s="227">
        <f t="shared" si="10"/>
        <v>0.17696160267111849</v>
      </c>
      <c r="G334" s="184"/>
      <c r="H334" s="184"/>
      <c r="I334" s="228"/>
      <c r="K334" s="228"/>
      <c r="M334" s="228"/>
    </row>
    <row r="335" spans="1:13" x14ac:dyDescent="0.2">
      <c r="A335" s="224" t="s">
        <v>2991</v>
      </c>
      <c r="B335" s="225">
        <v>1.141</v>
      </c>
      <c r="C335" s="226">
        <v>1.4530000000000001</v>
      </c>
      <c r="D335" s="227">
        <f t="shared" si="11"/>
        <v>0.27344434706397891</v>
      </c>
      <c r="E335" s="226">
        <v>1.379</v>
      </c>
      <c r="F335" s="227">
        <f t="shared" si="10"/>
        <v>0.20858895705521463</v>
      </c>
      <c r="G335" s="184"/>
      <c r="H335" s="184"/>
      <c r="I335" s="228"/>
      <c r="K335" s="228"/>
      <c r="M335" s="228"/>
    </row>
    <row r="336" spans="1:13" x14ac:dyDescent="0.2">
      <c r="A336" s="224" t="s">
        <v>2992</v>
      </c>
      <c r="B336" s="225">
        <v>1.258</v>
      </c>
      <c r="C336" s="226">
        <v>1.796</v>
      </c>
      <c r="D336" s="227">
        <f t="shared" si="11"/>
        <v>0.42766295707472191</v>
      </c>
      <c r="E336" s="226">
        <v>1.665</v>
      </c>
      <c r="F336" s="227">
        <f t="shared" si="10"/>
        <v>0.32352941176470584</v>
      </c>
      <c r="G336" s="184"/>
      <c r="H336" s="184"/>
      <c r="I336" s="228"/>
      <c r="K336" s="228"/>
      <c r="M336" s="228"/>
    </row>
    <row r="337" spans="1:13" x14ac:dyDescent="0.2">
      <c r="A337" s="224" t="s">
        <v>2993</v>
      </c>
      <c r="B337" s="225">
        <v>1.4570000000000001</v>
      </c>
      <c r="C337" s="226">
        <v>1.657</v>
      </c>
      <c r="D337" s="227">
        <f t="shared" si="11"/>
        <v>0.13726835964310213</v>
      </c>
      <c r="E337" s="226">
        <v>1.611</v>
      </c>
      <c r="F337" s="227">
        <f t="shared" si="10"/>
        <v>0.1056966369251886</v>
      </c>
      <c r="G337" s="184"/>
      <c r="H337" s="184"/>
      <c r="I337" s="228"/>
      <c r="K337" s="228"/>
      <c r="M337" s="228"/>
    </row>
    <row r="338" spans="1:13" x14ac:dyDescent="0.2">
      <c r="A338" s="224" t="s">
        <v>2994</v>
      </c>
      <c r="B338" s="225">
        <v>1.4570000000000001</v>
      </c>
      <c r="C338" s="226">
        <v>1.792</v>
      </c>
      <c r="D338" s="227">
        <f t="shared" si="11"/>
        <v>0.22992450240219631</v>
      </c>
      <c r="E338" s="226">
        <v>1.7130000000000001</v>
      </c>
      <c r="F338" s="227">
        <f t="shared" si="10"/>
        <v>0.17570350034317084</v>
      </c>
      <c r="G338" s="184"/>
      <c r="H338" s="184"/>
      <c r="I338" s="228"/>
      <c r="K338" s="228"/>
      <c r="M338" s="228"/>
    </row>
    <row r="339" spans="1:13" x14ac:dyDescent="0.2">
      <c r="A339" s="224" t="s">
        <v>2995</v>
      </c>
      <c r="B339" s="225">
        <v>1.387</v>
      </c>
      <c r="C339" s="226">
        <v>1.355</v>
      </c>
      <c r="D339" s="227">
        <f t="shared" si="11"/>
        <v>-2.3071377072819033E-2</v>
      </c>
      <c r="E339" s="226">
        <v>1.3660000000000001</v>
      </c>
      <c r="F339" s="227">
        <f t="shared" si="10"/>
        <v>-1.5140591204037435E-2</v>
      </c>
      <c r="G339" s="184"/>
      <c r="H339" s="184"/>
      <c r="I339" s="228"/>
      <c r="K339" s="228"/>
      <c r="M339" s="228"/>
    </row>
    <row r="340" spans="1:13" x14ac:dyDescent="0.2">
      <c r="A340" s="224" t="s">
        <v>2996</v>
      </c>
      <c r="B340" s="225">
        <v>1.387</v>
      </c>
      <c r="C340" s="226">
        <v>1.657</v>
      </c>
      <c r="D340" s="227">
        <f t="shared" si="11"/>
        <v>0.1946647440519107</v>
      </c>
      <c r="E340" s="226">
        <v>1.5940000000000001</v>
      </c>
      <c r="F340" s="227">
        <f t="shared" si="10"/>
        <v>0.14924297043979817</v>
      </c>
      <c r="G340" s="184"/>
      <c r="H340" s="184"/>
      <c r="I340" s="228"/>
      <c r="K340" s="228"/>
      <c r="M340" s="228"/>
    </row>
    <row r="341" spans="1:13" x14ac:dyDescent="0.2">
      <c r="A341" s="224" t="s">
        <v>2997</v>
      </c>
      <c r="B341" s="225">
        <v>1.53</v>
      </c>
      <c r="C341" s="226">
        <v>1.8120000000000001</v>
      </c>
      <c r="D341" s="227">
        <f t="shared" si="11"/>
        <v>0.18431372549019609</v>
      </c>
      <c r="E341" s="226">
        <v>1.746</v>
      </c>
      <c r="F341" s="227">
        <f t="shared" si="10"/>
        <v>0.14117647058823524</v>
      </c>
      <c r="G341" s="184"/>
      <c r="H341" s="184"/>
      <c r="I341" s="228"/>
      <c r="K341" s="228"/>
      <c r="M341" s="228"/>
    </row>
    <row r="342" spans="1:13" x14ac:dyDescent="0.2">
      <c r="A342" s="224" t="s">
        <v>2998</v>
      </c>
      <c r="B342" s="225">
        <v>1.198</v>
      </c>
      <c r="C342" s="226">
        <v>1.599</v>
      </c>
      <c r="D342" s="227">
        <f t="shared" si="11"/>
        <v>0.3347245409015025</v>
      </c>
      <c r="E342" s="226">
        <v>1.502</v>
      </c>
      <c r="F342" s="227">
        <f t="shared" si="10"/>
        <v>0.25375626043405686</v>
      </c>
      <c r="G342" s="184"/>
      <c r="H342" s="184"/>
      <c r="I342" s="228"/>
      <c r="K342" s="228"/>
      <c r="M342" s="228"/>
    </row>
    <row r="343" spans="1:13" x14ac:dyDescent="0.2">
      <c r="A343" s="224" t="s">
        <v>2999</v>
      </c>
      <c r="B343" s="225">
        <v>1.387</v>
      </c>
      <c r="C343" s="226">
        <v>1.657</v>
      </c>
      <c r="D343" s="227">
        <f t="shared" si="11"/>
        <v>0.1946647440519107</v>
      </c>
      <c r="E343" s="226">
        <v>1.5940000000000001</v>
      </c>
      <c r="F343" s="227">
        <f t="shared" si="10"/>
        <v>0.14924297043979817</v>
      </c>
      <c r="G343" s="184"/>
      <c r="H343" s="184"/>
      <c r="I343" s="228"/>
      <c r="K343" s="228"/>
      <c r="M343" s="228"/>
    </row>
    <row r="344" spans="1:13" x14ac:dyDescent="0.2">
      <c r="A344" s="224" t="s">
        <v>3000</v>
      </c>
      <c r="B344" s="225">
        <v>1.321</v>
      </c>
      <c r="C344" s="226">
        <v>1.657</v>
      </c>
      <c r="D344" s="227">
        <f t="shared" si="11"/>
        <v>0.25435276305828913</v>
      </c>
      <c r="E344" s="226">
        <v>1.577</v>
      </c>
      <c r="F344" s="227">
        <f t="shared" si="10"/>
        <v>0.19379258137774413</v>
      </c>
      <c r="G344" s="184"/>
      <c r="H344" s="184"/>
      <c r="I344" s="228"/>
      <c r="K344" s="228"/>
      <c r="M344" s="228"/>
    </row>
    <row r="345" spans="1:13" x14ac:dyDescent="0.2">
      <c r="A345" s="224" t="s">
        <v>3001</v>
      </c>
      <c r="B345" s="225">
        <v>1.4570000000000001</v>
      </c>
      <c r="C345" s="226">
        <v>1.657</v>
      </c>
      <c r="D345" s="227">
        <f t="shared" si="11"/>
        <v>0.13726835964310213</v>
      </c>
      <c r="E345" s="226">
        <v>1.611</v>
      </c>
      <c r="F345" s="227">
        <f t="shared" si="10"/>
        <v>0.1056966369251886</v>
      </c>
      <c r="G345" s="184"/>
      <c r="H345" s="184"/>
      <c r="I345" s="228"/>
      <c r="K345" s="228"/>
      <c r="M345" s="228"/>
    </row>
    <row r="346" spans="1:13" x14ac:dyDescent="0.2">
      <c r="A346" s="224" t="s">
        <v>3002</v>
      </c>
      <c r="B346" s="225">
        <v>1.387</v>
      </c>
      <c r="C346" s="226">
        <v>1.4630000000000001</v>
      </c>
      <c r="D346" s="227">
        <f t="shared" si="11"/>
        <v>5.4794520547945202E-2</v>
      </c>
      <c r="E346" s="226">
        <v>1.448</v>
      </c>
      <c r="F346" s="227">
        <f t="shared" si="10"/>
        <v>4.3979812545061225E-2</v>
      </c>
      <c r="G346" s="184"/>
      <c r="H346" s="184"/>
      <c r="I346" s="228"/>
      <c r="K346" s="228"/>
      <c r="M346" s="228"/>
    </row>
    <row r="347" spans="1:13" x14ac:dyDescent="0.2">
      <c r="A347" s="224" t="s">
        <v>3003</v>
      </c>
      <c r="B347" s="225">
        <v>1.321</v>
      </c>
      <c r="C347" s="226">
        <v>1.341</v>
      </c>
      <c r="D347" s="227">
        <f t="shared" si="11"/>
        <v>1.514004542013625E-2</v>
      </c>
      <c r="E347" s="226">
        <v>1.339</v>
      </c>
      <c r="F347" s="227">
        <f t="shared" si="10"/>
        <v>1.3626040878122581E-2</v>
      </c>
      <c r="G347" s="184"/>
      <c r="H347" s="184"/>
      <c r="I347" s="228"/>
      <c r="K347" s="228"/>
      <c r="M347" s="228"/>
    </row>
    <row r="348" spans="1:13" x14ac:dyDescent="0.2">
      <c r="A348" s="224" t="s">
        <v>3004</v>
      </c>
      <c r="B348" s="225">
        <v>1.387</v>
      </c>
      <c r="C348" s="226">
        <v>1.742</v>
      </c>
      <c r="D348" s="227">
        <f t="shared" si="11"/>
        <v>0.2559480894015862</v>
      </c>
      <c r="E348" s="226">
        <v>1.657</v>
      </c>
      <c r="F348" s="227">
        <f t="shared" si="10"/>
        <v>0.1946647440519107</v>
      </c>
      <c r="G348" s="184"/>
      <c r="H348" s="184"/>
      <c r="I348" s="228"/>
      <c r="K348" s="228"/>
      <c r="M348" s="228"/>
    </row>
    <row r="349" spans="1:13" x14ac:dyDescent="0.2">
      <c r="A349" s="224" t="s">
        <v>3005</v>
      </c>
      <c r="B349" s="225">
        <v>1.387</v>
      </c>
      <c r="C349" s="226">
        <v>1.4430000000000001</v>
      </c>
      <c r="D349" s="227">
        <f t="shared" si="11"/>
        <v>4.0374909877433307E-2</v>
      </c>
      <c r="E349" s="226">
        <v>1.4330000000000001</v>
      </c>
      <c r="F349" s="227">
        <f t="shared" si="10"/>
        <v>3.316510454217747E-2</v>
      </c>
      <c r="G349" s="184"/>
      <c r="H349" s="184"/>
      <c r="I349" s="228"/>
      <c r="K349" s="228"/>
      <c r="M349" s="228"/>
    </row>
    <row r="350" spans="1:13" x14ac:dyDescent="0.2">
      <c r="A350" s="224" t="s">
        <v>3006</v>
      </c>
      <c r="B350" s="225">
        <v>1.1930000000000001</v>
      </c>
      <c r="C350" s="226">
        <v>1.319</v>
      </c>
      <c r="D350" s="227">
        <f t="shared" si="11"/>
        <v>0.10561609388097226</v>
      </c>
      <c r="E350" s="226">
        <v>1.29</v>
      </c>
      <c r="F350" s="227">
        <f t="shared" si="10"/>
        <v>8.1307627829002582E-2</v>
      </c>
      <c r="G350" s="184"/>
      <c r="H350" s="184"/>
      <c r="I350" s="228"/>
      <c r="K350" s="228"/>
      <c r="M350" s="228"/>
    </row>
    <row r="351" spans="1:13" x14ac:dyDescent="0.2">
      <c r="A351" s="224" t="s">
        <v>3007</v>
      </c>
      <c r="B351" s="225">
        <v>0.98099999999999998</v>
      </c>
      <c r="C351" s="226">
        <v>1.1339999999999999</v>
      </c>
      <c r="D351" s="227">
        <f t="shared" si="11"/>
        <v>0.15596330275229353</v>
      </c>
      <c r="E351" s="226">
        <v>1.099</v>
      </c>
      <c r="F351" s="227">
        <f t="shared" si="10"/>
        <v>0.12028542303771661</v>
      </c>
      <c r="G351" s="184"/>
      <c r="H351" s="184"/>
      <c r="I351" s="228"/>
      <c r="K351" s="228"/>
      <c r="M351" s="228"/>
    </row>
    <row r="352" spans="1:13" x14ac:dyDescent="0.2">
      <c r="A352" s="224" t="s">
        <v>3008</v>
      </c>
      <c r="B352" s="225">
        <v>0.98099999999999998</v>
      </c>
      <c r="C352" s="226">
        <v>1.1339999999999999</v>
      </c>
      <c r="D352" s="227">
        <f t="shared" si="11"/>
        <v>0.15596330275229353</v>
      </c>
      <c r="E352" s="226">
        <v>1.099</v>
      </c>
      <c r="F352" s="227">
        <f t="shared" si="10"/>
        <v>0.12028542303771661</v>
      </c>
      <c r="G352" s="184"/>
      <c r="H352" s="184"/>
      <c r="I352" s="228"/>
      <c r="K352" s="228"/>
      <c r="M352" s="228"/>
    </row>
    <row r="353" spans="1:13" x14ac:dyDescent="0.2">
      <c r="A353" s="229" t="s">
        <v>3009</v>
      </c>
      <c r="B353" s="230">
        <v>1.1359999999999999</v>
      </c>
      <c r="C353" s="231">
        <v>1.6379999999999999</v>
      </c>
      <c r="D353" s="232">
        <f t="shared" si="11"/>
        <v>0.44190140845070425</v>
      </c>
      <c r="E353" s="231">
        <v>1.516</v>
      </c>
      <c r="F353" s="232">
        <f t="shared" si="10"/>
        <v>0.33450704225352124</v>
      </c>
      <c r="G353" s="184"/>
      <c r="H353" s="184"/>
      <c r="I353" s="228"/>
      <c r="K353" s="228"/>
      <c r="M353" s="228"/>
    </row>
    <row r="354" spans="1:13" x14ac:dyDescent="0.2">
      <c r="A354" s="224" t="s">
        <v>3010</v>
      </c>
      <c r="B354" s="225">
        <v>0.98099999999999998</v>
      </c>
      <c r="C354" s="226">
        <v>1.123</v>
      </c>
      <c r="D354" s="227">
        <f t="shared" si="11"/>
        <v>0.14475025484199788</v>
      </c>
      <c r="E354" s="226">
        <v>1.0900000000000001</v>
      </c>
      <c r="F354" s="227">
        <f t="shared" si="10"/>
        <v>0.11111111111111116</v>
      </c>
      <c r="G354" s="184"/>
      <c r="H354" s="184"/>
      <c r="I354" s="228"/>
      <c r="K354" s="228"/>
      <c r="M354" s="228"/>
    </row>
    <row r="355" spans="1:13" x14ac:dyDescent="0.2">
      <c r="A355" s="224" t="s">
        <v>3011</v>
      </c>
      <c r="B355" s="225">
        <v>0.98099999999999998</v>
      </c>
      <c r="C355" s="226">
        <v>1.125</v>
      </c>
      <c r="D355" s="227">
        <f t="shared" si="11"/>
        <v>0.14678899082568808</v>
      </c>
      <c r="E355" s="226">
        <v>1.0920000000000001</v>
      </c>
      <c r="F355" s="227">
        <f t="shared" si="10"/>
        <v>0.11314984709480136</v>
      </c>
      <c r="G355" s="184"/>
      <c r="H355" s="184"/>
      <c r="I355" s="228"/>
      <c r="K355" s="228"/>
      <c r="M355" s="228"/>
    </row>
    <row r="356" spans="1:13" x14ac:dyDescent="0.2">
      <c r="A356" s="224" t="s">
        <v>3012</v>
      </c>
      <c r="B356" s="225">
        <v>0.98099999999999998</v>
      </c>
      <c r="C356" s="226">
        <v>1.123</v>
      </c>
      <c r="D356" s="227">
        <f t="shared" si="11"/>
        <v>0.14475025484199788</v>
      </c>
      <c r="E356" s="226">
        <v>1.0900000000000001</v>
      </c>
      <c r="F356" s="227">
        <f t="shared" si="10"/>
        <v>0.11111111111111116</v>
      </c>
      <c r="G356" s="184"/>
      <c r="H356" s="184"/>
      <c r="I356" s="228"/>
      <c r="K356" s="228"/>
      <c r="M356" s="228"/>
    </row>
    <row r="357" spans="1:13" x14ac:dyDescent="0.2">
      <c r="A357" s="224" t="s">
        <v>3013</v>
      </c>
      <c r="B357" s="225">
        <v>1.1359999999999999</v>
      </c>
      <c r="C357" s="226">
        <v>1.6379999999999999</v>
      </c>
      <c r="D357" s="227">
        <f t="shared" si="11"/>
        <v>0.44190140845070425</v>
      </c>
      <c r="E357" s="226">
        <v>1.516</v>
      </c>
      <c r="F357" s="227">
        <f t="shared" si="10"/>
        <v>0.33450704225352124</v>
      </c>
      <c r="G357" s="184"/>
      <c r="H357" s="184"/>
      <c r="I357" s="228"/>
      <c r="K357" s="228"/>
      <c r="M357" s="228"/>
    </row>
    <row r="358" spans="1:13" x14ac:dyDescent="0.2">
      <c r="A358" s="224" t="s">
        <v>3014</v>
      </c>
      <c r="B358" s="225">
        <v>1.0820000000000001</v>
      </c>
      <c r="C358" s="226">
        <v>1.2370000000000001</v>
      </c>
      <c r="D358" s="227">
        <f t="shared" si="11"/>
        <v>0.14325323475046203</v>
      </c>
      <c r="E358" s="226">
        <v>1.2010000000000001</v>
      </c>
      <c r="F358" s="227">
        <f t="shared" si="10"/>
        <v>0.10998151571164505</v>
      </c>
      <c r="G358" s="184"/>
      <c r="H358" s="184"/>
      <c r="I358" s="228"/>
      <c r="K358" s="228"/>
      <c r="M358" s="228"/>
    </row>
    <row r="359" spans="1:13" x14ac:dyDescent="0.2">
      <c r="A359" s="224" t="s">
        <v>3015</v>
      </c>
      <c r="B359" s="225">
        <v>1.03</v>
      </c>
      <c r="C359" s="226">
        <v>1.087</v>
      </c>
      <c r="D359" s="227">
        <f t="shared" si="11"/>
        <v>5.5339805825242561E-2</v>
      </c>
      <c r="E359" s="226">
        <v>1.075</v>
      </c>
      <c r="F359" s="227">
        <f t="shared" si="10"/>
        <v>4.3689320388349495E-2</v>
      </c>
      <c r="G359" s="184"/>
      <c r="H359" s="184"/>
      <c r="I359" s="228"/>
      <c r="K359" s="228"/>
      <c r="M359" s="228"/>
    </row>
    <row r="360" spans="1:13" x14ac:dyDescent="0.2">
      <c r="A360" s="224" t="s">
        <v>3016</v>
      </c>
      <c r="B360" s="225">
        <v>1.0820000000000001</v>
      </c>
      <c r="C360" s="226">
        <v>1.2370000000000001</v>
      </c>
      <c r="D360" s="227">
        <f t="shared" si="11"/>
        <v>0.14325323475046203</v>
      </c>
      <c r="E360" s="226">
        <v>1.2010000000000001</v>
      </c>
      <c r="F360" s="227">
        <f t="shared" si="10"/>
        <v>0.10998151571164505</v>
      </c>
      <c r="G360" s="184"/>
      <c r="H360" s="184"/>
      <c r="I360" s="228"/>
      <c r="K360" s="228"/>
      <c r="M360" s="228"/>
    </row>
    <row r="361" spans="1:13" x14ac:dyDescent="0.2">
      <c r="A361" s="224" t="s">
        <v>3017</v>
      </c>
      <c r="B361" s="225">
        <v>1.321</v>
      </c>
      <c r="C361" s="226">
        <v>1.194</v>
      </c>
      <c r="D361" s="227">
        <f t="shared" si="11"/>
        <v>-9.6139288417865232E-2</v>
      </c>
      <c r="E361" s="226">
        <v>1.2290000000000001</v>
      </c>
      <c r="F361" s="227">
        <f t="shared" si="10"/>
        <v>-6.9644208932626683E-2</v>
      </c>
      <c r="G361" s="184"/>
      <c r="H361" s="184"/>
      <c r="I361" s="228"/>
      <c r="K361" s="228"/>
      <c r="M361" s="228"/>
    </row>
    <row r="362" spans="1:13" x14ac:dyDescent="0.2">
      <c r="A362" s="224" t="s">
        <v>3018</v>
      </c>
      <c r="B362" s="225">
        <v>1.53</v>
      </c>
      <c r="C362" s="226">
        <v>1.786</v>
      </c>
      <c r="D362" s="227">
        <f t="shared" si="11"/>
        <v>0.16732026143790857</v>
      </c>
      <c r="E362" s="226">
        <v>1.726</v>
      </c>
      <c r="F362" s="227">
        <f t="shared" si="10"/>
        <v>0.12810457516339868</v>
      </c>
      <c r="G362" s="184"/>
      <c r="H362" s="184"/>
      <c r="I362" s="228"/>
      <c r="K362" s="228"/>
      <c r="M362" s="228"/>
    </row>
    <row r="363" spans="1:13" x14ac:dyDescent="0.2">
      <c r="A363" s="224" t="s">
        <v>3019</v>
      </c>
      <c r="B363" s="225">
        <v>1.321</v>
      </c>
      <c r="C363" s="226">
        <v>1.649</v>
      </c>
      <c r="D363" s="227">
        <f t="shared" si="11"/>
        <v>0.24829674489023468</v>
      </c>
      <c r="E363" s="226">
        <v>1.57</v>
      </c>
      <c r="F363" s="227">
        <f t="shared" si="10"/>
        <v>0.18849356548069651</v>
      </c>
      <c r="G363" s="184"/>
      <c r="H363" s="184"/>
      <c r="I363" s="228"/>
      <c r="K363" s="228"/>
      <c r="M363" s="228"/>
    </row>
    <row r="364" spans="1:13" x14ac:dyDescent="0.2">
      <c r="A364" s="224" t="s">
        <v>3020</v>
      </c>
      <c r="B364" s="225">
        <v>1.258</v>
      </c>
      <c r="C364" s="226">
        <v>1.369</v>
      </c>
      <c r="D364" s="227">
        <f t="shared" si="11"/>
        <v>8.8235294117646967E-2</v>
      </c>
      <c r="E364" s="226">
        <v>1.3440000000000001</v>
      </c>
      <c r="F364" s="227">
        <f t="shared" si="10"/>
        <v>6.8362480127186043E-2</v>
      </c>
      <c r="G364" s="184"/>
      <c r="H364" s="184"/>
      <c r="I364" s="228"/>
      <c r="K364" s="228"/>
      <c r="M364" s="228"/>
    </row>
    <row r="365" spans="1:13" x14ac:dyDescent="0.2">
      <c r="A365" s="224" t="s">
        <v>3021</v>
      </c>
      <c r="B365" s="225">
        <v>1.087</v>
      </c>
      <c r="C365" s="226">
        <v>1.0609999999999999</v>
      </c>
      <c r="D365" s="227">
        <f t="shared" si="11"/>
        <v>-2.3919043238270543E-2</v>
      </c>
      <c r="E365" s="226">
        <v>1.07</v>
      </c>
      <c r="F365" s="227">
        <f t="shared" si="10"/>
        <v>-1.5639374425022945E-2</v>
      </c>
      <c r="G365" s="184"/>
      <c r="H365" s="184"/>
      <c r="I365" s="228"/>
      <c r="K365" s="228"/>
      <c r="M365" s="228"/>
    </row>
    <row r="366" spans="1:13" x14ac:dyDescent="0.2">
      <c r="A366" s="224" t="s">
        <v>3022</v>
      </c>
      <c r="B366" s="225">
        <v>1.321</v>
      </c>
      <c r="C366" s="226">
        <v>1.649</v>
      </c>
      <c r="D366" s="227">
        <f t="shared" si="11"/>
        <v>0.24829674489023468</v>
      </c>
      <c r="E366" s="226">
        <v>1.57</v>
      </c>
      <c r="F366" s="227">
        <f t="shared" si="10"/>
        <v>0.18849356548069651</v>
      </c>
      <c r="G366" s="184"/>
      <c r="H366" s="184"/>
      <c r="I366" s="228"/>
      <c r="K366" s="228"/>
      <c r="M366" s="228"/>
    </row>
    <row r="367" spans="1:13" x14ac:dyDescent="0.2">
      <c r="A367" s="224" t="s">
        <v>3023</v>
      </c>
      <c r="B367" s="225">
        <v>1.03</v>
      </c>
      <c r="C367" s="226">
        <v>1.087</v>
      </c>
      <c r="D367" s="227">
        <f t="shared" si="11"/>
        <v>5.5339805825242561E-2</v>
      </c>
      <c r="E367" s="226">
        <v>1.075</v>
      </c>
      <c r="F367" s="227">
        <f t="shared" si="10"/>
        <v>4.3689320388349495E-2</v>
      </c>
      <c r="G367" s="184"/>
      <c r="H367" s="184"/>
      <c r="I367" s="228"/>
      <c r="K367" s="228"/>
      <c r="M367" s="228"/>
    </row>
    <row r="368" spans="1:13" x14ac:dyDescent="0.2">
      <c r="A368" s="224" t="s">
        <v>3024</v>
      </c>
      <c r="B368" s="225">
        <v>1.321</v>
      </c>
      <c r="C368" s="226">
        <v>1.194</v>
      </c>
      <c r="D368" s="227">
        <f t="shared" si="11"/>
        <v>-9.6139288417865232E-2</v>
      </c>
      <c r="E368" s="226">
        <v>1.2290000000000001</v>
      </c>
      <c r="F368" s="227">
        <f t="shared" si="10"/>
        <v>-6.9644208932626683E-2</v>
      </c>
      <c r="G368" s="184"/>
      <c r="H368" s="184"/>
      <c r="I368" s="228"/>
      <c r="K368" s="228"/>
      <c r="M368" s="228"/>
    </row>
    <row r="369" spans="1:13" x14ac:dyDescent="0.2">
      <c r="A369" s="224" t="s">
        <v>3025</v>
      </c>
      <c r="B369" s="225">
        <v>1.087</v>
      </c>
      <c r="C369" s="226">
        <v>1.2370000000000001</v>
      </c>
      <c r="D369" s="227">
        <f t="shared" si="11"/>
        <v>0.1379944802207913</v>
      </c>
      <c r="E369" s="226">
        <v>1.202</v>
      </c>
      <c r="F369" s="227">
        <f t="shared" si="10"/>
        <v>0.10579576816927316</v>
      </c>
      <c r="G369" s="184"/>
      <c r="H369" s="184"/>
      <c r="I369" s="228"/>
      <c r="K369" s="228"/>
      <c r="M369" s="228"/>
    </row>
    <row r="370" spans="1:13" x14ac:dyDescent="0.2">
      <c r="A370" s="224" t="s">
        <v>3026</v>
      </c>
      <c r="B370" s="225">
        <v>1.258</v>
      </c>
      <c r="C370" s="226">
        <v>1.369</v>
      </c>
      <c r="D370" s="227">
        <f t="shared" si="11"/>
        <v>8.8235294117646967E-2</v>
      </c>
      <c r="E370" s="226">
        <v>1.3440000000000001</v>
      </c>
      <c r="F370" s="227">
        <f t="shared" si="10"/>
        <v>6.8362480127186043E-2</v>
      </c>
      <c r="G370" s="184"/>
      <c r="H370" s="184"/>
      <c r="I370" s="228"/>
      <c r="K370" s="228"/>
      <c r="M370" s="228"/>
    </row>
    <row r="371" spans="1:13" x14ac:dyDescent="0.2">
      <c r="A371" s="224" t="s">
        <v>3027</v>
      </c>
      <c r="B371" s="225">
        <v>1.321</v>
      </c>
      <c r="C371" s="226">
        <v>1.2370000000000001</v>
      </c>
      <c r="D371" s="227">
        <f t="shared" si="11"/>
        <v>-6.3588190764572228E-2</v>
      </c>
      <c r="E371" s="226">
        <v>1.2609999999999999</v>
      </c>
      <c r="F371" s="227">
        <f t="shared" si="10"/>
        <v>-4.5420136260408861E-2</v>
      </c>
      <c r="G371" s="184"/>
      <c r="H371" s="184"/>
      <c r="I371" s="228"/>
      <c r="K371" s="228"/>
      <c r="M371" s="228"/>
    </row>
    <row r="372" spans="1:13" x14ac:dyDescent="0.2">
      <c r="A372" s="224" t="s">
        <v>3028</v>
      </c>
      <c r="B372" s="225">
        <v>1.121</v>
      </c>
      <c r="C372" s="226">
        <v>1.089</v>
      </c>
      <c r="D372" s="227">
        <f t="shared" si="11"/>
        <v>-2.8545941123996443E-2</v>
      </c>
      <c r="E372" s="226">
        <v>1.1000000000000001</v>
      </c>
      <c r="F372" s="227">
        <f t="shared" si="10"/>
        <v>-1.8733273862622579E-2</v>
      </c>
      <c r="G372" s="184"/>
      <c r="H372" s="184"/>
      <c r="I372" s="228"/>
      <c r="K372" s="228"/>
      <c r="M372" s="228"/>
    </row>
    <row r="373" spans="1:13" x14ac:dyDescent="0.2">
      <c r="A373" s="224" t="s">
        <v>3029</v>
      </c>
      <c r="B373" s="225">
        <v>1.095</v>
      </c>
      <c r="C373" s="226">
        <v>1.105</v>
      </c>
      <c r="D373" s="227">
        <f t="shared" si="11"/>
        <v>9.1324200913243114E-3</v>
      </c>
      <c r="E373" s="226">
        <v>1.105</v>
      </c>
      <c r="F373" s="227">
        <f t="shared" si="10"/>
        <v>9.1324200913243114E-3</v>
      </c>
      <c r="G373" s="184"/>
      <c r="H373" s="184"/>
      <c r="I373" s="228"/>
      <c r="K373" s="228"/>
      <c r="M373" s="228"/>
    </row>
    <row r="374" spans="1:13" x14ac:dyDescent="0.2">
      <c r="A374" s="224" t="s">
        <v>3030</v>
      </c>
      <c r="B374" s="225">
        <v>0.9</v>
      </c>
      <c r="C374" s="226">
        <v>0.94899999999999995</v>
      </c>
      <c r="D374" s="227">
        <f t="shared" si="11"/>
        <v>5.4444444444444295E-2</v>
      </c>
      <c r="E374" s="226">
        <v>0.93899999999999995</v>
      </c>
      <c r="F374" s="227">
        <f t="shared" si="10"/>
        <v>4.3333333333333224E-2</v>
      </c>
      <c r="G374" s="184"/>
      <c r="H374" s="184"/>
      <c r="I374" s="228"/>
      <c r="K374" s="228"/>
      <c r="M374" s="228"/>
    </row>
    <row r="375" spans="1:13" x14ac:dyDescent="0.2">
      <c r="A375" s="224" t="s">
        <v>3031</v>
      </c>
      <c r="B375" s="225">
        <v>1.151</v>
      </c>
      <c r="C375" s="226">
        <v>1.069</v>
      </c>
      <c r="D375" s="227">
        <f t="shared" si="11"/>
        <v>-7.1242397914856759E-2</v>
      </c>
      <c r="E375" s="226">
        <v>1.0920000000000001</v>
      </c>
      <c r="F375" s="227">
        <f t="shared" si="10"/>
        <v>-5.1259774109470024E-2</v>
      </c>
      <c r="G375" s="184"/>
      <c r="H375" s="184"/>
      <c r="I375" s="228"/>
      <c r="K375" s="228"/>
      <c r="M375" s="228"/>
    </row>
    <row r="376" spans="1:13" x14ac:dyDescent="0.2">
      <c r="A376" s="224" t="s">
        <v>3032</v>
      </c>
      <c r="B376" s="225">
        <v>1.333</v>
      </c>
      <c r="C376" s="226">
        <v>1.258</v>
      </c>
      <c r="D376" s="227">
        <f t="shared" si="11"/>
        <v>-5.6264066016504133E-2</v>
      </c>
      <c r="E376" s="226">
        <v>1.28</v>
      </c>
      <c r="F376" s="227">
        <f t="shared" si="10"/>
        <v>-3.9759939984996162E-2</v>
      </c>
      <c r="G376" s="184"/>
      <c r="H376" s="184"/>
      <c r="I376" s="228"/>
      <c r="K376" s="228"/>
      <c r="M376" s="228"/>
    </row>
    <row r="377" spans="1:13" x14ac:dyDescent="0.2">
      <c r="A377" s="224" t="s">
        <v>3033</v>
      </c>
      <c r="B377" s="225">
        <v>0.995</v>
      </c>
      <c r="C377" s="226">
        <v>1.0960000000000001</v>
      </c>
      <c r="D377" s="227">
        <f t="shared" si="11"/>
        <v>0.10150753768844223</v>
      </c>
      <c r="E377" s="226">
        <v>1.073</v>
      </c>
      <c r="F377" s="227">
        <f t="shared" si="10"/>
        <v>7.8391959798994826E-2</v>
      </c>
      <c r="G377" s="184"/>
      <c r="H377" s="184"/>
      <c r="I377" s="228"/>
      <c r="K377" s="228"/>
      <c r="M377" s="228"/>
    </row>
    <row r="378" spans="1:13" x14ac:dyDescent="0.2">
      <c r="A378" s="224" t="s">
        <v>3034</v>
      </c>
      <c r="B378" s="225">
        <v>1.1499999999999999</v>
      </c>
      <c r="C378" s="226">
        <v>1.1379999999999999</v>
      </c>
      <c r="D378" s="227">
        <f t="shared" si="11"/>
        <v>-1.0434782608695681E-2</v>
      </c>
      <c r="E378" s="226">
        <v>1.1439999999999999</v>
      </c>
      <c r="F378" s="227">
        <f t="shared" si="10"/>
        <v>-5.2173913043478404E-3</v>
      </c>
      <c r="G378" s="184"/>
      <c r="H378" s="184"/>
      <c r="I378" s="228"/>
      <c r="K378" s="228"/>
      <c r="M378" s="228"/>
    </row>
    <row r="379" spans="1:13" x14ac:dyDescent="0.2">
      <c r="A379" s="224" t="s">
        <v>3035</v>
      </c>
      <c r="B379" s="225">
        <v>1.1499999999999999</v>
      </c>
      <c r="C379" s="226">
        <v>1.28</v>
      </c>
      <c r="D379" s="227">
        <f t="shared" si="11"/>
        <v>0.11304347826086958</v>
      </c>
      <c r="E379" s="226">
        <v>1.2509999999999999</v>
      </c>
      <c r="F379" s="227">
        <f t="shared" si="10"/>
        <v>8.7826086956521721E-2</v>
      </c>
      <c r="G379" s="184"/>
      <c r="H379" s="184"/>
      <c r="I379" s="228"/>
      <c r="K379" s="228"/>
      <c r="M379" s="228"/>
    </row>
    <row r="380" spans="1:13" x14ac:dyDescent="0.2">
      <c r="A380" s="224" t="s">
        <v>3036</v>
      </c>
      <c r="B380" s="225">
        <v>0.94599999999999995</v>
      </c>
      <c r="C380" s="226">
        <v>0.997</v>
      </c>
      <c r="D380" s="227">
        <f t="shared" si="11"/>
        <v>5.3911205073995827E-2</v>
      </c>
      <c r="E380" s="226">
        <v>0.98699999999999999</v>
      </c>
      <c r="F380" s="227">
        <f t="shared" si="10"/>
        <v>4.3340380549682811E-2</v>
      </c>
      <c r="G380" s="184"/>
      <c r="H380" s="184"/>
      <c r="I380" s="228"/>
      <c r="K380" s="228"/>
      <c r="M380" s="228"/>
    </row>
    <row r="381" spans="1:13" x14ac:dyDescent="0.2">
      <c r="A381" s="224" t="s">
        <v>3037</v>
      </c>
      <c r="B381" s="225">
        <v>0.99299999999999999</v>
      </c>
      <c r="C381" s="226">
        <v>1.02</v>
      </c>
      <c r="D381" s="227">
        <f t="shared" si="11"/>
        <v>2.7190332326284095E-2</v>
      </c>
      <c r="E381" s="226">
        <v>1.016</v>
      </c>
      <c r="F381" s="227">
        <f t="shared" si="10"/>
        <v>2.3162134944612278E-2</v>
      </c>
      <c r="G381" s="184"/>
      <c r="H381" s="184"/>
      <c r="I381" s="228"/>
      <c r="K381" s="228"/>
      <c r="M381" s="228"/>
    </row>
    <row r="382" spans="1:13" x14ac:dyDescent="0.2">
      <c r="A382" s="224" t="s">
        <v>3038</v>
      </c>
      <c r="B382" s="225">
        <v>1.095</v>
      </c>
      <c r="C382" s="226">
        <v>1.1080000000000001</v>
      </c>
      <c r="D382" s="227">
        <f t="shared" si="11"/>
        <v>1.1872146118721671E-2</v>
      </c>
      <c r="E382" s="226">
        <v>1.1080000000000001</v>
      </c>
      <c r="F382" s="227">
        <f t="shared" si="10"/>
        <v>1.1872146118721671E-2</v>
      </c>
      <c r="G382" s="184"/>
      <c r="H382" s="184"/>
      <c r="I382" s="228"/>
      <c r="K382" s="228"/>
      <c r="M382" s="228"/>
    </row>
    <row r="383" spans="1:13" x14ac:dyDescent="0.2">
      <c r="A383" s="224" t="s">
        <v>3039</v>
      </c>
      <c r="B383" s="225">
        <v>0.995</v>
      </c>
      <c r="C383" s="226">
        <v>1.05</v>
      </c>
      <c r="D383" s="227">
        <f t="shared" si="11"/>
        <v>5.5276381909547867E-2</v>
      </c>
      <c r="E383" s="226">
        <v>1.0389999999999999</v>
      </c>
      <c r="F383" s="227">
        <f t="shared" si="10"/>
        <v>4.4221105527638027E-2</v>
      </c>
      <c r="G383" s="184"/>
      <c r="H383" s="184"/>
      <c r="I383" s="228"/>
      <c r="K383" s="228"/>
      <c r="M383" s="228"/>
    </row>
    <row r="384" spans="1:13" x14ac:dyDescent="0.2">
      <c r="A384" s="224" t="s">
        <v>3040</v>
      </c>
      <c r="B384" s="225">
        <v>0.995</v>
      </c>
      <c r="C384" s="226">
        <v>1.05</v>
      </c>
      <c r="D384" s="227">
        <f t="shared" si="11"/>
        <v>5.5276381909547867E-2</v>
      </c>
      <c r="E384" s="226">
        <v>1.0389999999999999</v>
      </c>
      <c r="F384" s="227">
        <f t="shared" si="10"/>
        <v>4.4221105527638027E-2</v>
      </c>
      <c r="G384" s="184"/>
      <c r="H384" s="184"/>
      <c r="I384" s="228"/>
      <c r="K384" s="228"/>
      <c r="M384" s="228"/>
    </row>
    <row r="385" spans="1:13" x14ac:dyDescent="0.2">
      <c r="A385" s="224" t="s">
        <v>3041</v>
      </c>
      <c r="B385" s="225">
        <v>0.85799999999999998</v>
      </c>
      <c r="C385" s="226">
        <v>0.76100000000000001</v>
      </c>
      <c r="D385" s="227">
        <f t="shared" si="11"/>
        <v>-0.11305361305361306</v>
      </c>
      <c r="E385" s="226">
        <v>0.78700000000000003</v>
      </c>
      <c r="F385" s="227">
        <f t="shared" si="10"/>
        <v>-8.2750582750582669E-2</v>
      </c>
      <c r="G385" s="184"/>
      <c r="H385" s="184"/>
      <c r="I385" s="228"/>
      <c r="K385" s="228"/>
      <c r="M385" s="228"/>
    </row>
    <row r="386" spans="1:13" x14ac:dyDescent="0.2">
      <c r="A386" s="224" t="s">
        <v>3042</v>
      </c>
      <c r="B386" s="225">
        <v>0.85799999999999998</v>
      </c>
      <c r="C386" s="226">
        <v>0.85</v>
      </c>
      <c r="D386" s="227">
        <f t="shared" si="11"/>
        <v>-9.3240093240093413E-3</v>
      </c>
      <c r="E386" s="226">
        <v>0.85399999999999998</v>
      </c>
      <c r="F386" s="227">
        <f t="shared" si="10"/>
        <v>-4.6620046620046152E-3</v>
      </c>
      <c r="G386" s="184"/>
      <c r="H386" s="184"/>
      <c r="I386" s="228"/>
      <c r="K386" s="228"/>
      <c r="M386" s="228"/>
    </row>
    <row r="387" spans="1:13" x14ac:dyDescent="0.2">
      <c r="A387" s="224" t="s">
        <v>3043</v>
      </c>
      <c r="B387" s="225">
        <v>0.85799999999999998</v>
      </c>
      <c r="C387" s="226">
        <v>0.86599999999999999</v>
      </c>
      <c r="D387" s="227">
        <f t="shared" si="11"/>
        <v>9.3240093240092303E-3</v>
      </c>
      <c r="E387" s="226">
        <v>0.86599999999999999</v>
      </c>
      <c r="F387" s="227">
        <f t="shared" si="10"/>
        <v>9.3240093240092303E-3</v>
      </c>
      <c r="G387" s="184"/>
      <c r="H387" s="184"/>
      <c r="I387" s="228"/>
      <c r="K387" s="228"/>
      <c r="M387" s="228"/>
    </row>
    <row r="388" spans="1:13" x14ac:dyDescent="0.2">
      <c r="A388" s="224" t="s">
        <v>3044</v>
      </c>
      <c r="B388" s="225">
        <v>1.121</v>
      </c>
      <c r="C388" s="226">
        <v>1.17</v>
      </c>
      <c r="D388" s="227">
        <f t="shared" si="11"/>
        <v>4.3710972346119537E-2</v>
      </c>
      <c r="E388" s="226">
        <v>1.1599999999999999</v>
      </c>
      <c r="F388" s="227">
        <f t="shared" si="10"/>
        <v>3.4790365744870488E-2</v>
      </c>
      <c r="G388" s="184"/>
      <c r="H388" s="184"/>
      <c r="I388" s="228"/>
      <c r="K388" s="228"/>
      <c r="M388" s="228"/>
    </row>
    <row r="389" spans="1:13" x14ac:dyDescent="0.2">
      <c r="A389" s="224" t="s">
        <v>3045</v>
      </c>
      <c r="B389" s="225">
        <v>1.121</v>
      </c>
      <c r="C389" s="226">
        <v>1.1930000000000001</v>
      </c>
      <c r="D389" s="227">
        <f t="shared" si="11"/>
        <v>6.4228367528992081E-2</v>
      </c>
      <c r="E389" s="226">
        <v>1.1779999999999999</v>
      </c>
      <c r="F389" s="227">
        <f t="shared" si="10"/>
        <v>5.0847457627118509E-2</v>
      </c>
      <c r="G389" s="184"/>
      <c r="H389" s="184"/>
      <c r="I389" s="228"/>
      <c r="K389" s="228"/>
      <c r="M389" s="228"/>
    </row>
    <row r="390" spans="1:13" x14ac:dyDescent="0.2">
      <c r="A390" s="224" t="s">
        <v>3046</v>
      </c>
      <c r="B390" s="225">
        <v>1.1499999999999999</v>
      </c>
      <c r="C390" s="226">
        <v>1.028</v>
      </c>
      <c r="D390" s="227">
        <f t="shared" si="11"/>
        <v>-0.10608695652173905</v>
      </c>
      <c r="E390" s="226">
        <v>1.0609999999999999</v>
      </c>
      <c r="F390" s="227">
        <f t="shared" si="10"/>
        <v>-7.739130434782604E-2</v>
      </c>
      <c r="G390" s="184"/>
      <c r="H390" s="184"/>
      <c r="I390" s="228"/>
      <c r="K390" s="228"/>
      <c r="M390" s="228"/>
    </row>
    <row r="391" spans="1:13" x14ac:dyDescent="0.2">
      <c r="A391" s="224" t="s">
        <v>3047</v>
      </c>
      <c r="B391" s="225">
        <v>1.208</v>
      </c>
      <c r="C391" s="226">
        <v>1.196</v>
      </c>
      <c r="D391" s="227">
        <f t="shared" si="11"/>
        <v>-9.9337748344371368E-3</v>
      </c>
      <c r="E391" s="226">
        <v>1.202</v>
      </c>
      <c r="F391" s="227">
        <f t="shared" si="10"/>
        <v>-4.9668874172185129E-3</v>
      </c>
      <c r="G391" s="184"/>
      <c r="H391" s="184"/>
      <c r="I391" s="228"/>
      <c r="K391" s="228"/>
      <c r="M391" s="228"/>
    </row>
    <row r="392" spans="1:13" x14ac:dyDescent="0.2">
      <c r="A392" s="224" t="s">
        <v>3048</v>
      </c>
      <c r="B392" s="225">
        <v>1.044</v>
      </c>
      <c r="C392" s="226">
        <v>1.111</v>
      </c>
      <c r="D392" s="227">
        <f t="shared" si="11"/>
        <v>6.4176245210727956E-2</v>
      </c>
      <c r="E392" s="226">
        <v>1.097</v>
      </c>
      <c r="F392" s="227">
        <f t="shared" si="10"/>
        <v>5.0766283524904088E-2</v>
      </c>
      <c r="G392" s="184"/>
      <c r="H392" s="184"/>
      <c r="I392" s="228"/>
      <c r="K392" s="228"/>
      <c r="M392" s="228"/>
    </row>
    <row r="393" spans="1:13" x14ac:dyDescent="0.2">
      <c r="A393" s="224" t="s">
        <v>3049</v>
      </c>
      <c r="B393" s="225">
        <v>1.095</v>
      </c>
      <c r="C393" s="226">
        <v>1.1499999999999999</v>
      </c>
      <c r="D393" s="227">
        <f t="shared" si="11"/>
        <v>5.0228310502283158E-2</v>
      </c>
      <c r="E393" s="226">
        <v>1.139</v>
      </c>
      <c r="F393" s="227">
        <f t="shared" si="10"/>
        <v>4.0182648401826615E-2</v>
      </c>
      <c r="G393" s="184"/>
      <c r="H393" s="184"/>
      <c r="I393" s="228"/>
      <c r="K393" s="228"/>
      <c r="M393" s="228"/>
    </row>
    <row r="394" spans="1:13" x14ac:dyDescent="0.2">
      <c r="A394" s="224" t="s">
        <v>3050</v>
      </c>
      <c r="B394" s="225">
        <v>1.1499999999999999</v>
      </c>
      <c r="C394" s="226">
        <v>1.28</v>
      </c>
      <c r="D394" s="227">
        <f t="shared" si="11"/>
        <v>0.11304347826086958</v>
      </c>
      <c r="E394" s="226">
        <v>1.2509999999999999</v>
      </c>
      <c r="F394" s="227">
        <f t="shared" si="10"/>
        <v>8.7826086956521721E-2</v>
      </c>
      <c r="G394" s="184"/>
      <c r="H394" s="184"/>
      <c r="I394" s="228"/>
      <c r="K394" s="228"/>
      <c r="M394" s="228"/>
    </row>
    <row r="395" spans="1:13" x14ac:dyDescent="0.2">
      <c r="A395" s="224" t="s">
        <v>3051</v>
      </c>
      <c r="B395" s="225">
        <v>0.99299999999999999</v>
      </c>
      <c r="C395" s="226">
        <v>1.0409999999999999</v>
      </c>
      <c r="D395" s="227">
        <f t="shared" si="11"/>
        <v>4.8338368580060465E-2</v>
      </c>
      <c r="E395" s="226">
        <v>1.0309999999999999</v>
      </c>
      <c r="F395" s="227">
        <f t="shared" ref="F395:F458" si="12">E395/B395-1</f>
        <v>3.8267875125881146E-2</v>
      </c>
      <c r="G395" s="184"/>
      <c r="H395" s="184"/>
      <c r="I395" s="228"/>
      <c r="K395" s="228"/>
      <c r="M395" s="228"/>
    </row>
    <row r="396" spans="1:13" x14ac:dyDescent="0.2">
      <c r="A396" s="224" t="s">
        <v>3052</v>
      </c>
      <c r="B396" s="225">
        <v>1.095</v>
      </c>
      <c r="C396" s="226">
        <v>1.1499999999999999</v>
      </c>
      <c r="D396" s="227">
        <f t="shared" ref="D396:D459" si="13">C396/B396-1</f>
        <v>5.0228310502283158E-2</v>
      </c>
      <c r="E396" s="226">
        <v>1.139</v>
      </c>
      <c r="F396" s="227">
        <f t="shared" si="12"/>
        <v>4.0182648401826615E-2</v>
      </c>
      <c r="G396" s="184"/>
      <c r="H396" s="184"/>
      <c r="I396" s="228"/>
      <c r="K396" s="228"/>
      <c r="M396" s="228"/>
    </row>
    <row r="397" spans="1:13" x14ac:dyDescent="0.2">
      <c r="A397" s="224" t="s">
        <v>3053</v>
      </c>
      <c r="B397" s="225">
        <v>1.268</v>
      </c>
      <c r="C397" s="226">
        <v>1.5549999999999999</v>
      </c>
      <c r="D397" s="227">
        <f t="shared" si="13"/>
        <v>0.22634069400630907</v>
      </c>
      <c r="E397" s="226">
        <v>1.4870000000000001</v>
      </c>
      <c r="F397" s="227">
        <f t="shared" si="12"/>
        <v>0.17271293375394325</v>
      </c>
      <c r="G397" s="184"/>
      <c r="H397" s="184"/>
      <c r="I397" s="228"/>
      <c r="K397" s="228"/>
      <c r="M397" s="228"/>
    </row>
    <row r="398" spans="1:13" x14ac:dyDescent="0.2">
      <c r="A398" s="224" t="s">
        <v>3054</v>
      </c>
      <c r="B398" s="225">
        <v>1.208</v>
      </c>
      <c r="C398" s="226">
        <v>1.2190000000000001</v>
      </c>
      <c r="D398" s="227">
        <f t="shared" si="13"/>
        <v>9.1059602649008475E-3</v>
      </c>
      <c r="E398" s="226">
        <v>1.2190000000000001</v>
      </c>
      <c r="F398" s="227">
        <f t="shared" si="12"/>
        <v>9.1059602649008475E-3</v>
      </c>
      <c r="G398" s="184"/>
      <c r="H398" s="184"/>
      <c r="I398" s="228"/>
      <c r="K398" s="228"/>
      <c r="M398" s="228"/>
    </row>
    <row r="399" spans="1:13" x14ac:dyDescent="0.2">
      <c r="A399" s="224" t="s">
        <v>3055</v>
      </c>
      <c r="B399" s="225">
        <v>1.2090000000000001</v>
      </c>
      <c r="C399" s="226">
        <v>1.143</v>
      </c>
      <c r="D399" s="227">
        <f t="shared" si="13"/>
        <v>-5.4590570719603049E-2</v>
      </c>
      <c r="E399" s="226">
        <v>1.1619999999999999</v>
      </c>
      <c r="F399" s="227">
        <f t="shared" si="12"/>
        <v>-3.8875103391232568E-2</v>
      </c>
      <c r="G399" s="184"/>
      <c r="H399" s="184"/>
      <c r="I399" s="228"/>
      <c r="K399" s="228"/>
      <c r="M399" s="228"/>
    </row>
    <row r="400" spans="1:13" x14ac:dyDescent="0.2">
      <c r="A400" s="224" t="s">
        <v>3056</v>
      </c>
      <c r="B400" s="225">
        <v>0.81699999999999995</v>
      </c>
      <c r="C400" s="226">
        <v>0.80200000000000005</v>
      </c>
      <c r="D400" s="227">
        <f t="shared" si="13"/>
        <v>-1.8359853121174941E-2</v>
      </c>
      <c r="E400" s="226">
        <v>0.80800000000000005</v>
      </c>
      <c r="F400" s="227">
        <f t="shared" si="12"/>
        <v>-1.1015911872704898E-2</v>
      </c>
      <c r="G400" s="184"/>
      <c r="H400" s="184"/>
      <c r="I400" s="228"/>
      <c r="K400" s="228"/>
      <c r="M400" s="228"/>
    </row>
    <row r="401" spans="1:13" x14ac:dyDescent="0.2">
      <c r="A401" s="224" t="s">
        <v>3057</v>
      </c>
      <c r="B401" s="225">
        <v>0.81699999999999995</v>
      </c>
      <c r="C401" s="226">
        <v>0.81499999999999995</v>
      </c>
      <c r="D401" s="227">
        <f t="shared" si="13"/>
        <v>-2.4479804161566809E-3</v>
      </c>
      <c r="E401" s="226">
        <v>0.81699999999999995</v>
      </c>
      <c r="F401" s="227">
        <f t="shared" si="12"/>
        <v>0</v>
      </c>
      <c r="G401" s="184"/>
      <c r="H401" s="184"/>
      <c r="I401" s="228"/>
      <c r="K401" s="228"/>
      <c r="M401" s="228"/>
    </row>
    <row r="402" spans="1:13" x14ac:dyDescent="0.2">
      <c r="A402" s="229" t="s">
        <v>3058</v>
      </c>
      <c r="B402" s="230">
        <v>0.85799999999999998</v>
      </c>
      <c r="C402" s="231">
        <v>0.80200000000000005</v>
      </c>
      <c r="D402" s="232">
        <f t="shared" si="13"/>
        <v>-6.5268065268065167E-2</v>
      </c>
      <c r="E402" s="231">
        <v>0.81799999999999995</v>
      </c>
      <c r="F402" s="232">
        <f t="shared" si="12"/>
        <v>-4.6620046620046707E-2</v>
      </c>
      <c r="G402" s="184"/>
      <c r="H402" s="184"/>
      <c r="I402" s="228"/>
      <c r="K402" s="228"/>
      <c r="M402" s="228"/>
    </row>
    <row r="403" spans="1:13" x14ac:dyDescent="0.2">
      <c r="A403" s="233" t="s">
        <v>3059</v>
      </c>
      <c r="B403" s="234">
        <v>2.641</v>
      </c>
      <c r="C403" s="235">
        <v>5.5839999999999996</v>
      </c>
      <c r="D403" s="236">
        <f t="shared" si="13"/>
        <v>1.1143506247633472</v>
      </c>
      <c r="E403" s="235">
        <v>4.6319999999999997</v>
      </c>
      <c r="F403" s="236">
        <f t="shared" si="12"/>
        <v>0.75388110564180222</v>
      </c>
      <c r="G403" s="184"/>
      <c r="H403" s="184"/>
      <c r="I403" s="228"/>
      <c r="K403" s="228"/>
      <c r="M403" s="228"/>
    </row>
    <row r="404" spans="1:13" x14ac:dyDescent="0.2">
      <c r="A404" s="224" t="s">
        <v>3060</v>
      </c>
      <c r="B404" s="225">
        <v>1.044</v>
      </c>
      <c r="C404" s="226">
        <v>1.1160000000000001</v>
      </c>
      <c r="D404" s="227">
        <f t="shared" si="13"/>
        <v>6.8965517241379448E-2</v>
      </c>
      <c r="E404" s="226">
        <v>1.101</v>
      </c>
      <c r="F404" s="227">
        <f t="shared" si="12"/>
        <v>5.4597701149425193E-2</v>
      </c>
      <c r="G404" s="184"/>
      <c r="H404" s="184"/>
      <c r="I404" s="228"/>
      <c r="K404" s="228"/>
      <c r="M404" s="228"/>
    </row>
    <row r="405" spans="1:13" x14ac:dyDescent="0.2">
      <c r="A405" s="224" t="s">
        <v>3061</v>
      </c>
      <c r="B405" s="225">
        <v>0.995</v>
      </c>
      <c r="C405" s="226">
        <v>1.0860000000000001</v>
      </c>
      <c r="D405" s="227">
        <f t="shared" si="13"/>
        <v>9.1457286432160778E-2</v>
      </c>
      <c r="E405" s="226">
        <v>1.0649999999999999</v>
      </c>
      <c r="F405" s="227">
        <f t="shared" si="12"/>
        <v>7.035175879396971E-2</v>
      </c>
      <c r="G405" s="184"/>
      <c r="H405" s="184"/>
      <c r="I405" s="228"/>
      <c r="K405" s="228"/>
      <c r="M405" s="228"/>
    </row>
    <row r="406" spans="1:13" x14ac:dyDescent="0.2">
      <c r="A406" s="224" t="s">
        <v>3062</v>
      </c>
      <c r="B406" s="225">
        <v>0.995</v>
      </c>
      <c r="C406" s="226">
        <v>1.0369999999999999</v>
      </c>
      <c r="D406" s="227">
        <f t="shared" si="13"/>
        <v>4.2211055276381915E-2</v>
      </c>
      <c r="E406" s="226">
        <v>1.028</v>
      </c>
      <c r="F406" s="227">
        <f t="shared" si="12"/>
        <v>3.3165829145728631E-2</v>
      </c>
      <c r="G406" s="184"/>
      <c r="H406" s="184"/>
      <c r="I406" s="228"/>
      <c r="K406" s="228"/>
      <c r="M406" s="228"/>
    </row>
    <row r="407" spans="1:13" x14ac:dyDescent="0.2">
      <c r="A407" s="224" t="s">
        <v>3063</v>
      </c>
      <c r="B407" s="225">
        <v>0.995</v>
      </c>
      <c r="C407" s="226">
        <v>1.046</v>
      </c>
      <c r="D407" s="227">
        <f t="shared" si="13"/>
        <v>5.1256281407035198E-2</v>
      </c>
      <c r="E407" s="226">
        <v>1.0349999999999999</v>
      </c>
      <c r="F407" s="227">
        <f t="shared" si="12"/>
        <v>4.020100502512558E-2</v>
      </c>
      <c r="G407" s="184"/>
      <c r="H407" s="184"/>
      <c r="I407" s="228"/>
      <c r="K407" s="228"/>
      <c r="M407" s="228"/>
    </row>
    <row r="408" spans="1:13" x14ac:dyDescent="0.2">
      <c r="A408" s="224" t="s">
        <v>3064</v>
      </c>
      <c r="B408" s="225">
        <v>1.5880000000000001</v>
      </c>
      <c r="C408" s="226">
        <v>1.589</v>
      </c>
      <c r="D408" s="227">
        <f t="shared" si="13"/>
        <v>6.2972292191432189E-4</v>
      </c>
      <c r="E408" s="226">
        <v>1.5920000000000001</v>
      </c>
      <c r="F408" s="227">
        <f t="shared" si="12"/>
        <v>2.5188916876575096E-3</v>
      </c>
      <c r="G408" s="184"/>
      <c r="H408" s="184"/>
      <c r="I408" s="228"/>
      <c r="K408" s="228"/>
      <c r="M408" s="228"/>
    </row>
    <row r="409" spans="1:13" x14ac:dyDescent="0.2">
      <c r="A409" s="224" t="s">
        <v>3065</v>
      </c>
      <c r="B409" s="225">
        <v>1.129</v>
      </c>
      <c r="C409" s="226">
        <v>1.1919999999999999</v>
      </c>
      <c r="D409" s="227">
        <f t="shared" si="13"/>
        <v>5.5801594331266635E-2</v>
      </c>
      <c r="E409" s="226">
        <v>1.179</v>
      </c>
      <c r="F409" s="227">
        <f t="shared" si="12"/>
        <v>4.4286979627989442E-2</v>
      </c>
      <c r="G409" s="184"/>
      <c r="H409" s="184"/>
      <c r="I409" s="228"/>
      <c r="K409" s="228"/>
      <c r="M409" s="228"/>
    </row>
    <row r="410" spans="1:13" x14ac:dyDescent="0.2">
      <c r="A410" s="224" t="s">
        <v>3066</v>
      </c>
      <c r="B410" s="225">
        <v>0.97399999999999998</v>
      </c>
      <c r="C410" s="226">
        <v>1.034</v>
      </c>
      <c r="D410" s="227">
        <f t="shared" si="13"/>
        <v>6.1601642710472415E-2</v>
      </c>
      <c r="E410" s="226">
        <v>1.0209999999999999</v>
      </c>
      <c r="F410" s="227">
        <f t="shared" si="12"/>
        <v>4.8254620123203251E-2</v>
      </c>
      <c r="G410" s="184"/>
      <c r="H410" s="184"/>
      <c r="I410" s="228"/>
      <c r="K410" s="228"/>
      <c r="M410" s="228"/>
    </row>
    <row r="411" spans="1:13" x14ac:dyDescent="0.2">
      <c r="A411" s="224" t="s">
        <v>3067</v>
      </c>
      <c r="B411" s="225">
        <v>1.1279999999999999</v>
      </c>
      <c r="C411" s="226">
        <v>1.1299999999999999</v>
      </c>
      <c r="D411" s="227">
        <f t="shared" si="13"/>
        <v>1.7730496453900457E-3</v>
      </c>
      <c r="E411" s="226">
        <v>1.1319999999999999</v>
      </c>
      <c r="F411" s="227">
        <f t="shared" si="12"/>
        <v>3.5460992907800915E-3</v>
      </c>
      <c r="G411" s="184"/>
      <c r="H411" s="184"/>
      <c r="I411" s="228"/>
      <c r="K411" s="228"/>
      <c r="M411" s="228"/>
    </row>
    <row r="412" spans="1:13" x14ac:dyDescent="0.2">
      <c r="A412" s="224" t="s">
        <v>3068</v>
      </c>
      <c r="B412" s="225">
        <v>1.1279999999999999</v>
      </c>
      <c r="C412" s="226">
        <v>1.1299999999999999</v>
      </c>
      <c r="D412" s="227">
        <f t="shared" si="13"/>
        <v>1.7730496453900457E-3</v>
      </c>
      <c r="E412" s="226">
        <v>1.1319999999999999</v>
      </c>
      <c r="F412" s="227">
        <f t="shared" si="12"/>
        <v>3.5460992907800915E-3</v>
      </c>
      <c r="G412" s="184"/>
      <c r="H412" s="184"/>
      <c r="I412" s="228"/>
      <c r="K412" s="228"/>
      <c r="M412" s="228"/>
    </row>
    <row r="413" spans="1:13" x14ac:dyDescent="0.2">
      <c r="A413" s="224" t="s">
        <v>3069</v>
      </c>
      <c r="B413" s="225">
        <v>0.85799999999999998</v>
      </c>
      <c r="C413" s="226">
        <v>0.77800000000000002</v>
      </c>
      <c r="D413" s="227">
        <f t="shared" si="13"/>
        <v>-9.3240093240093191E-2</v>
      </c>
      <c r="E413" s="226">
        <v>0.8</v>
      </c>
      <c r="F413" s="227">
        <f t="shared" si="12"/>
        <v>-6.759906759906753E-2</v>
      </c>
      <c r="G413" s="184"/>
      <c r="H413" s="184"/>
      <c r="I413" s="228"/>
      <c r="K413" s="228"/>
      <c r="M413" s="228"/>
    </row>
    <row r="414" spans="1:13" x14ac:dyDescent="0.2">
      <c r="A414" s="224" t="s">
        <v>3070</v>
      </c>
      <c r="B414" s="225">
        <v>1.208</v>
      </c>
      <c r="C414" s="226">
        <v>1.143</v>
      </c>
      <c r="D414" s="227">
        <f t="shared" si="13"/>
        <v>-5.3807947019867464E-2</v>
      </c>
      <c r="E414" s="226">
        <v>1.1619999999999999</v>
      </c>
      <c r="F414" s="227">
        <f t="shared" si="12"/>
        <v>-3.8079470198675525E-2</v>
      </c>
      <c r="G414" s="184"/>
      <c r="H414" s="184"/>
      <c r="I414" s="228"/>
      <c r="K414" s="228"/>
      <c r="M414" s="228"/>
    </row>
    <row r="415" spans="1:13" x14ac:dyDescent="0.2">
      <c r="A415" s="224" t="s">
        <v>3071</v>
      </c>
      <c r="B415" s="225">
        <v>0.81699999999999995</v>
      </c>
      <c r="C415" s="226">
        <v>0.71499999999999997</v>
      </c>
      <c r="D415" s="227">
        <f t="shared" si="13"/>
        <v>-0.12484700122399017</v>
      </c>
      <c r="E415" s="226">
        <v>0.74199999999999999</v>
      </c>
      <c r="F415" s="227">
        <f t="shared" si="12"/>
        <v>-9.1799265605875147E-2</v>
      </c>
      <c r="G415" s="184"/>
      <c r="H415" s="184"/>
      <c r="I415" s="228"/>
      <c r="K415" s="228"/>
      <c r="M415" s="228"/>
    </row>
    <row r="416" spans="1:13" x14ac:dyDescent="0.2">
      <c r="A416" s="224" t="s">
        <v>3072</v>
      </c>
      <c r="B416" s="225">
        <v>0.81699999999999995</v>
      </c>
      <c r="C416" s="226">
        <v>0.70899999999999996</v>
      </c>
      <c r="D416" s="227">
        <f t="shared" si="13"/>
        <v>-0.13219094247246022</v>
      </c>
      <c r="E416" s="226">
        <v>0.73799999999999999</v>
      </c>
      <c r="F416" s="227">
        <f t="shared" si="12"/>
        <v>-9.6695226438188397E-2</v>
      </c>
      <c r="G416" s="184"/>
      <c r="H416" s="184"/>
      <c r="I416" s="228"/>
      <c r="K416" s="228"/>
      <c r="M416" s="228"/>
    </row>
    <row r="417" spans="1:13" x14ac:dyDescent="0.2">
      <c r="A417" s="224" t="s">
        <v>3073</v>
      </c>
      <c r="B417" s="225">
        <v>0.81699999999999995</v>
      </c>
      <c r="C417" s="226">
        <v>0.70899999999999996</v>
      </c>
      <c r="D417" s="227">
        <f t="shared" si="13"/>
        <v>-0.13219094247246022</v>
      </c>
      <c r="E417" s="226">
        <v>0.73799999999999999</v>
      </c>
      <c r="F417" s="227">
        <f t="shared" si="12"/>
        <v>-9.6695226438188397E-2</v>
      </c>
      <c r="G417" s="184"/>
      <c r="H417" s="184"/>
      <c r="I417" s="228"/>
      <c r="K417" s="228"/>
      <c r="M417" s="228"/>
    </row>
    <row r="418" spans="1:13" x14ac:dyDescent="0.2">
      <c r="A418" s="224" t="s">
        <v>3074</v>
      </c>
      <c r="B418" s="225">
        <v>0.85799999999999998</v>
      </c>
      <c r="C418" s="226">
        <v>0.74099999999999999</v>
      </c>
      <c r="D418" s="227">
        <f t="shared" si="13"/>
        <v>-0.13636363636363635</v>
      </c>
      <c r="E418" s="226">
        <v>0.77200000000000002</v>
      </c>
      <c r="F418" s="227">
        <f t="shared" si="12"/>
        <v>-0.10023310023310017</v>
      </c>
      <c r="G418" s="184"/>
      <c r="H418" s="184"/>
      <c r="I418" s="228"/>
      <c r="K418" s="228"/>
      <c r="M418" s="228"/>
    </row>
    <row r="419" spans="1:13" x14ac:dyDescent="0.2">
      <c r="A419" s="224" t="s">
        <v>3075</v>
      </c>
      <c r="B419" s="225">
        <v>1.151</v>
      </c>
      <c r="C419" s="226">
        <v>1.052</v>
      </c>
      <c r="D419" s="227">
        <f t="shared" si="13"/>
        <v>-8.6012163336229297E-2</v>
      </c>
      <c r="E419" s="226">
        <v>1.08</v>
      </c>
      <c r="F419" s="227">
        <f t="shared" si="12"/>
        <v>-6.1685490877497751E-2</v>
      </c>
      <c r="G419" s="184"/>
      <c r="H419" s="184"/>
      <c r="I419" s="228"/>
      <c r="K419" s="228"/>
      <c r="M419" s="228"/>
    </row>
    <row r="420" spans="1:13" x14ac:dyDescent="0.2">
      <c r="A420" s="224" t="s">
        <v>3076</v>
      </c>
      <c r="B420" s="225">
        <v>0.995</v>
      </c>
      <c r="C420" s="226">
        <v>0.997</v>
      </c>
      <c r="D420" s="227">
        <f t="shared" si="13"/>
        <v>2.0100502512563345E-3</v>
      </c>
      <c r="E420" s="226">
        <v>0.998</v>
      </c>
      <c r="F420" s="227">
        <f t="shared" si="12"/>
        <v>3.0150753768845018E-3</v>
      </c>
      <c r="G420" s="184"/>
      <c r="H420" s="184"/>
      <c r="I420" s="228"/>
      <c r="K420" s="228"/>
      <c r="M420" s="228"/>
    </row>
    <row r="421" spans="1:13" x14ac:dyDescent="0.2">
      <c r="A421" s="224" t="s">
        <v>3077</v>
      </c>
      <c r="B421" s="225">
        <v>0.995</v>
      </c>
      <c r="C421" s="226">
        <v>0.997</v>
      </c>
      <c r="D421" s="227">
        <f t="shared" si="13"/>
        <v>2.0100502512563345E-3</v>
      </c>
      <c r="E421" s="226">
        <v>0.998</v>
      </c>
      <c r="F421" s="227">
        <f t="shared" si="12"/>
        <v>3.0150753768845018E-3</v>
      </c>
      <c r="G421" s="184"/>
      <c r="H421" s="184"/>
      <c r="I421" s="228"/>
      <c r="K421" s="228"/>
      <c r="M421" s="228"/>
    </row>
    <row r="422" spans="1:13" x14ac:dyDescent="0.2">
      <c r="A422" s="224" t="s">
        <v>3078</v>
      </c>
      <c r="B422" s="225">
        <v>1.208</v>
      </c>
      <c r="C422" s="226">
        <v>1.248</v>
      </c>
      <c r="D422" s="227">
        <f t="shared" si="13"/>
        <v>3.3112582781456901E-2</v>
      </c>
      <c r="E422" s="226">
        <v>1.2410000000000001</v>
      </c>
      <c r="F422" s="227">
        <f t="shared" si="12"/>
        <v>2.7317880794702099E-2</v>
      </c>
      <c r="G422" s="184"/>
      <c r="H422" s="184"/>
      <c r="I422" s="228"/>
      <c r="K422" s="228"/>
      <c r="M422" s="228"/>
    </row>
    <row r="423" spans="1:13" x14ac:dyDescent="0.2">
      <c r="A423" s="224" t="s">
        <v>3079</v>
      </c>
      <c r="B423" s="225">
        <v>0.99299999999999999</v>
      </c>
      <c r="C423" s="226">
        <v>1.0569999999999999</v>
      </c>
      <c r="D423" s="227">
        <f t="shared" si="13"/>
        <v>6.4451158106747286E-2</v>
      </c>
      <c r="E423" s="226">
        <v>1.044</v>
      </c>
      <c r="F423" s="227">
        <f t="shared" si="12"/>
        <v>5.1359516616314327E-2</v>
      </c>
      <c r="G423" s="184"/>
      <c r="H423" s="184"/>
      <c r="I423" s="228"/>
      <c r="K423" s="228"/>
      <c r="M423" s="228"/>
    </row>
    <row r="424" spans="1:13" x14ac:dyDescent="0.2">
      <c r="A424" s="224" t="s">
        <v>3080</v>
      </c>
      <c r="B424" s="225">
        <v>1.0429999999999999</v>
      </c>
      <c r="C424" s="226">
        <v>1.026</v>
      </c>
      <c r="D424" s="227">
        <f t="shared" si="13"/>
        <v>-1.6299137104506145E-2</v>
      </c>
      <c r="E424" s="226">
        <v>1.0329999999999999</v>
      </c>
      <c r="F424" s="227">
        <f t="shared" si="12"/>
        <v>-9.5877277085331114E-3</v>
      </c>
      <c r="G424" s="184"/>
      <c r="H424" s="184"/>
      <c r="I424" s="228"/>
      <c r="K424" s="228"/>
      <c r="M424" s="228"/>
    </row>
    <row r="425" spans="1:13" x14ac:dyDescent="0.2">
      <c r="A425" s="224" t="s">
        <v>3081</v>
      </c>
      <c r="B425" s="225">
        <v>1.1499999999999999</v>
      </c>
      <c r="C425" s="226">
        <v>1.1319999999999999</v>
      </c>
      <c r="D425" s="227">
        <f t="shared" si="13"/>
        <v>-1.5652173913043521E-2</v>
      </c>
      <c r="E425" s="226">
        <v>1.139</v>
      </c>
      <c r="F425" s="227">
        <f t="shared" si="12"/>
        <v>-9.565217391304226E-3</v>
      </c>
      <c r="G425" s="184"/>
      <c r="H425" s="184"/>
      <c r="I425" s="228"/>
      <c r="K425" s="228"/>
      <c r="M425" s="228"/>
    </row>
    <row r="426" spans="1:13" x14ac:dyDescent="0.2">
      <c r="A426" s="224" t="s">
        <v>3082</v>
      </c>
      <c r="B426" s="225">
        <v>0.99299999999999999</v>
      </c>
      <c r="C426" s="226">
        <v>1.0569999999999999</v>
      </c>
      <c r="D426" s="227">
        <f t="shared" si="13"/>
        <v>6.4451158106747286E-2</v>
      </c>
      <c r="E426" s="226">
        <v>1.044</v>
      </c>
      <c r="F426" s="227">
        <f t="shared" si="12"/>
        <v>5.1359516616314327E-2</v>
      </c>
      <c r="G426" s="184"/>
      <c r="H426" s="184"/>
      <c r="I426" s="228"/>
      <c r="K426" s="228"/>
      <c r="M426" s="228"/>
    </row>
    <row r="427" spans="1:13" x14ac:dyDescent="0.2">
      <c r="A427" s="224" t="s">
        <v>3083</v>
      </c>
      <c r="B427" s="225">
        <v>0.81699999999999995</v>
      </c>
      <c r="C427" s="226">
        <v>0.73099999999999998</v>
      </c>
      <c r="D427" s="227">
        <f t="shared" si="13"/>
        <v>-0.10526315789473684</v>
      </c>
      <c r="E427" s="226">
        <v>0.755</v>
      </c>
      <c r="F427" s="227">
        <f t="shared" si="12"/>
        <v>-7.5887392900856776E-2</v>
      </c>
      <c r="G427" s="184"/>
      <c r="H427" s="184"/>
      <c r="I427" s="228"/>
      <c r="K427" s="228"/>
      <c r="M427" s="228"/>
    </row>
    <row r="428" spans="1:13" x14ac:dyDescent="0.2">
      <c r="A428" s="224" t="s">
        <v>3084</v>
      </c>
      <c r="B428" s="225">
        <v>0.81699999999999995</v>
      </c>
      <c r="C428" s="226">
        <v>0.76700000000000002</v>
      </c>
      <c r="D428" s="227">
        <f t="shared" si="13"/>
        <v>-6.119951040391669E-2</v>
      </c>
      <c r="E428" s="226">
        <v>0.78100000000000003</v>
      </c>
      <c r="F428" s="227">
        <f t="shared" si="12"/>
        <v>-4.4063647490820035E-2</v>
      </c>
      <c r="G428" s="184"/>
      <c r="H428" s="184"/>
      <c r="I428" s="228"/>
      <c r="K428" s="228"/>
      <c r="M428" s="228"/>
    </row>
    <row r="429" spans="1:13" x14ac:dyDescent="0.2">
      <c r="A429" s="224" t="s">
        <v>3085</v>
      </c>
      <c r="B429" s="225">
        <v>1.7430000000000001</v>
      </c>
      <c r="C429" s="226">
        <v>4.851</v>
      </c>
      <c r="D429" s="227">
        <f t="shared" si="13"/>
        <v>1.7831325301204819</v>
      </c>
      <c r="E429" s="226">
        <v>3.0569999999999999</v>
      </c>
      <c r="F429" s="227">
        <f t="shared" si="12"/>
        <v>0.75387263339070554</v>
      </c>
      <c r="G429" s="184"/>
      <c r="H429" s="184"/>
      <c r="I429" s="228"/>
      <c r="K429" s="228"/>
      <c r="M429" s="228"/>
    </row>
    <row r="430" spans="1:13" x14ac:dyDescent="0.2">
      <c r="A430" s="224" t="s">
        <v>3086</v>
      </c>
      <c r="B430" s="225">
        <v>1.153</v>
      </c>
      <c r="C430" s="226">
        <v>1.1060000000000001</v>
      </c>
      <c r="D430" s="227">
        <f t="shared" si="13"/>
        <v>-4.0763226366001715E-2</v>
      </c>
      <c r="E430" s="226">
        <v>1.1200000000000001</v>
      </c>
      <c r="F430" s="227">
        <f t="shared" si="12"/>
        <v>-2.8620988725065022E-2</v>
      </c>
      <c r="G430" s="184"/>
      <c r="H430" s="184"/>
      <c r="I430" s="228"/>
      <c r="K430" s="228"/>
      <c r="M430" s="228"/>
    </row>
    <row r="431" spans="1:13" x14ac:dyDescent="0.2">
      <c r="A431" s="224" t="s">
        <v>3087</v>
      </c>
      <c r="B431" s="225">
        <v>2.226</v>
      </c>
      <c r="C431" s="226">
        <v>4.851</v>
      </c>
      <c r="D431" s="227">
        <f t="shared" si="13"/>
        <v>1.1792452830188678</v>
      </c>
      <c r="E431" s="226">
        <v>3.9049999999999998</v>
      </c>
      <c r="F431" s="227">
        <f t="shared" si="12"/>
        <v>0.75426774483378245</v>
      </c>
      <c r="G431" s="184"/>
      <c r="H431" s="184"/>
      <c r="I431" s="228"/>
      <c r="K431" s="228"/>
      <c r="M431" s="228"/>
    </row>
    <row r="432" spans="1:13" x14ac:dyDescent="0.2">
      <c r="A432" s="224" t="s">
        <v>3088</v>
      </c>
      <c r="B432" s="225">
        <v>2.1779999999999999</v>
      </c>
      <c r="C432" s="226">
        <v>2.91</v>
      </c>
      <c r="D432" s="227">
        <f t="shared" si="13"/>
        <v>0.33608815426997252</v>
      </c>
      <c r="E432" s="226">
        <v>2.7330000000000001</v>
      </c>
      <c r="F432" s="227">
        <f t="shared" si="12"/>
        <v>0.25482093663911853</v>
      </c>
      <c r="G432" s="184"/>
      <c r="H432" s="184"/>
      <c r="I432" s="228"/>
      <c r="K432" s="228"/>
      <c r="M432" s="228"/>
    </row>
    <row r="433" spans="1:13" x14ac:dyDescent="0.2">
      <c r="A433" s="224" t="s">
        <v>3089</v>
      </c>
      <c r="B433" s="225">
        <v>2.2869999999999999</v>
      </c>
      <c r="C433" s="226">
        <v>2.8719999999999999</v>
      </c>
      <c r="D433" s="227">
        <f t="shared" si="13"/>
        <v>0.25579361609094886</v>
      </c>
      <c r="E433" s="226">
        <v>2.7320000000000002</v>
      </c>
      <c r="F433" s="227">
        <f t="shared" si="12"/>
        <v>0.19457804984696114</v>
      </c>
      <c r="G433" s="184"/>
      <c r="H433" s="184"/>
      <c r="I433" s="228"/>
      <c r="K433" s="228"/>
      <c r="M433" s="228"/>
    </row>
    <row r="434" spans="1:13" x14ac:dyDescent="0.2">
      <c r="A434" s="224" t="s">
        <v>3090</v>
      </c>
      <c r="B434" s="225">
        <v>1.153</v>
      </c>
      <c r="C434" s="226">
        <v>1.1060000000000001</v>
      </c>
      <c r="D434" s="227">
        <f t="shared" si="13"/>
        <v>-4.0763226366001715E-2</v>
      </c>
      <c r="E434" s="226">
        <v>1.1200000000000001</v>
      </c>
      <c r="F434" s="227">
        <f t="shared" si="12"/>
        <v>-2.8620988725065022E-2</v>
      </c>
      <c r="G434" s="184"/>
      <c r="H434" s="184"/>
      <c r="I434" s="228"/>
      <c r="K434" s="228"/>
      <c r="M434" s="228"/>
    </row>
    <row r="435" spans="1:13" x14ac:dyDescent="0.2">
      <c r="A435" s="224" t="s">
        <v>3091</v>
      </c>
      <c r="B435" s="225">
        <v>0.98399999999999999</v>
      </c>
      <c r="C435" s="226">
        <v>0.97199999999999998</v>
      </c>
      <c r="D435" s="227">
        <f t="shared" si="13"/>
        <v>-1.2195121951219523E-2</v>
      </c>
      <c r="E435" s="226">
        <v>0.97699999999999998</v>
      </c>
      <c r="F435" s="227">
        <f t="shared" si="12"/>
        <v>-7.1138211382113514E-3</v>
      </c>
      <c r="G435" s="184"/>
      <c r="H435" s="184"/>
      <c r="I435" s="228"/>
      <c r="K435" s="228"/>
      <c r="M435" s="228"/>
    </row>
    <row r="436" spans="1:13" x14ac:dyDescent="0.2">
      <c r="A436" s="224" t="s">
        <v>3092</v>
      </c>
      <c r="B436" s="225">
        <v>0.98399999999999999</v>
      </c>
      <c r="C436" s="226">
        <v>0.97199999999999998</v>
      </c>
      <c r="D436" s="227">
        <f t="shared" si="13"/>
        <v>-1.2195121951219523E-2</v>
      </c>
      <c r="E436" s="226">
        <v>0.97699999999999998</v>
      </c>
      <c r="F436" s="227">
        <f t="shared" si="12"/>
        <v>-7.1138211382113514E-3</v>
      </c>
      <c r="G436" s="184"/>
      <c r="H436" s="184"/>
      <c r="I436" s="228"/>
      <c r="K436" s="228"/>
      <c r="M436" s="228"/>
    </row>
    <row r="437" spans="1:13" x14ac:dyDescent="0.2">
      <c r="A437" s="224" t="s">
        <v>3093</v>
      </c>
      <c r="B437" s="225">
        <v>0.93700000000000006</v>
      </c>
      <c r="C437" s="226">
        <v>0.99099999999999999</v>
      </c>
      <c r="D437" s="227">
        <f t="shared" si="13"/>
        <v>5.7630736392742632E-2</v>
      </c>
      <c r="E437" s="226">
        <v>0.98</v>
      </c>
      <c r="F437" s="227">
        <f t="shared" si="12"/>
        <v>4.5891141942369096E-2</v>
      </c>
      <c r="G437" s="184"/>
      <c r="H437" s="184"/>
      <c r="I437" s="228"/>
      <c r="K437" s="228"/>
      <c r="M437" s="228"/>
    </row>
    <row r="438" spans="1:13" x14ac:dyDescent="0.2">
      <c r="A438" s="224" t="s">
        <v>3094</v>
      </c>
      <c r="B438" s="225">
        <v>0.98399999999999999</v>
      </c>
      <c r="C438" s="226">
        <v>0.97199999999999998</v>
      </c>
      <c r="D438" s="227">
        <f t="shared" si="13"/>
        <v>-1.2195121951219523E-2</v>
      </c>
      <c r="E438" s="226">
        <v>0.97699999999999998</v>
      </c>
      <c r="F438" s="227">
        <f t="shared" si="12"/>
        <v>-7.1138211382113514E-3</v>
      </c>
      <c r="G438" s="184"/>
      <c r="H438" s="184"/>
      <c r="I438" s="228"/>
      <c r="K438" s="228"/>
      <c r="M438" s="228"/>
    </row>
    <row r="439" spans="1:13" x14ac:dyDescent="0.2">
      <c r="A439" s="224" t="s">
        <v>3095</v>
      </c>
      <c r="B439" s="225">
        <v>1.139</v>
      </c>
      <c r="C439" s="226">
        <v>1.3049999999999999</v>
      </c>
      <c r="D439" s="227">
        <f t="shared" si="13"/>
        <v>0.14574187884108869</v>
      </c>
      <c r="E439" s="226">
        <v>1.2669999999999999</v>
      </c>
      <c r="F439" s="227">
        <f t="shared" si="12"/>
        <v>0.11237928007023701</v>
      </c>
      <c r="G439" s="184"/>
      <c r="H439" s="184"/>
      <c r="I439" s="228"/>
      <c r="K439" s="228"/>
      <c r="M439" s="228"/>
    </row>
    <row r="440" spans="1:13" x14ac:dyDescent="0.2">
      <c r="A440" s="224" t="s">
        <v>3096</v>
      </c>
      <c r="B440" s="225">
        <v>1.1970000000000001</v>
      </c>
      <c r="C440" s="226">
        <v>1.756</v>
      </c>
      <c r="D440" s="227">
        <f t="shared" si="13"/>
        <v>0.46700083542188797</v>
      </c>
      <c r="E440" s="226">
        <v>1.62</v>
      </c>
      <c r="F440" s="227">
        <f t="shared" si="12"/>
        <v>0.35338345864661647</v>
      </c>
      <c r="G440" s="184"/>
      <c r="H440" s="184"/>
      <c r="I440" s="228"/>
      <c r="K440" s="228"/>
      <c r="M440" s="228"/>
    </row>
    <row r="441" spans="1:13" x14ac:dyDescent="0.2">
      <c r="A441" s="224" t="s">
        <v>3097</v>
      </c>
      <c r="B441" s="225">
        <v>1.139</v>
      </c>
      <c r="C441" s="226">
        <v>1.47</v>
      </c>
      <c r="D441" s="227">
        <f t="shared" si="13"/>
        <v>0.29060579455662849</v>
      </c>
      <c r="E441" s="226">
        <v>1.39</v>
      </c>
      <c r="F441" s="227">
        <f t="shared" si="12"/>
        <v>0.22036874451273047</v>
      </c>
      <c r="G441" s="184"/>
      <c r="H441" s="184"/>
      <c r="I441" s="228"/>
      <c r="K441" s="228"/>
      <c r="M441" s="228"/>
    </row>
    <row r="442" spans="1:13" x14ac:dyDescent="0.2">
      <c r="A442" s="224" t="s">
        <v>3098</v>
      </c>
      <c r="B442" s="225">
        <v>2.5209999999999999</v>
      </c>
      <c r="C442" s="226">
        <v>5.266</v>
      </c>
      <c r="D442" s="227">
        <f t="shared" si="13"/>
        <v>1.0888536295120983</v>
      </c>
      <c r="E442" s="226">
        <v>4.4210000000000003</v>
      </c>
      <c r="F442" s="227">
        <f t="shared" si="12"/>
        <v>0.75366917889726315</v>
      </c>
      <c r="G442" s="184"/>
      <c r="H442" s="184"/>
      <c r="I442" s="228"/>
      <c r="K442" s="228"/>
      <c r="M442" s="228"/>
    </row>
    <row r="443" spans="1:13" x14ac:dyDescent="0.2">
      <c r="A443" s="224" t="s">
        <v>3099</v>
      </c>
      <c r="B443" s="225">
        <v>1.3360000000000001</v>
      </c>
      <c r="C443" s="226">
        <v>4.5279999999999996</v>
      </c>
      <c r="D443" s="227">
        <f t="shared" si="13"/>
        <v>2.3892215568862269</v>
      </c>
      <c r="E443" s="226">
        <v>2.3439999999999999</v>
      </c>
      <c r="F443" s="227">
        <f t="shared" si="12"/>
        <v>0.75449101796407159</v>
      </c>
      <c r="G443" s="184"/>
      <c r="H443" s="184"/>
      <c r="I443" s="228"/>
      <c r="K443" s="228"/>
      <c r="M443" s="228"/>
    </row>
    <row r="444" spans="1:13" x14ac:dyDescent="0.2">
      <c r="A444" s="224" t="s">
        <v>3100</v>
      </c>
      <c r="B444" s="225">
        <v>1.1970000000000001</v>
      </c>
      <c r="C444" s="226">
        <v>1.756</v>
      </c>
      <c r="D444" s="227">
        <f t="shared" si="13"/>
        <v>0.46700083542188797</v>
      </c>
      <c r="E444" s="226">
        <v>1.62</v>
      </c>
      <c r="F444" s="227">
        <f t="shared" si="12"/>
        <v>0.35338345864661647</v>
      </c>
      <c r="G444" s="184"/>
      <c r="H444" s="184"/>
      <c r="I444" s="228"/>
      <c r="K444" s="228"/>
      <c r="M444" s="228"/>
    </row>
    <row r="445" spans="1:13" x14ac:dyDescent="0.2">
      <c r="A445" s="224" t="s">
        <v>3101</v>
      </c>
      <c r="B445" s="225">
        <v>2.1779999999999999</v>
      </c>
      <c r="C445" s="226">
        <v>4.7430000000000003</v>
      </c>
      <c r="D445" s="227">
        <f t="shared" si="13"/>
        <v>1.1776859504132235</v>
      </c>
      <c r="E445" s="226">
        <v>3.82</v>
      </c>
      <c r="F445" s="227">
        <f t="shared" si="12"/>
        <v>0.75390266299357211</v>
      </c>
      <c r="G445" s="184"/>
      <c r="H445" s="184"/>
      <c r="I445" s="228"/>
      <c r="K445" s="228"/>
      <c r="M445" s="228"/>
    </row>
    <row r="446" spans="1:13" x14ac:dyDescent="0.2">
      <c r="A446" s="224" t="s">
        <v>3102</v>
      </c>
      <c r="B446" s="225">
        <v>0.89300000000000002</v>
      </c>
      <c r="C446" s="226">
        <v>1.0029999999999999</v>
      </c>
      <c r="D446" s="227">
        <f t="shared" si="13"/>
        <v>0.12318029115341522</v>
      </c>
      <c r="E446" s="226">
        <v>0.97799999999999998</v>
      </c>
      <c r="F446" s="227">
        <f t="shared" si="12"/>
        <v>9.5184770436730126E-2</v>
      </c>
      <c r="G446" s="184"/>
      <c r="H446" s="184"/>
      <c r="I446" s="228"/>
      <c r="K446" s="228"/>
      <c r="M446" s="228"/>
    </row>
    <row r="447" spans="1:13" x14ac:dyDescent="0.2">
      <c r="A447" s="224" t="s">
        <v>3103</v>
      </c>
      <c r="B447" s="225">
        <v>0.89300000000000002</v>
      </c>
      <c r="C447" s="226">
        <v>1.0029999999999999</v>
      </c>
      <c r="D447" s="227">
        <f t="shared" si="13"/>
        <v>0.12318029115341522</v>
      </c>
      <c r="E447" s="226">
        <v>0.97799999999999998</v>
      </c>
      <c r="F447" s="227">
        <f t="shared" si="12"/>
        <v>9.5184770436730126E-2</v>
      </c>
      <c r="G447" s="184"/>
      <c r="H447" s="184"/>
      <c r="I447" s="228"/>
      <c r="K447" s="228"/>
      <c r="M447" s="228"/>
    </row>
    <row r="448" spans="1:13" x14ac:dyDescent="0.2">
      <c r="A448" s="224" t="s">
        <v>3104</v>
      </c>
      <c r="B448" s="225">
        <v>1.7050000000000001</v>
      </c>
      <c r="C448" s="226">
        <v>1.754</v>
      </c>
      <c r="D448" s="227">
        <f t="shared" si="13"/>
        <v>2.8739002932551383E-2</v>
      </c>
      <c r="E448" s="226">
        <v>1.746</v>
      </c>
      <c r="F448" s="227">
        <f t="shared" si="12"/>
        <v>2.4046920821114259E-2</v>
      </c>
      <c r="G448" s="184"/>
      <c r="H448" s="184"/>
      <c r="I448" s="228"/>
      <c r="K448" s="228"/>
      <c r="M448" s="228"/>
    </row>
    <row r="449" spans="1:13" x14ac:dyDescent="0.2">
      <c r="A449" s="224" t="s">
        <v>3105</v>
      </c>
      <c r="B449" s="225">
        <v>2.4009999999999998</v>
      </c>
      <c r="C449" s="226">
        <v>4.4790000000000001</v>
      </c>
      <c r="D449" s="227">
        <f t="shared" si="13"/>
        <v>0.86547271970012507</v>
      </c>
      <c r="E449" s="226">
        <v>3.9689999999999999</v>
      </c>
      <c r="F449" s="227">
        <f t="shared" si="12"/>
        <v>0.65306122448979598</v>
      </c>
      <c r="G449" s="184"/>
      <c r="H449" s="184"/>
      <c r="I449" s="228"/>
      <c r="K449" s="228"/>
      <c r="M449" s="228"/>
    </row>
    <row r="450" spans="1:13" x14ac:dyDescent="0.2">
      <c r="A450" s="224" t="s">
        <v>3106</v>
      </c>
      <c r="B450" s="225">
        <v>0.97899999999999998</v>
      </c>
      <c r="C450" s="226">
        <v>0.98299999999999998</v>
      </c>
      <c r="D450" s="227">
        <f t="shared" si="13"/>
        <v>4.0858018386107364E-3</v>
      </c>
      <c r="E450" s="226">
        <v>0.98399999999999999</v>
      </c>
      <c r="F450" s="227">
        <f t="shared" si="12"/>
        <v>5.1072522982635871E-3</v>
      </c>
      <c r="G450" s="184"/>
      <c r="H450" s="184"/>
      <c r="I450" s="228"/>
      <c r="K450" s="228"/>
      <c r="M450" s="228"/>
    </row>
    <row r="451" spans="1:13" x14ac:dyDescent="0.2">
      <c r="A451" s="229" t="s">
        <v>3107</v>
      </c>
      <c r="B451" s="230">
        <v>0.93300000000000005</v>
      </c>
      <c r="C451" s="231">
        <v>0.91800000000000004</v>
      </c>
      <c r="D451" s="232">
        <f t="shared" si="13"/>
        <v>-1.6077170418006492E-2</v>
      </c>
      <c r="E451" s="231">
        <v>0.92400000000000004</v>
      </c>
      <c r="F451" s="232">
        <f t="shared" si="12"/>
        <v>-9.6463022508038732E-3</v>
      </c>
      <c r="G451" s="184"/>
      <c r="H451" s="184"/>
      <c r="I451" s="228"/>
      <c r="K451" s="228"/>
      <c r="M451" s="228"/>
    </row>
    <row r="452" spans="1:13" x14ac:dyDescent="0.2">
      <c r="A452" s="233" t="s">
        <v>3108</v>
      </c>
      <c r="B452" s="234">
        <v>0.93300000000000005</v>
      </c>
      <c r="C452" s="235">
        <v>0.91800000000000004</v>
      </c>
      <c r="D452" s="236">
        <f t="shared" si="13"/>
        <v>-1.6077170418006492E-2</v>
      </c>
      <c r="E452" s="235">
        <v>0.92400000000000004</v>
      </c>
      <c r="F452" s="236">
        <f t="shared" si="12"/>
        <v>-9.6463022508038732E-3</v>
      </c>
      <c r="G452" s="184"/>
      <c r="H452" s="184"/>
      <c r="I452" s="228"/>
      <c r="K452" s="228"/>
      <c r="M452" s="228"/>
    </row>
    <row r="453" spans="1:13" x14ac:dyDescent="0.2">
      <c r="A453" s="224" t="s">
        <v>3109</v>
      </c>
      <c r="B453" s="225">
        <v>0.93300000000000005</v>
      </c>
      <c r="C453" s="226">
        <v>0.91800000000000004</v>
      </c>
      <c r="D453" s="227">
        <f t="shared" si="13"/>
        <v>-1.6077170418006492E-2</v>
      </c>
      <c r="E453" s="226">
        <v>0.92400000000000004</v>
      </c>
      <c r="F453" s="227">
        <f t="shared" si="12"/>
        <v>-9.6463022508038732E-3</v>
      </c>
      <c r="G453" s="184"/>
      <c r="H453" s="184"/>
      <c r="I453" s="228"/>
      <c r="K453" s="228"/>
      <c r="M453" s="228"/>
    </row>
    <row r="454" spans="1:13" x14ac:dyDescent="0.2">
      <c r="A454" s="224" t="s">
        <v>3110</v>
      </c>
      <c r="B454" s="225">
        <v>0.93300000000000005</v>
      </c>
      <c r="C454" s="226">
        <v>0.92300000000000004</v>
      </c>
      <c r="D454" s="227">
        <f t="shared" si="13"/>
        <v>-1.0718113612004254E-2</v>
      </c>
      <c r="E454" s="226">
        <v>0.92800000000000005</v>
      </c>
      <c r="F454" s="227">
        <f t="shared" si="12"/>
        <v>-5.3590568060021271E-3</v>
      </c>
      <c r="G454" s="184"/>
      <c r="H454" s="184"/>
      <c r="I454" s="228"/>
      <c r="K454" s="228"/>
      <c r="M454" s="228"/>
    </row>
    <row r="455" spans="1:13" x14ac:dyDescent="0.2">
      <c r="A455" s="224" t="s">
        <v>3111</v>
      </c>
      <c r="B455" s="225">
        <v>0.93300000000000005</v>
      </c>
      <c r="C455" s="226">
        <v>0.92300000000000004</v>
      </c>
      <c r="D455" s="227">
        <f t="shared" si="13"/>
        <v>-1.0718113612004254E-2</v>
      </c>
      <c r="E455" s="226">
        <v>0.92800000000000005</v>
      </c>
      <c r="F455" s="227">
        <f t="shared" si="12"/>
        <v>-5.3590568060021271E-3</v>
      </c>
      <c r="G455" s="184"/>
      <c r="H455" s="184"/>
      <c r="I455" s="228"/>
      <c r="K455" s="228"/>
      <c r="M455" s="228"/>
    </row>
    <row r="456" spans="1:13" x14ac:dyDescent="0.2">
      <c r="A456" s="224" t="s">
        <v>3112</v>
      </c>
      <c r="B456" s="225">
        <v>0.89300000000000002</v>
      </c>
      <c r="C456" s="226">
        <v>0.88</v>
      </c>
      <c r="D456" s="227">
        <f t="shared" si="13"/>
        <v>-1.4557670772676334E-2</v>
      </c>
      <c r="E456" s="226">
        <v>0.88500000000000001</v>
      </c>
      <c r="F456" s="227">
        <f t="shared" si="12"/>
        <v>-8.9585666293393595E-3</v>
      </c>
      <c r="G456" s="184"/>
      <c r="H456" s="184"/>
      <c r="I456" s="228"/>
      <c r="K456" s="228"/>
      <c r="M456" s="228"/>
    </row>
    <row r="457" spans="1:13" x14ac:dyDescent="0.2">
      <c r="A457" s="224" t="s">
        <v>3113</v>
      </c>
      <c r="B457" s="225">
        <v>1.974</v>
      </c>
      <c r="C457" s="226">
        <v>4.0049999999999999</v>
      </c>
      <c r="D457" s="227">
        <f t="shared" si="13"/>
        <v>1.0288753799392096</v>
      </c>
      <c r="E457" s="226">
        <v>3.4630000000000001</v>
      </c>
      <c r="F457" s="227">
        <f t="shared" si="12"/>
        <v>0.754305977710233</v>
      </c>
      <c r="G457" s="184"/>
      <c r="H457" s="184"/>
      <c r="I457" s="228"/>
      <c r="K457" s="228"/>
      <c r="M457" s="228"/>
    </row>
    <row r="458" spans="1:13" x14ac:dyDescent="0.2">
      <c r="A458" s="224" t="s">
        <v>3114</v>
      </c>
      <c r="B458" s="225">
        <v>0.89300000000000002</v>
      </c>
      <c r="C458" s="226">
        <v>0.88</v>
      </c>
      <c r="D458" s="227">
        <f t="shared" si="13"/>
        <v>-1.4557670772676334E-2</v>
      </c>
      <c r="E458" s="226">
        <v>0.88500000000000001</v>
      </c>
      <c r="F458" s="227">
        <f t="shared" si="12"/>
        <v>-8.9585666293393595E-3</v>
      </c>
      <c r="G458" s="184"/>
      <c r="H458" s="184"/>
      <c r="I458" s="228"/>
      <c r="K458" s="228"/>
      <c r="M458" s="228"/>
    </row>
    <row r="459" spans="1:13" x14ac:dyDescent="0.2">
      <c r="A459" s="224" t="s">
        <v>3115</v>
      </c>
      <c r="B459" s="225">
        <v>0.89300000000000002</v>
      </c>
      <c r="C459" s="226">
        <v>0.88</v>
      </c>
      <c r="D459" s="227">
        <f t="shared" si="13"/>
        <v>-1.4557670772676334E-2</v>
      </c>
      <c r="E459" s="226">
        <v>0.88500000000000001</v>
      </c>
      <c r="F459" s="227">
        <f t="shared" ref="F459:F522" si="14">E459/B459-1</f>
        <v>-8.9585666293393595E-3</v>
      </c>
      <c r="G459" s="184"/>
      <c r="H459" s="184"/>
      <c r="I459" s="228"/>
      <c r="K459" s="228"/>
      <c r="M459" s="228"/>
    </row>
    <row r="460" spans="1:13" x14ac:dyDescent="0.2">
      <c r="A460" s="224" t="s">
        <v>3116</v>
      </c>
      <c r="B460" s="225">
        <v>1.88</v>
      </c>
      <c r="C460" s="226">
        <v>2.492</v>
      </c>
      <c r="D460" s="227">
        <f t="shared" ref="D460:D523" si="15">C460/B460-1</f>
        <v>0.3255319148936171</v>
      </c>
      <c r="E460" s="226">
        <v>2.3439999999999999</v>
      </c>
      <c r="F460" s="227">
        <f t="shared" si="14"/>
        <v>0.24680851063829778</v>
      </c>
      <c r="G460" s="184"/>
      <c r="H460" s="184"/>
      <c r="I460" s="228"/>
      <c r="K460" s="228"/>
      <c r="M460" s="228"/>
    </row>
    <row r="461" spans="1:13" x14ac:dyDescent="0.2">
      <c r="A461" s="224" t="s">
        <v>3117</v>
      </c>
      <c r="B461" s="225">
        <v>1.79</v>
      </c>
      <c r="C461" s="226">
        <v>3.0209999999999999</v>
      </c>
      <c r="D461" s="227">
        <f t="shared" si="15"/>
        <v>0.68770949720670393</v>
      </c>
      <c r="E461" s="226">
        <v>2.72</v>
      </c>
      <c r="F461" s="227">
        <f t="shared" si="14"/>
        <v>0.5195530726256985</v>
      </c>
      <c r="G461" s="184"/>
      <c r="H461" s="184"/>
      <c r="I461" s="228"/>
      <c r="K461" s="228"/>
      <c r="M461" s="228"/>
    </row>
    <row r="462" spans="1:13" x14ac:dyDescent="0.2">
      <c r="A462" s="224" t="s">
        <v>3118</v>
      </c>
      <c r="B462" s="225">
        <v>1.0469999999999999</v>
      </c>
      <c r="C462" s="226">
        <v>1.0109999999999999</v>
      </c>
      <c r="D462" s="227">
        <f t="shared" si="15"/>
        <v>-3.4383954154727836E-2</v>
      </c>
      <c r="E462" s="226">
        <v>1.022</v>
      </c>
      <c r="F462" s="227">
        <f t="shared" si="14"/>
        <v>-2.3877745940783068E-2</v>
      </c>
      <c r="G462" s="184"/>
      <c r="H462" s="184"/>
      <c r="I462" s="228"/>
      <c r="K462" s="228"/>
      <c r="M462" s="228"/>
    </row>
    <row r="463" spans="1:13" x14ac:dyDescent="0.2">
      <c r="A463" s="224" t="s">
        <v>3119</v>
      </c>
      <c r="B463" s="225">
        <v>1.0469999999999999</v>
      </c>
      <c r="C463" s="226">
        <v>1.0109999999999999</v>
      </c>
      <c r="D463" s="227">
        <f t="shared" si="15"/>
        <v>-3.4383954154727836E-2</v>
      </c>
      <c r="E463" s="226">
        <v>1.022</v>
      </c>
      <c r="F463" s="227">
        <f t="shared" si="14"/>
        <v>-2.3877745940783068E-2</v>
      </c>
      <c r="G463" s="184"/>
      <c r="H463" s="184"/>
      <c r="I463" s="228"/>
      <c r="K463" s="228"/>
      <c r="M463" s="228"/>
    </row>
    <row r="464" spans="1:13" x14ac:dyDescent="0.2">
      <c r="A464" s="224" t="s">
        <v>3120</v>
      </c>
      <c r="B464" s="225">
        <v>1.403</v>
      </c>
      <c r="C464" s="226">
        <v>1.792</v>
      </c>
      <c r="D464" s="227">
        <f t="shared" si="15"/>
        <v>0.27726300784034219</v>
      </c>
      <c r="E464" s="226">
        <v>1.6990000000000001</v>
      </c>
      <c r="F464" s="227">
        <f t="shared" si="14"/>
        <v>0.21097647897362792</v>
      </c>
      <c r="G464" s="184"/>
      <c r="H464" s="184"/>
      <c r="I464" s="228"/>
      <c r="K464" s="228"/>
      <c r="M464" s="228"/>
    </row>
    <row r="465" spans="1:13" x14ac:dyDescent="0.2">
      <c r="A465" s="224" t="s">
        <v>3121</v>
      </c>
      <c r="B465" s="225">
        <v>1.0469999999999999</v>
      </c>
      <c r="C465" s="226">
        <v>1.0109999999999999</v>
      </c>
      <c r="D465" s="227">
        <f t="shared" si="15"/>
        <v>-3.4383954154727836E-2</v>
      </c>
      <c r="E465" s="226">
        <v>1.022</v>
      </c>
      <c r="F465" s="227">
        <f t="shared" si="14"/>
        <v>-2.3877745940783068E-2</v>
      </c>
      <c r="G465" s="184"/>
      <c r="H465" s="184"/>
      <c r="I465" s="228"/>
      <c r="K465" s="228"/>
      <c r="M465" s="228"/>
    </row>
    <row r="466" spans="1:13" x14ac:dyDescent="0.2">
      <c r="A466" s="224" t="s">
        <v>3122</v>
      </c>
      <c r="B466" s="225">
        <v>1.4730000000000001</v>
      </c>
      <c r="C466" s="226">
        <v>4.3440000000000003</v>
      </c>
      <c r="D466" s="227">
        <f t="shared" si="15"/>
        <v>1.94908350305499</v>
      </c>
      <c r="E466" s="226">
        <v>2.5840000000000001</v>
      </c>
      <c r="F466" s="227">
        <f t="shared" si="14"/>
        <v>0.7542430414120842</v>
      </c>
      <c r="G466" s="184"/>
      <c r="H466" s="184"/>
      <c r="I466" s="228"/>
      <c r="K466" s="228"/>
      <c r="M466" s="228"/>
    </row>
    <row r="467" spans="1:13" x14ac:dyDescent="0.2">
      <c r="A467" s="224" t="s">
        <v>3123</v>
      </c>
      <c r="B467" s="225">
        <v>1.69</v>
      </c>
      <c r="C467" s="226">
        <v>1.5389999999999999</v>
      </c>
      <c r="D467" s="227">
        <f t="shared" si="15"/>
        <v>-8.9349112426035493E-2</v>
      </c>
      <c r="E467" s="226">
        <v>1.581</v>
      </c>
      <c r="F467" s="227">
        <f t="shared" si="14"/>
        <v>-6.4497041420118362E-2</v>
      </c>
      <c r="G467" s="184"/>
      <c r="H467" s="184"/>
      <c r="I467" s="228"/>
      <c r="K467" s="228"/>
      <c r="M467" s="228"/>
    </row>
    <row r="468" spans="1:13" x14ac:dyDescent="0.2">
      <c r="A468" s="224" t="s">
        <v>3124</v>
      </c>
      <c r="B468" s="225">
        <v>1.099</v>
      </c>
      <c r="C468" s="226">
        <v>0.95699999999999996</v>
      </c>
      <c r="D468" s="227">
        <f t="shared" si="15"/>
        <v>-0.12920837124658779</v>
      </c>
      <c r="E468" s="226">
        <v>0.99399999999999999</v>
      </c>
      <c r="F468" s="227">
        <f t="shared" si="14"/>
        <v>-9.5541401273885329E-2</v>
      </c>
      <c r="G468" s="184"/>
      <c r="H468" s="184"/>
      <c r="I468" s="228"/>
      <c r="K468" s="228"/>
      <c r="M468" s="228"/>
    </row>
    <row r="469" spans="1:13" x14ac:dyDescent="0.2">
      <c r="A469" s="224" t="s">
        <v>3125</v>
      </c>
      <c r="B469" s="225">
        <v>1.0009999999999999</v>
      </c>
      <c r="C469" s="226">
        <v>1.0429999999999999</v>
      </c>
      <c r="D469" s="227">
        <f t="shared" si="15"/>
        <v>4.1958041958042092E-2</v>
      </c>
      <c r="E469" s="226">
        <v>1.0349999999999999</v>
      </c>
      <c r="F469" s="227">
        <f t="shared" si="14"/>
        <v>3.3966033966033926E-2</v>
      </c>
      <c r="G469" s="184"/>
      <c r="H469" s="184"/>
      <c r="I469" s="228"/>
      <c r="K469" s="228"/>
      <c r="M469" s="228"/>
    </row>
    <row r="470" spans="1:13" x14ac:dyDescent="0.2">
      <c r="A470" s="224" t="s">
        <v>3126</v>
      </c>
      <c r="B470" s="225">
        <v>1.038</v>
      </c>
      <c r="C470" s="226">
        <v>0.97799999999999998</v>
      </c>
      <c r="D470" s="227">
        <f t="shared" si="15"/>
        <v>-5.7803468208092568E-2</v>
      </c>
      <c r="E470" s="226">
        <v>0.996</v>
      </c>
      <c r="F470" s="227">
        <f t="shared" si="14"/>
        <v>-4.0462427745664775E-2</v>
      </c>
      <c r="G470" s="184"/>
      <c r="H470" s="184"/>
      <c r="I470" s="228"/>
      <c r="K470" s="228"/>
      <c r="M470" s="228"/>
    </row>
    <row r="471" spans="1:13" x14ac:dyDescent="0.2">
      <c r="A471" s="224" t="s">
        <v>3127</v>
      </c>
      <c r="B471" s="225">
        <v>1.2609999999999999</v>
      </c>
      <c r="C471" s="226">
        <v>1.198</v>
      </c>
      <c r="D471" s="227">
        <f t="shared" si="15"/>
        <v>-4.9960348929421028E-2</v>
      </c>
      <c r="E471" s="226">
        <v>1.2170000000000001</v>
      </c>
      <c r="F471" s="227">
        <f t="shared" si="14"/>
        <v>-3.4892942109436831E-2</v>
      </c>
      <c r="G471" s="184"/>
      <c r="H471" s="184"/>
      <c r="I471" s="228"/>
      <c r="K471" s="228"/>
      <c r="M471" s="228"/>
    </row>
    <row r="472" spans="1:13" x14ac:dyDescent="0.2">
      <c r="A472" s="224" t="s">
        <v>3128</v>
      </c>
      <c r="B472" s="225">
        <v>1.1439999999999999</v>
      </c>
      <c r="C472" s="226">
        <v>0.98399999999999999</v>
      </c>
      <c r="D472" s="227">
        <f t="shared" si="15"/>
        <v>-0.13986013986013979</v>
      </c>
      <c r="E472" s="226">
        <v>1.026</v>
      </c>
      <c r="F472" s="227">
        <f t="shared" si="14"/>
        <v>-0.10314685314685301</v>
      </c>
      <c r="G472" s="184"/>
      <c r="H472" s="184"/>
      <c r="I472" s="228"/>
      <c r="K472" s="228"/>
      <c r="M472" s="228"/>
    </row>
    <row r="473" spans="1:13" x14ac:dyDescent="0.2">
      <c r="A473" s="224" t="s">
        <v>3129</v>
      </c>
      <c r="B473" s="225">
        <v>1.038</v>
      </c>
      <c r="C473" s="226">
        <v>0.94499999999999995</v>
      </c>
      <c r="D473" s="227">
        <f t="shared" si="15"/>
        <v>-8.9595375722543391E-2</v>
      </c>
      <c r="E473" s="226">
        <v>0.97</v>
      </c>
      <c r="F473" s="227">
        <f t="shared" si="14"/>
        <v>-6.5510597302504858E-2</v>
      </c>
      <c r="G473" s="184"/>
      <c r="H473" s="184"/>
      <c r="I473" s="228"/>
      <c r="K473" s="228"/>
      <c r="M473" s="228"/>
    </row>
    <row r="474" spans="1:13" x14ac:dyDescent="0.2">
      <c r="A474" s="224" t="s">
        <v>3130</v>
      </c>
      <c r="B474" s="225">
        <v>0.95299999999999996</v>
      </c>
      <c r="C474" s="226">
        <v>0.92500000000000004</v>
      </c>
      <c r="D474" s="227">
        <f t="shared" si="15"/>
        <v>-2.9380902413431165E-2</v>
      </c>
      <c r="E474" s="226">
        <v>0.93400000000000005</v>
      </c>
      <c r="F474" s="227">
        <f t="shared" si="14"/>
        <v>-1.9937040923399652E-2</v>
      </c>
      <c r="G474" s="184"/>
      <c r="H474" s="184"/>
      <c r="I474" s="228"/>
      <c r="K474" s="228"/>
      <c r="M474" s="228"/>
    </row>
    <row r="475" spans="1:13" x14ac:dyDescent="0.2">
      <c r="A475" s="224" t="s">
        <v>3131</v>
      </c>
      <c r="B475" s="225">
        <v>1.238</v>
      </c>
      <c r="C475" s="226">
        <v>1.4510000000000001</v>
      </c>
      <c r="D475" s="227">
        <f t="shared" si="15"/>
        <v>0.1720516962843297</v>
      </c>
      <c r="E475" s="226">
        <v>1.401</v>
      </c>
      <c r="F475" s="227">
        <f t="shared" si="14"/>
        <v>0.13166397415185793</v>
      </c>
      <c r="G475" s="184"/>
      <c r="H475" s="184"/>
      <c r="I475" s="228"/>
      <c r="K475" s="228"/>
      <c r="M475" s="228"/>
    </row>
    <row r="476" spans="1:13" x14ac:dyDescent="0.2">
      <c r="A476" s="224" t="s">
        <v>3132</v>
      </c>
      <c r="B476" s="225">
        <v>0.97099999999999997</v>
      </c>
      <c r="C476" s="226">
        <v>0.85799999999999998</v>
      </c>
      <c r="D476" s="227">
        <f t="shared" si="15"/>
        <v>-0.11637487126673529</v>
      </c>
      <c r="E476" s="226">
        <v>0.88900000000000001</v>
      </c>
      <c r="F476" s="227">
        <f t="shared" si="14"/>
        <v>-8.4449021627188481E-2</v>
      </c>
      <c r="G476" s="184"/>
      <c r="H476" s="184"/>
      <c r="I476" s="228"/>
      <c r="K476" s="228"/>
      <c r="M476" s="228"/>
    </row>
    <row r="477" spans="1:13" x14ac:dyDescent="0.2">
      <c r="A477" s="224" t="s">
        <v>3133</v>
      </c>
      <c r="B477" s="225">
        <v>1.07</v>
      </c>
      <c r="C477" s="226">
        <v>1.3380000000000001</v>
      </c>
      <c r="D477" s="227">
        <f t="shared" si="15"/>
        <v>0.25046728971962606</v>
      </c>
      <c r="E477" s="226">
        <v>1.274</v>
      </c>
      <c r="F477" s="227">
        <f t="shared" si="14"/>
        <v>0.19065420560747648</v>
      </c>
      <c r="G477" s="184"/>
      <c r="H477" s="184"/>
      <c r="I477" s="228"/>
      <c r="K477" s="228"/>
      <c r="M477" s="228"/>
    </row>
    <row r="478" spans="1:13" x14ac:dyDescent="0.2">
      <c r="A478" s="224" t="s">
        <v>3134</v>
      </c>
      <c r="B478" s="225">
        <v>0.97099999999999997</v>
      </c>
      <c r="C478" s="226">
        <v>0.85799999999999998</v>
      </c>
      <c r="D478" s="227">
        <f t="shared" si="15"/>
        <v>-0.11637487126673529</v>
      </c>
      <c r="E478" s="226">
        <v>0.88900000000000001</v>
      </c>
      <c r="F478" s="227">
        <f t="shared" si="14"/>
        <v>-8.4449021627188481E-2</v>
      </c>
      <c r="G478" s="184"/>
      <c r="H478" s="184"/>
      <c r="I478" s="228"/>
      <c r="K478" s="228"/>
      <c r="M478" s="228"/>
    </row>
    <row r="479" spans="1:13" x14ac:dyDescent="0.2">
      <c r="A479" s="224" t="s">
        <v>3135</v>
      </c>
      <c r="B479" s="225">
        <v>1.103</v>
      </c>
      <c r="C479" s="226">
        <v>1.101</v>
      </c>
      <c r="D479" s="227">
        <f t="shared" si="15"/>
        <v>-1.8132366273798661E-3</v>
      </c>
      <c r="E479" s="226">
        <v>1.1040000000000001</v>
      </c>
      <c r="F479" s="227">
        <f t="shared" si="14"/>
        <v>9.066183136900996E-4</v>
      </c>
      <c r="G479" s="184"/>
      <c r="H479" s="184"/>
      <c r="I479" s="228"/>
      <c r="K479" s="228"/>
      <c r="M479" s="228"/>
    </row>
    <row r="480" spans="1:13" x14ac:dyDescent="0.2">
      <c r="A480" s="224" t="s">
        <v>3136</v>
      </c>
      <c r="B480" s="225">
        <v>1.0900000000000001</v>
      </c>
      <c r="C480" s="226">
        <v>1.1679999999999999</v>
      </c>
      <c r="D480" s="227">
        <f t="shared" si="15"/>
        <v>7.1559633027522773E-2</v>
      </c>
      <c r="E480" s="226">
        <v>1.151</v>
      </c>
      <c r="F480" s="227">
        <f t="shared" si="14"/>
        <v>5.5963302752293442E-2</v>
      </c>
      <c r="G480" s="184"/>
      <c r="H480" s="184"/>
      <c r="I480" s="228"/>
      <c r="K480" s="228"/>
      <c r="M480" s="228"/>
    </row>
    <row r="481" spans="1:13" x14ac:dyDescent="0.2">
      <c r="A481" s="224" t="s">
        <v>3137</v>
      </c>
      <c r="B481" s="225">
        <v>1.61</v>
      </c>
      <c r="C481" s="226">
        <v>1.59</v>
      </c>
      <c r="D481" s="227">
        <f t="shared" si="15"/>
        <v>-1.2422360248447228E-2</v>
      </c>
      <c r="E481" s="226">
        <v>1.599</v>
      </c>
      <c r="F481" s="227">
        <f t="shared" si="14"/>
        <v>-6.8322981366459867E-3</v>
      </c>
      <c r="G481" s="184"/>
      <c r="H481" s="184"/>
      <c r="I481" s="228"/>
      <c r="K481" s="228"/>
      <c r="M481" s="228"/>
    </row>
    <row r="482" spans="1:13" x14ac:dyDescent="0.2">
      <c r="A482" s="224" t="s">
        <v>3138</v>
      </c>
      <c r="B482" s="225">
        <v>1.2010000000000001</v>
      </c>
      <c r="C482" s="226">
        <v>1.389</v>
      </c>
      <c r="D482" s="227">
        <f t="shared" si="15"/>
        <v>0.1565362198168192</v>
      </c>
      <c r="E482" s="226">
        <v>1.345</v>
      </c>
      <c r="F482" s="227">
        <f t="shared" si="14"/>
        <v>0.11990008326394652</v>
      </c>
      <c r="G482" s="184"/>
      <c r="H482" s="184"/>
      <c r="I482" s="228"/>
      <c r="K482" s="228"/>
      <c r="M482" s="228"/>
    </row>
    <row r="483" spans="1:13" x14ac:dyDescent="0.2">
      <c r="A483" s="224" t="s">
        <v>3139</v>
      </c>
      <c r="B483" s="225">
        <v>1.46</v>
      </c>
      <c r="C483" s="226">
        <v>1.347</v>
      </c>
      <c r="D483" s="227">
        <f t="shared" si="15"/>
        <v>-7.7397260273972646E-2</v>
      </c>
      <c r="E483" s="226">
        <v>1.3779999999999999</v>
      </c>
      <c r="F483" s="227">
        <f t="shared" si="14"/>
        <v>-5.6164383561643882E-2</v>
      </c>
      <c r="G483" s="184"/>
      <c r="H483" s="184"/>
      <c r="I483" s="228"/>
      <c r="K483" s="228"/>
      <c r="M483" s="228"/>
    </row>
    <row r="484" spans="1:13" x14ac:dyDescent="0.2">
      <c r="A484" s="224" t="s">
        <v>3140</v>
      </c>
      <c r="B484" s="225">
        <v>1.2609999999999999</v>
      </c>
      <c r="C484" s="226">
        <v>1.407</v>
      </c>
      <c r="D484" s="227">
        <f t="shared" si="15"/>
        <v>0.11578112609040447</v>
      </c>
      <c r="E484" s="226">
        <v>1.3740000000000001</v>
      </c>
      <c r="F484" s="227">
        <f t="shared" si="14"/>
        <v>8.9611419508326851E-2</v>
      </c>
      <c r="G484" s="184"/>
      <c r="H484" s="184"/>
      <c r="I484" s="228"/>
      <c r="K484" s="228"/>
      <c r="M484" s="228"/>
    </row>
    <row r="485" spans="1:13" x14ac:dyDescent="0.2">
      <c r="A485" s="224" t="s">
        <v>3141</v>
      </c>
      <c r="B485" s="225">
        <v>1.0900000000000001</v>
      </c>
      <c r="C485" s="226">
        <v>1.1679999999999999</v>
      </c>
      <c r="D485" s="227">
        <f t="shared" si="15"/>
        <v>7.1559633027522773E-2</v>
      </c>
      <c r="E485" s="226">
        <v>1.151</v>
      </c>
      <c r="F485" s="227">
        <f t="shared" si="14"/>
        <v>5.5963302752293442E-2</v>
      </c>
      <c r="G485" s="184"/>
      <c r="H485" s="184"/>
      <c r="I485" s="228"/>
      <c r="K485" s="228"/>
      <c r="M485" s="228"/>
    </row>
    <row r="486" spans="1:13" x14ac:dyDescent="0.2">
      <c r="A486" s="224" t="s">
        <v>3142</v>
      </c>
      <c r="B486" s="225">
        <v>1.88</v>
      </c>
      <c r="C486" s="226">
        <v>3.1829999999999998</v>
      </c>
      <c r="D486" s="227">
        <f t="shared" si="15"/>
        <v>0.69308510638297882</v>
      </c>
      <c r="E486" s="226">
        <v>2.8639999999999999</v>
      </c>
      <c r="F486" s="227">
        <f t="shared" si="14"/>
        <v>0.52340425531914891</v>
      </c>
      <c r="G486" s="184"/>
      <c r="H486" s="184"/>
      <c r="I486" s="228"/>
      <c r="K486" s="228"/>
      <c r="M486" s="228"/>
    </row>
    <row r="487" spans="1:13" x14ac:dyDescent="0.2">
      <c r="A487" s="224" t="s">
        <v>3143</v>
      </c>
      <c r="B487" s="225">
        <v>1.042</v>
      </c>
      <c r="C487" s="226">
        <v>0.90500000000000003</v>
      </c>
      <c r="D487" s="227">
        <f t="shared" si="15"/>
        <v>-0.13147792706333972</v>
      </c>
      <c r="E487" s="226">
        <v>0.94199999999999995</v>
      </c>
      <c r="F487" s="227">
        <f t="shared" si="14"/>
        <v>-9.5969289827255388E-2</v>
      </c>
      <c r="G487" s="184"/>
      <c r="H487" s="184"/>
      <c r="I487" s="228"/>
      <c r="K487" s="228"/>
      <c r="M487" s="228"/>
    </row>
    <row r="488" spans="1:13" x14ac:dyDescent="0.2">
      <c r="A488" s="224" t="s">
        <v>3144</v>
      </c>
      <c r="B488" s="225">
        <v>1.042</v>
      </c>
      <c r="C488" s="226">
        <v>0.90500000000000003</v>
      </c>
      <c r="D488" s="227">
        <f t="shared" si="15"/>
        <v>-0.13147792706333972</v>
      </c>
      <c r="E488" s="226">
        <v>0.94199999999999995</v>
      </c>
      <c r="F488" s="227">
        <f t="shared" si="14"/>
        <v>-9.5969289827255388E-2</v>
      </c>
      <c r="G488" s="184"/>
      <c r="H488" s="184"/>
      <c r="I488" s="228"/>
      <c r="K488" s="228"/>
      <c r="M488" s="228"/>
    </row>
    <row r="489" spans="1:13" x14ac:dyDescent="0.2">
      <c r="A489" s="224" t="s">
        <v>3145</v>
      </c>
      <c r="B489" s="225">
        <v>1.3360000000000001</v>
      </c>
      <c r="C489" s="226">
        <v>1.2350000000000001</v>
      </c>
      <c r="D489" s="227">
        <f t="shared" si="15"/>
        <v>-7.5598802395209552E-2</v>
      </c>
      <c r="E489" s="226">
        <v>1.2629999999999999</v>
      </c>
      <c r="F489" s="227">
        <f t="shared" si="14"/>
        <v>-5.4640718562874335E-2</v>
      </c>
      <c r="G489" s="184"/>
      <c r="H489" s="184"/>
      <c r="I489" s="228"/>
      <c r="K489" s="228"/>
      <c r="M489" s="228"/>
    </row>
    <row r="490" spans="1:13" x14ac:dyDescent="0.2">
      <c r="A490" s="224" t="s">
        <v>3146</v>
      </c>
      <c r="B490" s="225">
        <v>1.0900000000000001</v>
      </c>
      <c r="C490" s="226">
        <v>1.1679999999999999</v>
      </c>
      <c r="D490" s="227">
        <f t="shared" si="15"/>
        <v>7.1559633027522773E-2</v>
      </c>
      <c r="E490" s="226">
        <v>1.151</v>
      </c>
      <c r="F490" s="227">
        <f t="shared" si="14"/>
        <v>5.5963302752293442E-2</v>
      </c>
      <c r="G490" s="184"/>
      <c r="H490" s="184"/>
      <c r="I490" s="228"/>
      <c r="K490" s="228"/>
      <c r="M490" s="228"/>
    </row>
    <row r="491" spans="1:13" x14ac:dyDescent="0.2">
      <c r="A491" s="224" t="s">
        <v>3147</v>
      </c>
      <c r="B491" s="225">
        <v>1.1439999999999999</v>
      </c>
      <c r="C491" s="226">
        <v>1.044</v>
      </c>
      <c r="D491" s="227">
        <f t="shared" si="15"/>
        <v>-8.7412587412587284E-2</v>
      </c>
      <c r="E491" s="226">
        <v>1.071</v>
      </c>
      <c r="F491" s="227">
        <f t="shared" si="14"/>
        <v>-6.3811188811188746E-2</v>
      </c>
      <c r="G491" s="184"/>
      <c r="H491" s="184"/>
      <c r="I491" s="228"/>
      <c r="K491" s="228"/>
      <c r="M491" s="228"/>
    </row>
    <row r="492" spans="1:13" x14ac:dyDescent="0.2">
      <c r="A492" s="224" t="s">
        <v>3148</v>
      </c>
      <c r="B492" s="225">
        <v>1.1439999999999999</v>
      </c>
      <c r="C492" s="226">
        <v>1.044</v>
      </c>
      <c r="D492" s="227">
        <f t="shared" si="15"/>
        <v>-8.7412587412587284E-2</v>
      </c>
      <c r="E492" s="226">
        <v>1.071</v>
      </c>
      <c r="F492" s="227">
        <f t="shared" si="14"/>
        <v>-6.3811188811188746E-2</v>
      </c>
      <c r="G492" s="184"/>
      <c r="H492" s="184"/>
      <c r="I492" s="228"/>
      <c r="K492" s="228"/>
      <c r="M492" s="228"/>
    </row>
    <row r="493" spans="1:13" x14ac:dyDescent="0.2">
      <c r="A493" s="224" t="s">
        <v>3149</v>
      </c>
      <c r="B493" s="225">
        <v>1.0900000000000001</v>
      </c>
      <c r="C493" s="226">
        <v>1.0720000000000001</v>
      </c>
      <c r="D493" s="227">
        <f t="shared" si="15"/>
        <v>-1.6513761467889965E-2</v>
      </c>
      <c r="E493" s="226">
        <v>1.079</v>
      </c>
      <c r="F493" s="227">
        <f t="shared" si="14"/>
        <v>-1.0091743119266194E-2</v>
      </c>
      <c r="G493" s="184"/>
      <c r="H493" s="184"/>
      <c r="I493" s="228"/>
      <c r="K493" s="228"/>
      <c r="M493" s="228"/>
    </row>
    <row r="494" spans="1:13" x14ac:dyDescent="0.2">
      <c r="A494" s="224" t="s">
        <v>3150</v>
      </c>
      <c r="B494" s="225">
        <v>1.1439999999999999</v>
      </c>
      <c r="C494" s="226">
        <v>1.044</v>
      </c>
      <c r="D494" s="227">
        <f t="shared" si="15"/>
        <v>-8.7412587412587284E-2</v>
      </c>
      <c r="E494" s="226">
        <v>1.071</v>
      </c>
      <c r="F494" s="227">
        <f t="shared" si="14"/>
        <v>-6.3811188811188746E-2</v>
      </c>
      <c r="G494" s="184"/>
      <c r="H494" s="184"/>
      <c r="I494" s="228"/>
      <c r="K494" s="228"/>
      <c r="M494" s="228"/>
    </row>
    <row r="495" spans="1:13" x14ac:dyDescent="0.2">
      <c r="A495" s="224" t="s">
        <v>3151</v>
      </c>
      <c r="B495" s="225">
        <v>1.1439999999999999</v>
      </c>
      <c r="C495" s="226">
        <v>1.6759999999999999</v>
      </c>
      <c r="D495" s="227">
        <f t="shared" si="15"/>
        <v>0.465034965034965</v>
      </c>
      <c r="E495" s="226">
        <v>1.5469999999999999</v>
      </c>
      <c r="F495" s="227">
        <f t="shared" si="14"/>
        <v>0.35227272727272729</v>
      </c>
      <c r="G495" s="184"/>
      <c r="H495" s="184"/>
      <c r="I495" s="228"/>
      <c r="K495" s="228"/>
      <c r="M495" s="228"/>
    </row>
    <row r="496" spans="1:13" x14ac:dyDescent="0.2">
      <c r="A496" s="224" t="s">
        <v>3152</v>
      </c>
      <c r="B496" s="225">
        <v>1.0900000000000001</v>
      </c>
      <c r="C496" s="226">
        <v>1.0720000000000001</v>
      </c>
      <c r="D496" s="227">
        <f t="shared" si="15"/>
        <v>-1.6513761467889965E-2</v>
      </c>
      <c r="E496" s="226">
        <v>1.079</v>
      </c>
      <c r="F496" s="227">
        <f t="shared" si="14"/>
        <v>-1.0091743119266194E-2</v>
      </c>
      <c r="G496" s="184"/>
      <c r="H496" s="184"/>
      <c r="I496" s="228"/>
      <c r="K496" s="228"/>
      <c r="M496" s="228"/>
    </row>
    <row r="497" spans="1:13" x14ac:dyDescent="0.2">
      <c r="A497" s="224" t="s">
        <v>3153</v>
      </c>
      <c r="B497" s="225">
        <v>1.323</v>
      </c>
      <c r="C497" s="226">
        <v>1.135</v>
      </c>
      <c r="D497" s="227">
        <f t="shared" si="15"/>
        <v>-0.14210128495842778</v>
      </c>
      <c r="E497" s="226">
        <v>1.1850000000000001</v>
      </c>
      <c r="F497" s="227">
        <f t="shared" si="14"/>
        <v>-0.10430839002267567</v>
      </c>
      <c r="G497" s="184"/>
      <c r="H497" s="184"/>
      <c r="I497" s="228"/>
      <c r="K497" s="228"/>
      <c r="M497" s="228"/>
    </row>
    <row r="498" spans="1:13" x14ac:dyDescent="0.2">
      <c r="A498" s="224" t="s">
        <v>3154</v>
      </c>
      <c r="B498" s="225">
        <v>1.69</v>
      </c>
      <c r="C498" s="226">
        <v>1.1839999999999999</v>
      </c>
      <c r="D498" s="227">
        <f t="shared" si="15"/>
        <v>-0.2994082840236687</v>
      </c>
      <c r="E498" s="226">
        <v>1.3140000000000001</v>
      </c>
      <c r="F498" s="227">
        <f t="shared" si="14"/>
        <v>-0.22248520710059161</v>
      </c>
      <c r="G498" s="184"/>
      <c r="H498" s="184"/>
      <c r="I498" s="228"/>
      <c r="K498" s="228"/>
      <c r="M498" s="228"/>
    </row>
    <row r="499" spans="1:13" x14ac:dyDescent="0.2">
      <c r="A499" s="224" t="s">
        <v>3155</v>
      </c>
      <c r="B499" s="225">
        <v>2.2869999999999999</v>
      </c>
      <c r="C499" s="226">
        <v>3.0950000000000002</v>
      </c>
      <c r="D499" s="227">
        <f t="shared" si="15"/>
        <v>0.35330126803672957</v>
      </c>
      <c r="E499" s="226">
        <v>2.9</v>
      </c>
      <c r="F499" s="227">
        <f t="shared" si="14"/>
        <v>0.26803672933974632</v>
      </c>
      <c r="G499" s="184"/>
      <c r="H499" s="184"/>
      <c r="I499" s="228"/>
      <c r="K499" s="228"/>
      <c r="M499" s="228"/>
    </row>
    <row r="500" spans="1:13" x14ac:dyDescent="0.2">
      <c r="A500" s="229" t="s">
        <v>3156</v>
      </c>
      <c r="B500" s="230">
        <v>2.4009999999999998</v>
      </c>
      <c r="C500" s="231">
        <v>4.6870000000000003</v>
      </c>
      <c r="D500" s="232">
        <f t="shared" si="15"/>
        <v>0.9521032902957105</v>
      </c>
      <c r="E500" s="231">
        <v>4.125</v>
      </c>
      <c r="F500" s="232">
        <f t="shared" si="14"/>
        <v>0.71803415243648505</v>
      </c>
      <c r="G500" s="184"/>
      <c r="H500" s="184"/>
      <c r="I500" s="228"/>
      <c r="K500" s="228"/>
      <c r="M500" s="228"/>
    </row>
    <row r="501" spans="1:13" x14ac:dyDescent="0.2">
      <c r="A501" s="233" t="s">
        <v>3157</v>
      </c>
      <c r="B501" s="234">
        <v>1.7050000000000001</v>
      </c>
      <c r="C501" s="235">
        <v>2.6749999999999998</v>
      </c>
      <c r="D501" s="236">
        <f t="shared" si="15"/>
        <v>0.56891495601173014</v>
      </c>
      <c r="E501" s="235">
        <v>2.4380000000000002</v>
      </c>
      <c r="F501" s="236">
        <f t="shared" si="14"/>
        <v>0.42991202346041058</v>
      </c>
      <c r="G501" s="184"/>
      <c r="H501" s="184"/>
      <c r="I501" s="228"/>
      <c r="K501" s="228"/>
      <c r="M501" s="228"/>
    </row>
    <row r="502" spans="1:13" x14ac:dyDescent="0.2">
      <c r="A502" s="224" t="s">
        <v>3158</v>
      </c>
      <c r="B502" s="225">
        <v>1.216</v>
      </c>
      <c r="C502" s="226">
        <v>1.3149999999999999</v>
      </c>
      <c r="D502" s="227">
        <f t="shared" si="15"/>
        <v>8.141447368421062E-2</v>
      </c>
      <c r="E502" s="226">
        <v>1.2929999999999999</v>
      </c>
      <c r="F502" s="227">
        <f t="shared" si="14"/>
        <v>6.3322368421052655E-2</v>
      </c>
      <c r="G502" s="184"/>
      <c r="H502" s="184"/>
      <c r="I502" s="228"/>
      <c r="K502" s="228"/>
      <c r="M502" s="228"/>
    </row>
    <row r="503" spans="1:13" x14ac:dyDescent="0.2">
      <c r="A503" s="224" t="s">
        <v>3159</v>
      </c>
      <c r="B503" s="225">
        <v>1.6240000000000001</v>
      </c>
      <c r="C503" s="226">
        <v>2.37</v>
      </c>
      <c r="D503" s="227">
        <f t="shared" si="15"/>
        <v>0.45935960591133007</v>
      </c>
      <c r="E503" s="226">
        <v>2.1890000000000001</v>
      </c>
      <c r="F503" s="227">
        <f t="shared" si="14"/>
        <v>0.34790640394088657</v>
      </c>
      <c r="G503" s="184"/>
      <c r="H503" s="184"/>
      <c r="I503" s="228"/>
      <c r="K503" s="228"/>
      <c r="M503" s="228"/>
    </row>
    <row r="504" spans="1:13" x14ac:dyDescent="0.2">
      <c r="A504" s="224" t="s">
        <v>3160</v>
      </c>
      <c r="B504" s="225">
        <v>2.1779999999999999</v>
      </c>
      <c r="C504" s="226">
        <v>2.6549999999999998</v>
      </c>
      <c r="D504" s="227">
        <f t="shared" si="15"/>
        <v>0.21900826446280997</v>
      </c>
      <c r="E504" s="226">
        <v>2.5419999999999998</v>
      </c>
      <c r="F504" s="227">
        <f t="shared" si="14"/>
        <v>0.16712580348943984</v>
      </c>
      <c r="G504" s="184"/>
      <c r="H504" s="184"/>
      <c r="I504" s="228"/>
      <c r="K504" s="228"/>
      <c r="M504" s="228"/>
    </row>
    <row r="505" spans="1:13" x14ac:dyDescent="0.2">
      <c r="A505" s="224" t="s">
        <v>3161</v>
      </c>
      <c r="B505" s="225">
        <v>1.341</v>
      </c>
      <c r="C505" s="226">
        <v>1.464</v>
      </c>
      <c r="D505" s="227">
        <f t="shared" si="15"/>
        <v>9.1722595078299829E-2</v>
      </c>
      <c r="E505" s="226">
        <v>1.4370000000000001</v>
      </c>
      <c r="F505" s="227">
        <f t="shared" si="14"/>
        <v>7.1588366890380284E-2</v>
      </c>
      <c r="G505" s="184"/>
      <c r="H505" s="184"/>
      <c r="I505" s="228"/>
      <c r="K505" s="228"/>
      <c r="M505" s="228"/>
    </row>
    <row r="506" spans="1:13" x14ac:dyDescent="0.2">
      <c r="A506" s="224" t="s">
        <v>3162</v>
      </c>
      <c r="B506" s="225">
        <v>1.69</v>
      </c>
      <c r="C506" s="226">
        <v>1.1839999999999999</v>
      </c>
      <c r="D506" s="227">
        <f t="shared" si="15"/>
        <v>-0.2994082840236687</v>
      </c>
      <c r="E506" s="226">
        <v>1.3140000000000001</v>
      </c>
      <c r="F506" s="227">
        <f t="shared" si="14"/>
        <v>-0.22248520710059161</v>
      </c>
      <c r="G506" s="184"/>
      <c r="H506" s="184"/>
      <c r="I506" s="228"/>
      <c r="K506" s="228"/>
      <c r="M506" s="228"/>
    </row>
    <row r="507" spans="1:13" x14ac:dyDescent="0.2">
      <c r="A507" s="224" t="s">
        <v>3163</v>
      </c>
      <c r="B507" s="225">
        <v>1.0900000000000001</v>
      </c>
      <c r="C507" s="226">
        <v>0.97</v>
      </c>
      <c r="D507" s="227">
        <f t="shared" si="15"/>
        <v>-0.11009174311926617</v>
      </c>
      <c r="E507" s="226">
        <v>1.0029999999999999</v>
      </c>
      <c r="F507" s="227">
        <f t="shared" si="14"/>
        <v>-7.9816513761468033E-2</v>
      </c>
      <c r="G507" s="184"/>
      <c r="H507" s="184"/>
      <c r="I507" s="228"/>
      <c r="K507" s="228"/>
      <c r="M507" s="228"/>
    </row>
    <row r="508" spans="1:13" x14ac:dyDescent="0.2">
      <c r="A508" s="224" t="s">
        <v>3164</v>
      </c>
      <c r="B508" s="225">
        <v>2.1779999999999999</v>
      </c>
      <c r="C508" s="226">
        <v>3.238</v>
      </c>
      <c r="D508" s="227">
        <f t="shared" si="15"/>
        <v>0.4866850321395777</v>
      </c>
      <c r="E508" s="226">
        <v>2.98</v>
      </c>
      <c r="F508" s="227">
        <f t="shared" si="14"/>
        <v>0.36822773186409563</v>
      </c>
      <c r="G508" s="184"/>
      <c r="H508" s="184"/>
      <c r="I508" s="228"/>
      <c r="K508" s="228"/>
      <c r="M508" s="228"/>
    </row>
    <row r="509" spans="1:13" x14ac:dyDescent="0.2">
      <c r="A509" s="224" t="s">
        <v>3165</v>
      </c>
      <c r="B509" s="225">
        <v>1.028</v>
      </c>
      <c r="C509" s="226">
        <v>0.89300000000000002</v>
      </c>
      <c r="D509" s="227">
        <f t="shared" si="15"/>
        <v>-0.13132295719844356</v>
      </c>
      <c r="E509" s="226">
        <v>0.92900000000000005</v>
      </c>
      <c r="F509" s="227">
        <f t="shared" si="14"/>
        <v>-9.6303501945525283E-2</v>
      </c>
      <c r="G509" s="184"/>
      <c r="H509" s="184"/>
      <c r="I509" s="228"/>
      <c r="K509" s="228"/>
      <c r="M509" s="228"/>
    </row>
    <row r="510" spans="1:13" x14ac:dyDescent="0.2">
      <c r="A510" s="224" t="s">
        <v>3166</v>
      </c>
      <c r="B510" s="225">
        <v>1.276</v>
      </c>
      <c r="C510" s="226">
        <v>1.2</v>
      </c>
      <c r="D510" s="227">
        <f t="shared" si="15"/>
        <v>-5.9561128526645857E-2</v>
      </c>
      <c r="E510" s="226">
        <v>1.222</v>
      </c>
      <c r="F510" s="227">
        <f t="shared" si="14"/>
        <v>-4.2319749216300995E-2</v>
      </c>
      <c r="G510" s="184"/>
      <c r="H510" s="184"/>
      <c r="I510" s="228"/>
      <c r="K510" s="228"/>
      <c r="M510" s="228"/>
    </row>
    <row r="511" spans="1:13" x14ac:dyDescent="0.2">
      <c r="A511" s="224" t="s">
        <v>3167</v>
      </c>
      <c r="B511" s="225">
        <v>1.2010000000000001</v>
      </c>
      <c r="C511" s="226">
        <v>1.1599999999999999</v>
      </c>
      <c r="D511" s="227">
        <f t="shared" si="15"/>
        <v>-3.41382181515405E-2</v>
      </c>
      <c r="E511" s="226">
        <v>1.173</v>
      </c>
      <c r="F511" s="227">
        <f t="shared" si="14"/>
        <v>-2.3313905079100805E-2</v>
      </c>
      <c r="G511" s="184"/>
      <c r="H511" s="184"/>
      <c r="I511" s="228"/>
      <c r="K511" s="228"/>
      <c r="M511" s="228"/>
    </row>
    <row r="512" spans="1:13" x14ac:dyDescent="0.2">
      <c r="A512" s="224" t="s">
        <v>3168</v>
      </c>
      <c r="B512" s="225">
        <v>1.038</v>
      </c>
      <c r="C512" s="226">
        <v>0.996</v>
      </c>
      <c r="D512" s="227">
        <f t="shared" si="15"/>
        <v>-4.0462427745664775E-2</v>
      </c>
      <c r="E512" s="226">
        <v>1.0089999999999999</v>
      </c>
      <c r="F512" s="227">
        <f t="shared" si="14"/>
        <v>-2.7938342967244845E-2</v>
      </c>
      <c r="G512" s="184"/>
      <c r="H512" s="184"/>
      <c r="I512" s="228"/>
      <c r="K512" s="228"/>
      <c r="M512" s="228"/>
    </row>
    <row r="513" spans="1:13" x14ac:dyDescent="0.2">
      <c r="A513" s="224" t="s">
        <v>3169</v>
      </c>
      <c r="B513" s="225">
        <v>1.79</v>
      </c>
      <c r="C513" s="226">
        <v>2.452</v>
      </c>
      <c r="D513" s="227">
        <f t="shared" si="15"/>
        <v>0.36983240223463687</v>
      </c>
      <c r="E513" s="226">
        <v>2.2919999999999998</v>
      </c>
      <c r="F513" s="227">
        <f t="shared" si="14"/>
        <v>0.28044692737430155</v>
      </c>
      <c r="G513" s="184"/>
      <c r="H513" s="184"/>
      <c r="I513" s="228"/>
      <c r="K513" s="228"/>
      <c r="M513" s="228"/>
    </row>
    <row r="514" spans="1:13" x14ac:dyDescent="0.2">
      <c r="A514" s="224" t="s">
        <v>3170</v>
      </c>
      <c r="B514" s="225">
        <v>0.98799999999999999</v>
      </c>
      <c r="C514" s="226">
        <v>1.044</v>
      </c>
      <c r="D514" s="227">
        <f t="shared" si="15"/>
        <v>5.6680161943319929E-2</v>
      </c>
      <c r="E514" s="226">
        <v>1.0329999999999999</v>
      </c>
      <c r="F514" s="227">
        <f t="shared" si="14"/>
        <v>4.5546558704453455E-2</v>
      </c>
      <c r="G514" s="184"/>
      <c r="H514" s="184"/>
      <c r="I514" s="228"/>
      <c r="K514" s="228"/>
      <c r="M514" s="228"/>
    </row>
    <row r="515" spans="1:13" x14ac:dyDescent="0.2">
      <c r="A515" s="224" t="s">
        <v>3171</v>
      </c>
      <c r="B515" s="225">
        <v>1.2609999999999999</v>
      </c>
      <c r="C515" s="226">
        <v>1.1100000000000001</v>
      </c>
      <c r="D515" s="227">
        <f t="shared" si="15"/>
        <v>-0.1197462331482948</v>
      </c>
      <c r="E515" s="226">
        <v>1.1499999999999999</v>
      </c>
      <c r="F515" s="227">
        <f t="shared" si="14"/>
        <v>-8.802537668517052E-2</v>
      </c>
      <c r="G515" s="184"/>
      <c r="H515" s="184"/>
      <c r="I515" s="228"/>
      <c r="K515" s="228"/>
      <c r="M515" s="228"/>
    </row>
    <row r="516" spans="1:13" x14ac:dyDescent="0.2">
      <c r="A516" s="224" t="s">
        <v>3172</v>
      </c>
      <c r="B516" s="225">
        <v>2.1779999999999999</v>
      </c>
      <c r="C516" s="226">
        <v>3.137</v>
      </c>
      <c r="D516" s="227">
        <f t="shared" si="15"/>
        <v>0.44031221303948587</v>
      </c>
      <c r="E516" s="226">
        <v>2.9039999999999999</v>
      </c>
      <c r="F516" s="227">
        <f t="shared" si="14"/>
        <v>0.33333333333333326</v>
      </c>
      <c r="G516" s="184"/>
      <c r="H516" s="184"/>
      <c r="I516" s="228"/>
      <c r="K516" s="228"/>
      <c r="M516" s="228"/>
    </row>
    <row r="517" spans="1:13" x14ac:dyDescent="0.2">
      <c r="A517" s="224" t="s">
        <v>3173</v>
      </c>
      <c r="B517" s="225">
        <v>1.46</v>
      </c>
      <c r="C517" s="226">
        <v>1.347</v>
      </c>
      <c r="D517" s="227">
        <f t="shared" si="15"/>
        <v>-7.7397260273972646E-2</v>
      </c>
      <c r="E517" s="226">
        <v>1.3779999999999999</v>
      </c>
      <c r="F517" s="227">
        <f t="shared" si="14"/>
        <v>-5.6164383561643882E-2</v>
      </c>
      <c r="G517" s="184"/>
      <c r="H517" s="184"/>
      <c r="I517" s="228"/>
      <c r="K517" s="228"/>
      <c r="M517" s="228"/>
    </row>
    <row r="518" spans="1:13" x14ac:dyDescent="0.2">
      <c r="A518" s="224" t="s">
        <v>3174</v>
      </c>
      <c r="B518" s="225">
        <v>1.4079999999999999</v>
      </c>
      <c r="C518" s="226">
        <v>1.4239999999999999</v>
      </c>
      <c r="D518" s="227">
        <f t="shared" si="15"/>
        <v>1.1363636363636465E-2</v>
      </c>
      <c r="E518" s="226">
        <v>1.423</v>
      </c>
      <c r="F518" s="227">
        <f t="shared" si="14"/>
        <v>1.0653409090909172E-2</v>
      </c>
      <c r="G518" s="184"/>
      <c r="H518" s="184"/>
      <c r="I518" s="228"/>
      <c r="K518" s="228"/>
      <c r="M518" s="228"/>
    </row>
    <row r="519" spans="1:13" x14ac:dyDescent="0.2">
      <c r="A519" s="224" t="s">
        <v>3175</v>
      </c>
      <c r="B519" s="225">
        <v>1.0940000000000001</v>
      </c>
      <c r="C519" s="226">
        <v>0.94299999999999995</v>
      </c>
      <c r="D519" s="227">
        <f t="shared" si="15"/>
        <v>-0.13802559414990867</v>
      </c>
      <c r="E519" s="226">
        <v>0.98299999999999998</v>
      </c>
      <c r="F519" s="227">
        <f t="shared" si="14"/>
        <v>-0.10146252285191959</v>
      </c>
      <c r="G519" s="184"/>
      <c r="H519" s="184"/>
      <c r="I519" s="228"/>
      <c r="K519" s="228"/>
      <c r="M519" s="228"/>
    </row>
    <row r="520" spans="1:13" x14ac:dyDescent="0.2">
      <c r="A520" s="224" t="s">
        <v>3176</v>
      </c>
      <c r="B520" s="225">
        <v>1.042</v>
      </c>
      <c r="C520" s="226">
        <v>0.94299999999999995</v>
      </c>
      <c r="D520" s="227">
        <f t="shared" si="15"/>
        <v>-9.5009596928982809E-2</v>
      </c>
      <c r="E520" s="226">
        <v>0.97</v>
      </c>
      <c r="F520" s="227">
        <f t="shared" si="14"/>
        <v>-6.9097888675623831E-2</v>
      </c>
      <c r="G520" s="184"/>
      <c r="H520" s="184"/>
      <c r="I520" s="228"/>
      <c r="K520" s="228"/>
      <c r="M520" s="228"/>
    </row>
    <row r="521" spans="1:13" x14ac:dyDescent="0.2">
      <c r="A521" s="224" t="s">
        <v>3177</v>
      </c>
      <c r="B521" s="225">
        <v>0.85099999999999998</v>
      </c>
      <c r="C521" s="226">
        <v>0.72599999999999998</v>
      </c>
      <c r="D521" s="227">
        <f t="shared" si="15"/>
        <v>-0.14688601645123389</v>
      </c>
      <c r="E521" s="226">
        <v>0.75900000000000001</v>
      </c>
      <c r="F521" s="227">
        <f t="shared" si="14"/>
        <v>-0.10810810810810811</v>
      </c>
      <c r="G521" s="184"/>
      <c r="H521" s="184"/>
      <c r="I521" s="228"/>
      <c r="K521" s="228"/>
      <c r="M521" s="228"/>
    </row>
    <row r="522" spans="1:13" x14ac:dyDescent="0.2">
      <c r="A522" s="224" t="s">
        <v>3178</v>
      </c>
      <c r="B522" s="225">
        <v>0.85799999999999998</v>
      </c>
      <c r="C522" s="226">
        <v>0.76900000000000002</v>
      </c>
      <c r="D522" s="227">
        <f t="shared" si="15"/>
        <v>-0.10372960372960371</v>
      </c>
      <c r="E522" s="226">
        <v>0.79300000000000004</v>
      </c>
      <c r="F522" s="227">
        <f t="shared" si="14"/>
        <v>-7.575757575757569E-2</v>
      </c>
      <c r="G522" s="184"/>
      <c r="H522" s="184"/>
      <c r="I522" s="228"/>
      <c r="K522" s="228"/>
      <c r="M522" s="228"/>
    </row>
    <row r="523" spans="1:13" x14ac:dyDescent="0.2">
      <c r="A523" s="224" t="s">
        <v>3179</v>
      </c>
      <c r="B523" s="225">
        <v>0.85799999999999998</v>
      </c>
      <c r="C523" s="226">
        <v>0.73199999999999998</v>
      </c>
      <c r="D523" s="227">
        <f t="shared" si="15"/>
        <v>-0.14685314685314688</v>
      </c>
      <c r="E523" s="226">
        <v>0.76500000000000001</v>
      </c>
      <c r="F523" s="227">
        <f t="shared" ref="F523:F586" si="16">E523/B523-1</f>
        <v>-0.10839160839160833</v>
      </c>
      <c r="G523" s="184"/>
      <c r="H523" s="184"/>
      <c r="I523" s="228"/>
      <c r="K523" s="228"/>
      <c r="M523" s="228"/>
    </row>
    <row r="524" spans="1:13" x14ac:dyDescent="0.2">
      <c r="A524" s="224" t="s">
        <v>3180</v>
      </c>
      <c r="B524" s="225">
        <v>0.81699999999999995</v>
      </c>
      <c r="C524" s="226">
        <v>0.77100000000000002</v>
      </c>
      <c r="D524" s="227">
        <f t="shared" ref="D524:D587" si="17">C524/B524-1</f>
        <v>-5.6303549571603329E-2</v>
      </c>
      <c r="E524" s="226">
        <v>0.78400000000000003</v>
      </c>
      <c r="F524" s="227">
        <f t="shared" si="16"/>
        <v>-4.0391676866584958E-2</v>
      </c>
      <c r="G524" s="184"/>
      <c r="H524" s="184"/>
      <c r="I524" s="228"/>
      <c r="K524" s="228"/>
      <c r="M524" s="228"/>
    </row>
    <row r="525" spans="1:13" x14ac:dyDescent="0.2">
      <c r="A525" s="224" t="s">
        <v>3181</v>
      </c>
      <c r="B525" s="225">
        <v>0.85799999999999998</v>
      </c>
      <c r="C525" s="226">
        <v>0.82399999999999995</v>
      </c>
      <c r="D525" s="227">
        <f t="shared" si="17"/>
        <v>-3.9627039627039617E-2</v>
      </c>
      <c r="E525" s="226">
        <v>0.83399999999999996</v>
      </c>
      <c r="F525" s="227">
        <f t="shared" si="16"/>
        <v>-2.7972027972028024E-2</v>
      </c>
      <c r="G525" s="184"/>
      <c r="H525" s="184"/>
      <c r="I525" s="228"/>
      <c r="K525" s="228"/>
      <c r="M525" s="228"/>
    </row>
    <row r="526" spans="1:13" x14ac:dyDescent="0.2">
      <c r="A526" s="224" t="s">
        <v>3182</v>
      </c>
      <c r="B526" s="225">
        <v>0.85099999999999998</v>
      </c>
      <c r="C526" s="226">
        <v>0.73099999999999998</v>
      </c>
      <c r="D526" s="227">
        <f t="shared" si="17"/>
        <v>-0.14101057579318443</v>
      </c>
      <c r="E526" s="226">
        <v>0.76200000000000001</v>
      </c>
      <c r="F526" s="227">
        <f t="shared" si="16"/>
        <v>-0.10458284371327842</v>
      </c>
      <c r="G526" s="184"/>
      <c r="H526" s="184"/>
      <c r="I526" s="228"/>
      <c r="K526" s="228"/>
      <c r="M526" s="228"/>
    </row>
    <row r="527" spans="1:13" x14ac:dyDescent="0.2">
      <c r="A527" s="224" t="s">
        <v>3183</v>
      </c>
      <c r="B527" s="225">
        <v>0.89300000000000002</v>
      </c>
      <c r="C527" s="226">
        <v>0.73799999999999999</v>
      </c>
      <c r="D527" s="227">
        <f t="shared" si="17"/>
        <v>-0.17357222844344911</v>
      </c>
      <c r="E527" s="226">
        <v>0.77800000000000002</v>
      </c>
      <c r="F527" s="227">
        <f t="shared" si="16"/>
        <v>-0.12877939529675253</v>
      </c>
      <c r="G527" s="184"/>
      <c r="H527" s="184"/>
      <c r="I527" s="228"/>
      <c r="K527" s="228"/>
      <c r="M527" s="228"/>
    </row>
    <row r="528" spans="1:13" x14ac:dyDescent="0.2">
      <c r="A528" s="224" t="s">
        <v>3184</v>
      </c>
      <c r="B528" s="225">
        <v>0.9</v>
      </c>
      <c r="C528" s="226">
        <v>0.82499999999999996</v>
      </c>
      <c r="D528" s="227">
        <f t="shared" si="17"/>
        <v>-8.333333333333337E-2</v>
      </c>
      <c r="E528" s="226">
        <v>0.84599999999999997</v>
      </c>
      <c r="F528" s="227">
        <f t="shared" si="16"/>
        <v>-6.0000000000000053E-2</v>
      </c>
      <c r="G528" s="184"/>
      <c r="H528" s="184"/>
      <c r="I528" s="228"/>
      <c r="K528" s="228"/>
      <c r="M528" s="228"/>
    </row>
    <row r="529" spans="1:13" x14ac:dyDescent="0.2">
      <c r="A529" s="224" t="s">
        <v>3185</v>
      </c>
      <c r="B529" s="225">
        <v>0.99199999999999999</v>
      </c>
      <c r="C529" s="226">
        <v>0.89300000000000002</v>
      </c>
      <c r="D529" s="227">
        <f t="shared" si="17"/>
        <v>-9.9798387096774133E-2</v>
      </c>
      <c r="E529" s="226">
        <v>0.92</v>
      </c>
      <c r="F529" s="227">
        <f t="shared" si="16"/>
        <v>-7.2580645161290258E-2</v>
      </c>
      <c r="G529" s="184"/>
      <c r="H529" s="184"/>
      <c r="I529" s="228"/>
      <c r="K529" s="228"/>
      <c r="M529" s="228"/>
    </row>
    <row r="530" spans="1:13" x14ac:dyDescent="0.2">
      <c r="A530" s="224" t="s">
        <v>3186</v>
      </c>
      <c r="B530" s="225">
        <v>0.9</v>
      </c>
      <c r="C530" s="226">
        <v>0.86699999999999999</v>
      </c>
      <c r="D530" s="227">
        <f t="shared" si="17"/>
        <v>-3.6666666666666736E-2</v>
      </c>
      <c r="E530" s="226">
        <v>0.877</v>
      </c>
      <c r="F530" s="227">
        <f t="shared" si="16"/>
        <v>-2.5555555555555554E-2</v>
      </c>
      <c r="G530" s="184"/>
      <c r="H530" s="184"/>
      <c r="I530" s="228"/>
      <c r="K530" s="228"/>
      <c r="M530" s="228"/>
    </row>
    <row r="531" spans="1:13" x14ac:dyDescent="0.2">
      <c r="A531" s="224" t="s">
        <v>3187</v>
      </c>
      <c r="B531" s="225">
        <v>0.94499999999999995</v>
      </c>
      <c r="C531" s="226">
        <v>0.93200000000000005</v>
      </c>
      <c r="D531" s="227">
        <f t="shared" si="17"/>
        <v>-1.3756613756613634E-2</v>
      </c>
      <c r="E531" s="226">
        <v>0.93700000000000006</v>
      </c>
      <c r="F531" s="227">
        <f t="shared" si="16"/>
        <v>-8.4656084656083985E-3</v>
      </c>
      <c r="G531" s="184"/>
      <c r="H531" s="184"/>
      <c r="I531" s="228"/>
      <c r="K531" s="228"/>
      <c r="M531" s="228"/>
    </row>
    <row r="532" spans="1:13" x14ac:dyDescent="0.2">
      <c r="A532" s="224" t="s">
        <v>3188</v>
      </c>
      <c r="B532" s="225">
        <v>0.85099999999999998</v>
      </c>
      <c r="C532" s="226">
        <v>0.72599999999999998</v>
      </c>
      <c r="D532" s="227">
        <f t="shared" si="17"/>
        <v>-0.14688601645123389</v>
      </c>
      <c r="E532" s="226">
        <v>0.75900000000000001</v>
      </c>
      <c r="F532" s="227">
        <f t="shared" si="16"/>
        <v>-0.10810810810810811</v>
      </c>
      <c r="G532" s="184"/>
      <c r="H532" s="184"/>
      <c r="I532" s="228"/>
      <c r="K532" s="228"/>
      <c r="M532" s="228"/>
    </row>
    <row r="533" spans="1:13" x14ac:dyDescent="0.2">
      <c r="A533" s="224" t="s">
        <v>3189</v>
      </c>
      <c r="B533" s="225">
        <v>0.85099999999999998</v>
      </c>
      <c r="C533" s="226">
        <v>0.79800000000000004</v>
      </c>
      <c r="D533" s="227">
        <f t="shared" si="17"/>
        <v>-6.2279670975323054E-2</v>
      </c>
      <c r="E533" s="226">
        <v>0.81299999999999994</v>
      </c>
      <c r="F533" s="227">
        <f t="shared" si="16"/>
        <v>-4.4653349001175124E-2</v>
      </c>
      <c r="G533" s="184"/>
      <c r="H533" s="184"/>
      <c r="I533" s="228"/>
      <c r="K533" s="228"/>
      <c r="M533" s="228"/>
    </row>
    <row r="534" spans="1:13" x14ac:dyDescent="0.2">
      <c r="A534" s="224" t="s">
        <v>3190</v>
      </c>
      <c r="B534" s="225">
        <v>0.9</v>
      </c>
      <c r="C534" s="226">
        <v>0.98599999999999999</v>
      </c>
      <c r="D534" s="227">
        <f t="shared" si="17"/>
        <v>9.5555555555555616E-2</v>
      </c>
      <c r="E534" s="226">
        <v>0.96699999999999997</v>
      </c>
      <c r="F534" s="227">
        <f t="shared" si="16"/>
        <v>7.4444444444444313E-2</v>
      </c>
      <c r="G534" s="184"/>
      <c r="H534" s="184"/>
      <c r="I534" s="228"/>
      <c r="K534" s="228"/>
      <c r="M534" s="228"/>
    </row>
    <row r="535" spans="1:13" x14ac:dyDescent="0.2">
      <c r="A535" s="224" t="s">
        <v>3191</v>
      </c>
      <c r="B535" s="225">
        <v>0.94499999999999995</v>
      </c>
      <c r="C535" s="226">
        <v>0.88400000000000001</v>
      </c>
      <c r="D535" s="227">
        <f t="shared" si="17"/>
        <v>-6.4550264550264469E-2</v>
      </c>
      <c r="E535" s="226">
        <v>0.90200000000000002</v>
      </c>
      <c r="F535" s="227">
        <f t="shared" si="16"/>
        <v>-4.5502645502645378E-2</v>
      </c>
      <c r="G535" s="184"/>
      <c r="H535" s="184"/>
      <c r="I535" s="228"/>
      <c r="K535" s="228"/>
      <c r="M535" s="228"/>
    </row>
    <row r="536" spans="1:13" x14ac:dyDescent="0.2">
      <c r="A536" s="224" t="s">
        <v>3192</v>
      </c>
      <c r="B536" s="225">
        <v>0.85799999999999998</v>
      </c>
      <c r="C536" s="226">
        <v>0.80900000000000005</v>
      </c>
      <c r="D536" s="227">
        <f t="shared" si="17"/>
        <v>-5.7109557109557008E-2</v>
      </c>
      <c r="E536" s="226">
        <v>0.82299999999999995</v>
      </c>
      <c r="F536" s="227">
        <f t="shared" si="16"/>
        <v>-4.0792540792540799E-2</v>
      </c>
      <c r="G536" s="184"/>
      <c r="H536" s="184"/>
      <c r="I536" s="228"/>
      <c r="K536" s="228"/>
      <c r="M536" s="228"/>
    </row>
    <row r="537" spans="1:13" x14ac:dyDescent="0.2">
      <c r="A537" s="224" t="s">
        <v>3193</v>
      </c>
      <c r="B537" s="225">
        <v>1.0940000000000001</v>
      </c>
      <c r="C537" s="226">
        <v>0.98399999999999999</v>
      </c>
      <c r="D537" s="227">
        <f t="shared" si="17"/>
        <v>-0.10054844606946989</v>
      </c>
      <c r="E537" s="226">
        <v>1.014</v>
      </c>
      <c r="F537" s="227">
        <f t="shared" si="16"/>
        <v>-7.3126142595978161E-2</v>
      </c>
      <c r="G537" s="184"/>
      <c r="H537" s="184"/>
      <c r="I537" s="228"/>
      <c r="K537" s="228"/>
      <c r="M537" s="228"/>
    </row>
    <row r="538" spans="1:13" x14ac:dyDescent="0.2">
      <c r="A538" s="224" t="s">
        <v>3194</v>
      </c>
      <c r="B538" s="225">
        <v>0.85099999999999998</v>
      </c>
      <c r="C538" s="226">
        <v>0.72399999999999998</v>
      </c>
      <c r="D538" s="227">
        <f t="shared" si="17"/>
        <v>-0.14923619271445354</v>
      </c>
      <c r="E538" s="226">
        <v>0.75700000000000001</v>
      </c>
      <c r="F538" s="227">
        <f t="shared" si="16"/>
        <v>-0.11045828437132788</v>
      </c>
      <c r="G538" s="184"/>
      <c r="H538" s="184"/>
      <c r="I538" s="228"/>
      <c r="K538" s="228"/>
      <c r="M538" s="228"/>
    </row>
    <row r="539" spans="1:13" x14ac:dyDescent="0.2">
      <c r="A539" s="224" t="s">
        <v>3195</v>
      </c>
      <c r="B539" s="225">
        <v>1.19</v>
      </c>
      <c r="C539" s="226">
        <v>1.262</v>
      </c>
      <c r="D539" s="227">
        <f t="shared" si="17"/>
        <v>6.0504201680672276E-2</v>
      </c>
      <c r="E539" s="226">
        <v>1.2470000000000001</v>
      </c>
      <c r="F539" s="227">
        <f t="shared" si="16"/>
        <v>4.7899159663865598E-2</v>
      </c>
      <c r="G539" s="184"/>
      <c r="H539" s="184"/>
      <c r="I539" s="228"/>
      <c r="K539" s="228"/>
      <c r="M539" s="228"/>
    </row>
    <row r="540" spans="1:13" x14ac:dyDescent="0.2">
      <c r="A540" s="224" t="s">
        <v>3196</v>
      </c>
      <c r="B540" s="225">
        <v>1.042</v>
      </c>
      <c r="C540" s="226">
        <v>1.236</v>
      </c>
      <c r="D540" s="227">
        <f t="shared" si="17"/>
        <v>0.18618042226487508</v>
      </c>
      <c r="E540" s="226">
        <v>1.19</v>
      </c>
      <c r="F540" s="227">
        <f t="shared" si="16"/>
        <v>0.14203454894433776</v>
      </c>
      <c r="G540" s="184"/>
      <c r="H540" s="184"/>
      <c r="I540" s="228"/>
      <c r="K540" s="228"/>
      <c r="M540" s="228"/>
    </row>
    <row r="541" spans="1:13" x14ac:dyDescent="0.2">
      <c r="A541" s="224" t="s">
        <v>3197</v>
      </c>
      <c r="B541" s="225">
        <v>1.216</v>
      </c>
      <c r="C541" s="226">
        <v>0.97099999999999997</v>
      </c>
      <c r="D541" s="227">
        <f t="shared" si="17"/>
        <v>-0.20148026315789469</v>
      </c>
      <c r="E541" s="226">
        <v>1.0349999999999999</v>
      </c>
      <c r="F541" s="227">
        <f t="shared" si="16"/>
        <v>-0.14884868421052633</v>
      </c>
      <c r="G541" s="184"/>
      <c r="H541" s="184"/>
      <c r="I541" s="228"/>
      <c r="K541" s="228"/>
      <c r="M541" s="228"/>
    </row>
    <row r="542" spans="1:13" x14ac:dyDescent="0.2">
      <c r="A542" s="224" t="s">
        <v>3198</v>
      </c>
      <c r="B542" s="225">
        <v>1.149</v>
      </c>
      <c r="C542" s="226">
        <v>0.98199999999999998</v>
      </c>
      <c r="D542" s="227">
        <f t="shared" si="17"/>
        <v>-0.14534377719756308</v>
      </c>
      <c r="E542" s="226">
        <v>1.026</v>
      </c>
      <c r="F542" s="227">
        <f t="shared" si="16"/>
        <v>-0.10704960835509136</v>
      </c>
      <c r="G542" s="184"/>
      <c r="H542" s="184"/>
      <c r="I542" s="228"/>
      <c r="K542" s="228"/>
      <c r="M542" s="228"/>
    </row>
    <row r="543" spans="1:13" x14ac:dyDescent="0.2">
      <c r="A543" s="224" t="s">
        <v>3199</v>
      </c>
      <c r="B543" s="225">
        <v>0.9</v>
      </c>
      <c r="C543" s="226">
        <v>0.93100000000000005</v>
      </c>
      <c r="D543" s="227">
        <f t="shared" si="17"/>
        <v>3.44444444444445E-2</v>
      </c>
      <c r="E543" s="226">
        <v>0.92600000000000005</v>
      </c>
      <c r="F543" s="227">
        <f t="shared" si="16"/>
        <v>2.8888888888888964E-2</v>
      </c>
      <c r="G543" s="184"/>
      <c r="H543" s="184"/>
      <c r="I543" s="228"/>
      <c r="K543" s="228"/>
      <c r="M543" s="228"/>
    </row>
    <row r="544" spans="1:13" x14ac:dyDescent="0.2">
      <c r="A544" s="224" t="s">
        <v>3200</v>
      </c>
      <c r="B544" s="225">
        <v>1.0940000000000001</v>
      </c>
      <c r="C544" s="226">
        <v>1.1080000000000001</v>
      </c>
      <c r="D544" s="227">
        <f t="shared" si="17"/>
        <v>1.2797074954296273E-2</v>
      </c>
      <c r="E544" s="226">
        <v>1.107</v>
      </c>
      <c r="F544" s="227">
        <f t="shared" si="16"/>
        <v>1.1882998171846237E-2</v>
      </c>
      <c r="G544" s="184"/>
      <c r="H544" s="184"/>
      <c r="I544" s="228"/>
      <c r="K544" s="228"/>
      <c r="M544" s="228"/>
    </row>
    <row r="545" spans="1:13" x14ac:dyDescent="0.2">
      <c r="A545" s="224" t="s">
        <v>3201</v>
      </c>
      <c r="B545" s="225">
        <v>1.0509999999999999</v>
      </c>
      <c r="C545" s="226">
        <v>0.89300000000000002</v>
      </c>
      <c r="D545" s="227">
        <f t="shared" si="17"/>
        <v>-0.15033301617507133</v>
      </c>
      <c r="E545" s="226">
        <v>0.93400000000000005</v>
      </c>
      <c r="F545" s="227">
        <f t="shared" si="16"/>
        <v>-0.11132254995242619</v>
      </c>
      <c r="G545" s="184"/>
      <c r="H545" s="184"/>
      <c r="I545" s="228"/>
      <c r="K545" s="228"/>
      <c r="M545" s="228"/>
    </row>
    <row r="546" spans="1:13" x14ac:dyDescent="0.2">
      <c r="A546" s="224" t="s">
        <v>3202</v>
      </c>
      <c r="B546" s="225">
        <v>1.103</v>
      </c>
      <c r="C546" s="226">
        <v>1.4259999999999999</v>
      </c>
      <c r="D546" s="227">
        <f t="shared" si="17"/>
        <v>0.29283771532184955</v>
      </c>
      <c r="E546" s="226">
        <v>1.3480000000000001</v>
      </c>
      <c r="F546" s="227">
        <f t="shared" si="16"/>
        <v>0.22212148685403466</v>
      </c>
      <c r="G546" s="184"/>
      <c r="H546" s="184"/>
      <c r="I546" s="228"/>
      <c r="K546" s="228"/>
      <c r="M546" s="228"/>
    </row>
    <row r="547" spans="1:13" x14ac:dyDescent="0.2">
      <c r="A547" s="224" t="s">
        <v>3203</v>
      </c>
      <c r="B547" s="225">
        <v>1.216</v>
      </c>
      <c r="C547" s="226">
        <v>1.0760000000000001</v>
      </c>
      <c r="D547" s="227">
        <f t="shared" si="17"/>
        <v>-0.11513157894736836</v>
      </c>
      <c r="E547" s="226">
        <v>1.1140000000000001</v>
      </c>
      <c r="F547" s="227">
        <f t="shared" si="16"/>
        <v>-8.3881578947368363E-2</v>
      </c>
      <c r="G547" s="184"/>
      <c r="H547" s="184"/>
      <c r="I547" s="228"/>
      <c r="K547" s="228"/>
      <c r="M547" s="228"/>
    </row>
    <row r="548" spans="1:13" x14ac:dyDescent="0.2">
      <c r="A548" s="224" t="s">
        <v>3204</v>
      </c>
      <c r="B548" s="225">
        <v>1.216</v>
      </c>
      <c r="C548" s="226">
        <v>1.1559999999999999</v>
      </c>
      <c r="D548" s="227">
        <f t="shared" si="17"/>
        <v>-4.9342105263157965E-2</v>
      </c>
      <c r="E548" s="226">
        <v>1.1739999999999999</v>
      </c>
      <c r="F548" s="227">
        <f t="shared" si="16"/>
        <v>-3.4539473684210509E-2</v>
      </c>
      <c r="G548" s="184"/>
      <c r="H548" s="184"/>
      <c r="I548" s="228"/>
      <c r="K548" s="228"/>
      <c r="M548" s="228"/>
    </row>
    <row r="549" spans="1:13" x14ac:dyDescent="0.2">
      <c r="A549" s="229" t="s">
        <v>3205</v>
      </c>
      <c r="B549" s="230">
        <v>1.1579999999999999</v>
      </c>
      <c r="C549" s="231">
        <v>0.99299999999999999</v>
      </c>
      <c r="D549" s="232">
        <f t="shared" si="17"/>
        <v>-0.1424870466321243</v>
      </c>
      <c r="E549" s="231">
        <v>1.0369999999999999</v>
      </c>
      <c r="F549" s="232">
        <f t="shared" si="16"/>
        <v>-0.10449050086355782</v>
      </c>
      <c r="G549" s="184"/>
      <c r="H549" s="184"/>
      <c r="I549" s="228"/>
      <c r="K549" s="228"/>
      <c r="M549" s="228"/>
    </row>
    <row r="550" spans="1:13" x14ac:dyDescent="0.2">
      <c r="A550" s="233" t="s">
        <v>3206</v>
      </c>
      <c r="B550" s="234">
        <v>1.1579999999999999</v>
      </c>
      <c r="C550" s="235">
        <v>1.131</v>
      </c>
      <c r="D550" s="236">
        <f t="shared" si="17"/>
        <v>-2.3316062176165775E-2</v>
      </c>
      <c r="E550" s="235">
        <v>1.1399999999999999</v>
      </c>
      <c r="F550" s="236">
        <f t="shared" si="16"/>
        <v>-1.5544041450777257E-2</v>
      </c>
      <c r="G550" s="184"/>
      <c r="H550" s="184"/>
      <c r="I550" s="228"/>
      <c r="K550" s="228"/>
      <c r="M550" s="228"/>
    </row>
    <row r="551" spans="1:13" x14ac:dyDescent="0.2">
      <c r="A551" s="224" t="s">
        <v>3207</v>
      </c>
      <c r="B551" s="225">
        <v>0.81</v>
      </c>
      <c r="C551" s="226">
        <v>0.73099999999999998</v>
      </c>
      <c r="D551" s="227">
        <f t="shared" si="17"/>
        <v>-9.7530864197530986E-2</v>
      </c>
      <c r="E551" s="226">
        <v>0.752</v>
      </c>
      <c r="F551" s="227">
        <f t="shared" si="16"/>
        <v>-7.1604938271604968E-2</v>
      </c>
      <c r="G551" s="184"/>
      <c r="H551" s="184"/>
      <c r="I551" s="228"/>
      <c r="K551" s="228"/>
      <c r="M551" s="228"/>
    </row>
    <row r="552" spans="1:13" x14ac:dyDescent="0.2">
      <c r="A552" s="224" t="s">
        <v>3208</v>
      </c>
      <c r="B552" s="225">
        <v>0.85099999999999998</v>
      </c>
      <c r="C552" s="226">
        <v>0.77300000000000002</v>
      </c>
      <c r="D552" s="227">
        <f t="shared" si="17"/>
        <v>-9.1656874265569899E-2</v>
      </c>
      <c r="E552" s="226">
        <v>0.79400000000000004</v>
      </c>
      <c r="F552" s="227">
        <f t="shared" si="16"/>
        <v>-6.6980023501762576E-2</v>
      </c>
      <c r="G552" s="184"/>
      <c r="H552" s="184"/>
      <c r="I552" s="228"/>
      <c r="K552" s="228"/>
      <c r="M552" s="228"/>
    </row>
    <row r="553" spans="1:13" x14ac:dyDescent="0.2">
      <c r="A553" s="224" t="s">
        <v>3209</v>
      </c>
      <c r="B553" s="225">
        <v>1.139</v>
      </c>
      <c r="C553" s="226">
        <v>0.72399999999999998</v>
      </c>
      <c r="D553" s="227">
        <f t="shared" si="17"/>
        <v>-0.36435469710272173</v>
      </c>
      <c r="E553" s="226">
        <v>0.83</v>
      </c>
      <c r="F553" s="227">
        <f t="shared" si="16"/>
        <v>-0.27129060579455666</v>
      </c>
      <c r="G553" s="184"/>
      <c r="H553" s="184"/>
      <c r="I553" s="228"/>
      <c r="K553" s="228"/>
      <c r="M553" s="228"/>
    </row>
    <row r="554" spans="1:13" x14ac:dyDescent="0.2">
      <c r="A554" s="224" t="s">
        <v>3210</v>
      </c>
      <c r="B554" s="225">
        <v>0.85799999999999998</v>
      </c>
      <c r="C554" s="226">
        <v>0.76500000000000001</v>
      </c>
      <c r="D554" s="227">
        <f t="shared" si="17"/>
        <v>-0.10839160839160833</v>
      </c>
      <c r="E554" s="226">
        <v>0.79</v>
      </c>
      <c r="F554" s="227">
        <f t="shared" si="16"/>
        <v>-7.9254079254079235E-2</v>
      </c>
      <c r="G554" s="184"/>
      <c r="H554" s="184"/>
      <c r="I554" s="228"/>
      <c r="K554" s="228"/>
      <c r="M554" s="228"/>
    </row>
    <row r="555" spans="1:13" x14ac:dyDescent="0.2">
      <c r="A555" s="224" t="s">
        <v>3211</v>
      </c>
      <c r="B555" s="225">
        <v>0.9</v>
      </c>
      <c r="C555" s="226">
        <v>0.86699999999999999</v>
      </c>
      <c r="D555" s="227">
        <f t="shared" si="17"/>
        <v>-3.6666666666666736E-2</v>
      </c>
      <c r="E555" s="226">
        <v>0.877</v>
      </c>
      <c r="F555" s="227">
        <f t="shared" si="16"/>
        <v>-2.5555555555555554E-2</v>
      </c>
      <c r="G555" s="184"/>
      <c r="H555" s="184"/>
      <c r="I555" s="228"/>
      <c r="K555" s="228"/>
      <c r="M555" s="228"/>
    </row>
    <row r="556" spans="1:13" x14ac:dyDescent="0.2">
      <c r="A556" s="224" t="s">
        <v>3212</v>
      </c>
      <c r="B556" s="225">
        <v>0.9</v>
      </c>
      <c r="C556" s="226">
        <v>0.86699999999999999</v>
      </c>
      <c r="D556" s="227">
        <f t="shared" si="17"/>
        <v>-3.6666666666666736E-2</v>
      </c>
      <c r="E556" s="226">
        <v>0.877</v>
      </c>
      <c r="F556" s="227">
        <f t="shared" si="16"/>
        <v>-2.5555555555555554E-2</v>
      </c>
      <c r="G556" s="184"/>
      <c r="H556" s="184"/>
      <c r="I556" s="228"/>
      <c r="K556" s="228"/>
      <c r="M556" s="228"/>
    </row>
    <row r="557" spans="1:13" x14ac:dyDescent="0.2">
      <c r="A557" s="224" t="s">
        <v>3213</v>
      </c>
      <c r="B557" s="225">
        <v>0.9</v>
      </c>
      <c r="C557" s="226">
        <v>0.97499999999999998</v>
      </c>
      <c r="D557" s="227">
        <f t="shared" si="17"/>
        <v>8.3333333333333259E-2</v>
      </c>
      <c r="E557" s="226">
        <v>0.95899999999999996</v>
      </c>
      <c r="F557" s="227">
        <f t="shared" si="16"/>
        <v>6.5555555555555589E-2</v>
      </c>
      <c r="G557" s="184"/>
      <c r="H557" s="184"/>
      <c r="I557" s="228"/>
      <c r="K557" s="228"/>
      <c r="M557" s="228"/>
    </row>
    <row r="558" spans="1:13" x14ac:dyDescent="0.2">
      <c r="A558" s="224" t="s">
        <v>3214</v>
      </c>
      <c r="B558" s="225">
        <v>0.85099999999999998</v>
      </c>
      <c r="C558" s="226">
        <v>0.71199999999999997</v>
      </c>
      <c r="D558" s="227">
        <f t="shared" si="17"/>
        <v>-0.163337250293772</v>
      </c>
      <c r="E558" s="226">
        <v>0.749</v>
      </c>
      <c r="F558" s="227">
        <f t="shared" si="16"/>
        <v>-0.11985898942420681</v>
      </c>
      <c r="G558" s="184"/>
      <c r="H558" s="184"/>
      <c r="I558" s="228"/>
      <c r="K558" s="228"/>
      <c r="M558" s="228"/>
    </row>
    <row r="559" spans="1:13" x14ac:dyDescent="0.2">
      <c r="A559" s="224" t="s">
        <v>3215</v>
      </c>
      <c r="B559" s="225">
        <v>1.0940000000000001</v>
      </c>
      <c r="C559" s="226">
        <v>1.1080000000000001</v>
      </c>
      <c r="D559" s="227">
        <f t="shared" si="17"/>
        <v>1.2797074954296273E-2</v>
      </c>
      <c r="E559" s="226">
        <v>1.107</v>
      </c>
      <c r="F559" s="227">
        <f t="shared" si="16"/>
        <v>1.1882998171846237E-2</v>
      </c>
      <c r="G559" s="184"/>
      <c r="H559" s="184"/>
      <c r="I559" s="228"/>
      <c r="K559" s="228"/>
      <c r="M559" s="228"/>
    </row>
    <row r="560" spans="1:13" x14ac:dyDescent="0.2">
      <c r="A560" s="224" t="s">
        <v>3216</v>
      </c>
      <c r="B560" s="225">
        <v>1.403</v>
      </c>
      <c r="C560" s="226">
        <v>0.95</v>
      </c>
      <c r="D560" s="227">
        <f t="shared" si="17"/>
        <v>-0.32287954383464013</v>
      </c>
      <c r="E560" s="226">
        <v>1.0660000000000001</v>
      </c>
      <c r="F560" s="227">
        <f t="shared" si="16"/>
        <v>-0.24019957234497502</v>
      </c>
      <c r="G560" s="184"/>
      <c r="H560" s="184"/>
      <c r="I560" s="228"/>
      <c r="K560" s="228"/>
      <c r="M560" s="228"/>
    </row>
    <row r="561" spans="1:13" x14ac:dyDescent="0.2">
      <c r="A561" s="224" t="s">
        <v>3217</v>
      </c>
      <c r="B561" s="225">
        <v>0.85099999999999998</v>
      </c>
      <c r="C561" s="226">
        <v>0.72699999999999998</v>
      </c>
      <c r="D561" s="227">
        <f t="shared" si="17"/>
        <v>-0.14571092831962396</v>
      </c>
      <c r="E561" s="226">
        <v>0.75900000000000001</v>
      </c>
      <c r="F561" s="227">
        <f t="shared" si="16"/>
        <v>-0.10810810810810811</v>
      </c>
      <c r="G561" s="184"/>
      <c r="H561" s="184"/>
      <c r="I561" s="228"/>
      <c r="K561" s="228"/>
      <c r="M561" s="228"/>
    </row>
    <row r="562" spans="1:13" x14ac:dyDescent="0.2">
      <c r="A562" s="224" t="s">
        <v>3218</v>
      </c>
      <c r="B562" s="225">
        <v>0.9</v>
      </c>
      <c r="C562" s="226">
        <v>0.97499999999999998</v>
      </c>
      <c r="D562" s="227">
        <f t="shared" si="17"/>
        <v>8.3333333333333259E-2</v>
      </c>
      <c r="E562" s="226">
        <v>0.95899999999999996</v>
      </c>
      <c r="F562" s="227">
        <f t="shared" si="16"/>
        <v>6.5555555555555589E-2</v>
      </c>
      <c r="G562" s="184"/>
      <c r="H562" s="184"/>
      <c r="I562" s="228"/>
      <c r="K562" s="228"/>
      <c r="M562" s="228"/>
    </row>
    <row r="563" spans="1:13" x14ac:dyDescent="0.2">
      <c r="A563" s="224" t="s">
        <v>3219</v>
      </c>
      <c r="B563" s="225">
        <v>1.216</v>
      </c>
      <c r="C563" s="226">
        <v>1.0760000000000001</v>
      </c>
      <c r="D563" s="227">
        <f t="shared" si="17"/>
        <v>-0.11513157894736836</v>
      </c>
      <c r="E563" s="226">
        <v>1.1140000000000001</v>
      </c>
      <c r="F563" s="227">
        <f t="shared" si="16"/>
        <v>-8.3881578947368363E-2</v>
      </c>
      <c r="G563" s="184"/>
      <c r="H563" s="184"/>
      <c r="I563" s="228"/>
      <c r="K563" s="228"/>
      <c r="M563" s="228"/>
    </row>
    <row r="564" spans="1:13" x14ac:dyDescent="0.2">
      <c r="A564" s="224" t="s">
        <v>3220</v>
      </c>
      <c r="B564" s="225">
        <v>0.90500000000000003</v>
      </c>
      <c r="C564" s="226">
        <v>0.73099999999999998</v>
      </c>
      <c r="D564" s="227">
        <f t="shared" si="17"/>
        <v>-0.19226519337016579</v>
      </c>
      <c r="E564" s="226">
        <v>0.77600000000000002</v>
      </c>
      <c r="F564" s="227">
        <f t="shared" si="16"/>
        <v>-0.14254143646408834</v>
      </c>
      <c r="G564" s="184"/>
      <c r="H564" s="184"/>
      <c r="I564" s="228"/>
      <c r="K564" s="228"/>
      <c r="M564" s="228"/>
    </row>
    <row r="565" spans="1:13" x14ac:dyDescent="0.2">
      <c r="A565" s="224" t="s">
        <v>3221</v>
      </c>
      <c r="B565" s="225">
        <v>0.98399999999999999</v>
      </c>
      <c r="C565" s="226">
        <v>1.089</v>
      </c>
      <c r="D565" s="227">
        <f t="shared" si="17"/>
        <v>0.10670731707317072</v>
      </c>
      <c r="E565" s="226">
        <v>1.0660000000000001</v>
      </c>
      <c r="F565" s="227">
        <f t="shared" si="16"/>
        <v>8.3333333333333481E-2</v>
      </c>
      <c r="G565" s="184"/>
      <c r="H565" s="184"/>
      <c r="I565" s="228"/>
      <c r="K565" s="228"/>
      <c r="M565" s="228"/>
    </row>
    <row r="566" spans="1:13" x14ac:dyDescent="0.2">
      <c r="A566" s="224" t="s">
        <v>3222</v>
      </c>
      <c r="B566" s="225">
        <v>0.98399999999999999</v>
      </c>
      <c r="C566" s="226">
        <v>1.089</v>
      </c>
      <c r="D566" s="227">
        <f t="shared" si="17"/>
        <v>0.10670731707317072</v>
      </c>
      <c r="E566" s="226">
        <v>1.0660000000000001</v>
      </c>
      <c r="F566" s="227">
        <f t="shared" si="16"/>
        <v>8.3333333333333481E-2</v>
      </c>
      <c r="G566" s="184"/>
      <c r="H566" s="184"/>
      <c r="I566" s="228"/>
      <c r="K566" s="228"/>
      <c r="M566" s="228"/>
    </row>
    <row r="567" spans="1:13" x14ac:dyDescent="0.2">
      <c r="A567" s="224" t="s">
        <v>3223</v>
      </c>
      <c r="B567" s="225">
        <v>0.85099999999999998</v>
      </c>
      <c r="C567" s="226">
        <v>0.63100000000000001</v>
      </c>
      <c r="D567" s="227">
        <f t="shared" si="17"/>
        <v>-0.25851938895417159</v>
      </c>
      <c r="E567" s="226">
        <v>0.68799999999999994</v>
      </c>
      <c r="F567" s="227">
        <f t="shared" si="16"/>
        <v>-0.19153936545240902</v>
      </c>
      <c r="G567" s="184"/>
      <c r="H567" s="184"/>
      <c r="I567" s="228"/>
      <c r="K567" s="228"/>
      <c r="M567" s="228"/>
    </row>
    <row r="568" spans="1:13" x14ac:dyDescent="0.2">
      <c r="A568" s="224" t="s">
        <v>3224</v>
      </c>
      <c r="B568" s="225">
        <v>1.042</v>
      </c>
      <c r="C568" s="226">
        <v>1.236</v>
      </c>
      <c r="D568" s="227">
        <f t="shared" si="17"/>
        <v>0.18618042226487508</v>
      </c>
      <c r="E568" s="226">
        <v>1.19</v>
      </c>
      <c r="F568" s="227">
        <f t="shared" si="16"/>
        <v>0.14203454894433776</v>
      </c>
      <c r="G568" s="184"/>
      <c r="H568" s="184"/>
      <c r="I568" s="228"/>
      <c r="K568" s="228"/>
      <c r="M568" s="228"/>
    </row>
    <row r="569" spans="1:13" x14ac:dyDescent="0.2">
      <c r="A569" s="224" t="s">
        <v>3225</v>
      </c>
      <c r="B569" s="225">
        <v>0.9</v>
      </c>
      <c r="C569" s="226">
        <v>0.98599999999999999</v>
      </c>
      <c r="D569" s="227">
        <f t="shared" si="17"/>
        <v>9.5555555555555616E-2</v>
      </c>
      <c r="E569" s="226">
        <v>0.96699999999999997</v>
      </c>
      <c r="F569" s="227">
        <f t="shared" si="16"/>
        <v>7.4444444444444313E-2</v>
      </c>
      <c r="G569" s="184"/>
      <c r="H569" s="184"/>
      <c r="I569" s="228"/>
      <c r="K569" s="228"/>
      <c r="M569" s="228"/>
    </row>
    <row r="570" spans="1:13" x14ac:dyDescent="0.2">
      <c r="A570" s="224" t="s">
        <v>3226</v>
      </c>
      <c r="B570" s="225">
        <v>0.85799999999999998</v>
      </c>
      <c r="C570" s="226">
        <v>0.82399999999999995</v>
      </c>
      <c r="D570" s="227">
        <f t="shared" si="17"/>
        <v>-3.9627039627039617E-2</v>
      </c>
      <c r="E570" s="226">
        <v>0.83399999999999996</v>
      </c>
      <c r="F570" s="227">
        <f t="shared" si="16"/>
        <v>-2.7972027972028024E-2</v>
      </c>
      <c r="G570" s="184"/>
      <c r="H570" s="184"/>
      <c r="I570" s="228"/>
      <c r="K570" s="228"/>
      <c r="M570" s="228"/>
    </row>
    <row r="571" spans="1:13" x14ac:dyDescent="0.2">
      <c r="A571" s="224" t="s">
        <v>3227</v>
      </c>
      <c r="B571" s="225">
        <v>0.85099999999999998</v>
      </c>
      <c r="C571" s="226">
        <v>0.73099999999999998</v>
      </c>
      <c r="D571" s="227">
        <f t="shared" si="17"/>
        <v>-0.14101057579318443</v>
      </c>
      <c r="E571" s="226">
        <v>0.76200000000000001</v>
      </c>
      <c r="F571" s="227">
        <f t="shared" si="16"/>
        <v>-0.10458284371327842</v>
      </c>
      <c r="G571" s="184"/>
      <c r="H571" s="184"/>
      <c r="I571" s="228"/>
      <c r="K571" s="228"/>
      <c r="M571" s="228"/>
    </row>
    <row r="572" spans="1:13" x14ac:dyDescent="0.2">
      <c r="A572" s="224" t="s">
        <v>3228</v>
      </c>
      <c r="B572" s="225">
        <v>0.9</v>
      </c>
      <c r="C572" s="226">
        <v>0.82499999999999996</v>
      </c>
      <c r="D572" s="227">
        <f t="shared" si="17"/>
        <v>-8.333333333333337E-2</v>
      </c>
      <c r="E572" s="226">
        <v>0.84599999999999997</v>
      </c>
      <c r="F572" s="227">
        <f t="shared" si="16"/>
        <v>-6.0000000000000053E-2</v>
      </c>
      <c r="G572" s="184"/>
      <c r="H572" s="184"/>
      <c r="I572" s="228"/>
      <c r="K572" s="228"/>
      <c r="M572" s="228"/>
    </row>
    <row r="573" spans="1:13" x14ac:dyDescent="0.2">
      <c r="A573" s="224" t="s">
        <v>3229</v>
      </c>
      <c r="B573" s="225">
        <v>0.85099999999999998</v>
      </c>
      <c r="C573" s="226">
        <v>0.79800000000000004</v>
      </c>
      <c r="D573" s="227">
        <f t="shared" si="17"/>
        <v>-6.2279670975323054E-2</v>
      </c>
      <c r="E573" s="226">
        <v>0.81299999999999994</v>
      </c>
      <c r="F573" s="227">
        <f t="shared" si="16"/>
        <v>-4.4653349001175124E-2</v>
      </c>
      <c r="G573" s="184"/>
      <c r="H573" s="184"/>
      <c r="I573" s="228"/>
      <c r="K573" s="228"/>
      <c r="M573" s="228"/>
    </row>
    <row r="574" spans="1:13" x14ac:dyDescent="0.2">
      <c r="A574" s="224" t="s">
        <v>3230</v>
      </c>
      <c r="B574" s="225">
        <v>0.94499999999999995</v>
      </c>
      <c r="C574" s="226">
        <v>0.93200000000000005</v>
      </c>
      <c r="D574" s="227">
        <f t="shared" si="17"/>
        <v>-1.3756613756613634E-2</v>
      </c>
      <c r="E574" s="226">
        <v>0.93700000000000006</v>
      </c>
      <c r="F574" s="227">
        <f t="shared" si="16"/>
        <v>-8.4656084656083985E-3</v>
      </c>
      <c r="G574" s="184"/>
      <c r="H574" s="184"/>
      <c r="I574" s="228"/>
      <c r="K574" s="228"/>
      <c r="M574" s="228"/>
    </row>
    <row r="575" spans="1:13" x14ac:dyDescent="0.2">
      <c r="A575" s="224" t="s">
        <v>3231</v>
      </c>
      <c r="B575" s="225">
        <v>1.216</v>
      </c>
      <c r="C575" s="226">
        <v>1.1559999999999999</v>
      </c>
      <c r="D575" s="227">
        <f t="shared" si="17"/>
        <v>-4.9342105263157965E-2</v>
      </c>
      <c r="E575" s="226">
        <v>1.1739999999999999</v>
      </c>
      <c r="F575" s="227">
        <f t="shared" si="16"/>
        <v>-3.4539473684210509E-2</v>
      </c>
      <c r="G575" s="184"/>
      <c r="H575" s="184"/>
      <c r="I575" s="228"/>
      <c r="K575" s="228"/>
      <c r="M575" s="228"/>
    </row>
    <row r="576" spans="1:13" x14ac:dyDescent="0.2">
      <c r="A576" s="224" t="s">
        <v>3232</v>
      </c>
      <c r="B576" s="225">
        <v>0.93700000000000006</v>
      </c>
      <c r="C576" s="226">
        <v>1.159</v>
      </c>
      <c r="D576" s="227">
        <f t="shared" si="17"/>
        <v>0.23692636072572038</v>
      </c>
      <c r="E576" s="226">
        <v>1.1060000000000001</v>
      </c>
      <c r="F576" s="227">
        <f t="shared" si="16"/>
        <v>0.18036286019210257</v>
      </c>
      <c r="G576" s="184"/>
      <c r="H576" s="184"/>
      <c r="I576" s="228"/>
      <c r="K576" s="228"/>
      <c r="M576" s="228"/>
    </row>
    <row r="577" spans="1:13" x14ac:dyDescent="0.2">
      <c r="A577" s="224" t="s">
        <v>3233</v>
      </c>
      <c r="B577" s="225">
        <v>0.9</v>
      </c>
      <c r="C577" s="226">
        <v>0.98599999999999999</v>
      </c>
      <c r="D577" s="227">
        <f t="shared" si="17"/>
        <v>9.5555555555555616E-2</v>
      </c>
      <c r="E577" s="226">
        <v>0.96699999999999997</v>
      </c>
      <c r="F577" s="227">
        <f t="shared" si="16"/>
        <v>7.4444444444444313E-2</v>
      </c>
      <c r="G577" s="184"/>
      <c r="H577" s="184"/>
      <c r="I577" s="228"/>
      <c r="K577" s="228"/>
      <c r="M577" s="228"/>
    </row>
    <row r="578" spans="1:13" x14ac:dyDescent="0.2">
      <c r="A578" s="224" t="s">
        <v>3234</v>
      </c>
      <c r="B578" s="225">
        <v>0.94499999999999995</v>
      </c>
      <c r="C578" s="226">
        <v>0.88400000000000001</v>
      </c>
      <c r="D578" s="227">
        <f t="shared" si="17"/>
        <v>-6.4550264550264469E-2</v>
      </c>
      <c r="E578" s="226">
        <v>0.90200000000000002</v>
      </c>
      <c r="F578" s="227">
        <f t="shared" si="16"/>
        <v>-4.5502645502645378E-2</v>
      </c>
      <c r="G578" s="184"/>
      <c r="H578" s="184"/>
      <c r="I578" s="228"/>
      <c r="K578" s="228"/>
      <c r="M578" s="228"/>
    </row>
    <row r="579" spans="1:13" x14ac:dyDescent="0.2">
      <c r="A579" s="224" t="s">
        <v>3235</v>
      </c>
      <c r="B579" s="225">
        <v>0.85799999999999998</v>
      </c>
      <c r="C579" s="226">
        <v>0.80900000000000005</v>
      </c>
      <c r="D579" s="227">
        <f t="shared" si="17"/>
        <v>-5.7109557109557008E-2</v>
      </c>
      <c r="E579" s="226">
        <v>0.82299999999999995</v>
      </c>
      <c r="F579" s="227">
        <f t="shared" si="16"/>
        <v>-4.0792540792540799E-2</v>
      </c>
      <c r="G579" s="184"/>
      <c r="H579" s="184"/>
      <c r="I579" s="228"/>
      <c r="K579" s="228"/>
      <c r="M579" s="228"/>
    </row>
    <row r="580" spans="1:13" x14ac:dyDescent="0.2">
      <c r="A580" s="224" t="s">
        <v>3236</v>
      </c>
      <c r="B580" s="225">
        <v>0.85099999999999998</v>
      </c>
      <c r="C580" s="226">
        <v>0.72399999999999998</v>
      </c>
      <c r="D580" s="227">
        <f t="shared" si="17"/>
        <v>-0.14923619271445354</v>
      </c>
      <c r="E580" s="226">
        <v>0.75700000000000001</v>
      </c>
      <c r="F580" s="227">
        <f t="shared" si="16"/>
        <v>-0.11045828437132788</v>
      </c>
      <c r="G580" s="184"/>
      <c r="H580" s="184"/>
      <c r="I580" s="228"/>
      <c r="K580" s="228"/>
      <c r="M580" s="228"/>
    </row>
    <row r="581" spans="1:13" x14ac:dyDescent="0.2">
      <c r="A581" s="224" t="s">
        <v>3237</v>
      </c>
      <c r="B581" s="225">
        <v>0.94499999999999995</v>
      </c>
      <c r="C581" s="226">
        <v>0.96099999999999997</v>
      </c>
      <c r="D581" s="227">
        <f t="shared" si="17"/>
        <v>1.6931216931217019E-2</v>
      </c>
      <c r="E581" s="226">
        <v>0.96</v>
      </c>
      <c r="F581" s="227">
        <f t="shared" si="16"/>
        <v>1.5873015873015817E-2</v>
      </c>
      <c r="G581" s="184"/>
      <c r="H581" s="184"/>
      <c r="I581" s="228"/>
      <c r="K581" s="228"/>
      <c r="M581" s="228"/>
    </row>
    <row r="582" spans="1:13" x14ac:dyDescent="0.2">
      <c r="A582" s="224" t="s">
        <v>3238</v>
      </c>
      <c r="B582" s="225">
        <v>0.9</v>
      </c>
      <c r="C582" s="226">
        <v>0.93100000000000005</v>
      </c>
      <c r="D582" s="227">
        <f t="shared" si="17"/>
        <v>3.44444444444445E-2</v>
      </c>
      <c r="E582" s="226">
        <v>0.92600000000000005</v>
      </c>
      <c r="F582" s="227">
        <f t="shared" si="16"/>
        <v>2.8888888888888964E-2</v>
      </c>
      <c r="G582" s="184"/>
      <c r="H582" s="184"/>
      <c r="I582" s="228"/>
      <c r="K582" s="228"/>
      <c r="M582" s="228"/>
    </row>
    <row r="583" spans="1:13" x14ac:dyDescent="0.2">
      <c r="A583" s="224" t="s">
        <v>3239</v>
      </c>
      <c r="B583" s="225">
        <v>1.149</v>
      </c>
      <c r="C583" s="226">
        <v>0.98199999999999998</v>
      </c>
      <c r="D583" s="227">
        <f t="shared" si="17"/>
        <v>-0.14534377719756308</v>
      </c>
      <c r="E583" s="226">
        <v>1.026</v>
      </c>
      <c r="F583" s="227">
        <f t="shared" si="16"/>
        <v>-0.10704960835509136</v>
      </c>
      <c r="G583" s="184"/>
      <c r="H583" s="184"/>
      <c r="I583" s="228"/>
      <c r="K583" s="228"/>
      <c r="M583" s="228"/>
    </row>
    <row r="584" spans="1:13" x14ac:dyDescent="0.2">
      <c r="A584" s="224" t="s">
        <v>3240</v>
      </c>
      <c r="B584" s="225">
        <v>0.9</v>
      </c>
      <c r="C584" s="226">
        <v>0.93100000000000005</v>
      </c>
      <c r="D584" s="227">
        <f t="shared" si="17"/>
        <v>3.44444444444445E-2</v>
      </c>
      <c r="E584" s="226">
        <v>0.92600000000000005</v>
      </c>
      <c r="F584" s="227">
        <f t="shared" si="16"/>
        <v>2.8888888888888964E-2</v>
      </c>
      <c r="G584" s="184"/>
      <c r="H584" s="184"/>
      <c r="I584" s="228"/>
      <c r="K584" s="228"/>
      <c r="M584" s="228"/>
    </row>
    <row r="585" spans="1:13" x14ac:dyDescent="0.2">
      <c r="A585" s="224" t="s">
        <v>3241</v>
      </c>
      <c r="B585" s="225">
        <v>0.9</v>
      </c>
      <c r="C585" s="226">
        <v>0.93100000000000005</v>
      </c>
      <c r="D585" s="227">
        <f t="shared" si="17"/>
        <v>3.44444444444445E-2</v>
      </c>
      <c r="E585" s="226">
        <v>0.92600000000000005</v>
      </c>
      <c r="F585" s="227">
        <f t="shared" si="16"/>
        <v>2.8888888888888964E-2</v>
      </c>
      <c r="G585" s="184"/>
      <c r="H585" s="184"/>
      <c r="I585" s="228"/>
      <c r="K585" s="228"/>
      <c r="M585" s="228"/>
    </row>
    <row r="586" spans="1:13" x14ac:dyDescent="0.2">
      <c r="A586" s="224" t="s">
        <v>3242</v>
      </c>
      <c r="B586" s="225">
        <v>0.94499999999999995</v>
      </c>
      <c r="C586" s="226">
        <v>0.88400000000000001</v>
      </c>
      <c r="D586" s="227">
        <f t="shared" si="17"/>
        <v>-6.4550264550264469E-2</v>
      </c>
      <c r="E586" s="226">
        <v>0.90200000000000002</v>
      </c>
      <c r="F586" s="227">
        <f t="shared" si="16"/>
        <v>-4.5502645502645378E-2</v>
      </c>
      <c r="G586" s="184"/>
      <c r="H586" s="184"/>
      <c r="I586" s="228"/>
      <c r="K586" s="228"/>
      <c r="M586" s="228"/>
    </row>
    <row r="587" spans="1:13" x14ac:dyDescent="0.2">
      <c r="A587" s="224" t="s">
        <v>3243</v>
      </c>
      <c r="B587" s="225">
        <v>1.0509999999999999</v>
      </c>
      <c r="C587" s="226">
        <v>0.89300000000000002</v>
      </c>
      <c r="D587" s="227">
        <f t="shared" si="17"/>
        <v>-0.15033301617507133</v>
      </c>
      <c r="E587" s="226">
        <v>0.93400000000000005</v>
      </c>
      <c r="F587" s="227">
        <f t="shared" ref="F587:F650" si="18">E587/B587-1</f>
        <v>-0.11132254995242619</v>
      </c>
      <c r="G587" s="184"/>
      <c r="H587" s="184"/>
      <c r="I587" s="228"/>
      <c r="K587" s="228"/>
      <c r="M587" s="228"/>
    </row>
    <row r="588" spans="1:13" x14ac:dyDescent="0.2">
      <c r="A588" s="224" t="s">
        <v>3244</v>
      </c>
      <c r="B588" s="225">
        <v>1.054</v>
      </c>
      <c r="C588" s="226">
        <v>0.89300000000000002</v>
      </c>
      <c r="D588" s="227">
        <f t="shared" ref="D588:D651" si="19">C588/B588-1</f>
        <v>-0.1527514231499052</v>
      </c>
      <c r="E588" s="226">
        <v>0.93600000000000005</v>
      </c>
      <c r="F588" s="227">
        <f t="shared" si="18"/>
        <v>-0.11195445920303604</v>
      </c>
      <c r="G588" s="184"/>
      <c r="H588" s="184"/>
      <c r="I588" s="228"/>
      <c r="K588" s="228"/>
      <c r="M588" s="228"/>
    </row>
    <row r="589" spans="1:13" x14ac:dyDescent="0.2">
      <c r="A589" s="224" t="s">
        <v>3245</v>
      </c>
      <c r="B589" s="225">
        <v>1.054</v>
      </c>
      <c r="C589" s="226">
        <v>0.89300000000000002</v>
      </c>
      <c r="D589" s="227">
        <f t="shared" si="19"/>
        <v>-0.1527514231499052</v>
      </c>
      <c r="E589" s="226">
        <v>0.93600000000000005</v>
      </c>
      <c r="F589" s="227">
        <f t="shared" si="18"/>
        <v>-0.11195445920303604</v>
      </c>
      <c r="G589" s="184"/>
      <c r="H589" s="184"/>
      <c r="I589" s="228"/>
      <c r="K589" s="228"/>
      <c r="M589" s="228"/>
    </row>
    <row r="590" spans="1:13" x14ac:dyDescent="0.2">
      <c r="A590" s="224" t="s">
        <v>3246</v>
      </c>
      <c r="B590" s="225">
        <v>1.054</v>
      </c>
      <c r="C590" s="226">
        <v>0.89900000000000002</v>
      </c>
      <c r="D590" s="227">
        <f t="shared" si="19"/>
        <v>-0.1470588235294118</v>
      </c>
      <c r="E590" s="226">
        <v>0.94</v>
      </c>
      <c r="F590" s="227">
        <f t="shared" si="18"/>
        <v>-0.10815939278937392</v>
      </c>
      <c r="G590" s="184"/>
      <c r="H590" s="184"/>
      <c r="I590" s="228"/>
      <c r="K590" s="228"/>
      <c r="M590" s="228"/>
    </row>
    <row r="591" spans="1:13" x14ac:dyDescent="0.2">
      <c r="A591" s="224" t="s">
        <v>3247</v>
      </c>
      <c r="B591" s="225">
        <v>1.1619999999999999</v>
      </c>
      <c r="C591" s="226">
        <v>0.95899999999999996</v>
      </c>
      <c r="D591" s="227">
        <f t="shared" si="19"/>
        <v>-0.17469879518072284</v>
      </c>
      <c r="E591" s="226">
        <v>1.012</v>
      </c>
      <c r="F591" s="227">
        <f t="shared" si="18"/>
        <v>-0.12908777969018925</v>
      </c>
      <c r="G591" s="184"/>
      <c r="H591" s="184"/>
      <c r="I591" s="228"/>
      <c r="K591" s="228"/>
      <c r="M591" s="228"/>
    </row>
    <row r="592" spans="1:13" x14ac:dyDescent="0.2">
      <c r="A592" s="224" t="s">
        <v>3248</v>
      </c>
      <c r="B592" s="225">
        <v>1.107</v>
      </c>
      <c r="C592" s="226">
        <v>0.89800000000000002</v>
      </c>
      <c r="D592" s="227">
        <f t="shared" si="19"/>
        <v>-0.18879855465221318</v>
      </c>
      <c r="E592" s="226">
        <v>0.95199999999999996</v>
      </c>
      <c r="F592" s="227">
        <f t="shared" si="18"/>
        <v>-0.1400180668473352</v>
      </c>
      <c r="G592" s="184"/>
      <c r="H592" s="184"/>
      <c r="I592" s="228"/>
      <c r="K592" s="228"/>
      <c r="M592" s="228"/>
    </row>
    <row r="593" spans="1:13" x14ac:dyDescent="0.2">
      <c r="A593" s="224" t="s">
        <v>3249</v>
      </c>
      <c r="B593" s="225">
        <v>1.786</v>
      </c>
      <c r="C593" s="226">
        <v>1.91</v>
      </c>
      <c r="D593" s="227">
        <f t="shared" si="19"/>
        <v>6.9428891377379509E-2</v>
      </c>
      <c r="E593" s="226">
        <v>1.8839999999999999</v>
      </c>
      <c r="F593" s="227">
        <f t="shared" si="18"/>
        <v>5.4871220604703064E-2</v>
      </c>
      <c r="G593" s="184"/>
      <c r="H593" s="184"/>
      <c r="I593" s="228"/>
      <c r="K593" s="228"/>
      <c r="M593" s="228"/>
    </row>
    <row r="594" spans="1:13" x14ac:dyDescent="0.2">
      <c r="A594" s="224" t="s">
        <v>3250</v>
      </c>
      <c r="B594" s="225">
        <v>1.0660000000000001</v>
      </c>
      <c r="C594" s="226">
        <v>0.92800000000000005</v>
      </c>
      <c r="D594" s="227">
        <f t="shared" si="19"/>
        <v>-0.12945590994371481</v>
      </c>
      <c r="E594" s="226">
        <v>0.96499999999999997</v>
      </c>
      <c r="F594" s="227">
        <f t="shared" si="18"/>
        <v>-9.4746716697936328E-2</v>
      </c>
      <c r="G594" s="184"/>
      <c r="H594" s="184"/>
      <c r="I594" s="228"/>
      <c r="K594" s="228"/>
      <c r="M594" s="228"/>
    </row>
    <row r="595" spans="1:13" x14ac:dyDescent="0.2">
      <c r="A595" s="224" t="s">
        <v>3251</v>
      </c>
      <c r="B595" s="225">
        <v>2.0699999999999998</v>
      </c>
      <c r="C595" s="226">
        <v>2.101</v>
      </c>
      <c r="D595" s="227">
        <f t="shared" si="19"/>
        <v>1.497584541062813E-2</v>
      </c>
      <c r="E595" s="226">
        <v>2.0979999999999999</v>
      </c>
      <c r="F595" s="227">
        <f t="shared" si="18"/>
        <v>1.352657004830915E-2</v>
      </c>
      <c r="G595" s="184"/>
      <c r="H595" s="184"/>
      <c r="I595" s="228"/>
      <c r="K595" s="228"/>
      <c r="M595" s="228"/>
    </row>
    <row r="596" spans="1:13" x14ac:dyDescent="0.2">
      <c r="A596" s="224" t="s">
        <v>3252</v>
      </c>
      <c r="B596" s="225">
        <v>0.995</v>
      </c>
      <c r="C596" s="226">
        <v>1.06</v>
      </c>
      <c r="D596" s="227">
        <f t="shared" si="19"/>
        <v>6.5326633165829096E-2</v>
      </c>
      <c r="E596" s="226">
        <v>1.046</v>
      </c>
      <c r="F596" s="227">
        <f t="shared" si="18"/>
        <v>5.1256281407035198E-2</v>
      </c>
      <c r="G596" s="184"/>
      <c r="H596" s="184"/>
      <c r="I596" s="228"/>
      <c r="K596" s="228"/>
      <c r="M596" s="228"/>
    </row>
    <row r="597" spans="1:13" x14ac:dyDescent="0.2">
      <c r="A597" s="224" t="s">
        <v>3253</v>
      </c>
      <c r="B597" s="225">
        <v>0.995</v>
      </c>
      <c r="C597" s="226">
        <v>1.06</v>
      </c>
      <c r="D597" s="227">
        <f t="shared" si="19"/>
        <v>6.5326633165829096E-2</v>
      </c>
      <c r="E597" s="226">
        <v>1.046</v>
      </c>
      <c r="F597" s="227">
        <f t="shared" si="18"/>
        <v>5.1256281407035198E-2</v>
      </c>
      <c r="G597" s="184"/>
      <c r="H597" s="184"/>
      <c r="I597" s="228"/>
      <c r="K597" s="228"/>
      <c r="M597" s="228"/>
    </row>
    <row r="598" spans="1:13" x14ac:dyDescent="0.2">
      <c r="A598" s="229" t="s">
        <v>3254</v>
      </c>
      <c r="B598" s="230">
        <v>1.0660000000000001</v>
      </c>
      <c r="C598" s="231">
        <v>1.024</v>
      </c>
      <c r="D598" s="232">
        <f t="shared" si="19"/>
        <v>-3.9399624765478425E-2</v>
      </c>
      <c r="E598" s="231">
        <v>1.0369999999999999</v>
      </c>
      <c r="F598" s="232">
        <f t="shared" si="18"/>
        <v>-2.7204502814259013E-2</v>
      </c>
      <c r="G598" s="184"/>
      <c r="H598" s="184"/>
      <c r="I598" s="228"/>
      <c r="K598" s="228"/>
      <c r="M598" s="228"/>
    </row>
    <row r="599" spans="1:13" x14ac:dyDescent="0.2">
      <c r="A599" s="233" t="s">
        <v>3255</v>
      </c>
      <c r="B599" s="234">
        <v>2.0699999999999998</v>
      </c>
      <c r="C599" s="235">
        <v>1.61</v>
      </c>
      <c r="D599" s="236">
        <f t="shared" si="19"/>
        <v>-0.2222222222222221</v>
      </c>
      <c r="E599" s="235">
        <v>1.7290000000000001</v>
      </c>
      <c r="F599" s="236">
        <f t="shared" si="18"/>
        <v>-0.1647342995169081</v>
      </c>
      <c r="G599" s="184"/>
      <c r="H599" s="184"/>
      <c r="I599" s="228"/>
      <c r="K599" s="228"/>
      <c r="M599" s="228"/>
    </row>
    <row r="600" spans="1:13" x14ac:dyDescent="0.2">
      <c r="A600" s="224" t="s">
        <v>3256</v>
      </c>
      <c r="B600" s="225">
        <v>0.96699999999999997</v>
      </c>
      <c r="C600" s="226">
        <v>0.998</v>
      </c>
      <c r="D600" s="227">
        <f t="shared" si="19"/>
        <v>3.2057911065149991E-2</v>
      </c>
      <c r="E600" s="226">
        <v>0.99299999999999999</v>
      </c>
      <c r="F600" s="227">
        <f t="shared" si="18"/>
        <v>2.6887280248190315E-2</v>
      </c>
      <c r="G600" s="184"/>
      <c r="H600" s="184"/>
      <c r="I600" s="228"/>
      <c r="K600" s="228"/>
      <c r="M600" s="228"/>
    </row>
    <row r="601" spans="1:13" x14ac:dyDescent="0.2">
      <c r="A601" s="224" t="s">
        <v>3257</v>
      </c>
      <c r="B601" s="225">
        <v>0.96699999999999997</v>
      </c>
      <c r="C601" s="226">
        <v>0.998</v>
      </c>
      <c r="D601" s="227">
        <f t="shared" si="19"/>
        <v>3.2057911065149991E-2</v>
      </c>
      <c r="E601" s="226">
        <v>0.99299999999999999</v>
      </c>
      <c r="F601" s="227">
        <f t="shared" si="18"/>
        <v>2.6887280248190315E-2</v>
      </c>
      <c r="G601" s="184"/>
      <c r="H601" s="184"/>
      <c r="I601" s="228"/>
      <c r="K601" s="228"/>
      <c r="M601" s="228"/>
    </row>
    <row r="602" spans="1:13" x14ac:dyDescent="0.2">
      <c r="A602" s="224" t="s">
        <v>3258</v>
      </c>
      <c r="B602" s="225">
        <v>1.0660000000000001</v>
      </c>
      <c r="C602" s="226">
        <v>0.93500000000000005</v>
      </c>
      <c r="D602" s="227">
        <f t="shared" si="19"/>
        <v>-0.12288930581613511</v>
      </c>
      <c r="E602" s="226">
        <v>0.97</v>
      </c>
      <c r="F602" s="227">
        <f t="shared" si="18"/>
        <v>-9.0056285178236495E-2</v>
      </c>
      <c r="G602" s="184"/>
      <c r="H602" s="184"/>
      <c r="I602" s="228"/>
      <c r="K602" s="228"/>
      <c r="M602" s="228"/>
    </row>
    <row r="603" spans="1:13" x14ac:dyDescent="0.2">
      <c r="A603" s="224" t="s">
        <v>3259</v>
      </c>
      <c r="B603" s="225">
        <v>1.1619999999999999</v>
      </c>
      <c r="C603" s="226">
        <v>1.07</v>
      </c>
      <c r="D603" s="227">
        <f t="shared" si="19"/>
        <v>-7.9173838209982694E-2</v>
      </c>
      <c r="E603" s="226">
        <v>1.0960000000000001</v>
      </c>
      <c r="F603" s="227">
        <f t="shared" si="18"/>
        <v>-5.6798623063683218E-2</v>
      </c>
      <c r="G603" s="184"/>
      <c r="H603" s="184"/>
      <c r="I603" s="228"/>
      <c r="K603" s="228"/>
      <c r="M603" s="228"/>
    </row>
    <row r="604" spans="1:13" x14ac:dyDescent="0.2">
      <c r="A604" s="224" t="s">
        <v>3260</v>
      </c>
      <c r="B604" s="225">
        <v>1.1619999999999999</v>
      </c>
      <c r="C604" s="226">
        <v>1.07</v>
      </c>
      <c r="D604" s="227">
        <f t="shared" si="19"/>
        <v>-7.9173838209982694E-2</v>
      </c>
      <c r="E604" s="226">
        <v>1.0960000000000001</v>
      </c>
      <c r="F604" s="227">
        <f t="shared" si="18"/>
        <v>-5.6798623063683218E-2</v>
      </c>
      <c r="G604" s="184"/>
      <c r="H604" s="184"/>
      <c r="I604" s="228"/>
      <c r="K604" s="228"/>
      <c r="M604" s="228"/>
    </row>
    <row r="605" spans="1:13" x14ac:dyDescent="0.2">
      <c r="A605" s="224" t="s">
        <v>3261</v>
      </c>
      <c r="B605" s="225">
        <v>1.054</v>
      </c>
      <c r="C605" s="226">
        <v>0.876</v>
      </c>
      <c r="D605" s="227">
        <f t="shared" si="19"/>
        <v>-0.1688804554079697</v>
      </c>
      <c r="E605" s="226">
        <v>0.92300000000000004</v>
      </c>
      <c r="F605" s="227">
        <f t="shared" si="18"/>
        <v>-0.12428842504743831</v>
      </c>
      <c r="G605" s="184"/>
      <c r="H605" s="184"/>
      <c r="I605" s="228"/>
      <c r="K605" s="228"/>
      <c r="M605" s="228"/>
    </row>
    <row r="606" spans="1:13" x14ac:dyDescent="0.2">
      <c r="A606" s="224" t="s">
        <v>3262</v>
      </c>
      <c r="B606" s="225">
        <v>0.94699999999999995</v>
      </c>
      <c r="C606" s="226">
        <v>0.82799999999999996</v>
      </c>
      <c r="D606" s="227">
        <f t="shared" si="19"/>
        <v>-0.12565997888067582</v>
      </c>
      <c r="E606" s="226">
        <v>0.86</v>
      </c>
      <c r="F606" s="227">
        <f t="shared" si="18"/>
        <v>-9.1869060190073903E-2</v>
      </c>
      <c r="G606" s="184"/>
      <c r="H606" s="184"/>
      <c r="I606" s="228"/>
      <c r="K606" s="228"/>
      <c r="M606" s="228"/>
    </row>
    <row r="607" spans="1:13" x14ac:dyDescent="0.2">
      <c r="A607" s="224" t="s">
        <v>3263</v>
      </c>
      <c r="B607" s="225">
        <v>1.2190000000000001</v>
      </c>
      <c r="C607" s="226">
        <v>1.139</v>
      </c>
      <c r="D607" s="227">
        <f t="shared" si="19"/>
        <v>-6.5627563576702297E-2</v>
      </c>
      <c r="E607" s="226">
        <v>1.1619999999999999</v>
      </c>
      <c r="F607" s="227">
        <f t="shared" si="18"/>
        <v>-4.6759639048400414E-2</v>
      </c>
      <c r="G607" s="184"/>
      <c r="H607" s="184"/>
      <c r="I607" s="228"/>
      <c r="K607" s="228"/>
      <c r="M607" s="228"/>
    </row>
    <row r="608" spans="1:13" x14ac:dyDescent="0.2">
      <c r="A608" s="224" t="s">
        <v>3264</v>
      </c>
      <c r="B608" s="225">
        <v>1.1619999999999999</v>
      </c>
      <c r="C608" s="226">
        <v>1.038</v>
      </c>
      <c r="D608" s="227">
        <f t="shared" si="19"/>
        <v>-0.10671256454388978</v>
      </c>
      <c r="E608" s="226">
        <v>1.0720000000000001</v>
      </c>
      <c r="F608" s="227">
        <f t="shared" si="18"/>
        <v>-7.7452667814113529E-2</v>
      </c>
      <c r="G608" s="184"/>
      <c r="H608" s="184"/>
      <c r="I608" s="228"/>
      <c r="K608" s="228"/>
      <c r="M608" s="228"/>
    </row>
    <row r="609" spans="1:13" x14ac:dyDescent="0.2">
      <c r="A609" s="224" t="s">
        <v>3265</v>
      </c>
      <c r="B609" s="225">
        <v>1.044</v>
      </c>
      <c r="C609" s="226">
        <v>0.98599999999999999</v>
      </c>
      <c r="D609" s="227">
        <f t="shared" si="19"/>
        <v>-5.555555555555558E-2</v>
      </c>
      <c r="E609" s="226">
        <v>1.0029999999999999</v>
      </c>
      <c r="F609" s="227">
        <f t="shared" si="18"/>
        <v>-3.9272030651341105E-2</v>
      </c>
      <c r="G609" s="184"/>
      <c r="H609" s="184"/>
      <c r="I609" s="228"/>
      <c r="K609" s="228"/>
      <c r="M609" s="228"/>
    </row>
    <row r="610" spans="1:13" x14ac:dyDescent="0.2">
      <c r="A610" s="224" t="s">
        <v>3266</v>
      </c>
      <c r="B610" s="225">
        <v>0.96699999999999997</v>
      </c>
      <c r="C610" s="226">
        <v>0.99</v>
      </c>
      <c r="D610" s="227">
        <f t="shared" si="19"/>
        <v>2.3784901758014509E-2</v>
      </c>
      <c r="E610" s="226">
        <v>0.98599999999999999</v>
      </c>
      <c r="F610" s="227">
        <f t="shared" si="18"/>
        <v>1.9648397104446769E-2</v>
      </c>
      <c r="G610" s="184"/>
      <c r="H610" s="184"/>
      <c r="I610" s="228"/>
      <c r="K610" s="228"/>
      <c r="M610" s="228"/>
    </row>
    <row r="611" spans="1:13" x14ac:dyDescent="0.2">
      <c r="A611" s="224" t="s">
        <v>3267</v>
      </c>
      <c r="B611" s="225">
        <v>0.96699999999999997</v>
      </c>
      <c r="C611" s="226">
        <v>0.99</v>
      </c>
      <c r="D611" s="227">
        <f t="shared" si="19"/>
        <v>2.3784901758014509E-2</v>
      </c>
      <c r="E611" s="226">
        <v>0.98599999999999999</v>
      </c>
      <c r="F611" s="227">
        <f t="shared" si="18"/>
        <v>1.9648397104446769E-2</v>
      </c>
      <c r="G611" s="184"/>
      <c r="H611" s="184"/>
      <c r="I611" s="228"/>
      <c r="K611" s="228"/>
      <c r="M611" s="228"/>
    </row>
    <row r="612" spans="1:13" x14ac:dyDescent="0.2">
      <c r="A612" s="224" t="s">
        <v>3268</v>
      </c>
      <c r="B612" s="225">
        <v>1.107</v>
      </c>
      <c r="C612" s="226">
        <v>0.91500000000000004</v>
      </c>
      <c r="D612" s="227">
        <f t="shared" si="19"/>
        <v>-0.17344173441734412</v>
      </c>
      <c r="E612" s="226">
        <v>0.96499999999999997</v>
      </c>
      <c r="F612" s="227">
        <f t="shared" si="18"/>
        <v>-0.1282746160794942</v>
      </c>
      <c r="G612" s="184"/>
      <c r="H612" s="184"/>
      <c r="I612" s="228"/>
      <c r="K612" s="228"/>
      <c r="M612" s="228"/>
    </row>
    <row r="613" spans="1:13" x14ac:dyDescent="0.2">
      <c r="A613" s="224" t="s">
        <v>3269</v>
      </c>
      <c r="B613" s="225">
        <v>1.119</v>
      </c>
      <c r="C613" s="226">
        <v>0.98899999999999999</v>
      </c>
      <c r="D613" s="227">
        <f t="shared" si="19"/>
        <v>-0.1161751563896336</v>
      </c>
      <c r="E613" s="226">
        <v>1.024</v>
      </c>
      <c r="F613" s="227">
        <f t="shared" si="18"/>
        <v>-8.4897229669347651E-2</v>
      </c>
      <c r="G613" s="184"/>
      <c r="H613" s="184"/>
      <c r="I613" s="228"/>
      <c r="K613" s="228"/>
      <c r="M613" s="228"/>
    </row>
    <row r="614" spans="1:13" x14ac:dyDescent="0.2">
      <c r="A614" s="224" t="s">
        <v>3270</v>
      </c>
      <c r="B614" s="225">
        <v>1.016</v>
      </c>
      <c r="C614" s="226">
        <v>1.0029999999999999</v>
      </c>
      <c r="D614" s="227">
        <f t="shared" si="19"/>
        <v>-1.2795275590551269E-2</v>
      </c>
      <c r="E614" s="226">
        <v>1.0089999999999999</v>
      </c>
      <c r="F614" s="227">
        <f t="shared" si="18"/>
        <v>-6.8897637795276578E-3</v>
      </c>
      <c r="G614" s="184"/>
      <c r="H614" s="184"/>
      <c r="I614" s="228"/>
      <c r="K614" s="228"/>
      <c r="M614" s="228"/>
    </row>
    <row r="615" spans="1:13" x14ac:dyDescent="0.2">
      <c r="A615" s="224" t="s">
        <v>3271</v>
      </c>
      <c r="B615" s="225">
        <v>1.016</v>
      </c>
      <c r="C615" s="226">
        <v>1.0229999999999999</v>
      </c>
      <c r="D615" s="227">
        <f t="shared" si="19"/>
        <v>6.8897637795275468E-3</v>
      </c>
      <c r="E615" s="226">
        <v>1.024</v>
      </c>
      <c r="F615" s="227">
        <f t="shared" si="18"/>
        <v>7.8740157480314821E-3</v>
      </c>
      <c r="G615" s="184"/>
      <c r="H615" s="184"/>
      <c r="I615" s="228"/>
      <c r="K615" s="228"/>
      <c r="M615" s="228"/>
    </row>
    <row r="616" spans="1:13" x14ac:dyDescent="0.2">
      <c r="A616" s="224" t="s">
        <v>3272</v>
      </c>
      <c r="B616" s="225">
        <v>1.27</v>
      </c>
      <c r="C616" s="226">
        <v>1.179</v>
      </c>
      <c r="D616" s="227">
        <f t="shared" si="19"/>
        <v>-7.165354330708662E-2</v>
      </c>
      <c r="E616" s="226">
        <v>1.2050000000000001</v>
      </c>
      <c r="F616" s="227">
        <f t="shared" si="18"/>
        <v>-5.1181102362204633E-2</v>
      </c>
      <c r="G616" s="184"/>
      <c r="H616" s="184"/>
      <c r="I616" s="228"/>
      <c r="K616" s="228"/>
      <c r="M616" s="228"/>
    </row>
    <row r="617" spans="1:13" x14ac:dyDescent="0.2">
      <c r="A617" s="224" t="s">
        <v>3273</v>
      </c>
      <c r="B617" s="225">
        <v>1.107</v>
      </c>
      <c r="C617" s="226">
        <v>0.91500000000000004</v>
      </c>
      <c r="D617" s="227">
        <f t="shared" si="19"/>
        <v>-0.17344173441734412</v>
      </c>
      <c r="E617" s="226">
        <v>0.96499999999999997</v>
      </c>
      <c r="F617" s="227">
        <f t="shared" si="18"/>
        <v>-0.1282746160794942</v>
      </c>
      <c r="G617" s="184"/>
      <c r="H617" s="184"/>
      <c r="I617" s="228"/>
      <c r="K617" s="228"/>
      <c r="M617" s="228"/>
    </row>
    <row r="618" spans="1:13" x14ac:dyDescent="0.2">
      <c r="A618" s="224" t="s">
        <v>3274</v>
      </c>
      <c r="B618" s="225">
        <v>0.995</v>
      </c>
      <c r="C618" s="226">
        <v>0.91400000000000003</v>
      </c>
      <c r="D618" s="227">
        <f t="shared" si="19"/>
        <v>-8.1407035175879328E-2</v>
      </c>
      <c r="E618" s="226">
        <v>0.93600000000000005</v>
      </c>
      <c r="F618" s="227">
        <f t="shared" si="18"/>
        <v>-5.9296482412060203E-2</v>
      </c>
      <c r="G618" s="184"/>
      <c r="H618" s="184"/>
      <c r="I618" s="228"/>
      <c r="K618" s="228"/>
      <c r="M618" s="228"/>
    </row>
    <row r="619" spans="1:13" x14ac:dyDescent="0.2">
      <c r="A619" s="224" t="s">
        <v>3275</v>
      </c>
      <c r="B619" s="225">
        <v>1.1619999999999999</v>
      </c>
      <c r="C619" s="226">
        <v>0.95299999999999996</v>
      </c>
      <c r="D619" s="227">
        <f t="shared" si="19"/>
        <v>-0.17986230636833045</v>
      </c>
      <c r="E619" s="226">
        <v>1.008</v>
      </c>
      <c r="F619" s="227">
        <f t="shared" si="18"/>
        <v>-0.13253012048192769</v>
      </c>
      <c r="G619" s="184"/>
      <c r="H619" s="184"/>
      <c r="I619" s="228"/>
      <c r="K619" s="228"/>
      <c r="M619" s="228"/>
    </row>
    <row r="620" spans="1:13" x14ac:dyDescent="0.2">
      <c r="A620" s="224" t="s">
        <v>3276</v>
      </c>
      <c r="B620" s="225">
        <v>1.7010000000000001</v>
      </c>
      <c r="C620" s="226">
        <v>1.4810000000000001</v>
      </c>
      <c r="D620" s="227">
        <f t="shared" si="19"/>
        <v>-0.12933568489124048</v>
      </c>
      <c r="E620" s="226">
        <v>1.54</v>
      </c>
      <c r="F620" s="227">
        <f t="shared" si="18"/>
        <v>-9.4650205761316886E-2</v>
      </c>
      <c r="G620" s="184"/>
      <c r="H620" s="184"/>
      <c r="I620" s="228"/>
      <c r="K620" s="228"/>
      <c r="M620" s="228"/>
    </row>
    <row r="621" spans="1:13" x14ac:dyDescent="0.2">
      <c r="A621" s="224" t="s">
        <v>3277</v>
      </c>
      <c r="B621" s="225">
        <v>1.0660000000000001</v>
      </c>
      <c r="C621" s="226">
        <v>0.94599999999999995</v>
      </c>
      <c r="D621" s="227">
        <f t="shared" si="19"/>
        <v>-0.11257035647279556</v>
      </c>
      <c r="E621" s="226">
        <v>0.97799999999999998</v>
      </c>
      <c r="F621" s="227">
        <f t="shared" si="18"/>
        <v>-8.2551594746716805E-2</v>
      </c>
      <c r="G621" s="184"/>
      <c r="H621" s="184"/>
      <c r="I621" s="228"/>
      <c r="K621" s="228"/>
      <c r="M621" s="228"/>
    </row>
    <row r="622" spans="1:13" x14ac:dyDescent="0.2">
      <c r="A622" s="224" t="s">
        <v>3278</v>
      </c>
      <c r="B622" s="225">
        <v>1.28</v>
      </c>
      <c r="C622" s="226">
        <v>1.1879999999999999</v>
      </c>
      <c r="D622" s="227">
        <f t="shared" si="19"/>
        <v>-7.1875000000000022E-2</v>
      </c>
      <c r="E622" s="226">
        <v>1.214</v>
      </c>
      <c r="F622" s="227">
        <f t="shared" si="18"/>
        <v>-5.1562500000000067E-2</v>
      </c>
      <c r="G622" s="184"/>
      <c r="H622" s="184"/>
      <c r="I622" s="228"/>
      <c r="K622" s="228"/>
      <c r="M622" s="228"/>
    </row>
    <row r="623" spans="1:13" x14ac:dyDescent="0.2">
      <c r="A623" s="224" t="s">
        <v>3279</v>
      </c>
      <c r="B623" s="225">
        <v>1.119</v>
      </c>
      <c r="C623" s="226">
        <v>1.01</v>
      </c>
      <c r="D623" s="227">
        <f t="shared" si="19"/>
        <v>-9.7408400357462011E-2</v>
      </c>
      <c r="E623" s="226">
        <v>1.04</v>
      </c>
      <c r="F623" s="227">
        <f t="shared" si="18"/>
        <v>-7.0598748882931162E-2</v>
      </c>
      <c r="G623" s="184"/>
      <c r="H623" s="184"/>
      <c r="I623" s="228"/>
      <c r="K623" s="228"/>
      <c r="M623" s="228"/>
    </row>
    <row r="624" spans="1:13" x14ac:dyDescent="0.2">
      <c r="A624" s="224" t="s">
        <v>3280</v>
      </c>
      <c r="B624" s="225">
        <v>1.1619999999999999</v>
      </c>
      <c r="C624" s="226">
        <v>0.95299999999999996</v>
      </c>
      <c r="D624" s="227">
        <f t="shared" si="19"/>
        <v>-0.17986230636833045</v>
      </c>
      <c r="E624" s="226">
        <v>1.008</v>
      </c>
      <c r="F624" s="227">
        <f t="shared" si="18"/>
        <v>-0.13253012048192769</v>
      </c>
      <c r="G624" s="184"/>
      <c r="H624" s="184"/>
      <c r="I624" s="228"/>
      <c r="K624" s="228"/>
      <c r="M624" s="228"/>
    </row>
    <row r="625" spans="1:13" x14ac:dyDescent="0.2">
      <c r="A625" s="224" t="s">
        <v>3281</v>
      </c>
      <c r="B625" s="225">
        <v>1.1619999999999999</v>
      </c>
      <c r="C625" s="226">
        <v>0.95299999999999996</v>
      </c>
      <c r="D625" s="227">
        <f t="shared" si="19"/>
        <v>-0.17986230636833045</v>
      </c>
      <c r="E625" s="226">
        <v>1.008</v>
      </c>
      <c r="F625" s="227">
        <f t="shared" si="18"/>
        <v>-0.13253012048192769</v>
      </c>
      <c r="G625" s="184"/>
      <c r="H625" s="184"/>
      <c r="I625" s="228"/>
      <c r="K625" s="228"/>
      <c r="M625" s="228"/>
    </row>
    <row r="626" spans="1:13" x14ac:dyDescent="0.2">
      <c r="A626" s="224" t="s">
        <v>3282</v>
      </c>
      <c r="B626" s="225">
        <v>1.2190000000000001</v>
      </c>
      <c r="C626" s="226">
        <v>1.206</v>
      </c>
      <c r="D626" s="227">
        <f t="shared" si="19"/>
        <v>-1.0664479081214262E-2</v>
      </c>
      <c r="E626" s="226">
        <v>1.212</v>
      </c>
      <c r="F626" s="227">
        <f t="shared" si="18"/>
        <v>-5.7424118129615342E-3</v>
      </c>
      <c r="G626" s="184"/>
      <c r="H626" s="184"/>
      <c r="I626" s="228"/>
      <c r="K626" s="228"/>
      <c r="M626" s="228"/>
    </row>
    <row r="627" spans="1:13" x14ac:dyDescent="0.2">
      <c r="A627" s="224" t="s">
        <v>3283</v>
      </c>
      <c r="B627" s="225">
        <v>1.1619999999999999</v>
      </c>
      <c r="C627" s="226">
        <v>1.2709999999999999</v>
      </c>
      <c r="D627" s="227">
        <f t="shared" si="19"/>
        <v>9.3803786574870873E-2</v>
      </c>
      <c r="E627" s="226">
        <v>1.246</v>
      </c>
      <c r="F627" s="227">
        <f t="shared" si="18"/>
        <v>7.2289156626506035E-2</v>
      </c>
      <c r="G627" s="184"/>
      <c r="H627" s="184"/>
      <c r="I627" s="228"/>
      <c r="K627" s="228"/>
      <c r="M627" s="228"/>
    </row>
    <row r="628" spans="1:13" x14ac:dyDescent="0.2">
      <c r="A628" s="224" t="s">
        <v>3284</v>
      </c>
      <c r="B628" s="225">
        <v>1.1619999999999999</v>
      </c>
      <c r="C628" s="226">
        <v>1.2709999999999999</v>
      </c>
      <c r="D628" s="227">
        <f t="shared" si="19"/>
        <v>9.3803786574870873E-2</v>
      </c>
      <c r="E628" s="226">
        <v>1.246</v>
      </c>
      <c r="F628" s="227">
        <f t="shared" si="18"/>
        <v>7.2289156626506035E-2</v>
      </c>
      <c r="G628" s="184"/>
      <c r="H628" s="184"/>
      <c r="I628" s="228"/>
      <c r="K628" s="228"/>
      <c r="M628" s="228"/>
    </row>
    <row r="629" spans="1:13" x14ac:dyDescent="0.2">
      <c r="A629" s="224" t="s">
        <v>3285</v>
      </c>
      <c r="B629" s="225">
        <v>1.175</v>
      </c>
      <c r="C629" s="226">
        <v>1.222</v>
      </c>
      <c r="D629" s="227">
        <f t="shared" si="19"/>
        <v>4.0000000000000036E-2</v>
      </c>
      <c r="E629" s="226">
        <v>1.2130000000000001</v>
      </c>
      <c r="F629" s="227">
        <f t="shared" si="18"/>
        <v>3.2340425531914851E-2</v>
      </c>
      <c r="G629" s="184"/>
      <c r="H629" s="184"/>
      <c r="I629" s="228"/>
      <c r="K629" s="228"/>
      <c r="M629" s="228"/>
    </row>
    <row r="630" spans="1:13" x14ac:dyDescent="0.2">
      <c r="A630" s="224" t="s">
        <v>3286</v>
      </c>
      <c r="B630" s="225">
        <v>1.044</v>
      </c>
      <c r="C630" s="226">
        <v>1.0620000000000001</v>
      </c>
      <c r="D630" s="227">
        <f t="shared" si="19"/>
        <v>1.7241379310344751E-2</v>
      </c>
      <c r="E630" s="226">
        <v>1.06</v>
      </c>
      <c r="F630" s="227">
        <f t="shared" si="18"/>
        <v>1.5325670498084198E-2</v>
      </c>
      <c r="G630" s="184"/>
      <c r="H630" s="184"/>
      <c r="I630" s="228"/>
      <c r="K630" s="228"/>
      <c r="M630" s="228"/>
    </row>
    <row r="631" spans="1:13" x14ac:dyDescent="0.2">
      <c r="A631" s="224" t="s">
        <v>3287</v>
      </c>
      <c r="B631" s="225">
        <v>1.044</v>
      </c>
      <c r="C631" s="226">
        <v>1.302</v>
      </c>
      <c r="D631" s="227">
        <f t="shared" si="19"/>
        <v>0.24712643678160928</v>
      </c>
      <c r="E631" s="226">
        <v>1.2410000000000001</v>
      </c>
      <c r="F631" s="227">
        <f t="shared" si="18"/>
        <v>0.18869731800766298</v>
      </c>
      <c r="G631" s="184"/>
      <c r="H631" s="184"/>
      <c r="I631" s="228"/>
      <c r="K631" s="228"/>
      <c r="M631" s="228"/>
    </row>
    <row r="632" spans="1:13" x14ac:dyDescent="0.2">
      <c r="A632" s="224" t="s">
        <v>3288</v>
      </c>
      <c r="B632" s="225">
        <v>1.1619999999999999</v>
      </c>
      <c r="C632" s="226">
        <v>1.0640000000000001</v>
      </c>
      <c r="D632" s="227">
        <f t="shared" si="19"/>
        <v>-8.43373493975903E-2</v>
      </c>
      <c r="E632" s="226">
        <v>1.091</v>
      </c>
      <c r="F632" s="227">
        <f t="shared" si="18"/>
        <v>-6.1101549053356297E-2</v>
      </c>
      <c r="G632" s="184"/>
      <c r="H632" s="184"/>
      <c r="I632" s="228"/>
      <c r="K632" s="228"/>
      <c r="M632" s="228"/>
    </row>
    <row r="633" spans="1:13" x14ac:dyDescent="0.2">
      <c r="A633" s="224" t="s">
        <v>3289</v>
      </c>
      <c r="B633" s="225">
        <v>1.119</v>
      </c>
      <c r="C633" s="226">
        <v>0.99</v>
      </c>
      <c r="D633" s="227">
        <f t="shared" si="19"/>
        <v>-0.11528150134048254</v>
      </c>
      <c r="E633" s="226">
        <v>1.0249999999999999</v>
      </c>
      <c r="F633" s="227">
        <f t="shared" si="18"/>
        <v>-8.4003574620196697E-2</v>
      </c>
      <c r="G633" s="184"/>
      <c r="H633" s="184"/>
      <c r="I633" s="228"/>
      <c r="K633" s="228"/>
      <c r="M633" s="228"/>
    </row>
    <row r="634" spans="1:13" x14ac:dyDescent="0.2">
      <c r="A634" s="224" t="s">
        <v>3290</v>
      </c>
      <c r="B634" s="225">
        <v>1.03</v>
      </c>
      <c r="C634" s="226">
        <v>0.93400000000000005</v>
      </c>
      <c r="D634" s="227">
        <f t="shared" si="19"/>
        <v>-9.3203883495145634E-2</v>
      </c>
      <c r="E634" s="226">
        <v>0.96</v>
      </c>
      <c r="F634" s="227">
        <f t="shared" si="18"/>
        <v>-6.796116504854377E-2</v>
      </c>
      <c r="G634" s="184"/>
      <c r="H634" s="184"/>
      <c r="I634" s="228"/>
      <c r="K634" s="228"/>
      <c r="M634" s="228"/>
    </row>
    <row r="635" spans="1:13" x14ac:dyDescent="0.2">
      <c r="A635" s="224" t="s">
        <v>3291</v>
      </c>
      <c r="B635" s="225">
        <v>1.107</v>
      </c>
      <c r="C635" s="226">
        <v>0.96199999999999997</v>
      </c>
      <c r="D635" s="227">
        <f t="shared" si="19"/>
        <v>-0.1309846431797651</v>
      </c>
      <c r="E635" s="226">
        <v>1.0009999999999999</v>
      </c>
      <c r="F635" s="227">
        <f t="shared" si="18"/>
        <v>-9.575429087624221E-2</v>
      </c>
      <c r="G635" s="184"/>
      <c r="H635" s="184"/>
      <c r="I635" s="228"/>
      <c r="K635" s="228"/>
      <c r="M635" s="228"/>
    </row>
    <row r="636" spans="1:13" x14ac:dyDescent="0.2">
      <c r="A636" s="224" t="s">
        <v>3292</v>
      </c>
      <c r="B636" s="225">
        <v>1.054</v>
      </c>
      <c r="C636" s="226">
        <v>0.91500000000000004</v>
      </c>
      <c r="D636" s="227">
        <f t="shared" si="19"/>
        <v>-0.13187855787476277</v>
      </c>
      <c r="E636" s="226">
        <v>0.95199999999999996</v>
      </c>
      <c r="F636" s="227">
        <f t="shared" si="18"/>
        <v>-9.6774193548387233E-2</v>
      </c>
      <c r="G636" s="184"/>
      <c r="H636" s="184"/>
      <c r="I636" s="228"/>
      <c r="K636" s="228"/>
      <c r="M636" s="228"/>
    </row>
    <row r="637" spans="1:13" x14ac:dyDescent="0.2">
      <c r="A637" s="224" t="s">
        <v>3293</v>
      </c>
      <c r="B637" s="225">
        <v>0.94699999999999995</v>
      </c>
      <c r="C637" s="226">
        <v>0.83799999999999997</v>
      </c>
      <c r="D637" s="227">
        <f t="shared" si="19"/>
        <v>-0.11510031678986277</v>
      </c>
      <c r="E637" s="226">
        <v>0.86699999999999999</v>
      </c>
      <c r="F637" s="227">
        <f t="shared" si="18"/>
        <v>-8.4477296726504725E-2</v>
      </c>
      <c r="G637" s="184"/>
      <c r="H637" s="184"/>
      <c r="I637" s="228"/>
      <c r="K637" s="228"/>
      <c r="M637" s="228"/>
    </row>
    <row r="638" spans="1:13" x14ac:dyDescent="0.2">
      <c r="A638" s="224" t="s">
        <v>3294</v>
      </c>
      <c r="B638" s="225">
        <v>1.044</v>
      </c>
      <c r="C638" s="226">
        <v>0.95499999999999996</v>
      </c>
      <c r="D638" s="227">
        <f t="shared" si="19"/>
        <v>-8.5249042145593923E-2</v>
      </c>
      <c r="E638" s="226">
        <v>0.98</v>
      </c>
      <c r="F638" s="227">
        <f t="shared" si="18"/>
        <v>-6.1302681992337238E-2</v>
      </c>
      <c r="G638" s="184"/>
      <c r="H638" s="184"/>
      <c r="I638" s="228"/>
      <c r="K638" s="228"/>
      <c r="M638" s="228"/>
    </row>
    <row r="639" spans="1:13" x14ac:dyDescent="0.2">
      <c r="A639" s="224" t="s">
        <v>3295</v>
      </c>
      <c r="B639" s="225">
        <v>1.0960000000000001</v>
      </c>
      <c r="C639" s="226">
        <v>1.0469999999999999</v>
      </c>
      <c r="D639" s="227">
        <f t="shared" si="19"/>
        <v>-4.470802919708039E-2</v>
      </c>
      <c r="E639" s="226">
        <v>1.0620000000000001</v>
      </c>
      <c r="F639" s="227">
        <f t="shared" si="18"/>
        <v>-3.1021897810219023E-2</v>
      </c>
      <c r="G639" s="184"/>
      <c r="H639" s="184"/>
      <c r="I639" s="228"/>
      <c r="K639" s="228"/>
      <c r="M639" s="228"/>
    </row>
    <row r="640" spans="1:13" x14ac:dyDescent="0.2">
      <c r="A640" s="224" t="s">
        <v>3296</v>
      </c>
      <c r="B640" s="225">
        <v>1.119</v>
      </c>
      <c r="C640" s="226">
        <v>1.026</v>
      </c>
      <c r="D640" s="227">
        <f t="shared" si="19"/>
        <v>-8.3109919571045521E-2</v>
      </c>
      <c r="E640" s="226">
        <v>1.052</v>
      </c>
      <c r="F640" s="227">
        <f t="shared" si="18"/>
        <v>-5.9874888293118822E-2</v>
      </c>
      <c r="G640" s="184"/>
      <c r="H640" s="184"/>
      <c r="I640" s="228"/>
      <c r="K640" s="228"/>
      <c r="M640" s="228"/>
    </row>
    <row r="641" spans="1:13" x14ac:dyDescent="0.2">
      <c r="A641" s="224" t="s">
        <v>3297</v>
      </c>
      <c r="B641" s="225">
        <v>2.0870000000000002</v>
      </c>
      <c r="C641" s="226">
        <v>2.09</v>
      </c>
      <c r="D641" s="227">
        <f t="shared" si="19"/>
        <v>1.4374700527071127E-3</v>
      </c>
      <c r="E641" s="226">
        <v>2.0939999999999999</v>
      </c>
      <c r="F641" s="227">
        <f t="shared" si="18"/>
        <v>3.3540967896501517E-3</v>
      </c>
      <c r="G641" s="184"/>
      <c r="H641" s="184"/>
      <c r="I641" s="228"/>
      <c r="K641" s="228"/>
      <c r="M641" s="228"/>
    </row>
    <row r="642" spans="1:13" x14ac:dyDescent="0.2">
      <c r="A642" s="224" t="s">
        <v>3298</v>
      </c>
      <c r="B642" s="225">
        <v>1.0660000000000001</v>
      </c>
      <c r="C642" s="226">
        <v>0.92800000000000005</v>
      </c>
      <c r="D642" s="227">
        <f t="shared" si="19"/>
        <v>-0.12945590994371481</v>
      </c>
      <c r="E642" s="226">
        <v>0.96499999999999997</v>
      </c>
      <c r="F642" s="227">
        <f t="shared" si="18"/>
        <v>-9.4746716697936328E-2</v>
      </c>
      <c r="G642" s="184"/>
      <c r="H642" s="184"/>
      <c r="I642" s="228"/>
      <c r="K642" s="228"/>
      <c r="M642" s="228"/>
    </row>
    <row r="643" spans="1:13" x14ac:dyDescent="0.2">
      <c r="A643" s="224" t="s">
        <v>3299</v>
      </c>
      <c r="B643" s="225">
        <v>1.544</v>
      </c>
      <c r="C643" s="226">
        <v>1.3220000000000001</v>
      </c>
      <c r="D643" s="227">
        <f t="shared" si="19"/>
        <v>-0.14378238341968907</v>
      </c>
      <c r="E643" s="226">
        <v>1.38</v>
      </c>
      <c r="F643" s="227">
        <f t="shared" si="18"/>
        <v>-0.10621761658031093</v>
      </c>
      <c r="G643" s="184"/>
      <c r="H643" s="184"/>
      <c r="I643" s="228"/>
      <c r="K643" s="228"/>
      <c r="M643" s="228"/>
    </row>
    <row r="644" spans="1:13" x14ac:dyDescent="0.2">
      <c r="A644" s="224" t="s">
        <v>3300</v>
      </c>
      <c r="B644" s="225">
        <v>1.044</v>
      </c>
      <c r="C644" s="226">
        <v>1.069</v>
      </c>
      <c r="D644" s="227">
        <f t="shared" si="19"/>
        <v>2.3946360153256574E-2</v>
      </c>
      <c r="E644" s="226">
        <v>1.0649999999999999</v>
      </c>
      <c r="F644" s="227">
        <f t="shared" si="18"/>
        <v>2.0114942528735469E-2</v>
      </c>
      <c r="G644" s="184"/>
      <c r="H644" s="184"/>
      <c r="I644" s="228"/>
      <c r="K644" s="228"/>
      <c r="M644" s="228"/>
    </row>
    <row r="645" spans="1:13" x14ac:dyDescent="0.2">
      <c r="A645" s="224" t="s">
        <v>3301</v>
      </c>
      <c r="B645" s="225">
        <v>1.544</v>
      </c>
      <c r="C645" s="226">
        <v>1.3220000000000001</v>
      </c>
      <c r="D645" s="227">
        <f t="shared" si="19"/>
        <v>-0.14378238341968907</v>
      </c>
      <c r="E645" s="226">
        <v>1.38</v>
      </c>
      <c r="F645" s="227">
        <f t="shared" si="18"/>
        <v>-0.10621761658031093</v>
      </c>
      <c r="G645" s="184"/>
      <c r="H645" s="184"/>
      <c r="I645" s="228"/>
      <c r="K645" s="228"/>
      <c r="M645" s="228"/>
    </row>
    <row r="646" spans="1:13" x14ac:dyDescent="0.2">
      <c r="A646" s="224" t="s">
        <v>3302</v>
      </c>
      <c r="B646" s="225">
        <v>1.2090000000000001</v>
      </c>
      <c r="C646" s="226">
        <v>1.1379999999999999</v>
      </c>
      <c r="D646" s="227">
        <f t="shared" si="19"/>
        <v>-5.8726220016542707E-2</v>
      </c>
      <c r="E646" s="226">
        <v>1.1579999999999999</v>
      </c>
      <c r="F646" s="227">
        <f t="shared" si="18"/>
        <v>-4.2183622828784295E-2</v>
      </c>
      <c r="G646" s="184"/>
      <c r="H646" s="184"/>
      <c r="I646" s="228"/>
      <c r="K646" s="228"/>
      <c r="M646" s="228"/>
    </row>
    <row r="647" spans="1:13" x14ac:dyDescent="0.2">
      <c r="A647" s="229" t="s">
        <v>3303</v>
      </c>
      <c r="B647" s="230">
        <v>2.395</v>
      </c>
      <c r="C647" s="231">
        <v>4.4290000000000003</v>
      </c>
      <c r="D647" s="232">
        <f t="shared" si="19"/>
        <v>0.84926931106471826</v>
      </c>
      <c r="E647" s="231">
        <v>3.93</v>
      </c>
      <c r="F647" s="232">
        <f t="shared" si="18"/>
        <v>0.64091858037578286</v>
      </c>
      <c r="G647" s="184"/>
      <c r="H647" s="184"/>
      <c r="I647" s="228"/>
      <c r="K647" s="228"/>
      <c r="M647" s="228"/>
    </row>
    <row r="648" spans="1:13" x14ac:dyDescent="0.2">
      <c r="A648" s="233" t="s">
        <v>3304</v>
      </c>
      <c r="B648" s="234">
        <v>1.151</v>
      </c>
      <c r="C648" s="235">
        <v>1.01</v>
      </c>
      <c r="D648" s="236">
        <f t="shared" si="19"/>
        <v>-0.12250217202432667</v>
      </c>
      <c r="E648" s="235">
        <v>1.0469999999999999</v>
      </c>
      <c r="F648" s="236">
        <f t="shared" si="18"/>
        <v>-9.0356211989574331E-2</v>
      </c>
      <c r="G648" s="184"/>
      <c r="H648" s="184"/>
      <c r="I648" s="228"/>
      <c r="K648" s="228"/>
      <c r="M648" s="228"/>
    </row>
    <row r="649" spans="1:13" x14ac:dyDescent="0.2">
      <c r="A649" s="224" t="s">
        <v>3305</v>
      </c>
      <c r="B649" s="225">
        <v>1.2090000000000001</v>
      </c>
      <c r="C649" s="226">
        <v>1.1080000000000001</v>
      </c>
      <c r="D649" s="227">
        <f t="shared" si="19"/>
        <v>-8.3540115798180326E-2</v>
      </c>
      <c r="E649" s="226">
        <v>1.1359999999999999</v>
      </c>
      <c r="F649" s="227">
        <f t="shared" si="18"/>
        <v>-6.0380479735318571E-2</v>
      </c>
      <c r="G649" s="184"/>
      <c r="H649" s="184"/>
      <c r="I649" s="228"/>
      <c r="K649" s="228"/>
      <c r="M649" s="228"/>
    </row>
    <row r="650" spans="1:13" x14ac:dyDescent="0.2">
      <c r="A650" s="224" t="s">
        <v>3306</v>
      </c>
      <c r="B650" s="225">
        <v>0.94699999999999995</v>
      </c>
      <c r="C650" s="226">
        <v>0.84899999999999998</v>
      </c>
      <c r="D650" s="227">
        <f t="shared" si="19"/>
        <v>-0.10348468848996828</v>
      </c>
      <c r="E650" s="226">
        <v>0.876</v>
      </c>
      <c r="F650" s="227">
        <f t="shared" si="18"/>
        <v>-7.4973600844772892E-2</v>
      </c>
      <c r="G650" s="184"/>
      <c r="H650" s="184"/>
      <c r="I650" s="228"/>
      <c r="K650" s="228"/>
      <c r="M650" s="228"/>
    </row>
    <row r="651" spans="1:13" x14ac:dyDescent="0.2">
      <c r="A651" s="224" t="s">
        <v>3307</v>
      </c>
      <c r="B651" s="225">
        <v>1.044</v>
      </c>
      <c r="C651" s="226">
        <v>1.145</v>
      </c>
      <c r="D651" s="227">
        <f t="shared" si="19"/>
        <v>9.6743295019157127E-2</v>
      </c>
      <c r="E651" s="226">
        <v>1.1220000000000001</v>
      </c>
      <c r="F651" s="227">
        <f t="shared" ref="F651:F714" si="20">E651/B651-1</f>
        <v>7.4712643678160884E-2</v>
      </c>
      <c r="G651" s="184"/>
      <c r="H651" s="184"/>
      <c r="I651" s="228"/>
      <c r="K651" s="228"/>
      <c r="M651" s="228"/>
    </row>
    <row r="652" spans="1:13" x14ac:dyDescent="0.2">
      <c r="A652" s="224" t="s">
        <v>3308</v>
      </c>
      <c r="B652" s="225">
        <v>1.151</v>
      </c>
      <c r="C652" s="226">
        <v>1.145</v>
      </c>
      <c r="D652" s="227">
        <f t="shared" ref="D652:D715" si="21">C652/B652-1</f>
        <v>-5.2128583840138631E-3</v>
      </c>
      <c r="E652" s="226">
        <v>1.149</v>
      </c>
      <c r="F652" s="227">
        <f t="shared" si="20"/>
        <v>-1.7376194613379914E-3</v>
      </c>
      <c r="G652" s="184"/>
      <c r="H652" s="184"/>
      <c r="I652" s="228"/>
      <c r="K652" s="228"/>
      <c r="M652" s="228"/>
    </row>
    <row r="653" spans="1:13" x14ac:dyDescent="0.2">
      <c r="A653" s="224" t="s">
        <v>3309</v>
      </c>
      <c r="B653" s="225">
        <v>1.151</v>
      </c>
      <c r="C653" s="226">
        <v>1.145</v>
      </c>
      <c r="D653" s="227">
        <f t="shared" si="21"/>
        <v>-5.2128583840138631E-3</v>
      </c>
      <c r="E653" s="226">
        <v>1.149</v>
      </c>
      <c r="F653" s="227">
        <f t="shared" si="20"/>
        <v>-1.7376194613379914E-3</v>
      </c>
      <c r="G653" s="184"/>
      <c r="H653" s="184"/>
      <c r="I653" s="228"/>
      <c r="K653" s="228"/>
      <c r="M653" s="228"/>
    </row>
    <row r="654" spans="1:13" x14ac:dyDescent="0.2">
      <c r="A654" s="224" t="s">
        <v>3310</v>
      </c>
      <c r="B654" s="225">
        <v>1.431</v>
      </c>
      <c r="C654" s="226">
        <v>1.96</v>
      </c>
      <c r="D654" s="227">
        <f t="shared" si="21"/>
        <v>0.36967155835080345</v>
      </c>
      <c r="E654" s="226">
        <v>1.8320000000000001</v>
      </c>
      <c r="F654" s="227">
        <f t="shared" si="20"/>
        <v>0.28022361984626132</v>
      </c>
      <c r="G654" s="184"/>
      <c r="H654" s="184"/>
      <c r="I654" s="228"/>
      <c r="K654" s="228"/>
      <c r="M654" s="228"/>
    </row>
    <row r="655" spans="1:13" x14ac:dyDescent="0.2">
      <c r="A655" s="224" t="s">
        <v>3311</v>
      </c>
      <c r="B655" s="225">
        <v>2.0699999999999998</v>
      </c>
      <c r="C655" s="226">
        <v>1.883</v>
      </c>
      <c r="D655" s="227">
        <f t="shared" si="21"/>
        <v>-9.0338164251207664E-2</v>
      </c>
      <c r="E655" s="226">
        <v>1.9339999999999999</v>
      </c>
      <c r="F655" s="227">
        <f t="shared" si="20"/>
        <v>-6.5700483091787443E-2</v>
      </c>
      <c r="G655" s="184"/>
      <c r="H655" s="184"/>
      <c r="I655" s="228"/>
      <c r="K655" s="228"/>
      <c r="M655" s="228"/>
    </row>
    <row r="656" spans="1:13" x14ac:dyDescent="0.2">
      <c r="A656" s="224" t="s">
        <v>3312</v>
      </c>
      <c r="B656" s="225">
        <v>1.544</v>
      </c>
      <c r="C656" s="226">
        <v>1.649</v>
      </c>
      <c r="D656" s="227">
        <f t="shared" si="21"/>
        <v>6.8005181347150279E-2</v>
      </c>
      <c r="E656" s="226">
        <v>1.6259999999999999</v>
      </c>
      <c r="F656" s="227">
        <f t="shared" si="20"/>
        <v>5.3108808290155407E-2</v>
      </c>
      <c r="G656" s="184"/>
      <c r="H656" s="184"/>
      <c r="I656" s="228"/>
      <c r="K656" s="228"/>
      <c r="M656" s="228"/>
    </row>
    <row r="657" spans="1:13" x14ac:dyDescent="0.2">
      <c r="A657" s="224" t="s">
        <v>3313</v>
      </c>
      <c r="B657" s="225">
        <v>1.121</v>
      </c>
      <c r="C657" s="226">
        <v>1.31</v>
      </c>
      <c r="D657" s="227">
        <f t="shared" si="21"/>
        <v>0.16859946476360399</v>
      </c>
      <c r="E657" s="226">
        <v>1.2649999999999999</v>
      </c>
      <c r="F657" s="227">
        <f t="shared" si="20"/>
        <v>0.12845673505798394</v>
      </c>
      <c r="G657" s="184"/>
      <c r="H657" s="184"/>
      <c r="I657" s="228"/>
      <c r="K657" s="228"/>
      <c r="M657" s="228"/>
    </row>
    <row r="658" spans="1:13" x14ac:dyDescent="0.2">
      <c r="A658" s="224" t="s">
        <v>3314</v>
      </c>
      <c r="B658" s="225">
        <v>2.641</v>
      </c>
      <c r="C658" s="226">
        <v>6.3259999999999996</v>
      </c>
      <c r="D658" s="227">
        <f t="shared" si="21"/>
        <v>1.3953048087845512</v>
      </c>
      <c r="E658" s="226">
        <v>4.6319999999999997</v>
      </c>
      <c r="F658" s="227">
        <f t="shared" si="20"/>
        <v>0.75388110564180222</v>
      </c>
      <c r="G658" s="184"/>
      <c r="H658" s="184"/>
      <c r="I658" s="228"/>
      <c r="K658" s="228"/>
      <c r="M658" s="228"/>
    </row>
    <row r="659" spans="1:13" x14ac:dyDescent="0.2">
      <c r="A659" s="224" t="s">
        <v>3315</v>
      </c>
      <c r="B659" s="225">
        <v>1.27</v>
      </c>
      <c r="C659" s="226">
        <v>1.8440000000000001</v>
      </c>
      <c r="D659" s="227">
        <f t="shared" si="21"/>
        <v>0.45196850393700783</v>
      </c>
      <c r="E659" s="226">
        <v>1.7050000000000001</v>
      </c>
      <c r="F659" s="227">
        <f t="shared" si="20"/>
        <v>0.34251968503937014</v>
      </c>
      <c r="G659" s="184"/>
      <c r="H659" s="184"/>
      <c r="I659" s="228"/>
      <c r="K659" s="228"/>
      <c r="M659" s="228"/>
    </row>
    <row r="660" spans="1:13" x14ac:dyDescent="0.2">
      <c r="A660" s="224" t="s">
        <v>3316</v>
      </c>
      <c r="B660" s="225">
        <v>1.9710000000000001</v>
      </c>
      <c r="C660" s="226">
        <v>2.363</v>
      </c>
      <c r="D660" s="227">
        <f t="shared" si="21"/>
        <v>0.19888381532217148</v>
      </c>
      <c r="E660" s="226">
        <v>2.27</v>
      </c>
      <c r="F660" s="227">
        <f t="shared" si="20"/>
        <v>0.15169964485032983</v>
      </c>
      <c r="G660" s="184"/>
      <c r="H660" s="184"/>
      <c r="I660" s="228"/>
      <c r="K660" s="228"/>
      <c r="M660" s="228"/>
    </row>
    <row r="661" spans="1:13" x14ac:dyDescent="0.2">
      <c r="A661" s="224" t="s">
        <v>3317</v>
      </c>
      <c r="B661" s="225">
        <v>2.641</v>
      </c>
      <c r="C661" s="226">
        <v>3.9009999999999998</v>
      </c>
      <c r="D661" s="227">
        <f t="shared" si="21"/>
        <v>0.47709201060204465</v>
      </c>
      <c r="E661" s="226">
        <v>3.5939999999999999</v>
      </c>
      <c r="F661" s="227">
        <f t="shared" si="20"/>
        <v>0.36084816357440364</v>
      </c>
      <c r="G661" s="184"/>
      <c r="H661" s="184"/>
      <c r="I661" s="228"/>
      <c r="K661" s="228"/>
      <c r="M661" s="228"/>
    </row>
    <row r="662" spans="1:13" x14ac:dyDescent="0.2">
      <c r="A662" s="224" t="s">
        <v>3318</v>
      </c>
      <c r="B662" s="225">
        <v>2.641</v>
      </c>
      <c r="C662" s="226">
        <v>6.5839999999999996</v>
      </c>
      <c r="D662" s="227">
        <f t="shared" si="21"/>
        <v>1.4929950776221128</v>
      </c>
      <c r="E662" s="226">
        <v>4.6319999999999997</v>
      </c>
      <c r="F662" s="227">
        <f t="shared" si="20"/>
        <v>0.75388110564180222</v>
      </c>
      <c r="G662" s="184"/>
      <c r="H662" s="184"/>
      <c r="I662" s="228"/>
      <c r="K662" s="228"/>
      <c r="M662" s="228"/>
    </row>
    <row r="663" spans="1:13" x14ac:dyDescent="0.2">
      <c r="A663" s="224" t="s">
        <v>3319</v>
      </c>
      <c r="B663" s="225">
        <v>1.544</v>
      </c>
      <c r="C663" s="226">
        <v>1.0049999999999999</v>
      </c>
      <c r="D663" s="227">
        <f t="shared" si="21"/>
        <v>-0.34909326424870479</v>
      </c>
      <c r="E663" s="226">
        <v>1.1419999999999999</v>
      </c>
      <c r="F663" s="227">
        <f t="shared" si="20"/>
        <v>-0.26036269430051817</v>
      </c>
      <c r="G663" s="184"/>
      <c r="H663" s="184"/>
      <c r="I663" s="228"/>
      <c r="K663" s="228"/>
      <c r="M663" s="228"/>
    </row>
    <row r="664" spans="1:13" x14ac:dyDescent="0.2">
      <c r="A664" s="224" t="s">
        <v>3320</v>
      </c>
      <c r="B664" s="225">
        <v>1.236</v>
      </c>
      <c r="C664" s="226">
        <v>1.5369999999999999</v>
      </c>
      <c r="D664" s="227">
        <f t="shared" si="21"/>
        <v>0.24352750809061474</v>
      </c>
      <c r="E664" s="226">
        <v>1.4650000000000001</v>
      </c>
      <c r="F664" s="227">
        <f t="shared" si="20"/>
        <v>0.18527508090614897</v>
      </c>
      <c r="G664" s="184"/>
      <c r="H664" s="184"/>
      <c r="I664" s="228"/>
      <c r="K664" s="228"/>
      <c r="M664" s="228"/>
    </row>
    <row r="665" spans="1:13" x14ac:dyDescent="0.2">
      <c r="A665" s="224" t="s">
        <v>3321</v>
      </c>
      <c r="B665" s="225">
        <v>2.641</v>
      </c>
      <c r="C665" s="226">
        <v>5.5839999999999996</v>
      </c>
      <c r="D665" s="227">
        <f t="shared" si="21"/>
        <v>1.1143506247633472</v>
      </c>
      <c r="E665" s="226">
        <v>4.6319999999999997</v>
      </c>
      <c r="F665" s="227">
        <f t="shared" si="20"/>
        <v>0.75388110564180222</v>
      </c>
      <c r="G665" s="184"/>
      <c r="H665" s="184"/>
      <c r="I665" s="228"/>
      <c r="K665" s="228"/>
      <c r="M665" s="228"/>
    </row>
    <row r="666" spans="1:13" x14ac:dyDescent="0.2">
      <c r="A666" s="224" t="s">
        <v>3322</v>
      </c>
      <c r="B666" s="225">
        <v>2.7</v>
      </c>
      <c r="C666" s="226">
        <v>4.5359999999999996</v>
      </c>
      <c r="D666" s="227">
        <f t="shared" si="21"/>
        <v>0.67999999999999972</v>
      </c>
      <c r="E666" s="226">
        <v>4.0860000000000003</v>
      </c>
      <c r="F666" s="227">
        <f t="shared" si="20"/>
        <v>0.51333333333333342</v>
      </c>
      <c r="G666" s="184"/>
      <c r="H666" s="184"/>
      <c r="I666" s="228"/>
      <c r="K666" s="228"/>
      <c r="M666" s="228"/>
    </row>
    <row r="667" spans="1:13" x14ac:dyDescent="0.2">
      <c r="A667" s="224" t="s">
        <v>3323</v>
      </c>
      <c r="B667" s="225">
        <v>1.27</v>
      </c>
      <c r="C667" s="226">
        <v>1.2649999999999999</v>
      </c>
      <c r="D667" s="227">
        <f t="shared" si="21"/>
        <v>-3.9370078740158521E-3</v>
      </c>
      <c r="E667" s="226">
        <v>1.2689999999999999</v>
      </c>
      <c r="F667" s="227">
        <f t="shared" si="20"/>
        <v>-7.8740157480328143E-4</v>
      </c>
      <c r="G667" s="184"/>
      <c r="H667" s="184"/>
      <c r="I667" s="228"/>
      <c r="K667" s="228"/>
      <c r="M667" s="228"/>
    </row>
    <row r="668" spans="1:13" x14ac:dyDescent="0.2">
      <c r="A668" s="224" t="s">
        <v>3324</v>
      </c>
      <c r="B668" s="225">
        <v>1.107</v>
      </c>
      <c r="C668" s="226">
        <v>0.78900000000000003</v>
      </c>
      <c r="D668" s="227">
        <f t="shared" si="21"/>
        <v>-0.2872628726287263</v>
      </c>
      <c r="E668" s="226">
        <v>0.871</v>
      </c>
      <c r="F668" s="227">
        <f t="shared" si="20"/>
        <v>-0.21318879855465223</v>
      </c>
      <c r="G668" s="184"/>
      <c r="H668" s="184"/>
      <c r="I668" s="228"/>
      <c r="K668" s="228"/>
      <c r="M668" s="228"/>
    </row>
    <row r="669" spans="1:13" x14ac:dyDescent="0.2">
      <c r="A669" s="224" t="s">
        <v>3325</v>
      </c>
      <c r="B669" s="225">
        <v>2.173</v>
      </c>
      <c r="C669" s="226">
        <v>2.2879999999999998</v>
      </c>
      <c r="D669" s="227">
        <f t="shared" si="21"/>
        <v>5.2922227335480798E-2</v>
      </c>
      <c r="E669" s="226">
        <v>2.2639999999999998</v>
      </c>
      <c r="F669" s="227">
        <f t="shared" si="20"/>
        <v>4.1877588587206471E-2</v>
      </c>
      <c r="G669" s="184"/>
      <c r="H669" s="184"/>
      <c r="I669" s="228"/>
      <c r="K669" s="228"/>
      <c r="M669" s="228"/>
    </row>
    <row r="670" spans="1:13" x14ac:dyDescent="0.2">
      <c r="A670" s="224" t="s">
        <v>3326</v>
      </c>
      <c r="B670" s="225">
        <v>1.044</v>
      </c>
      <c r="C670" s="226">
        <v>1.0049999999999999</v>
      </c>
      <c r="D670" s="227">
        <f t="shared" si="21"/>
        <v>-3.7356321839080553E-2</v>
      </c>
      <c r="E670" s="226">
        <v>1.0169999999999999</v>
      </c>
      <c r="F670" s="227">
        <f t="shared" si="20"/>
        <v>-2.5862068965517349E-2</v>
      </c>
      <c r="G670" s="184"/>
      <c r="H670" s="184"/>
      <c r="I670" s="228"/>
      <c r="K670" s="228"/>
      <c r="M670" s="228"/>
    </row>
    <row r="671" spans="1:13" x14ac:dyDescent="0.2">
      <c r="A671" s="224" t="s">
        <v>3327</v>
      </c>
      <c r="B671" s="225">
        <v>2.395</v>
      </c>
      <c r="C671" s="226">
        <v>1.5980000000000001</v>
      </c>
      <c r="D671" s="227">
        <f t="shared" si="21"/>
        <v>-0.33277661795407099</v>
      </c>
      <c r="E671" s="226">
        <v>1.8009999999999999</v>
      </c>
      <c r="F671" s="227">
        <f t="shared" si="20"/>
        <v>-0.24801670146137789</v>
      </c>
      <c r="G671" s="184"/>
      <c r="H671" s="184"/>
      <c r="I671" s="228"/>
      <c r="K671" s="228"/>
      <c r="M671" s="228"/>
    </row>
    <row r="672" spans="1:13" x14ac:dyDescent="0.2">
      <c r="A672" s="224" t="s">
        <v>3328</v>
      </c>
      <c r="B672" s="225">
        <v>1.0169999999999999</v>
      </c>
      <c r="C672" s="226">
        <v>1.234</v>
      </c>
      <c r="D672" s="227">
        <f t="shared" si="21"/>
        <v>0.21337266470009841</v>
      </c>
      <c r="E672" s="226">
        <v>1.1819999999999999</v>
      </c>
      <c r="F672" s="227">
        <f t="shared" si="20"/>
        <v>0.16224188790560468</v>
      </c>
      <c r="G672" s="184"/>
      <c r="H672" s="184"/>
      <c r="I672" s="228"/>
      <c r="K672" s="228"/>
      <c r="M672" s="228"/>
    </row>
    <row r="673" spans="1:13" x14ac:dyDescent="0.2">
      <c r="A673" s="224" t="s">
        <v>3329</v>
      </c>
      <c r="B673" s="225">
        <v>1.0169999999999999</v>
      </c>
      <c r="C673" s="226">
        <v>1.234</v>
      </c>
      <c r="D673" s="227">
        <f t="shared" si="21"/>
        <v>0.21337266470009841</v>
      </c>
      <c r="E673" s="226">
        <v>1.1819999999999999</v>
      </c>
      <c r="F673" s="227">
        <f t="shared" si="20"/>
        <v>0.16224188790560468</v>
      </c>
      <c r="G673" s="184"/>
      <c r="H673" s="184"/>
      <c r="I673" s="228"/>
      <c r="K673" s="228"/>
      <c r="M673" s="228"/>
    </row>
    <row r="674" spans="1:13" x14ac:dyDescent="0.2">
      <c r="A674" s="224" t="s">
        <v>3330</v>
      </c>
      <c r="B674" s="225">
        <v>1.1759999999999999</v>
      </c>
      <c r="C674" s="226">
        <v>1.2070000000000001</v>
      </c>
      <c r="D674" s="227">
        <f t="shared" si="21"/>
        <v>2.6360544217687298E-2</v>
      </c>
      <c r="E674" s="226">
        <v>1.202</v>
      </c>
      <c r="F674" s="227">
        <f t="shared" si="20"/>
        <v>2.2108843537415046E-2</v>
      </c>
      <c r="G674" s="184"/>
      <c r="H674" s="184"/>
      <c r="I674" s="228"/>
      <c r="K674" s="228"/>
      <c r="M674" s="228"/>
    </row>
    <row r="675" spans="1:13" x14ac:dyDescent="0.2">
      <c r="A675" s="224" t="s">
        <v>3331</v>
      </c>
      <c r="B675" s="225">
        <v>1.236</v>
      </c>
      <c r="C675" s="226">
        <v>1.4059999999999999</v>
      </c>
      <c r="D675" s="227">
        <f t="shared" si="21"/>
        <v>0.13754045307443352</v>
      </c>
      <c r="E675" s="226">
        <v>1.3660000000000001</v>
      </c>
      <c r="F675" s="227">
        <f t="shared" si="20"/>
        <v>0.10517799352750812</v>
      </c>
      <c r="G675" s="184"/>
      <c r="H675" s="184"/>
      <c r="I675" s="228"/>
      <c r="K675" s="228"/>
      <c r="M675" s="228"/>
    </row>
    <row r="676" spans="1:13" x14ac:dyDescent="0.2">
      <c r="A676" s="224" t="s">
        <v>3332</v>
      </c>
      <c r="B676" s="225">
        <v>1.044</v>
      </c>
      <c r="C676" s="226">
        <v>1.323</v>
      </c>
      <c r="D676" s="227">
        <f t="shared" si="21"/>
        <v>0.26724137931034475</v>
      </c>
      <c r="E676" s="226">
        <v>1.256</v>
      </c>
      <c r="F676" s="227">
        <f t="shared" si="20"/>
        <v>0.2030651340996168</v>
      </c>
      <c r="G676" s="184"/>
      <c r="H676" s="184"/>
      <c r="I676" s="228"/>
      <c r="K676" s="228"/>
      <c r="M676" s="228"/>
    </row>
    <row r="677" spans="1:13" x14ac:dyDescent="0.2">
      <c r="A677" s="224" t="s">
        <v>3333</v>
      </c>
      <c r="B677" s="225">
        <v>2.641</v>
      </c>
      <c r="C677" s="226">
        <v>6.3220000000000001</v>
      </c>
      <c r="D677" s="227">
        <f t="shared" si="21"/>
        <v>1.3937902309731163</v>
      </c>
      <c r="E677" s="226">
        <v>4.6319999999999997</v>
      </c>
      <c r="F677" s="227">
        <f t="shared" si="20"/>
        <v>0.75388110564180222</v>
      </c>
      <c r="G677" s="184"/>
      <c r="H677" s="184"/>
      <c r="I677" s="228"/>
      <c r="K677" s="228"/>
      <c r="M677" s="228"/>
    </row>
    <row r="678" spans="1:13" x14ac:dyDescent="0.2">
      <c r="A678" s="224" t="s">
        <v>3334</v>
      </c>
      <c r="B678" s="225">
        <v>1.151</v>
      </c>
      <c r="C678" s="226">
        <v>1.3180000000000001</v>
      </c>
      <c r="D678" s="227">
        <f t="shared" si="21"/>
        <v>0.14509122502172023</v>
      </c>
      <c r="E678" s="226">
        <v>1.2789999999999999</v>
      </c>
      <c r="F678" s="227">
        <f t="shared" si="20"/>
        <v>0.11120764552562989</v>
      </c>
      <c r="G678" s="184"/>
      <c r="H678" s="184"/>
      <c r="I678" s="228"/>
      <c r="K678" s="228"/>
      <c r="M678" s="228"/>
    </row>
    <row r="679" spans="1:13" x14ac:dyDescent="0.2">
      <c r="A679" s="224" t="s">
        <v>3335</v>
      </c>
      <c r="B679" s="225">
        <v>1.8759999999999999</v>
      </c>
      <c r="C679" s="226">
        <v>2.5059999999999998</v>
      </c>
      <c r="D679" s="227">
        <f t="shared" si="21"/>
        <v>0.33582089552238803</v>
      </c>
      <c r="E679" s="226">
        <v>2.3540000000000001</v>
      </c>
      <c r="F679" s="227">
        <f t="shared" si="20"/>
        <v>0.25479744136460569</v>
      </c>
      <c r="G679" s="184"/>
      <c r="H679" s="184"/>
      <c r="I679" s="228"/>
      <c r="K679" s="228"/>
      <c r="M679" s="228"/>
    </row>
    <row r="680" spans="1:13" x14ac:dyDescent="0.2">
      <c r="A680" s="224" t="s">
        <v>3336</v>
      </c>
      <c r="B680" s="225">
        <v>1.044</v>
      </c>
      <c r="C680" s="226">
        <v>1.0489999999999999</v>
      </c>
      <c r="D680" s="227">
        <f t="shared" si="21"/>
        <v>4.7892720306512704E-3</v>
      </c>
      <c r="E680" s="226">
        <v>1.0509999999999999</v>
      </c>
      <c r="F680" s="227">
        <f t="shared" si="20"/>
        <v>6.7049808429118229E-3</v>
      </c>
      <c r="G680" s="184"/>
      <c r="H680" s="184"/>
      <c r="I680" s="228"/>
      <c r="K680" s="228"/>
      <c r="M680" s="228"/>
    </row>
    <row r="681" spans="1:13" x14ac:dyDescent="0.2">
      <c r="A681" s="224" t="s">
        <v>3337</v>
      </c>
      <c r="B681" s="225">
        <v>2.0699999999999998</v>
      </c>
      <c r="C681" s="226">
        <v>2.4359999999999999</v>
      </c>
      <c r="D681" s="227">
        <f t="shared" si="21"/>
        <v>0.17681159420289871</v>
      </c>
      <c r="E681" s="226">
        <v>2.35</v>
      </c>
      <c r="F681" s="227">
        <f t="shared" si="20"/>
        <v>0.13526570048309194</v>
      </c>
      <c r="G681" s="184"/>
      <c r="H681" s="184"/>
      <c r="I681" s="228"/>
      <c r="K681" s="228"/>
      <c r="M681" s="228"/>
    </row>
    <row r="682" spans="1:13" x14ac:dyDescent="0.2">
      <c r="A682" s="224" t="s">
        <v>3338</v>
      </c>
      <c r="B682" s="225">
        <v>1.151</v>
      </c>
      <c r="C682" s="226">
        <v>1.3180000000000001</v>
      </c>
      <c r="D682" s="227">
        <f t="shared" si="21"/>
        <v>0.14509122502172023</v>
      </c>
      <c r="E682" s="226">
        <v>1.2789999999999999</v>
      </c>
      <c r="F682" s="227">
        <f t="shared" si="20"/>
        <v>0.11120764552562989</v>
      </c>
      <c r="G682" s="184"/>
      <c r="H682" s="184"/>
      <c r="I682" s="228"/>
      <c r="K682" s="228"/>
      <c r="M682" s="228"/>
    </row>
    <row r="683" spans="1:13" x14ac:dyDescent="0.2">
      <c r="A683" s="224" t="s">
        <v>3339</v>
      </c>
      <c r="B683" s="225">
        <v>1.2969999999999999</v>
      </c>
      <c r="C683" s="226">
        <v>1.8879999999999999</v>
      </c>
      <c r="D683" s="227">
        <f t="shared" si="21"/>
        <v>0.45566692367000772</v>
      </c>
      <c r="E683" s="226">
        <v>1.7450000000000001</v>
      </c>
      <c r="F683" s="227">
        <f t="shared" si="20"/>
        <v>0.34541249036237476</v>
      </c>
      <c r="G683" s="184"/>
      <c r="H683" s="184"/>
      <c r="I683" s="228"/>
      <c r="K683" s="228"/>
      <c r="M683" s="228"/>
    </row>
    <row r="684" spans="1:13" x14ac:dyDescent="0.2">
      <c r="A684" s="224" t="s">
        <v>3340</v>
      </c>
      <c r="B684" s="225">
        <v>1.27</v>
      </c>
      <c r="C684" s="226">
        <v>1.1719999999999999</v>
      </c>
      <c r="D684" s="227">
        <f t="shared" si="21"/>
        <v>-7.7165354330708702E-2</v>
      </c>
      <c r="E684" s="226">
        <v>1.1990000000000001</v>
      </c>
      <c r="F684" s="227">
        <f t="shared" si="20"/>
        <v>-5.5905511811023545E-2</v>
      </c>
      <c r="G684" s="184"/>
      <c r="H684" s="184"/>
      <c r="I684" s="228"/>
      <c r="K684" s="228"/>
      <c r="M684" s="228"/>
    </row>
    <row r="685" spans="1:13" x14ac:dyDescent="0.2">
      <c r="A685" s="224" t="s">
        <v>3341</v>
      </c>
      <c r="B685" s="225">
        <v>1.27</v>
      </c>
      <c r="C685" s="226">
        <v>1.7270000000000001</v>
      </c>
      <c r="D685" s="227">
        <f t="shared" si="21"/>
        <v>0.35984251968503944</v>
      </c>
      <c r="E685" s="226">
        <v>1.6160000000000001</v>
      </c>
      <c r="F685" s="227">
        <f t="shared" si="20"/>
        <v>0.27244094488188986</v>
      </c>
      <c r="G685" s="184"/>
      <c r="H685" s="184"/>
      <c r="I685" s="228"/>
      <c r="K685" s="228"/>
      <c r="M685" s="228"/>
    </row>
    <row r="686" spans="1:13" x14ac:dyDescent="0.2">
      <c r="A686" s="224" t="s">
        <v>3342</v>
      </c>
      <c r="B686" s="225">
        <v>2.641</v>
      </c>
      <c r="C686" s="226">
        <v>4.5359999999999996</v>
      </c>
      <c r="D686" s="227">
        <f t="shared" si="21"/>
        <v>0.71753123816736064</v>
      </c>
      <c r="E686" s="226">
        <v>4.0720000000000001</v>
      </c>
      <c r="F686" s="227">
        <f t="shared" si="20"/>
        <v>0.54184021204089361</v>
      </c>
      <c r="G686" s="184"/>
      <c r="H686" s="184"/>
      <c r="I686" s="228"/>
      <c r="K686" s="228"/>
      <c r="M686" s="228"/>
    </row>
    <row r="687" spans="1:13" x14ac:dyDescent="0.2">
      <c r="A687" s="224" t="s">
        <v>3343</v>
      </c>
      <c r="B687" s="225">
        <v>1.27</v>
      </c>
      <c r="C687" s="226">
        <v>1.3759999999999999</v>
      </c>
      <c r="D687" s="227">
        <f t="shared" si="21"/>
        <v>8.3464566929133843E-2</v>
      </c>
      <c r="E687" s="226">
        <v>1.353</v>
      </c>
      <c r="F687" s="227">
        <f t="shared" si="20"/>
        <v>6.5354330708661479E-2</v>
      </c>
      <c r="G687" s="184"/>
      <c r="H687" s="184"/>
      <c r="I687" s="228"/>
      <c r="K687" s="228"/>
      <c r="M687" s="228"/>
    </row>
    <row r="688" spans="1:13" x14ac:dyDescent="0.2">
      <c r="A688" s="224" t="s">
        <v>3344</v>
      </c>
      <c r="B688" s="225">
        <v>1.4</v>
      </c>
      <c r="C688" s="226">
        <v>1.2350000000000001</v>
      </c>
      <c r="D688" s="227">
        <f t="shared" si="21"/>
        <v>-0.11785714285714277</v>
      </c>
      <c r="E688" s="226">
        <v>1.28</v>
      </c>
      <c r="F688" s="227">
        <f t="shared" si="20"/>
        <v>-8.5714285714285632E-2</v>
      </c>
      <c r="G688" s="184"/>
      <c r="H688" s="184"/>
      <c r="I688" s="228"/>
      <c r="K688" s="228"/>
      <c r="M688" s="228"/>
    </row>
    <row r="689" spans="1:13" x14ac:dyDescent="0.2">
      <c r="A689" s="224" t="s">
        <v>3345</v>
      </c>
      <c r="B689" s="225">
        <v>1.27</v>
      </c>
      <c r="C689" s="226">
        <v>1.3759999999999999</v>
      </c>
      <c r="D689" s="227">
        <f t="shared" si="21"/>
        <v>8.3464566929133843E-2</v>
      </c>
      <c r="E689" s="226">
        <v>1.353</v>
      </c>
      <c r="F689" s="227">
        <f t="shared" si="20"/>
        <v>6.5354330708661479E-2</v>
      </c>
      <c r="G689" s="184"/>
      <c r="H689" s="184"/>
      <c r="I689" s="228"/>
      <c r="K689" s="228"/>
      <c r="M689" s="228"/>
    </row>
    <row r="690" spans="1:13" x14ac:dyDescent="0.2">
      <c r="A690" s="224" t="s">
        <v>3346</v>
      </c>
      <c r="B690" s="225">
        <v>2.641</v>
      </c>
      <c r="C690" s="226">
        <v>5.5510000000000002</v>
      </c>
      <c r="D690" s="227">
        <f t="shared" si="21"/>
        <v>1.1018553578190078</v>
      </c>
      <c r="E690" s="226">
        <v>4.6319999999999997</v>
      </c>
      <c r="F690" s="227">
        <f t="shared" si="20"/>
        <v>0.75388110564180222</v>
      </c>
      <c r="G690" s="184"/>
      <c r="H690" s="184"/>
      <c r="I690" s="228"/>
      <c r="K690" s="228"/>
      <c r="M690" s="228"/>
    </row>
    <row r="691" spans="1:13" x14ac:dyDescent="0.2">
      <c r="A691" s="224" t="s">
        <v>3347</v>
      </c>
      <c r="B691" s="225">
        <v>1.786</v>
      </c>
      <c r="C691" s="226">
        <v>1.877</v>
      </c>
      <c r="D691" s="227">
        <f t="shared" si="21"/>
        <v>5.0951847704367337E-2</v>
      </c>
      <c r="E691" s="226">
        <v>1.8580000000000001</v>
      </c>
      <c r="F691" s="227">
        <f t="shared" si="20"/>
        <v>4.031354983202684E-2</v>
      </c>
      <c r="G691" s="184"/>
      <c r="H691" s="184"/>
      <c r="I691" s="228"/>
      <c r="K691" s="228"/>
      <c r="M691" s="228"/>
    </row>
    <row r="692" spans="1:13" x14ac:dyDescent="0.2">
      <c r="A692" s="224" t="s">
        <v>3348</v>
      </c>
      <c r="B692" s="225">
        <v>0.995</v>
      </c>
      <c r="C692" s="226">
        <v>1.264</v>
      </c>
      <c r="D692" s="227">
        <f t="shared" si="21"/>
        <v>0.27035175879396989</v>
      </c>
      <c r="E692" s="226">
        <v>1.1990000000000001</v>
      </c>
      <c r="F692" s="227">
        <f t="shared" si="20"/>
        <v>0.20502512562814079</v>
      </c>
      <c r="G692" s="184"/>
      <c r="H692" s="184"/>
      <c r="I692" s="228"/>
      <c r="K692" s="228"/>
      <c r="M692" s="228"/>
    </row>
    <row r="693" spans="1:13" x14ac:dyDescent="0.2">
      <c r="A693" s="224" t="s">
        <v>3349</v>
      </c>
      <c r="B693" s="225">
        <v>1.044</v>
      </c>
      <c r="C693" s="226">
        <v>1.0049999999999999</v>
      </c>
      <c r="D693" s="227">
        <f t="shared" si="21"/>
        <v>-3.7356321839080553E-2</v>
      </c>
      <c r="E693" s="226">
        <v>1.0169999999999999</v>
      </c>
      <c r="F693" s="227">
        <f t="shared" si="20"/>
        <v>-2.5862068965517349E-2</v>
      </c>
      <c r="G693" s="184"/>
      <c r="H693" s="184"/>
      <c r="I693" s="228"/>
      <c r="K693" s="228"/>
      <c r="M693" s="228"/>
    </row>
    <row r="694" spans="1:13" x14ac:dyDescent="0.2">
      <c r="A694" s="224" t="s">
        <v>3350</v>
      </c>
      <c r="B694" s="225">
        <v>1.27</v>
      </c>
      <c r="C694" s="226">
        <v>1.323</v>
      </c>
      <c r="D694" s="227">
        <f t="shared" si="21"/>
        <v>4.1732283464566811E-2</v>
      </c>
      <c r="E694" s="226">
        <v>1.3129999999999999</v>
      </c>
      <c r="F694" s="227">
        <f t="shared" si="20"/>
        <v>3.3858267716535329E-2</v>
      </c>
      <c r="G694" s="184"/>
      <c r="H694" s="184"/>
      <c r="I694" s="228"/>
      <c r="K694" s="228"/>
      <c r="M694" s="228"/>
    </row>
    <row r="695" spans="1:13" x14ac:dyDescent="0.2">
      <c r="A695" s="224" t="s">
        <v>3351</v>
      </c>
      <c r="B695" s="225">
        <v>1.0960000000000001</v>
      </c>
      <c r="C695" s="226">
        <v>1.0049999999999999</v>
      </c>
      <c r="D695" s="227">
        <f t="shared" si="21"/>
        <v>-8.3029197080292105E-2</v>
      </c>
      <c r="E695" s="226">
        <v>1.03</v>
      </c>
      <c r="F695" s="227">
        <f t="shared" si="20"/>
        <v>-6.0218978102189791E-2</v>
      </c>
      <c r="G695" s="184"/>
      <c r="H695" s="184"/>
      <c r="I695" s="228"/>
      <c r="K695" s="228"/>
      <c r="M695" s="228"/>
    </row>
    <row r="696" spans="1:13" x14ac:dyDescent="0.2">
      <c r="A696" s="229" t="s">
        <v>3352</v>
      </c>
      <c r="B696" s="230">
        <v>1.47</v>
      </c>
      <c r="C696" s="231">
        <v>1.091</v>
      </c>
      <c r="D696" s="232">
        <f t="shared" si="21"/>
        <v>-0.2578231292517007</v>
      </c>
      <c r="E696" s="231">
        <v>1.1890000000000001</v>
      </c>
      <c r="F696" s="232">
        <f t="shared" si="20"/>
        <v>-0.19115646258503394</v>
      </c>
      <c r="G696" s="184"/>
      <c r="H696" s="184"/>
      <c r="I696" s="228"/>
      <c r="K696" s="228"/>
      <c r="M696" s="228"/>
    </row>
    <row r="697" spans="1:13" x14ac:dyDescent="0.2">
      <c r="A697" s="224" t="s">
        <v>3353</v>
      </c>
      <c r="B697" s="225">
        <v>1.2969999999999999</v>
      </c>
      <c r="C697" s="226">
        <v>1.8879999999999999</v>
      </c>
      <c r="D697" s="227">
        <f t="shared" si="21"/>
        <v>0.45566692367000772</v>
      </c>
      <c r="E697" s="226">
        <v>1.7450000000000001</v>
      </c>
      <c r="F697" s="227">
        <f t="shared" si="20"/>
        <v>0.34541249036237476</v>
      </c>
      <c r="G697" s="184"/>
      <c r="H697" s="184"/>
      <c r="I697" s="228"/>
      <c r="K697" s="228"/>
      <c r="M697" s="228"/>
    </row>
    <row r="698" spans="1:13" x14ac:dyDescent="0.2">
      <c r="A698" s="224" t="s">
        <v>3354</v>
      </c>
      <c r="B698" s="225">
        <v>2.173</v>
      </c>
      <c r="C698" s="226">
        <v>2.2879999999999998</v>
      </c>
      <c r="D698" s="227">
        <f t="shared" si="21"/>
        <v>5.2922227335480798E-2</v>
      </c>
      <c r="E698" s="226">
        <v>2.2639999999999998</v>
      </c>
      <c r="F698" s="227">
        <f t="shared" si="20"/>
        <v>4.1877588587206471E-2</v>
      </c>
      <c r="G698" s="184"/>
      <c r="H698" s="184"/>
      <c r="I698" s="228"/>
      <c r="K698" s="228"/>
      <c r="M698" s="228"/>
    </row>
    <row r="699" spans="1:13" x14ac:dyDescent="0.2">
      <c r="A699" s="224" t="s">
        <v>3355</v>
      </c>
      <c r="B699" s="225">
        <v>2.0699999999999998</v>
      </c>
      <c r="C699" s="226">
        <v>1.859</v>
      </c>
      <c r="D699" s="227">
        <f t="shared" si="21"/>
        <v>-0.1019323671497584</v>
      </c>
      <c r="E699" s="226">
        <v>1.9159999999999999</v>
      </c>
      <c r="F699" s="227">
        <f t="shared" si="20"/>
        <v>-7.4396135265700436E-2</v>
      </c>
      <c r="G699" s="184"/>
      <c r="H699" s="184"/>
      <c r="I699" s="228"/>
      <c r="K699" s="228"/>
      <c r="M699" s="228"/>
    </row>
    <row r="700" spans="1:13" x14ac:dyDescent="0.2">
      <c r="A700" s="224" t="s">
        <v>3356</v>
      </c>
      <c r="B700" s="225">
        <v>1.786</v>
      </c>
      <c r="C700" s="226">
        <v>2.383</v>
      </c>
      <c r="D700" s="227">
        <f t="shared" si="21"/>
        <v>0.33426651735722279</v>
      </c>
      <c r="E700" s="226">
        <v>2.2389999999999999</v>
      </c>
      <c r="F700" s="227">
        <f t="shared" si="20"/>
        <v>0.25363941769316911</v>
      </c>
      <c r="G700" s="184"/>
      <c r="H700" s="184"/>
      <c r="I700" s="228"/>
      <c r="K700" s="228"/>
      <c r="M700" s="228"/>
    </row>
    <row r="701" spans="1:13" x14ac:dyDescent="0.2">
      <c r="A701" s="224" t="s">
        <v>3357</v>
      </c>
      <c r="B701" s="225">
        <v>1.27</v>
      </c>
      <c r="C701" s="226">
        <v>1.266</v>
      </c>
      <c r="D701" s="227">
        <f t="shared" si="21"/>
        <v>-3.1496062992125706E-3</v>
      </c>
      <c r="E701" s="226">
        <v>1.27</v>
      </c>
      <c r="F701" s="227">
        <f t="shared" si="20"/>
        <v>0</v>
      </c>
      <c r="G701" s="184"/>
      <c r="H701" s="184"/>
      <c r="I701" s="228"/>
      <c r="K701" s="228"/>
      <c r="M701" s="228"/>
    </row>
    <row r="702" spans="1:13" x14ac:dyDescent="0.2">
      <c r="A702" s="224" t="s">
        <v>3358</v>
      </c>
      <c r="B702" s="225">
        <v>1.786</v>
      </c>
      <c r="C702" s="226">
        <v>2.383</v>
      </c>
      <c r="D702" s="227">
        <f t="shared" si="21"/>
        <v>0.33426651735722279</v>
      </c>
      <c r="E702" s="226">
        <v>2.2389999999999999</v>
      </c>
      <c r="F702" s="227">
        <f t="shared" si="20"/>
        <v>0.25363941769316911</v>
      </c>
      <c r="G702" s="184"/>
      <c r="H702" s="184"/>
      <c r="I702" s="228"/>
      <c r="K702" s="228"/>
      <c r="M702" s="228"/>
    </row>
    <row r="703" spans="1:13" x14ac:dyDescent="0.2">
      <c r="A703" s="224" t="s">
        <v>3359</v>
      </c>
      <c r="B703" s="225">
        <v>1.121</v>
      </c>
      <c r="C703" s="226">
        <v>1.389</v>
      </c>
      <c r="D703" s="227">
        <f t="shared" si="21"/>
        <v>0.23907225691347023</v>
      </c>
      <c r="E703" s="226">
        <v>1.325</v>
      </c>
      <c r="F703" s="227">
        <f t="shared" si="20"/>
        <v>0.18198037466547712</v>
      </c>
      <c r="G703" s="184"/>
      <c r="H703" s="184"/>
      <c r="I703" s="228"/>
      <c r="K703" s="228"/>
      <c r="M703" s="228"/>
    </row>
    <row r="704" spans="1:13" x14ac:dyDescent="0.2">
      <c r="A704" s="224" t="s">
        <v>3360</v>
      </c>
      <c r="B704" s="225">
        <v>1.2969999999999999</v>
      </c>
      <c r="C704" s="226">
        <v>1.357</v>
      </c>
      <c r="D704" s="227">
        <f t="shared" si="21"/>
        <v>4.6260601387818179E-2</v>
      </c>
      <c r="E704" s="226">
        <v>1.345</v>
      </c>
      <c r="F704" s="227">
        <f t="shared" si="20"/>
        <v>3.7008481110254454E-2</v>
      </c>
      <c r="G704" s="184"/>
      <c r="H704" s="184"/>
      <c r="I704" s="228"/>
      <c r="K704" s="228"/>
      <c r="M704" s="228"/>
    </row>
    <row r="705" spans="1:13" x14ac:dyDescent="0.2">
      <c r="A705" s="224" t="s">
        <v>3361</v>
      </c>
      <c r="B705" s="225">
        <v>2.3330000000000002</v>
      </c>
      <c r="C705" s="226">
        <v>4.76</v>
      </c>
      <c r="D705" s="227">
        <f t="shared" si="21"/>
        <v>1.0402914702100299</v>
      </c>
      <c r="E705" s="226">
        <v>4.0919999999999996</v>
      </c>
      <c r="F705" s="227">
        <f t="shared" si="20"/>
        <v>0.75396485212173148</v>
      </c>
      <c r="G705" s="184"/>
      <c r="H705" s="184"/>
      <c r="I705" s="228"/>
      <c r="K705" s="228"/>
      <c r="M705" s="228"/>
    </row>
    <row r="706" spans="1:13" x14ac:dyDescent="0.2">
      <c r="A706" s="224" t="s">
        <v>3362</v>
      </c>
      <c r="B706" s="225">
        <v>2.641</v>
      </c>
      <c r="C706" s="226">
        <v>4.5190000000000001</v>
      </c>
      <c r="D706" s="227">
        <f t="shared" si="21"/>
        <v>0.71109428246876183</v>
      </c>
      <c r="E706" s="226">
        <v>4.0590000000000002</v>
      </c>
      <c r="F706" s="227">
        <f t="shared" si="20"/>
        <v>0.53691783415372973</v>
      </c>
      <c r="G706" s="184"/>
      <c r="H706" s="184"/>
      <c r="I706" s="228"/>
      <c r="K706" s="228"/>
      <c r="M706" s="228"/>
    </row>
    <row r="707" spans="1:13" x14ac:dyDescent="0.2">
      <c r="A707" s="224" t="s">
        <v>3363</v>
      </c>
      <c r="B707" s="225">
        <v>1.107</v>
      </c>
      <c r="C707" s="226">
        <v>0.92300000000000004</v>
      </c>
      <c r="D707" s="227">
        <f t="shared" si="21"/>
        <v>-0.16621499548328811</v>
      </c>
      <c r="E707" s="226">
        <v>0.97099999999999997</v>
      </c>
      <c r="F707" s="227">
        <f t="shared" si="20"/>
        <v>-0.12285456187895216</v>
      </c>
      <c r="G707" s="184"/>
      <c r="H707" s="184"/>
      <c r="I707" s="228"/>
      <c r="K707" s="228"/>
      <c r="M707" s="228"/>
    </row>
    <row r="708" spans="1:13" x14ac:dyDescent="0.2">
      <c r="A708" s="224" t="s">
        <v>3364</v>
      </c>
      <c r="B708" s="225">
        <v>2.641</v>
      </c>
      <c r="C708" s="226">
        <v>2.7229999999999999</v>
      </c>
      <c r="D708" s="227">
        <f t="shared" si="21"/>
        <v>3.1048845134418634E-2</v>
      </c>
      <c r="E708" s="226">
        <v>2.7090000000000001</v>
      </c>
      <c r="F708" s="227">
        <f t="shared" si="20"/>
        <v>2.5747822794396136E-2</v>
      </c>
      <c r="G708" s="184"/>
      <c r="H708" s="184"/>
      <c r="I708" s="228"/>
      <c r="K708" s="228"/>
      <c r="M708" s="228"/>
    </row>
    <row r="709" spans="1:13" x14ac:dyDescent="0.2">
      <c r="A709" s="224" t="s">
        <v>3365</v>
      </c>
      <c r="B709" s="225">
        <v>1.9710000000000001</v>
      </c>
      <c r="C709" s="226">
        <v>1.3819999999999999</v>
      </c>
      <c r="D709" s="227">
        <f t="shared" si="21"/>
        <v>-0.2988330796549975</v>
      </c>
      <c r="E709" s="226">
        <v>1.5329999999999999</v>
      </c>
      <c r="F709" s="227">
        <f t="shared" si="20"/>
        <v>-0.22222222222222232</v>
      </c>
      <c r="G709" s="184"/>
      <c r="H709" s="184"/>
      <c r="I709" s="228"/>
      <c r="K709" s="228"/>
      <c r="M709" s="228"/>
    </row>
    <row r="710" spans="1:13" x14ac:dyDescent="0.2">
      <c r="A710" s="224" t="s">
        <v>3366</v>
      </c>
      <c r="B710" s="225">
        <v>1.0549999999999999</v>
      </c>
      <c r="C710" s="226">
        <v>0.89200000000000002</v>
      </c>
      <c r="D710" s="227">
        <f t="shared" si="21"/>
        <v>-0.15450236966824638</v>
      </c>
      <c r="E710" s="226">
        <v>0.93500000000000005</v>
      </c>
      <c r="F710" s="227">
        <f t="shared" si="20"/>
        <v>-0.11374407582938373</v>
      </c>
      <c r="G710" s="184"/>
      <c r="H710" s="184"/>
      <c r="I710" s="228"/>
      <c r="K710" s="228"/>
      <c r="M710" s="228"/>
    </row>
    <row r="711" spans="1:13" x14ac:dyDescent="0.2">
      <c r="A711" s="224" t="s">
        <v>3367</v>
      </c>
      <c r="B711" s="225">
        <v>2.7</v>
      </c>
      <c r="C711" s="226">
        <v>7.24</v>
      </c>
      <c r="D711" s="227">
        <f t="shared" si="21"/>
        <v>1.6814814814814816</v>
      </c>
      <c r="E711" s="226">
        <v>4.7350000000000003</v>
      </c>
      <c r="F711" s="227">
        <f t="shared" si="20"/>
        <v>0.75370370370370376</v>
      </c>
      <c r="G711" s="184"/>
      <c r="H711" s="184"/>
      <c r="I711" s="228"/>
      <c r="K711" s="228"/>
      <c r="M711" s="228"/>
    </row>
    <row r="712" spans="1:13" x14ac:dyDescent="0.2">
      <c r="A712" s="224" t="s">
        <v>3368</v>
      </c>
      <c r="B712" s="225">
        <v>1.151</v>
      </c>
      <c r="C712" s="226">
        <v>1.1259999999999999</v>
      </c>
      <c r="D712" s="227">
        <f t="shared" si="21"/>
        <v>-2.1720243266724726E-2</v>
      </c>
      <c r="E712" s="226">
        <v>1.135</v>
      </c>
      <c r="F712" s="227">
        <f t="shared" si="20"/>
        <v>-1.3900955690703709E-2</v>
      </c>
      <c r="G712" s="184"/>
      <c r="H712" s="184"/>
      <c r="I712" s="228"/>
      <c r="K712" s="228"/>
      <c r="M712" s="228"/>
    </row>
    <row r="713" spans="1:13" x14ac:dyDescent="0.2">
      <c r="A713" s="224" t="s">
        <v>3369</v>
      </c>
      <c r="B713" s="225">
        <v>1.044</v>
      </c>
      <c r="C713" s="226">
        <v>0.98799999999999999</v>
      </c>
      <c r="D713" s="227">
        <f t="shared" si="21"/>
        <v>-5.3639846743295028E-2</v>
      </c>
      <c r="E713" s="226">
        <v>1.004</v>
      </c>
      <c r="F713" s="227">
        <f t="shared" si="20"/>
        <v>-3.8314176245210718E-2</v>
      </c>
      <c r="G713" s="184"/>
      <c r="H713" s="184"/>
      <c r="I713" s="228"/>
      <c r="K713" s="228"/>
      <c r="M713" s="228"/>
    </row>
    <row r="714" spans="1:13" x14ac:dyDescent="0.2">
      <c r="A714" s="224" t="s">
        <v>3370</v>
      </c>
      <c r="B714" s="225">
        <v>1.151</v>
      </c>
      <c r="C714" s="226">
        <v>1.0269999999999999</v>
      </c>
      <c r="D714" s="227">
        <f t="shared" si="21"/>
        <v>-0.10773240660295402</v>
      </c>
      <c r="E714" s="226">
        <v>1.06</v>
      </c>
      <c r="F714" s="227">
        <f t="shared" si="20"/>
        <v>-7.9061685490877442E-2</v>
      </c>
      <c r="G714" s="184"/>
      <c r="H714" s="184"/>
      <c r="I714" s="228"/>
      <c r="K714" s="228"/>
      <c r="M714" s="228"/>
    </row>
    <row r="715" spans="1:13" x14ac:dyDescent="0.2">
      <c r="A715" s="224" t="s">
        <v>3371</v>
      </c>
      <c r="B715" s="225">
        <v>1.044</v>
      </c>
      <c r="C715" s="226">
        <v>0.98799999999999999</v>
      </c>
      <c r="D715" s="227">
        <f t="shared" si="21"/>
        <v>-5.3639846743295028E-2</v>
      </c>
      <c r="E715" s="226">
        <v>1.004</v>
      </c>
      <c r="F715" s="227">
        <f t="shared" ref="F715:F778" si="22">E715/B715-1</f>
        <v>-3.8314176245210718E-2</v>
      </c>
      <c r="G715" s="184"/>
      <c r="H715" s="184"/>
      <c r="I715" s="228"/>
      <c r="K715" s="228"/>
      <c r="M715" s="228"/>
    </row>
    <row r="716" spans="1:13" x14ac:dyDescent="0.2">
      <c r="A716" s="224" t="s">
        <v>3372</v>
      </c>
      <c r="B716" s="225">
        <v>2.6429999999999998</v>
      </c>
      <c r="C716" s="226">
        <v>3.0619999999999998</v>
      </c>
      <c r="D716" s="227">
        <f t="shared" ref="D716:D779" si="23">C716/B716-1</f>
        <v>0.15853197124479768</v>
      </c>
      <c r="E716" s="226">
        <v>2.964</v>
      </c>
      <c r="F716" s="227">
        <f t="shared" si="22"/>
        <v>0.12145289443813856</v>
      </c>
      <c r="G716" s="184"/>
      <c r="H716" s="184"/>
      <c r="I716" s="228"/>
      <c r="K716" s="228"/>
      <c r="M716" s="228"/>
    </row>
    <row r="717" spans="1:13" x14ac:dyDescent="0.2">
      <c r="A717" s="224" t="s">
        <v>3373</v>
      </c>
      <c r="B717" s="225">
        <v>1.27</v>
      </c>
      <c r="C717" s="226">
        <v>1.3660000000000001</v>
      </c>
      <c r="D717" s="227">
        <f t="shared" si="23"/>
        <v>7.5590551181102361E-2</v>
      </c>
      <c r="E717" s="226">
        <v>1.345</v>
      </c>
      <c r="F717" s="227">
        <f t="shared" si="22"/>
        <v>5.9055118110236116E-2</v>
      </c>
      <c r="G717" s="184"/>
      <c r="H717" s="184"/>
      <c r="I717" s="228"/>
      <c r="K717" s="228"/>
      <c r="M717" s="228"/>
    </row>
    <row r="718" spans="1:13" x14ac:dyDescent="0.2">
      <c r="A718" s="224" t="s">
        <v>3374</v>
      </c>
      <c r="B718" s="225">
        <v>1.9710000000000001</v>
      </c>
      <c r="C718" s="226">
        <v>1.8340000000000001</v>
      </c>
      <c r="D718" s="227">
        <f t="shared" si="23"/>
        <v>-6.9507864028412025E-2</v>
      </c>
      <c r="E718" s="226">
        <v>1.8720000000000001</v>
      </c>
      <c r="F718" s="227">
        <f t="shared" si="22"/>
        <v>-5.0228310502283047E-2</v>
      </c>
      <c r="G718" s="184"/>
      <c r="H718" s="184"/>
      <c r="I718" s="228"/>
      <c r="K718" s="228"/>
      <c r="M718" s="228"/>
    </row>
    <row r="719" spans="1:13" x14ac:dyDescent="0.2">
      <c r="A719" s="224" t="s">
        <v>3375</v>
      </c>
      <c r="B719" s="225">
        <v>1.121</v>
      </c>
      <c r="C719" s="226">
        <v>1.3640000000000001</v>
      </c>
      <c r="D719" s="227">
        <f t="shared" si="23"/>
        <v>0.21677074041034805</v>
      </c>
      <c r="E719" s="226">
        <v>1.306</v>
      </c>
      <c r="F719" s="227">
        <f t="shared" si="22"/>
        <v>0.1650312221231045</v>
      </c>
      <c r="G719" s="184"/>
      <c r="H719" s="184"/>
      <c r="I719" s="228"/>
      <c r="K719" s="228"/>
      <c r="M719" s="228"/>
    </row>
    <row r="720" spans="1:13" x14ac:dyDescent="0.2">
      <c r="A720" s="224" t="s">
        <v>3376</v>
      </c>
      <c r="B720" s="225">
        <v>1.121</v>
      </c>
      <c r="C720" s="226">
        <v>1.3640000000000001</v>
      </c>
      <c r="D720" s="227">
        <f t="shared" si="23"/>
        <v>0.21677074041034805</v>
      </c>
      <c r="E720" s="226">
        <v>1.306</v>
      </c>
      <c r="F720" s="227">
        <f t="shared" si="22"/>
        <v>0.1650312221231045</v>
      </c>
      <c r="G720" s="184"/>
      <c r="H720" s="184"/>
      <c r="I720" s="228"/>
      <c r="K720" s="228"/>
      <c r="M720" s="228"/>
    </row>
    <row r="721" spans="1:13" x14ac:dyDescent="0.2">
      <c r="A721" s="224" t="s">
        <v>3377</v>
      </c>
      <c r="B721" s="225">
        <v>1.502</v>
      </c>
      <c r="C721" s="226">
        <v>1.8360000000000001</v>
      </c>
      <c r="D721" s="227">
        <f t="shared" si="23"/>
        <v>0.22237017310253004</v>
      </c>
      <c r="E721" s="226">
        <v>1.7569999999999999</v>
      </c>
      <c r="F721" s="227">
        <f t="shared" si="22"/>
        <v>0.16977363515312915</v>
      </c>
      <c r="G721" s="184"/>
      <c r="H721" s="184"/>
      <c r="I721" s="228"/>
      <c r="K721" s="228"/>
      <c r="M721" s="228"/>
    </row>
    <row r="722" spans="1:13" x14ac:dyDescent="0.2">
      <c r="A722" s="224" t="s">
        <v>3378</v>
      </c>
      <c r="B722" s="225">
        <v>1.236</v>
      </c>
      <c r="C722" s="226">
        <v>1.353</v>
      </c>
      <c r="D722" s="227">
        <f t="shared" si="23"/>
        <v>9.4660194174757351E-2</v>
      </c>
      <c r="E722" s="226">
        <v>1.327</v>
      </c>
      <c r="F722" s="227">
        <f t="shared" si="22"/>
        <v>7.3624595469255594E-2</v>
      </c>
      <c r="G722" s="184"/>
      <c r="H722" s="184"/>
      <c r="I722" s="228"/>
      <c r="K722" s="228"/>
      <c r="M722" s="228"/>
    </row>
    <row r="723" spans="1:13" x14ac:dyDescent="0.2">
      <c r="A723" s="224" t="s">
        <v>3379</v>
      </c>
      <c r="B723" s="225">
        <v>1.236</v>
      </c>
      <c r="C723" s="226">
        <v>1.353</v>
      </c>
      <c r="D723" s="227">
        <f t="shared" si="23"/>
        <v>9.4660194174757351E-2</v>
      </c>
      <c r="E723" s="226">
        <v>1.327</v>
      </c>
      <c r="F723" s="227">
        <f t="shared" si="22"/>
        <v>7.3624595469255594E-2</v>
      </c>
      <c r="G723" s="184"/>
      <c r="H723" s="184"/>
      <c r="I723" s="228"/>
      <c r="K723" s="228"/>
      <c r="M723" s="228"/>
    </row>
    <row r="724" spans="1:13" x14ac:dyDescent="0.2">
      <c r="A724" s="224" t="s">
        <v>3380</v>
      </c>
      <c r="B724" s="225">
        <v>1.502</v>
      </c>
      <c r="C724" s="226">
        <v>1.65</v>
      </c>
      <c r="D724" s="227">
        <f t="shared" si="23"/>
        <v>9.8535286284953338E-2</v>
      </c>
      <c r="E724" s="226">
        <v>1.617</v>
      </c>
      <c r="F724" s="227">
        <f t="shared" si="22"/>
        <v>7.6564580559254303E-2</v>
      </c>
      <c r="G724" s="184"/>
      <c r="H724" s="184"/>
      <c r="I724" s="228"/>
      <c r="K724" s="228"/>
      <c r="M724" s="228"/>
    </row>
    <row r="725" spans="1:13" x14ac:dyDescent="0.2">
      <c r="A725" s="224" t="s">
        <v>3381</v>
      </c>
      <c r="B725" s="225">
        <v>1.044</v>
      </c>
      <c r="C725" s="226">
        <v>1.3220000000000001</v>
      </c>
      <c r="D725" s="227">
        <f t="shared" si="23"/>
        <v>0.26628352490421459</v>
      </c>
      <c r="E725" s="226">
        <v>1.2549999999999999</v>
      </c>
      <c r="F725" s="227">
        <f t="shared" si="22"/>
        <v>0.20210727969348641</v>
      </c>
      <c r="G725" s="184"/>
      <c r="H725" s="184"/>
      <c r="I725" s="228"/>
      <c r="K725" s="228"/>
      <c r="M725" s="228"/>
    </row>
    <row r="726" spans="1:13" x14ac:dyDescent="0.2">
      <c r="A726" s="224" t="s">
        <v>3382</v>
      </c>
      <c r="B726" s="225">
        <v>1.121</v>
      </c>
      <c r="C726" s="226">
        <v>1.371</v>
      </c>
      <c r="D726" s="227">
        <f t="shared" si="23"/>
        <v>0.22301516503122221</v>
      </c>
      <c r="E726" s="226">
        <v>1.3109999999999999</v>
      </c>
      <c r="F726" s="227">
        <f t="shared" si="22"/>
        <v>0.16949152542372881</v>
      </c>
      <c r="G726" s="184"/>
      <c r="H726" s="184"/>
      <c r="I726" s="228"/>
      <c r="K726" s="228"/>
      <c r="M726" s="228"/>
    </row>
    <row r="727" spans="1:13" x14ac:dyDescent="0.2">
      <c r="A727" s="224" t="s">
        <v>3383</v>
      </c>
      <c r="B727" s="225">
        <v>1.121</v>
      </c>
      <c r="C727" s="226">
        <v>1.329</v>
      </c>
      <c r="D727" s="227">
        <f t="shared" si="23"/>
        <v>0.18554861730597683</v>
      </c>
      <c r="E727" s="226">
        <v>1.28</v>
      </c>
      <c r="F727" s="227">
        <f t="shared" si="22"/>
        <v>0.14183764495985729</v>
      </c>
      <c r="G727" s="184"/>
      <c r="H727" s="184"/>
      <c r="I727" s="228"/>
      <c r="K727" s="228"/>
      <c r="M727" s="228"/>
    </row>
    <row r="728" spans="1:13" x14ac:dyDescent="0.2">
      <c r="A728" s="224" t="s">
        <v>3384</v>
      </c>
      <c r="B728" s="225">
        <v>1.502</v>
      </c>
      <c r="C728" s="226">
        <v>1.8360000000000001</v>
      </c>
      <c r="D728" s="227">
        <f t="shared" si="23"/>
        <v>0.22237017310253004</v>
      </c>
      <c r="E728" s="226">
        <v>1.7569999999999999</v>
      </c>
      <c r="F728" s="227">
        <f t="shared" si="22"/>
        <v>0.16977363515312915</v>
      </c>
      <c r="G728" s="184"/>
      <c r="H728" s="184"/>
      <c r="I728" s="228"/>
      <c r="K728" s="228"/>
      <c r="M728" s="228"/>
    </row>
    <row r="729" spans="1:13" x14ac:dyDescent="0.2">
      <c r="A729" s="224" t="s">
        <v>3385</v>
      </c>
      <c r="B729" s="225">
        <v>1.502</v>
      </c>
      <c r="C729" s="226">
        <v>1.65</v>
      </c>
      <c r="D729" s="227">
        <f t="shared" si="23"/>
        <v>9.8535286284953338E-2</v>
      </c>
      <c r="E729" s="226">
        <v>1.617</v>
      </c>
      <c r="F729" s="227">
        <f t="shared" si="22"/>
        <v>7.6564580559254303E-2</v>
      </c>
      <c r="G729" s="184"/>
      <c r="H729" s="184"/>
      <c r="I729" s="228"/>
      <c r="K729" s="228"/>
      <c r="M729" s="228"/>
    </row>
    <row r="730" spans="1:13" x14ac:dyDescent="0.2">
      <c r="A730" s="224" t="s">
        <v>3386</v>
      </c>
      <c r="B730" s="225">
        <v>1.151</v>
      </c>
      <c r="C730" s="226">
        <v>1.1259999999999999</v>
      </c>
      <c r="D730" s="227">
        <f t="shared" si="23"/>
        <v>-2.1720243266724726E-2</v>
      </c>
      <c r="E730" s="226">
        <v>1.135</v>
      </c>
      <c r="F730" s="227">
        <f t="shared" si="22"/>
        <v>-1.3900955690703709E-2</v>
      </c>
      <c r="G730" s="184"/>
      <c r="H730" s="184"/>
      <c r="I730" s="228"/>
      <c r="K730" s="228"/>
      <c r="M730" s="228"/>
    </row>
    <row r="731" spans="1:13" x14ac:dyDescent="0.2">
      <c r="A731" s="224" t="s">
        <v>3387</v>
      </c>
      <c r="B731" s="225">
        <v>1.236</v>
      </c>
      <c r="C731" s="226">
        <v>1.27</v>
      </c>
      <c r="D731" s="227">
        <f t="shared" si="23"/>
        <v>2.7508090614886793E-2</v>
      </c>
      <c r="E731" s="226">
        <v>1.264</v>
      </c>
      <c r="F731" s="227">
        <f t="shared" si="22"/>
        <v>2.265372168284796E-2</v>
      </c>
      <c r="G731" s="184"/>
      <c r="H731" s="184"/>
      <c r="I731" s="228"/>
      <c r="K731" s="228"/>
      <c r="M731" s="228"/>
    </row>
    <row r="732" spans="1:13" x14ac:dyDescent="0.2">
      <c r="A732" s="224" t="s">
        <v>3388</v>
      </c>
      <c r="B732" s="225">
        <v>1.1759999999999999</v>
      </c>
      <c r="C732" s="226">
        <v>1.107</v>
      </c>
      <c r="D732" s="227">
        <f t="shared" si="23"/>
        <v>-5.8673469387755084E-2</v>
      </c>
      <c r="E732" s="226">
        <v>1.127</v>
      </c>
      <c r="F732" s="227">
        <f t="shared" si="22"/>
        <v>-4.166666666666663E-2</v>
      </c>
      <c r="G732" s="184"/>
      <c r="H732" s="184"/>
      <c r="I732" s="228"/>
      <c r="K732" s="228"/>
      <c r="M732" s="228"/>
    </row>
    <row r="733" spans="1:13" x14ac:dyDescent="0.2">
      <c r="A733" s="224" t="s">
        <v>3389</v>
      </c>
      <c r="B733" s="225">
        <v>1.236</v>
      </c>
      <c r="C733" s="226">
        <v>1.226</v>
      </c>
      <c r="D733" s="227">
        <f t="shared" si="23"/>
        <v>-8.090614886731351E-3</v>
      </c>
      <c r="E733" s="226">
        <v>1.2310000000000001</v>
      </c>
      <c r="F733" s="227">
        <f t="shared" si="22"/>
        <v>-4.04530744336562E-3</v>
      </c>
      <c r="G733" s="184"/>
      <c r="H733" s="184"/>
      <c r="I733" s="228"/>
      <c r="K733" s="228"/>
      <c r="M733" s="228"/>
    </row>
    <row r="734" spans="1:13" x14ac:dyDescent="0.2">
      <c r="A734" s="224" t="s">
        <v>3390</v>
      </c>
      <c r="B734" s="225">
        <v>1.0960000000000001</v>
      </c>
      <c r="C734" s="226">
        <v>1.1120000000000001</v>
      </c>
      <c r="D734" s="227">
        <f t="shared" si="23"/>
        <v>1.4598540145985384E-2</v>
      </c>
      <c r="E734" s="226">
        <v>1.111</v>
      </c>
      <c r="F734" s="227">
        <f t="shared" si="22"/>
        <v>1.3686131386861256E-2</v>
      </c>
      <c r="G734" s="184"/>
      <c r="H734" s="184"/>
      <c r="I734" s="228"/>
      <c r="K734" s="228"/>
      <c r="M734" s="228"/>
    </row>
    <row r="735" spans="1:13" x14ac:dyDescent="0.2">
      <c r="A735" s="224" t="s">
        <v>3391</v>
      </c>
      <c r="B735" s="225">
        <v>1.2090000000000001</v>
      </c>
      <c r="C735" s="226">
        <v>1.181</v>
      </c>
      <c r="D735" s="227">
        <f t="shared" si="23"/>
        <v>-2.3159636062861866E-2</v>
      </c>
      <c r="E735" s="226">
        <v>1.1910000000000001</v>
      </c>
      <c r="F735" s="227">
        <f t="shared" si="22"/>
        <v>-1.488833746898266E-2</v>
      </c>
      <c r="G735" s="184"/>
      <c r="H735" s="184"/>
      <c r="I735" s="228"/>
      <c r="K735" s="228"/>
      <c r="M735" s="228"/>
    </row>
    <row r="736" spans="1:13" x14ac:dyDescent="0.2">
      <c r="A736" s="224" t="s">
        <v>3392</v>
      </c>
      <c r="B736" s="225">
        <v>1.27</v>
      </c>
      <c r="C736" s="226">
        <v>1.0189999999999999</v>
      </c>
      <c r="D736" s="227">
        <f t="shared" si="23"/>
        <v>-0.19763779527559067</v>
      </c>
      <c r="E736" s="226">
        <v>1.0840000000000001</v>
      </c>
      <c r="F736" s="227">
        <f t="shared" si="22"/>
        <v>-0.14645669291338581</v>
      </c>
      <c r="G736" s="184"/>
      <c r="H736" s="184"/>
      <c r="I736" s="228"/>
      <c r="K736" s="228"/>
      <c r="M736" s="228"/>
    </row>
    <row r="737" spans="1:13" x14ac:dyDescent="0.2">
      <c r="A737" s="224" t="s">
        <v>3393</v>
      </c>
      <c r="B737" s="225">
        <v>1.2969999999999999</v>
      </c>
      <c r="C737" s="226">
        <v>1.2929999999999999</v>
      </c>
      <c r="D737" s="227">
        <f t="shared" si="23"/>
        <v>-3.0840400925211675E-3</v>
      </c>
      <c r="E737" s="226">
        <v>1.2969999999999999</v>
      </c>
      <c r="F737" s="227">
        <f t="shared" si="22"/>
        <v>0</v>
      </c>
      <c r="G737" s="184"/>
      <c r="H737" s="184"/>
      <c r="I737" s="228"/>
      <c r="K737" s="228"/>
      <c r="M737" s="228"/>
    </row>
    <row r="738" spans="1:13" x14ac:dyDescent="0.2">
      <c r="A738" s="224" t="s">
        <v>3394</v>
      </c>
      <c r="B738" s="225">
        <v>1.236</v>
      </c>
      <c r="C738" s="226">
        <v>1.27</v>
      </c>
      <c r="D738" s="227">
        <f t="shared" si="23"/>
        <v>2.7508090614886793E-2</v>
      </c>
      <c r="E738" s="226">
        <v>1.264</v>
      </c>
      <c r="F738" s="227">
        <f t="shared" si="22"/>
        <v>2.265372168284796E-2</v>
      </c>
      <c r="G738" s="184"/>
      <c r="H738" s="184"/>
      <c r="I738" s="228"/>
      <c r="K738" s="228"/>
      <c r="M738" s="228"/>
    </row>
    <row r="739" spans="1:13" x14ac:dyDescent="0.2">
      <c r="A739" s="224" t="s">
        <v>3395</v>
      </c>
      <c r="B739" s="225">
        <v>1.1759999999999999</v>
      </c>
      <c r="C739" s="226">
        <v>1.1120000000000001</v>
      </c>
      <c r="D739" s="227">
        <f t="shared" si="23"/>
        <v>-5.4421768707482832E-2</v>
      </c>
      <c r="E739" s="226">
        <v>1.131</v>
      </c>
      <c r="F739" s="227">
        <f t="shared" si="22"/>
        <v>-3.8265306122448939E-2</v>
      </c>
      <c r="G739" s="184"/>
      <c r="H739" s="184"/>
      <c r="I739" s="228"/>
      <c r="K739" s="228"/>
      <c r="M739" s="228"/>
    </row>
    <row r="740" spans="1:13" x14ac:dyDescent="0.2">
      <c r="A740" s="224" t="s">
        <v>3396</v>
      </c>
      <c r="B740" s="225">
        <v>1.236</v>
      </c>
      <c r="C740" s="226">
        <v>1.107</v>
      </c>
      <c r="D740" s="227">
        <f t="shared" si="23"/>
        <v>-0.10436893203883491</v>
      </c>
      <c r="E740" s="226">
        <v>1.1419999999999999</v>
      </c>
      <c r="F740" s="227">
        <f t="shared" si="22"/>
        <v>-7.6051779935275121E-2</v>
      </c>
      <c r="G740" s="184"/>
      <c r="H740" s="184"/>
      <c r="I740" s="228"/>
      <c r="K740" s="228"/>
      <c r="M740" s="228"/>
    </row>
    <row r="741" spans="1:13" x14ac:dyDescent="0.2">
      <c r="A741" s="224" t="s">
        <v>3397</v>
      </c>
      <c r="B741" s="225">
        <v>1.2090000000000001</v>
      </c>
      <c r="C741" s="226">
        <v>1.181</v>
      </c>
      <c r="D741" s="227">
        <f t="shared" si="23"/>
        <v>-2.3159636062861866E-2</v>
      </c>
      <c r="E741" s="226">
        <v>1.1910000000000001</v>
      </c>
      <c r="F741" s="227">
        <f t="shared" si="22"/>
        <v>-1.488833746898266E-2</v>
      </c>
      <c r="G741" s="184"/>
      <c r="H741" s="184"/>
      <c r="I741" s="228"/>
      <c r="K741" s="228"/>
      <c r="M741" s="228"/>
    </row>
    <row r="742" spans="1:13" x14ac:dyDescent="0.2">
      <c r="A742" s="224" t="s">
        <v>3398</v>
      </c>
      <c r="B742" s="225">
        <v>1.2090000000000001</v>
      </c>
      <c r="C742" s="226">
        <v>1.0629999999999999</v>
      </c>
      <c r="D742" s="227">
        <f t="shared" si="23"/>
        <v>-0.12076095947063703</v>
      </c>
      <c r="E742" s="226">
        <v>1.1020000000000001</v>
      </c>
      <c r="F742" s="227">
        <f t="shared" si="22"/>
        <v>-8.8502894954507805E-2</v>
      </c>
      <c r="G742" s="184"/>
      <c r="H742" s="184"/>
      <c r="I742" s="228"/>
      <c r="K742" s="228"/>
      <c r="M742" s="228"/>
    </row>
    <row r="743" spans="1:13" x14ac:dyDescent="0.2">
      <c r="A743" s="224" t="s">
        <v>3399</v>
      </c>
      <c r="B743" s="225">
        <v>1.27</v>
      </c>
      <c r="C743" s="226">
        <v>1.181</v>
      </c>
      <c r="D743" s="227">
        <f t="shared" si="23"/>
        <v>-7.0078740157480279E-2</v>
      </c>
      <c r="E743" s="226">
        <v>1.206</v>
      </c>
      <c r="F743" s="227">
        <f t="shared" si="22"/>
        <v>-5.0393700787401574E-2</v>
      </c>
      <c r="G743" s="184"/>
      <c r="H743" s="184"/>
      <c r="I743" s="228"/>
      <c r="K743" s="228"/>
      <c r="M743" s="228"/>
    </row>
    <row r="744" spans="1:13" x14ac:dyDescent="0.2">
      <c r="A744" s="224" t="s">
        <v>3400</v>
      </c>
      <c r="B744" s="225">
        <v>1.9710000000000001</v>
      </c>
      <c r="C744" s="226">
        <v>1.5580000000000001</v>
      </c>
      <c r="D744" s="227">
        <f t="shared" si="23"/>
        <v>-0.20953830542871643</v>
      </c>
      <c r="E744" s="226">
        <v>1.665</v>
      </c>
      <c r="F744" s="227">
        <f t="shared" si="22"/>
        <v>-0.15525114155251141</v>
      </c>
      <c r="G744" s="184"/>
      <c r="H744" s="184"/>
      <c r="I744" s="228"/>
      <c r="K744" s="228"/>
      <c r="M744" s="228"/>
    </row>
    <row r="745" spans="1:13" x14ac:dyDescent="0.2">
      <c r="A745" s="229" t="s">
        <v>3401</v>
      </c>
      <c r="B745" s="230">
        <v>1.47</v>
      </c>
      <c r="C745" s="231">
        <v>1.395</v>
      </c>
      <c r="D745" s="232">
        <f t="shared" si="23"/>
        <v>-5.1020408163265252E-2</v>
      </c>
      <c r="E745" s="231">
        <v>1.417</v>
      </c>
      <c r="F745" s="232">
        <f t="shared" si="22"/>
        <v>-3.6054421768707434E-2</v>
      </c>
      <c r="G745" s="184"/>
      <c r="H745" s="184"/>
      <c r="I745" s="228"/>
      <c r="K745" s="228"/>
      <c r="M745" s="228"/>
    </row>
    <row r="746" spans="1:13" x14ac:dyDescent="0.2">
      <c r="A746" s="233" t="s">
        <v>3402</v>
      </c>
      <c r="B746" s="234">
        <v>2.1779999999999999</v>
      </c>
      <c r="C746" s="235">
        <v>1.996</v>
      </c>
      <c r="D746" s="236">
        <f t="shared" si="23"/>
        <v>-8.356290174471992E-2</v>
      </c>
      <c r="E746" s="235">
        <v>2.0459999999999998</v>
      </c>
      <c r="F746" s="236">
        <f t="shared" si="22"/>
        <v>-6.0606060606060663E-2</v>
      </c>
      <c r="G746" s="184"/>
      <c r="H746" s="184"/>
      <c r="I746" s="228"/>
      <c r="K746" s="228"/>
      <c r="M746" s="228"/>
    </row>
    <row r="747" spans="1:13" x14ac:dyDescent="0.2">
      <c r="A747" s="224" t="s">
        <v>3403</v>
      </c>
      <c r="B747" s="225">
        <v>2.0699999999999998</v>
      </c>
      <c r="C747" s="226">
        <v>1.837</v>
      </c>
      <c r="D747" s="227">
        <f t="shared" si="23"/>
        <v>-0.11256038647342992</v>
      </c>
      <c r="E747" s="226">
        <v>1.899</v>
      </c>
      <c r="F747" s="227">
        <f t="shared" si="22"/>
        <v>-8.260869565217388E-2</v>
      </c>
      <c r="G747" s="184"/>
      <c r="H747" s="184"/>
      <c r="I747" s="228"/>
      <c r="K747" s="228"/>
      <c r="M747" s="228"/>
    </row>
    <row r="748" spans="1:13" x14ac:dyDescent="0.2">
      <c r="A748" s="224" t="s">
        <v>3404</v>
      </c>
      <c r="B748" s="225">
        <v>1.0960000000000001</v>
      </c>
      <c r="C748" s="226">
        <v>1.05</v>
      </c>
      <c r="D748" s="227">
        <f t="shared" si="23"/>
        <v>-4.1970802919708117E-2</v>
      </c>
      <c r="E748" s="226">
        <v>1.0640000000000001</v>
      </c>
      <c r="F748" s="227">
        <f t="shared" si="22"/>
        <v>-2.9197080291970878E-2</v>
      </c>
      <c r="G748" s="184"/>
      <c r="H748" s="184"/>
      <c r="I748" s="228"/>
      <c r="K748" s="228"/>
      <c r="M748" s="228"/>
    </row>
    <row r="749" spans="1:13" x14ac:dyDescent="0.2">
      <c r="A749" s="224" t="s">
        <v>3405</v>
      </c>
      <c r="B749" s="225">
        <v>1.27</v>
      </c>
      <c r="C749" s="226">
        <v>1.339</v>
      </c>
      <c r="D749" s="227">
        <f t="shared" si="23"/>
        <v>5.4330708661417315E-2</v>
      </c>
      <c r="E749" s="226">
        <v>1.325</v>
      </c>
      <c r="F749" s="227">
        <f t="shared" si="22"/>
        <v>4.3307086614173151E-2</v>
      </c>
      <c r="G749" s="184"/>
      <c r="H749" s="184"/>
      <c r="I749" s="228"/>
      <c r="K749" s="228"/>
      <c r="M749" s="228"/>
    </row>
    <row r="750" spans="1:13" x14ac:dyDescent="0.2">
      <c r="A750" s="224" t="s">
        <v>3406</v>
      </c>
      <c r="B750" s="225">
        <v>1.151</v>
      </c>
      <c r="C750" s="226">
        <v>1.103</v>
      </c>
      <c r="D750" s="227">
        <f t="shared" si="23"/>
        <v>-4.1702867072111238E-2</v>
      </c>
      <c r="E750" s="226">
        <v>1.1180000000000001</v>
      </c>
      <c r="F750" s="227">
        <f t="shared" si="22"/>
        <v>-2.8670721112076358E-2</v>
      </c>
      <c r="G750" s="184"/>
      <c r="H750" s="184"/>
      <c r="I750" s="228"/>
      <c r="K750" s="228"/>
      <c r="M750" s="228"/>
    </row>
    <row r="751" spans="1:13" x14ac:dyDescent="0.2">
      <c r="A751" s="224" t="s">
        <v>3407</v>
      </c>
      <c r="B751" s="225">
        <v>1.0960000000000001</v>
      </c>
      <c r="C751" s="226">
        <v>1.05</v>
      </c>
      <c r="D751" s="227">
        <f t="shared" si="23"/>
        <v>-4.1970802919708117E-2</v>
      </c>
      <c r="E751" s="226">
        <v>1.0640000000000001</v>
      </c>
      <c r="F751" s="227">
        <f t="shared" si="22"/>
        <v>-2.9197080291970878E-2</v>
      </c>
      <c r="G751" s="184"/>
      <c r="H751" s="184"/>
      <c r="I751" s="228"/>
      <c r="K751" s="228"/>
      <c r="M751" s="228"/>
    </row>
    <row r="752" spans="1:13" x14ac:dyDescent="0.2">
      <c r="A752" s="224" t="s">
        <v>3408</v>
      </c>
      <c r="B752" s="225">
        <v>1.4</v>
      </c>
      <c r="C752" s="226">
        <v>1.4179999999999999</v>
      </c>
      <c r="D752" s="227">
        <f t="shared" si="23"/>
        <v>1.28571428571429E-2</v>
      </c>
      <c r="E752" s="226">
        <v>1.417</v>
      </c>
      <c r="F752" s="227">
        <f t="shared" si="22"/>
        <v>1.2142857142857233E-2</v>
      </c>
      <c r="G752" s="184"/>
      <c r="H752" s="184"/>
      <c r="I752" s="228"/>
      <c r="K752" s="228"/>
      <c r="M752" s="228"/>
    </row>
    <row r="753" spans="1:13" x14ac:dyDescent="0.2">
      <c r="A753" s="224" t="s">
        <v>3409</v>
      </c>
      <c r="B753" s="225">
        <v>2.5150000000000001</v>
      </c>
      <c r="C753" s="226">
        <v>4.0010000000000003</v>
      </c>
      <c r="D753" s="227">
        <f t="shared" si="23"/>
        <v>0.59085487077534804</v>
      </c>
      <c r="E753" s="226">
        <v>3.6379999999999999</v>
      </c>
      <c r="F753" s="227">
        <f t="shared" si="22"/>
        <v>0.44652087475149105</v>
      </c>
      <c r="G753" s="184"/>
      <c r="H753" s="184"/>
      <c r="I753" s="228"/>
      <c r="K753" s="228"/>
      <c r="M753" s="228"/>
    </row>
    <row r="754" spans="1:13" x14ac:dyDescent="0.2">
      <c r="A754" s="224" t="s">
        <v>3410</v>
      </c>
      <c r="B754" s="225">
        <v>1.0960000000000001</v>
      </c>
      <c r="C754" s="226">
        <v>1.107</v>
      </c>
      <c r="D754" s="227">
        <f t="shared" si="23"/>
        <v>1.0036496350364965E-2</v>
      </c>
      <c r="E754" s="226">
        <v>1.107</v>
      </c>
      <c r="F754" s="227">
        <f t="shared" si="22"/>
        <v>1.0036496350364965E-2</v>
      </c>
      <c r="G754" s="184"/>
      <c r="H754" s="184"/>
      <c r="I754" s="228"/>
      <c r="K754" s="228"/>
      <c r="M754" s="228"/>
    </row>
    <row r="755" spans="1:13" x14ac:dyDescent="0.2">
      <c r="A755" s="224" t="s">
        <v>3411</v>
      </c>
      <c r="B755" s="225">
        <v>1.0960000000000001</v>
      </c>
      <c r="C755" s="226">
        <v>1.071</v>
      </c>
      <c r="D755" s="227">
        <f t="shared" si="23"/>
        <v>-2.2810218978102315E-2</v>
      </c>
      <c r="E755" s="226">
        <v>1.079</v>
      </c>
      <c r="F755" s="227">
        <f t="shared" si="22"/>
        <v>-1.5510948905109623E-2</v>
      </c>
      <c r="G755" s="184"/>
      <c r="H755" s="184"/>
      <c r="I755" s="228"/>
      <c r="K755" s="228"/>
      <c r="M755" s="228"/>
    </row>
    <row r="756" spans="1:13" x14ac:dyDescent="0.2">
      <c r="A756" s="224" t="s">
        <v>3412</v>
      </c>
      <c r="B756" s="225">
        <v>1.0960000000000001</v>
      </c>
      <c r="C756" s="226">
        <v>1.071</v>
      </c>
      <c r="D756" s="227">
        <f t="shared" si="23"/>
        <v>-2.2810218978102315E-2</v>
      </c>
      <c r="E756" s="226">
        <v>1.079</v>
      </c>
      <c r="F756" s="227">
        <f t="shared" si="22"/>
        <v>-1.5510948905109623E-2</v>
      </c>
      <c r="G756" s="184"/>
      <c r="H756" s="184"/>
      <c r="I756" s="228"/>
      <c r="K756" s="228"/>
      <c r="M756" s="228"/>
    </row>
    <row r="757" spans="1:13" x14ac:dyDescent="0.2">
      <c r="A757" s="224" t="s">
        <v>3413</v>
      </c>
      <c r="B757" s="225">
        <v>1.0960000000000001</v>
      </c>
      <c r="C757" s="226">
        <v>1.071</v>
      </c>
      <c r="D757" s="227">
        <f t="shared" si="23"/>
        <v>-2.2810218978102315E-2</v>
      </c>
      <c r="E757" s="226">
        <v>1.079</v>
      </c>
      <c r="F757" s="227">
        <f t="shared" si="22"/>
        <v>-1.5510948905109623E-2</v>
      </c>
      <c r="G757" s="184"/>
      <c r="H757" s="184"/>
      <c r="I757" s="228"/>
      <c r="K757" s="228"/>
      <c r="M757" s="228"/>
    </row>
    <row r="758" spans="1:13" x14ac:dyDescent="0.2">
      <c r="A758" s="224" t="s">
        <v>3414</v>
      </c>
      <c r="B758" s="225">
        <v>1.27</v>
      </c>
      <c r="C758" s="226">
        <v>1.391</v>
      </c>
      <c r="D758" s="227">
        <f t="shared" si="23"/>
        <v>9.5275590551181066E-2</v>
      </c>
      <c r="E758" s="226">
        <v>1.3640000000000001</v>
      </c>
      <c r="F758" s="227">
        <f t="shared" si="22"/>
        <v>7.401574803149602E-2</v>
      </c>
      <c r="G758" s="184"/>
      <c r="H758" s="184"/>
      <c r="I758" s="228"/>
      <c r="K758" s="228"/>
      <c r="M758" s="228"/>
    </row>
    <row r="759" spans="1:13" x14ac:dyDescent="0.2">
      <c r="A759" s="224" t="s">
        <v>3415</v>
      </c>
      <c r="B759" s="225">
        <v>1.2090000000000001</v>
      </c>
      <c r="C759" s="226">
        <v>1.244</v>
      </c>
      <c r="D759" s="227">
        <f t="shared" si="23"/>
        <v>2.8949545078577277E-2</v>
      </c>
      <c r="E759" s="226">
        <v>1.238</v>
      </c>
      <c r="F759" s="227">
        <f t="shared" si="22"/>
        <v>2.3986765922249687E-2</v>
      </c>
      <c r="G759" s="184"/>
      <c r="H759" s="184"/>
      <c r="I759" s="228"/>
      <c r="K759" s="228"/>
      <c r="M759" s="228"/>
    </row>
    <row r="760" spans="1:13" x14ac:dyDescent="0.2">
      <c r="A760" s="224" t="s">
        <v>3416</v>
      </c>
      <c r="B760" s="225">
        <v>2.5150000000000001</v>
      </c>
      <c r="C760" s="226">
        <v>3.1429999999999998</v>
      </c>
      <c r="D760" s="227">
        <f t="shared" si="23"/>
        <v>0.24970178926441333</v>
      </c>
      <c r="E760" s="226">
        <v>2.9929999999999999</v>
      </c>
      <c r="F760" s="227">
        <f t="shared" si="22"/>
        <v>0.19005964214711724</v>
      </c>
      <c r="G760" s="184"/>
      <c r="H760" s="184"/>
      <c r="I760" s="228"/>
      <c r="K760" s="228"/>
      <c r="M760" s="228"/>
    </row>
    <row r="761" spans="1:13" x14ac:dyDescent="0.2">
      <c r="A761" s="224" t="s">
        <v>3417</v>
      </c>
      <c r="B761" s="225">
        <v>1.786</v>
      </c>
      <c r="C761" s="226">
        <v>1.496</v>
      </c>
      <c r="D761" s="227">
        <f t="shared" si="23"/>
        <v>-0.16237402015677493</v>
      </c>
      <c r="E761" s="226">
        <v>1.5720000000000001</v>
      </c>
      <c r="F761" s="227">
        <f t="shared" si="22"/>
        <v>-0.11982082866741317</v>
      </c>
      <c r="G761" s="184"/>
      <c r="H761" s="184"/>
      <c r="I761" s="228"/>
      <c r="K761" s="228"/>
      <c r="M761" s="228"/>
    </row>
    <row r="762" spans="1:13" x14ac:dyDescent="0.2">
      <c r="A762" s="224" t="s">
        <v>3418</v>
      </c>
      <c r="B762" s="225">
        <v>1.27</v>
      </c>
      <c r="C762" s="226">
        <v>1.0840000000000001</v>
      </c>
      <c r="D762" s="227">
        <f t="shared" si="23"/>
        <v>-0.14645669291338581</v>
      </c>
      <c r="E762" s="226">
        <v>1.133</v>
      </c>
      <c r="F762" s="227">
        <f t="shared" si="22"/>
        <v>-0.10787401574803146</v>
      </c>
      <c r="G762" s="184"/>
      <c r="H762" s="184"/>
      <c r="I762" s="228"/>
      <c r="K762" s="228"/>
      <c r="M762" s="228"/>
    </row>
    <row r="763" spans="1:13" x14ac:dyDescent="0.2">
      <c r="A763" s="224" t="s">
        <v>3419</v>
      </c>
      <c r="B763" s="225">
        <v>1.786</v>
      </c>
      <c r="C763" s="226">
        <v>1.496</v>
      </c>
      <c r="D763" s="227">
        <f t="shared" si="23"/>
        <v>-0.16237402015677493</v>
      </c>
      <c r="E763" s="226">
        <v>1.5720000000000001</v>
      </c>
      <c r="F763" s="227">
        <f t="shared" si="22"/>
        <v>-0.11982082866741317</v>
      </c>
      <c r="G763" s="184"/>
      <c r="H763" s="184"/>
      <c r="I763" s="228"/>
      <c r="K763" s="228"/>
      <c r="M763" s="228"/>
    </row>
    <row r="764" spans="1:13" x14ac:dyDescent="0.2">
      <c r="A764" s="224" t="s">
        <v>3420</v>
      </c>
      <c r="B764" s="225">
        <v>1.431</v>
      </c>
      <c r="C764" s="226">
        <v>1.454</v>
      </c>
      <c r="D764" s="227">
        <f t="shared" si="23"/>
        <v>1.6072676450034962E-2</v>
      </c>
      <c r="E764" s="226">
        <v>1.452</v>
      </c>
      <c r="F764" s="227">
        <f t="shared" si="22"/>
        <v>1.467505241090139E-2</v>
      </c>
      <c r="G764" s="184"/>
      <c r="H764" s="184"/>
      <c r="I764" s="228"/>
      <c r="K764" s="228"/>
      <c r="M764" s="228"/>
    </row>
    <row r="765" spans="1:13" x14ac:dyDescent="0.2">
      <c r="A765" s="224" t="s">
        <v>3421</v>
      </c>
      <c r="B765" s="225">
        <v>1.9179999999999999</v>
      </c>
      <c r="C765" s="226">
        <v>1.482</v>
      </c>
      <c r="D765" s="227">
        <f t="shared" si="23"/>
        <v>-0.22732012513034405</v>
      </c>
      <c r="E765" s="226">
        <v>1.595</v>
      </c>
      <c r="F765" s="227">
        <f t="shared" si="22"/>
        <v>-0.16840458811261727</v>
      </c>
      <c r="G765" s="184"/>
      <c r="H765" s="184"/>
      <c r="I765" s="228"/>
      <c r="K765" s="228"/>
      <c r="M765" s="228"/>
    </row>
    <row r="766" spans="1:13" x14ac:dyDescent="0.2">
      <c r="A766" s="224" t="s">
        <v>3422</v>
      </c>
      <c r="B766" s="225">
        <v>1.1759999999999999</v>
      </c>
      <c r="C766" s="226">
        <v>1.238</v>
      </c>
      <c r="D766" s="227">
        <f t="shared" si="23"/>
        <v>5.2721088435374153E-2</v>
      </c>
      <c r="E766" s="226">
        <v>1.2250000000000001</v>
      </c>
      <c r="F766" s="227">
        <f t="shared" si="22"/>
        <v>4.1666666666666741E-2</v>
      </c>
      <c r="G766" s="184"/>
      <c r="H766" s="184"/>
      <c r="I766" s="228"/>
      <c r="K766" s="228"/>
      <c r="M766" s="228"/>
    </row>
    <row r="767" spans="1:13" x14ac:dyDescent="0.2">
      <c r="A767" s="224" t="s">
        <v>3423</v>
      </c>
      <c r="B767" s="225">
        <v>1.9179999999999999</v>
      </c>
      <c r="C767" s="226">
        <v>1.482</v>
      </c>
      <c r="D767" s="227">
        <f t="shared" si="23"/>
        <v>-0.22732012513034405</v>
      </c>
      <c r="E767" s="226">
        <v>1.595</v>
      </c>
      <c r="F767" s="227">
        <f t="shared" si="22"/>
        <v>-0.16840458811261727</v>
      </c>
      <c r="G767" s="184"/>
      <c r="H767" s="184"/>
      <c r="I767" s="228"/>
      <c r="K767" s="228"/>
      <c r="M767" s="228"/>
    </row>
    <row r="768" spans="1:13" x14ac:dyDescent="0.2">
      <c r="A768" s="224" t="s">
        <v>3424</v>
      </c>
      <c r="B768" s="225">
        <v>1.044</v>
      </c>
      <c r="C768" s="226">
        <v>1.032</v>
      </c>
      <c r="D768" s="227">
        <f t="shared" si="23"/>
        <v>-1.1494252873563204E-2</v>
      </c>
      <c r="E768" s="226">
        <v>1.038</v>
      </c>
      <c r="F768" s="227">
        <f t="shared" si="22"/>
        <v>-5.7471264367816577E-3</v>
      </c>
      <c r="G768" s="184"/>
      <c r="H768" s="184"/>
      <c r="I768" s="228"/>
      <c r="K768" s="228"/>
      <c r="M768" s="228"/>
    </row>
    <row r="769" spans="1:13" x14ac:dyDescent="0.2">
      <c r="A769" s="224" t="s">
        <v>3425</v>
      </c>
      <c r="B769" s="225">
        <v>1.2090000000000001</v>
      </c>
      <c r="C769" s="226">
        <v>0.92200000000000004</v>
      </c>
      <c r="D769" s="227">
        <f t="shared" si="23"/>
        <v>-0.23738626964433418</v>
      </c>
      <c r="E769" s="226">
        <v>0.996</v>
      </c>
      <c r="F769" s="227">
        <f t="shared" si="22"/>
        <v>-0.1761786600496279</v>
      </c>
      <c r="G769" s="184"/>
      <c r="H769" s="184"/>
      <c r="I769" s="228"/>
      <c r="K769" s="228"/>
      <c r="M769" s="228"/>
    </row>
    <row r="770" spans="1:13" x14ac:dyDescent="0.2">
      <c r="A770" s="224" t="s">
        <v>3426</v>
      </c>
      <c r="B770" s="225">
        <v>1.044</v>
      </c>
      <c r="C770" s="226">
        <v>1.032</v>
      </c>
      <c r="D770" s="227">
        <f t="shared" si="23"/>
        <v>-1.1494252873563204E-2</v>
      </c>
      <c r="E770" s="226">
        <v>1.038</v>
      </c>
      <c r="F770" s="227">
        <f t="shared" si="22"/>
        <v>-5.7471264367816577E-3</v>
      </c>
      <c r="G770" s="184"/>
      <c r="H770" s="184"/>
      <c r="I770" s="228"/>
      <c r="K770" s="228"/>
      <c r="M770" s="228"/>
    </row>
    <row r="771" spans="1:13" x14ac:dyDescent="0.2">
      <c r="A771" s="224" t="s">
        <v>3427</v>
      </c>
      <c r="B771" s="225">
        <v>1.2090000000000001</v>
      </c>
      <c r="C771" s="226">
        <v>1.06</v>
      </c>
      <c r="D771" s="227">
        <f t="shared" si="23"/>
        <v>-0.12324234904880071</v>
      </c>
      <c r="E771" s="226">
        <v>1.1000000000000001</v>
      </c>
      <c r="F771" s="227">
        <f t="shared" si="22"/>
        <v>-9.0157154673283668E-2</v>
      </c>
      <c r="G771" s="184"/>
      <c r="H771" s="184"/>
      <c r="I771" s="228"/>
      <c r="K771" s="228"/>
      <c r="M771" s="228"/>
    </row>
    <row r="772" spans="1:13" x14ac:dyDescent="0.2">
      <c r="A772" s="224" t="s">
        <v>3428</v>
      </c>
      <c r="B772" s="225">
        <v>1.2090000000000001</v>
      </c>
      <c r="C772" s="226">
        <v>1.2230000000000001</v>
      </c>
      <c r="D772" s="227">
        <f t="shared" si="23"/>
        <v>1.1579818031431044E-2</v>
      </c>
      <c r="E772" s="226">
        <v>1.222</v>
      </c>
      <c r="F772" s="227">
        <f t="shared" si="22"/>
        <v>1.0752688172043001E-2</v>
      </c>
      <c r="G772" s="184"/>
      <c r="H772" s="184"/>
      <c r="I772" s="228"/>
      <c r="K772" s="228"/>
      <c r="M772" s="228"/>
    </row>
    <row r="773" spans="1:13" x14ac:dyDescent="0.2">
      <c r="A773" s="224" t="s">
        <v>3429</v>
      </c>
      <c r="B773" s="225">
        <v>1.0960000000000001</v>
      </c>
      <c r="C773" s="226">
        <v>1.032</v>
      </c>
      <c r="D773" s="227">
        <f t="shared" si="23"/>
        <v>-5.8394160583941646E-2</v>
      </c>
      <c r="E773" s="226">
        <v>1.0509999999999999</v>
      </c>
      <c r="F773" s="227">
        <f t="shared" si="22"/>
        <v>-4.10583941605841E-2</v>
      </c>
      <c r="G773" s="184"/>
      <c r="H773" s="184"/>
      <c r="I773" s="228"/>
      <c r="K773" s="228"/>
      <c r="M773" s="228"/>
    </row>
    <row r="774" spans="1:13" x14ac:dyDescent="0.2">
      <c r="A774" s="224" t="s">
        <v>3430</v>
      </c>
      <c r="B774" s="225">
        <v>1.2090000000000001</v>
      </c>
      <c r="C774" s="226">
        <v>1.087</v>
      </c>
      <c r="D774" s="227">
        <f t="shared" si="23"/>
        <v>-0.10090984284532678</v>
      </c>
      <c r="E774" s="226">
        <v>1.1200000000000001</v>
      </c>
      <c r="F774" s="227">
        <f t="shared" si="22"/>
        <v>-7.3614557485525145E-2</v>
      </c>
      <c r="G774" s="184"/>
      <c r="H774" s="184"/>
      <c r="I774" s="228"/>
      <c r="K774" s="228"/>
      <c r="M774" s="228"/>
    </row>
    <row r="775" spans="1:13" x14ac:dyDescent="0.2">
      <c r="A775" s="224" t="s">
        <v>3431</v>
      </c>
      <c r="B775" s="225">
        <v>1.2090000000000001</v>
      </c>
      <c r="C775" s="226">
        <v>1.0389999999999999</v>
      </c>
      <c r="D775" s="227">
        <f t="shared" si="23"/>
        <v>-0.14061207609594717</v>
      </c>
      <c r="E775" s="226">
        <v>1.0840000000000001</v>
      </c>
      <c r="F775" s="227">
        <f t="shared" si="22"/>
        <v>-0.10339123242349046</v>
      </c>
      <c r="G775" s="184"/>
      <c r="H775" s="184"/>
      <c r="I775" s="228"/>
      <c r="K775" s="228"/>
      <c r="M775" s="228"/>
    </row>
    <row r="776" spans="1:13" x14ac:dyDescent="0.2">
      <c r="A776" s="224" t="s">
        <v>3432</v>
      </c>
      <c r="B776" s="225">
        <v>2.0699999999999998</v>
      </c>
      <c r="C776" s="226">
        <v>3.1059999999999999</v>
      </c>
      <c r="D776" s="227">
        <f t="shared" si="23"/>
        <v>0.50048309178743966</v>
      </c>
      <c r="E776" s="226">
        <v>2.8530000000000002</v>
      </c>
      <c r="F776" s="227">
        <f t="shared" si="22"/>
        <v>0.37826086956521765</v>
      </c>
      <c r="G776" s="184"/>
      <c r="H776" s="184"/>
      <c r="I776" s="228"/>
      <c r="K776" s="228"/>
      <c r="M776" s="228"/>
    </row>
    <row r="777" spans="1:13" x14ac:dyDescent="0.2">
      <c r="A777" s="224" t="s">
        <v>3433</v>
      </c>
      <c r="B777" s="225">
        <v>1.2090000000000001</v>
      </c>
      <c r="C777" s="226">
        <v>1.0389999999999999</v>
      </c>
      <c r="D777" s="227">
        <f t="shared" si="23"/>
        <v>-0.14061207609594717</v>
      </c>
      <c r="E777" s="226">
        <v>1.0840000000000001</v>
      </c>
      <c r="F777" s="227">
        <f t="shared" si="22"/>
        <v>-0.10339123242349046</v>
      </c>
      <c r="G777" s="184"/>
      <c r="H777" s="184"/>
      <c r="I777" s="228"/>
      <c r="K777" s="228"/>
      <c r="M777" s="228"/>
    </row>
    <row r="778" spans="1:13" x14ac:dyDescent="0.2">
      <c r="A778" s="224" t="s">
        <v>3434</v>
      </c>
      <c r="B778" s="225">
        <v>1.4</v>
      </c>
      <c r="C778" s="226">
        <v>1.248</v>
      </c>
      <c r="D778" s="227">
        <f t="shared" si="23"/>
        <v>-0.10857142857142854</v>
      </c>
      <c r="E778" s="226">
        <v>1.2889999999999999</v>
      </c>
      <c r="F778" s="227">
        <f t="shared" si="22"/>
        <v>-7.9285714285714293E-2</v>
      </c>
      <c r="G778" s="184"/>
      <c r="H778" s="184"/>
      <c r="I778" s="228"/>
      <c r="K778" s="228"/>
      <c r="M778" s="228"/>
    </row>
    <row r="779" spans="1:13" x14ac:dyDescent="0.2">
      <c r="A779" s="224" t="s">
        <v>3435</v>
      </c>
      <c r="B779" s="225">
        <v>2.0699999999999998</v>
      </c>
      <c r="C779" s="226">
        <v>3.1059999999999999</v>
      </c>
      <c r="D779" s="227">
        <f t="shared" si="23"/>
        <v>0.50048309178743966</v>
      </c>
      <c r="E779" s="226">
        <v>2.8530000000000002</v>
      </c>
      <c r="F779" s="227">
        <f t="shared" ref="F779:F842" si="24">E779/B779-1</f>
        <v>0.37826086956521765</v>
      </c>
      <c r="G779" s="184"/>
      <c r="H779" s="184"/>
      <c r="I779" s="228"/>
      <c r="K779" s="228"/>
      <c r="M779" s="228"/>
    </row>
    <row r="780" spans="1:13" x14ac:dyDescent="0.2">
      <c r="A780" s="224" t="s">
        <v>3436</v>
      </c>
      <c r="B780" s="225">
        <v>1.621</v>
      </c>
      <c r="C780" s="226">
        <v>1.375</v>
      </c>
      <c r="D780" s="227">
        <f t="shared" ref="D780:D843" si="25">C780/B780-1</f>
        <v>-0.15175817396668723</v>
      </c>
      <c r="E780" s="226">
        <v>1.44</v>
      </c>
      <c r="F780" s="227">
        <f t="shared" si="24"/>
        <v>-0.1116594694632943</v>
      </c>
      <c r="G780" s="184"/>
      <c r="H780" s="184"/>
      <c r="I780" s="228"/>
      <c r="K780" s="228"/>
      <c r="M780" s="228"/>
    </row>
    <row r="781" spans="1:13" x14ac:dyDescent="0.2">
      <c r="A781" s="224" t="s">
        <v>3437</v>
      </c>
      <c r="B781" s="225">
        <v>1.27</v>
      </c>
      <c r="C781" s="226">
        <v>1.109</v>
      </c>
      <c r="D781" s="227">
        <f t="shared" si="25"/>
        <v>-0.12677165354330711</v>
      </c>
      <c r="E781" s="226">
        <v>1.1519999999999999</v>
      </c>
      <c r="F781" s="227">
        <f t="shared" si="24"/>
        <v>-9.2913385826771777E-2</v>
      </c>
      <c r="G781" s="184"/>
      <c r="H781" s="184"/>
      <c r="I781" s="228"/>
      <c r="K781" s="228"/>
      <c r="M781" s="228"/>
    </row>
    <row r="782" spans="1:13" x14ac:dyDescent="0.2">
      <c r="A782" s="224" t="s">
        <v>3438</v>
      </c>
      <c r="B782" s="225">
        <v>0.93600000000000005</v>
      </c>
      <c r="C782" s="226">
        <v>1.2190000000000001</v>
      </c>
      <c r="D782" s="227">
        <f t="shared" si="25"/>
        <v>0.30235042735042739</v>
      </c>
      <c r="E782" s="226">
        <v>1.151</v>
      </c>
      <c r="F782" s="227">
        <f t="shared" si="24"/>
        <v>0.22970085470085455</v>
      </c>
      <c r="G782" s="184"/>
      <c r="H782" s="184"/>
      <c r="I782" s="228"/>
      <c r="K782" s="228"/>
      <c r="M782" s="228"/>
    </row>
    <row r="783" spans="1:13" x14ac:dyDescent="0.2">
      <c r="A783" s="224" t="s">
        <v>3439</v>
      </c>
      <c r="B783" s="225">
        <v>1.3169999999999999</v>
      </c>
      <c r="C783" s="226">
        <v>1.7450000000000001</v>
      </c>
      <c r="D783" s="227">
        <f t="shared" si="25"/>
        <v>0.32498101746393337</v>
      </c>
      <c r="E783" s="226">
        <v>1.6419999999999999</v>
      </c>
      <c r="F783" s="227">
        <f t="shared" si="24"/>
        <v>0.24677296886864086</v>
      </c>
      <c r="G783" s="184"/>
      <c r="H783" s="184"/>
      <c r="I783" s="228"/>
      <c r="K783" s="228"/>
      <c r="M783" s="228"/>
    </row>
    <row r="784" spans="1:13" x14ac:dyDescent="0.2">
      <c r="A784" s="224" t="s">
        <v>3440</v>
      </c>
      <c r="B784" s="225">
        <v>0.84899999999999998</v>
      </c>
      <c r="C784" s="226">
        <v>0.86599999999999999</v>
      </c>
      <c r="D784" s="227">
        <f t="shared" si="25"/>
        <v>2.0023557126030544E-2</v>
      </c>
      <c r="E784" s="226">
        <v>0.86399999999999999</v>
      </c>
      <c r="F784" s="227">
        <f t="shared" si="24"/>
        <v>1.7667844522968323E-2</v>
      </c>
      <c r="G784" s="184"/>
      <c r="H784" s="184"/>
      <c r="I784" s="228"/>
      <c r="K784" s="228"/>
      <c r="M784" s="228"/>
    </row>
    <row r="785" spans="1:13" x14ac:dyDescent="0.2">
      <c r="A785" s="224" t="s">
        <v>3441</v>
      </c>
      <c r="B785" s="225">
        <v>0.89100000000000001</v>
      </c>
      <c r="C785" s="226">
        <v>0.90700000000000003</v>
      </c>
      <c r="D785" s="227">
        <f t="shared" si="25"/>
        <v>1.7957351290684542E-2</v>
      </c>
      <c r="E785" s="226">
        <v>0.90500000000000003</v>
      </c>
      <c r="F785" s="227">
        <f t="shared" si="24"/>
        <v>1.5712682379348974E-2</v>
      </c>
      <c r="G785" s="184"/>
      <c r="H785" s="184"/>
      <c r="I785" s="228"/>
      <c r="K785" s="228"/>
      <c r="M785" s="228"/>
    </row>
    <row r="786" spans="1:13" x14ac:dyDescent="0.2">
      <c r="A786" s="224" t="s">
        <v>3442</v>
      </c>
      <c r="B786" s="225">
        <v>0.84899999999999998</v>
      </c>
      <c r="C786" s="226">
        <v>0.85799999999999998</v>
      </c>
      <c r="D786" s="227">
        <f t="shared" si="25"/>
        <v>1.0600706713780994E-2</v>
      </c>
      <c r="E786" s="226">
        <v>0.85799999999999998</v>
      </c>
      <c r="F786" s="227">
        <f t="shared" si="24"/>
        <v>1.0600706713780994E-2</v>
      </c>
      <c r="G786" s="184"/>
      <c r="H786" s="184"/>
      <c r="I786" s="228"/>
      <c r="K786" s="228"/>
      <c r="M786" s="228"/>
    </row>
    <row r="787" spans="1:13" x14ac:dyDescent="0.2">
      <c r="A787" s="224" t="s">
        <v>3443</v>
      </c>
      <c r="B787" s="225">
        <v>1.413</v>
      </c>
      <c r="C787" s="226">
        <v>1.2629999999999999</v>
      </c>
      <c r="D787" s="227">
        <f t="shared" si="25"/>
        <v>-0.10615711252653937</v>
      </c>
      <c r="E787" s="226">
        <v>1.304</v>
      </c>
      <c r="F787" s="227">
        <f t="shared" si="24"/>
        <v>-7.7140835102618488E-2</v>
      </c>
      <c r="G787" s="184"/>
      <c r="H787" s="184"/>
      <c r="I787" s="228"/>
      <c r="K787" s="228"/>
      <c r="M787" s="228"/>
    </row>
    <row r="788" spans="1:13" x14ac:dyDescent="0.2">
      <c r="A788" s="224" t="s">
        <v>3444</v>
      </c>
      <c r="B788" s="225">
        <v>1.107</v>
      </c>
      <c r="C788" s="226">
        <v>1.125</v>
      </c>
      <c r="D788" s="227">
        <f t="shared" si="25"/>
        <v>1.6260162601626105E-2</v>
      </c>
      <c r="E788" s="226">
        <v>1.123</v>
      </c>
      <c r="F788" s="227">
        <f t="shared" si="24"/>
        <v>1.4453477868112019E-2</v>
      </c>
      <c r="G788" s="184"/>
      <c r="H788" s="184"/>
      <c r="I788" s="228"/>
      <c r="K788" s="228"/>
      <c r="M788" s="228"/>
    </row>
    <row r="789" spans="1:13" x14ac:dyDescent="0.2">
      <c r="A789" s="224" t="s">
        <v>3445</v>
      </c>
      <c r="B789" s="225">
        <v>1.345</v>
      </c>
      <c r="C789" s="226">
        <v>1.135</v>
      </c>
      <c r="D789" s="227">
        <f t="shared" si="25"/>
        <v>-0.15613382899628248</v>
      </c>
      <c r="E789" s="226">
        <v>1.1910000000000001</v>
      </c>
      <c r="F789" s="227">
        <f t="shared" si="24"/>
        <v>-0.11449814126394042</v>
      </c>
      <c r="G789" s="184"/>
      <c r="H789" s="184"/>
      <c r="I789" s="228"/>
      <c r="K789" s="228"/>
      <c r="M789" s="228"/>
    </row>
    <row r="790" spans="1:13" x14ac:dyDescent="0.2">
      <c r="A790" s="224" t="s">
        <v>3446</v>
      </c>
      <c r="B790" s="225">
        <v>1.083</v>
      </c>
      <c r="C790" s="226">
        <v>1.0409999999999999</v>
      </c>
      <c r="D790" s="227">
        <f t="shared" si="25"/>
        <v>-3.8781163434903121E-2</v>
      </c>
      <c r="E790" s="226">
        <v>1.054</v>
      </c>
      <c r="F790" s="227">
        <f t="shared" si="24"/>
        <v>-2.6777469990766356E-2</v>
      </c>
      <c r="G790" s="184"/>
      <c r="H790" s="184"/>
      <c r="I790" s="228"/>
      <c r="K790" s="228"/>
      <c r="M790" s="228"/>
    </row>
    <row r="791" spans="1:13" x14ac:dyDescent="0.2">
      <c r="A791" s="224" t="s">
        <v>3447</v>
      </c>
      <c r="B791" s="225">
        <v>0.93600000000000005</v>
      </c>
      <c r="C791" s="226">
        <v>0.92100000000000004</v>
      </c>
      <c r="D791" s="227">
        <f t="shared" si="25"/>
        <v>-1.602564102564108E-2</v>
      </c>
      <c r="E791" s="226">
        <v>0.92700000000000005</v>
      </c>
      <c r="F791" s="227">
        <f t="shared" si="24"/>
        <v>-9.6153846153845812E-3</v>
      </c>
      <c r="G791" s="184"/>
      <c r="H791" s="184"/>
      <c r="I791" s="228"/>
      <c r="K791" s="228"/>
      <c r="M791" s="228"/>
    </row>
    <row r="792" spans="1:13" x14ac:dyDescent="0.2">
      <c r="A792" s="224" t="s">
        <v>3448</v>
      </c>
      <c r="B792" s="225">
        <v>0.98199999999999998</v>
      </c>
      <c r="C792" s="226">
        <v>0.96299999999999997</v>
      </c>
      <c r="D792" s="227">
        <f t="shared" si="25"/>
        <v>-1.9348268839103899E-2</v>
      </c>
      <c r="E792" s="226">
        <v>0.97</v>
      </c>
      <c r="F792" s="227">
        <f t="shared" si="24"/>
        <v>-1.2219959266802416E-2</v>
      </c>
      <c r="G792" s="184"/>
      <c r="H792" s="184"/>
      <c r="I792" s="228"/>
      <c r="K792" s="228"/>
      <c r="M792" s="228"/>
    </row>
    <row r="793" spans="1:13" x14ac:dyDescent="0.2">
      <c r="A793" s="224" t="s">
        <v>3449</v>
      </c>
      <c r="B793" s="225">
        <v>1.083</v>
      </c>
      <c r="C793" s="226">
        <v>1.0409999999999999</v>
      </c>
      <c r="D793" s="227">
        <f t="shared" si="25"/>
        <v>-3.8781163434903121E-2</v>
      </c>
      <c r="E793" s="226">
        <v>1.054</v>
      </c>
      <c r="F793" s="227">
        <f t="shared" si="24"/>
        <v>-2.6777469990766356E-2</v>
      </c>
      <c r="G793" s="184"/>
      <c r="H793" s="184"/>
      <c r="I793" s="228"/>
      <c r="K793" s="228"/>
      <c r="M793" s="228"/>
    </row>
    <row r="794" spans="1:13" x14ac:dyDescent="0.2">
      <c r="A794" s="229" t="s">
        <v>3450</v>
      </c>
      <c r="B794" s="230">
        <v>1.254</v>
      </c>
      <c r="C794" s="231">
        <v>1.3240000000000001</v>
      </c>
      <c r="D794" s="232">
        <f t="shared" si="25"/>
        <v>5.5821371610845327E-2</v>
      </c>
      <c r="E794" s="231">
        <v>1.31</v>
      </c>
      <c r="F794" s="232">
        <f t="shared" si="24"/>
        <v>4.4657097288676173E-2</v>
      </c>
      <c r="G794" s="184"/>
      <c r="H794" s="184"/>
      <c r="I794" s="228"/>
      <c r="K794" s="228"/>
      <c r="M794" s="228"/>
    </row>
    <row r="795" spans="1:13" x14ac:dyDescent="0.2">
      <c r="A795" s="233" t="s">
        <v>3451</v>
      </c>
      <c r="B795" s="234">
        <v>1.0309999999999999</v>
      </c>
      <c r="C795" s="235">
        <v>1.0269999999999999</v>
      </c>
      <c r="D795" s="236">
        <f t="shared" si="25"/>
        <v>-3.8797284190106307E-3</v>
      </c>
      <c r="E795" s="235">
        <v>1.03</v>
      </c>
      <c r="F795" s="236">
        <f t="shared" si="24"/>
        <v>-9.6993210475260216E-4</v>
      </c>
      <c r="G795" s="184"/>
      <c r="H795" s="184"/>
      <c r="I795" s="228"/>
      <c r="K795" s="228"/>
      <c r="M795" s="228"/>
    </row>
    <row r="796" spans="1:13" x14ac:dyDescent="0.2">
      <c r="A796" s="224" t="s">
        <v>3452</v>
      </c>
      <c r="B796" s="225">
        <v>1.0309999999999999</v>
      </c>
      <c r="C796" s="226">
        <v>1.0269999999999999</v>
      </c>
      <c r="D796" s="227">
        <f t="shared" si="25"/>
        <v>-3.8797284190106307E-3</v>
      </c>
      <c r="E796" s="226">
        <v>1.03</v>
      </c>
      <c r="F796" s="227">
        <f t="shared" si="24"/>
        <v>-9.6993210475260216E-4</v>
      </c>
      <c r="G796" s="184"/>
      <c r="H796" s="184"/>
      <c r="I796" s="228"/>
      <c r="K796" s="228"/>
      <c r="M796" s="228"/>
    </row>
    <row r="797" spans="1:13" x14ac:dyDescent="0.2">
      <c r="A797" s="224" t="s">
        <v>3453</v>
      </c>
      <c r="B797" s="225">
        <v>0.89100000000000001</v>
      </c>
      <c r="C797" s="226">
        <v>0.93400000000000005</v>
      </c>
      <c r="D797" s="227">
        <f t="shared" si="25"/>
        <v>4.826038159371504E-2</v>
      </c>
      <c r="E797" s="226">
        <v>0.92500000000000004</v>
      </c>
      <c r="F797" s="227">
        <f t="shared" si="24"/>
        <v>3.8159371492704874E-2</v>
      </c>
      <c r="G797" s="184"/>
      <c r="H797" s="184"/>
      <c r="I797" s="228"/>
      <c r="K797" s="228"/>
      <c r="M797" s="228"/>
    </row>
    <row r="798" spans="1:13" x14ac:dyDescent="0.2">
      <c r="A798" s="224" t="s">
        <v>3454</v>
      </c>
      <c r="B798" s="225">
        <v>1.107</v>
      </c>
      <c r="C798" s="226">
        <v>1.0389999999999999</v>
      </c>
      <c r="D798" s="227">
        <f t="shared" si="25"/>
        <v>-6.1427280939476137E-2</v>
      </c>
      <c r="E798" s="226">
        <v>1.0580000000000001</v>
      </c>
      <c r="F798" s="227">
        <f t="shared" si="24"/>
        <v>-4.4263775971092989E-2</v>
      </c>
      <c r="G798" s="184"/>
      <c r="H798" s="184"/>
      <c r="I798" s="228"/>
      <c r="K798" s="228"/>
      <c r="M798" s="228"/>
    </row>
    <row r="799" spans="1:13" x14ac:dyDescent="0.2">
      <c r="A799" s="224" t="s">
        <v>3455</v>
      </c>
      <c r="B799" s="225">
        <v>1.083</v>
      </c>
      <c r="C799" s="226">
        <v>1.075</v>
      </c>
      <c r="D799" s="227">
        <f t="shared" si="25"/>
        <v>-7.3868882733149066E-3</v>
      </c>
      <c r="E799" s="226">
        <v>1.08</v>
      </c>
      <c r="F799" s="227">
        <f t="shared" si="24"/>
        <v>-2.7700831024929373E-3</v>
      </c>
      <c r="G799" s="184"/>
      <c r="H799" s="184"/>
      <c r="I799" s="228"/>
      <c r="K799" s="228"/>
      <c r="M799" s="228"/>
    </row>
    <row r="800" spans="1:13" x14ac:dyDescent="0.2">
      <c r="A800" s="224" t="s">
        <v>3456</v>
      </c>
      <c r="B800" s="225">
        <v>0.93600000000000005</v>
      </c>
      <c r="C800" s="226">
        <v>0.92800000000000005</v>
      </c>
      <c r="D800" s="227">
        <f t="shared" si="25"/>
        <v>-8.5470085470085166E-3</v>
      </c>
      <c r="E800" s="226">
        <v>0.93200000000000005</v>
      </c>
      <c r="F800" s="227">
        <f t="shared" si="24"/>
        <v>-4.2735042735042583E-3</v>
      </c>
      <c r="G800" s="184"/>
      <c r="H800" s="184"/>
      <c r="I800" s="228"/>
      <c r="K800" s="228"/>
      <c r="M800" s="228"/>
    </row>
    <row r="801" spans="1:13" x14ac:dyDescent="0.2">
      <c r="A801" s="224" t="s">
        <v>3457</v>
      </c>
      <c r="B801" s="225">
        <v>0.93600000000000005</v>
      </c>
      <c r="C801" s="226">
        <v>0.88100000000000001</v>
      </c>
      <c r="D801" s="227">
        <f t="shared" si="25"/>
        <v>-5.8760683760683774E-2</v>
      </c>
      <c r="E801" s="226">
        <v>0.89700000000000002</v>
      </c>
      <c r="F801" s="227">
        <f t="shared" si="24"/>
        <v>-4.1666666666666741E-2</v>
      </c>
      <c r="G801" s="184"/>
      <c r="H801" s="184"/>
      <c r="I801" s="228"/>
      <c r="K801" s="228"/>
      <c r="M801" s="228"/>
    </row>
    <row r="802" spans="1:13" x14ac:dyDescent="0.2">
      <c r="A802" s="224" t="s">
        <v>3458</v>
      </c>
      <c r="B802" s="225">
        <v>1.22</v>
      </c>
      <c r="C802" s="226">
        <v>1.07</v>
      </c>
      <c r="D802" s="227">
        <f t="shared" si="25"/>
        <v>-0.12295081967213106</v>
      </c>
      <c r="E802" s="226">
        <v>1.1100000000000001</v>
      </c>
      <c r="F802" s="227">
        <f t="shared" si="24"/>
        <v>-9.0163934426229386E-2</v>
      </c>
      <c r="G802" s="184"/>
      <c r="H802" s="184"/>
      <c r="I802" s="228"/>
      <c r="K802" s="228"/>
      <c r="M802" s="228"/>
    </row>
    <row r="803" spans="1:13" x14ac:dyDescent="0.2">
      <c r="A803" s="224" t="s">
        <v>3459</v>
      </c>
      <c r="B803" s="225">
        <v>1.107</v>
      </c>
      <c r="C803" s="226">
        <v>1.125</v>
      </c>
      <c r="D803" s="227">
        <f t="shared" si="25"/>
        <v>1.6260162601626105E-2</v>
      </c>
      <c r="E803" s="226">
        <v>1.123</v>
      </c>
      <c r="F803" s="227">
        <f t="shared" si="24"/>
        <v>1.4453477868112019E-2</v>
      </c>
      <c r="G803" s="184"/>
      <c r="H803" s="184"/>
      <c r="I803" s="228"/>
      <c r="K803" s="228"/>
      <c r="M803" s="228"/>
    </row>
    <row r="804" spans="1:13" x14ac:dyDescent="0.2">
      <c r="A804" s="224" t="s">
        <v>3460</v>
      </c>
      <c r="B804" s="225">
        <v>1.2809999999999999</v>
      </c>
      <c r="C804" s="226">
        <v>1.1819999999999999</v>
      </c>
      <c r="D804" s="227">
        <f t="shared" si="25"/>
        <v>-7.7283372365339553E-2</v>
      </c>
      <c r="E804" s="226">
        <v>1.2090000000000001</v>
      </c>
      <c r="F804" s="227">
        <f t="shared" si="24"/>
        <v>-5.6206088992974079E-2</v>
      </c>
      <c r="G804" s="184"/>
      <c r="H804" s="184"/>
      <c r="I804" s="228"/>
      <c r="K804" s="228"/>
      <c r="M804" s="228"/>
    </row>
    <row r="805" spans="1:13" x14ac:dyDescent="0.2">
      <c r="A805" s="224" t="s">
        <v>3461</v>
      </c>
      <c r="B805" s="225">
        <v>0.98199999999999998</v>
      </c>
      <c r="C805" s="226">
        <v>0.96299999999999997</v>
      </c>
      <c r="D805" s="227">
        <f t="shared" si="25"/>
        <v>-1.9348268839103899E-2</v>
      </c>
      <c r="E805" s="226">
        <v>0.97</v>
      </c>
      <c r="F805" s="227">
        <f t="shared" si="24"/>
        <v>-1.2219959266802416E-2</v>
      </c>
      <c r="G805" s="184"/>
      <c r="H805" s="184"/>
      <c r="I805" s="228"/>
      <c r="K805" s="228"/>
      <c r="M805" s="228"/>
    </row>
    <row r="806" spans="1:13" x14ac:dyDescent="0.2">
      <c r="A806" s="224" t="s">
        <v>3462</v>
      </c>
      <c r="B806" s="225">
        <v>0.89100000000000001</v>
      </c>
      <c r="C806" s="226">
        <v>0.90700000000000003</v>
      </c>
      <c r="D806" s="227">
        <f t="shared" si="25"/>
        <v>1.7957351290684542E-2</v>
      </c>
      <c r="E806" s="226">
        <v>0.90500000000000003</v>
      </c>
      <c r="F806" s="227">
        <f t="shared" si="24"/>
        <v>1.5712682379348974E-2</v>
      </c>
      <c r="G806" s="184"/>
      <c r="H806" s="184"/>
      <c r="I806" s="228"/>
      <c r="K806" s="228"/>
      <c r="M806" s="228"/>
    </row>
    <row r="807" spans="1:13" x14ac:dyDescent="0.2">
      <c r="A807" s="224" t="s">
        <v>3463</v>
      </c>
      <c r="B807" s="225">
        <v>0.93600000000000005</v>
      </c>
      <c r="C807" s="226">
        <v>0.91100000000000003</v>
      </c>
      <c r="D807" s="227">
        <f t="shared" si="25"/>
        <v>-2.6709401709401726E-2</v>
      </c>
      <c r="E807" s="226">
        <v>0.91900000000000004</v>
      </c>
      <c r="F807" s="227">
        <f t="shared" si="24"/>
        <v>-1.8162393162393209E-2</v>
      </c>
      <c r="G807" s="184"/>
      <c r="H807" s="184"/>
      <c r="I807" s="228"/>
      <c r="K807" s="228"/>
      <c r="M807" s="228"/>
    </row>
    <row r="808" spans="1:13" x14ac:dyDescent="0.2">
      <c r="A808" s="224" t="s">
        <v>3464</v>
      </c>
      <c r="B808" s="225">
        <v>0.89100000000000001</v>
      </c>
      <c r="C808" s="226">
        <v>0.88300000000000001</v>
      </c>
      <c r="D808" s="227">
        <f t="shared" si="25"/>
        <v>-8.9786756453422711E-3</v>
      </c>
      <c r="E808" s="226">
        <v>0.88700000000000001</v>
      </c>
      <c r="F808" s="227">
        <f t="shared" si="24"/>
        <v>-4.4893378226711356E-3</v>
      </c>
      <c r="G808" s="184"/>
      <c r="H808" s="184"/>
      <c r="I808" s="228"/>
      <c r="K808" s="228"/>
      <c r="M808" s="228"/>
    </row>
    <row r="809" spans="1:13" x14ac:dyDescent="0.2">
      <c r="A809" s="224" t="s">
        <v>3465</v>
      </c>
      <c r="B809" s="225">
        <v>1.0309999999999999</v>
      </c>
      <c r="C809" s="226">
        <v>1.0269999999999999</v>
      </c>
      <c r="D809" s="227">
        <f t="shared" si="25"/>
        <v>-3.8797284190106307E-3</v>
      </c>
      <c r="E809" s="226">
        <v>1.03</v>
      </c>
      <c r="F809" s="227">
        <f t="shared" si="24"/>
        <v>-9.6993210475260216E-4</v>
      </c>
      <c r="G809" s="184"/>
      <c r="H809" s="184"/>
      <c r="I809" s="228"/>
      <c r="K809" s="228"/>
      <c r="M809" s="228"/>
    </row>
    <row r="810" spans="1:13" x14ac:dyDescent="0.2">
      <c r="A810" s="224" t="s">
        <v>3466</v>
      </c>
      <c r="B810" s="225">
        <v>1.345</v>
      </c>
      <c r="C810" s="226">
        <v>1.238</v>
      </c>
      <c r="D810" s="227">
        <f t="shared" si="25"/>
        <v>-7.9553903345724875E-2</v>
      </c>
      <c r="E810" s="226">
        <v>1.268</v>
      </c>
      <c r="F810" s="227">
        <f t="shared" si="24"/>
        <v>-5.7249070631970267E-2</v>
      </c>
      <c r="G810" s="184"/>
      <c r="H810" s="184"/>
      <c r="I810" s="228"/>
      <c r="K810" s="228"/>
      <c r="M810" s="228"/>
    </row>
    <row r="811" spans="1:13" x14ac:dyDescent="0.2">
      <c r="A811" s="224" t="s">
        <v>3467</v>
      </c>
      <c r="B811" s="225">
        <v>1.345</v>
      </c>
      <c r="C811" s="226">
        <v>1.238</v>
      </c>
      <c r="D811" s="227">
        <f t="shared" si="25"/>
        <v>-7.9553903345724875E-2</v>
      </c>
      <c r="E811" s="226">
        <v>1.268</v>
      </c>
      <c r="F811" s="227">
        <f t="shared" si="24"/>
        <v>-5.7249070631970267E-2</v>
      </c>
      <c r="G811" s="184"/>
      <c r="H811" s="184"/>
      <c r="I811" s="228"/>
      <c r="K811" s="228"/>
      <c r="M811" s="228"/>
    </row>
    <row r="812" spans="1:13" x14ac:dyDescent="0.2">
      <c r="A812" s="224" t="s">
        <v>3468</v>
      </c>
      <c r="B812" s="225">
        <v>1.2809999999999999</v>
      </c>
      <c r="C812" s="226">
        <v>1.254</v>
      </c>
      <c r="D812" s="227">
        <f t="shared" si="25"/>
        <v>-2.1077283372365252E-2</v>
      </c>
      <c r="E812" s="226">
        <v>1.264</v>
      </c>
      <c r="F812" s="227">
        <f t="shared" si="24"/>
        <v>-1.3270882123341043E-2</v>
      </c>
      <c r="G812" s="184"/>
      <c r="H812" s="184"/>
      <c r="I812" s="228"/>
      <c r="K812" s="228"/>
      <c r="M812" s="228"/>
    </row>
    <row r="813" spans="1:13" x14ac:dyDescent="0.2">
      <c r="A813" s="224" t="s">
        <v>3469</v>
      </c>
      <c r="B813" s="225">
        <v>0.84899999999999998</v>
      </c>
      <c r="C813" s="226">
        <v>0.91100000000000003</v>
      </c>
      <c r="D813" s="227">
        <f t="shared" si="25"/>
        <v>7.3027090694935293E-2</v>
      </c>
      <c r="E813" s="226">
        <v>0.89800000000000002</v>
      </c>
      <c r="F813" s="227">
        <f t="shared" si="24"/>
        <v>5.7714958775029412E-2</v>
      </c>
      <c r="G813" s="184"/>
      <c r="H813" s="184"/>
      <c r="I813" s="228"/>
      <c r="K813" s="228"/>
      <c r="M813" s="228"/>
    </row>
    <row r="814" spans="1:13" x14ac:dyDescent="0.2">
      <c r="A814" s="224" t="s">
        <v>3470</v>
      </c>
      <c r="B814" s="225">
        <v>1.5580000000000001</v>
      </c>
      <c r="C814" s="226">
        <v>1.296</v>
      </c>
      <c r="D814" s="227">
        <f t="shared" si="25"/>
        <v>-0.16816431322207959</v>
      </c>
      <c r="E814" s="226">
        <v>1.365</v>
      </c>
      <c r="F814" s="227">
        <f t="shared" si="24"/>
        <v>-0.12387676508344037</v>
      </c>
      <c r="G814" s="184"/>
      <c r="H814" s="184"/>
      <c r="I814" s="228"/>
      <c r="K814" s="228"/>
      <c r="M814" s="228"/>
    </row>
    <row r="815" spans="1:13" x14ac:dyDescent="0.2">
      <c r="A815" s="224" t="s">
        <v>3471</v>
      </c>
      <c r="B815" s="225">
        <v>1.383</v>
      </c>
      <c r="C815" s="226">
        <v>1.79</v>
      </c>
      <c r="D815" s="227">
        <f t="shared" si="25"/>
        <v>0.29428778018799706</v>
      </c>
      <c r="E815" s="226">
        <v>1.6919999999999999</v>
      </c>
      <c r="F815" s="227">
        <f t="shared" si="24"/>
        <v>0.22342733188720176</v>
      </c>
      <c r="G815" s="184"/>
      <c r="H815" s="184"/>
      <c r="I815" s="228"/>
      <c r="K815" s="228"/>
      <c r="M815" s="228"/>
    </row>
    <row r="816" spans="1:13" x14ac:dyDescent="0.2">
      <c r="A816" s="224" t="s">
        <v>3472</v>
      </c>
      <c r="B816" s="225">
        <v>1.0309999999999999</v>
      </c>
      <c r="C816" s="226">
        <v>0.98</v>
      </c>
      <c r="D816" s="227">
        <f t="shared" si="25"/>
        <v>-4.946653734238593E-2</v>
      </c>
      <c r="E816" s="226">
        <v>0.995</v>
      </c>
      <c r="F816" s="227">
        <f t="shared" si="24"/>
        <v>-3.4917555771095898E-2</v>
      </c>
      <c r="G816" s="184"/>
      <c r="H816" s="184"/>
      <c r="I816" s="228"/>
      <c r="K816" s="228"/>
      <c r="M816" s="228"/>
    </row>
    <row r="817" spans="1:13" x14ac:dyDescent="0.2">
      <c r="A817" s="224" t="s">
        <v>3473</v>
      </c>
      <c r="B817" s="225">
        <v>0.98199999999999998</v>
      </c>
      <c r="C817" s="226">
        <v>0.87</v>
      </c>
      <c r="D817" s="227">
        <f t="shared" si="25"/>
        <v>-0.11405295315682284</v>
      </c>
      <c r="E817" s="226">
        <v>0.9</v>
      </c>
      <c r="F817" s="227">
        <f t="shared" si="24"/>
        <v>-8.3503054989816694E-2</v>
      </c>
      <c r="G817" s="184"/>
      <c r="H817" s="184"/>
      <c r="I817" s="228"/>
      <c r="K817" s="228"/>
      <c r="M817" s="228"/>
    </row>
    <row r="818" spans="1:13" x14ac:dyDescent="0.2">
      <c r="A818" s="224" t="s">
        <v>3474</v>
      </c>
      <c r="B818" s="225">
        <v>1.0309999999999999</v>
      </c>
      <c r="C818" s="226">
        <v>0.98</v>
      </c>
      <c r="D818" s="227">
        <f t="shared" si="25"/>
        <v>-4.946653734238593E-2</v>
      </c>
      <c r="E818" s="226">
        <v>0.995</v>
      </c>
      <c r="F818" s="227">
        <f t="shared" si="24"/>
        <v>-3.4917555771095898E-2</v>
      </c>
      <c r="G818" s="184"/>
      <c r="H818" s="184"/>
      <c r="I818" s="228"/>
      <c r="K818" s="228"/>
      <c r="M818" s="228"/>
    </row>
    <row r="819" spans="1:13" x14ac:dyDescent="0.2">
      <c r="A819" s="224" t="s">
        <v>3475</v>
      </c>
      <c r="B819" s="225">
        <v>1.0309999999999999</v>
      </c>
      <c r="C819" s="226">
        <v>0.91500000000000004</v>
      </c>
      <c r="D819" s="227">
        <f t="shared" si="25"/>
        <v>-0.11251212415130929</v>
      </c>
      <c r="E819" s="226">
        <v>0.94599999999999995</v>
      </c>
      <c r="F819" s="227">
        <f t="shared" si="24"/>
        <v>-8.2444228903976735E-2</v>
      </c>
      <c r="G819" s="184"/>
      <c r="H819" s="184"/>
      <c r="I819" s="228"/>
      <c r="K819" s="228"/>
      <c r="M819" s="228"/>
    </row>
    <row r="820" spans="1:13" x14ac:dyDescent="0.2">
      <c r="A820" s="224" t="s">
        <v>3476</v>
      </c>
      <c r="B820" s="225">
        <v>1.0309999999999999</v>
      </c>
      <c r="C820" s="226">
        <v>0.96</v>
      </c>
      <c r="D820" s="227">
        <f t="shared" si="25"/>
        <v>-6.8865179437439306E-2</v>
      </c>
      <c r="E820" s="226">
        <v>0.98</v>
      </c>
      <c r="F820" s="227">
        <f t="shared" si="24"/>
        <v>-4.946653734238593E-2</v>
      </c>
      <c r="G820" s="184"/>
      <c r="H820" s="184"/>
      <c r="I820" s="228"/>
      <c r="K820" s="228"/>
      <c r="M820" s="228"/>
    </row>
    <row r="821" spans="1:13" x14ac:dyDescent="0.2">
      <c r="A821" s="224" t="s">
        <v>3477</v>
      </c>
      <c r="B821" s="225">
        <v>0.98199999999999998</v>
      </c>
      <c r="C821" s="226">
        <v>0.87</v>
      </c>
      <c r="D821" s="227">
        <f t="shared" si="25"/>
        <v>-0.11405295315682284</v>
      </c>
      <c r="E821" s="226">
        <v>0.9</v>
      </c>
      <c r="F821" s="227">
        <f t="shared" si="24"/>
        <v>-8.3503054989816694E-2</v>
      </c>
      <c r="G821" s="184"/>
      <c r="H821" s="184"/>
      <c r="I821" s="228"/>
      <c r="K821" s="228"/>
      <c r="M821" s="228"/>
    </row>
    <row r="822" spans="1:13" x14ac:dyDescent="0.2">
      <c r="A822" s="224" t="s">
        <v>3478</v>
      </c>
      <c r="B822" s="225">
        <v>1.413</v>
      </c>
      <c r="C822" s="226">
        <v>1.2729999999999999</v>
      </c>
      <c r="D822" s="227">
        <f t="shared" si="25"/>
        <v>-9.9079971691436786E-2</v>
      </c>
      <c r="E822" s="226">
        <v>1.3109999999999999</v>
      </c>
      <c r="F822" s="227">
        <f t="shared" si="24"/>
        <v>-7.2186836518046804E-2</v>
      </c>
      <c r="G822" s="184"/>
      <c r="H822" s="184"/>
      <c r="I822" s="228"/>
      <c r="K822" s="228"/>
      <c r="M822" s="228"/>
    </row>
    <row r="823" spans="1:13" x14ac:dyDescent="0.2">
      <c r="A823" s="224" t="s">
        <v>3479</v>
      </c>
      <c r="B823" s="225">
        <v>1.5580000000000001</v>
      </c>
      <c r="C823" s="226">
        <v>1.1870000000000001</v>
      </c>
      <c r="D823" s="227">
        <f t="shared" si="25"/>
        <v>-0.23812580231065472</v>
      </c>
      <c r="E823" s="226">
        <v>1.2829999999999999</v>
      </c>
      <c r="F823" s="227">
        <f t="shared" si="24"/>
        <v>-0.17650834403080884</v>
      </c>
      <c r="G823" s="184"/>
      <c r="H823" s="184"/>
      <c r="I823" s="228"/>
      <c r="K823" s="228"/>
      <c r="M823" s="228"/>
    </row>
    <row r="824" spans="1:13" x14ac:dyDescent="0.2">
      <c r="A824" s="224" t="s">
        <v>3480</v>
      </c>
      <c r="B824" s="225">
        <v>1.413</v>
      </c>
      <c r="C824" s="226">
        <v>1.2729999999999999</v>
      </c>
      <c r="D824" s="227">
        <f t="shared" si="25"/>
        <v>-9.9079971691436786E-2</v>
      </c>
      <c r="E824" s="226">
        <v>1.3109999999999999</v>
      </c>
      <c r="F824" s="227">
        <f t="shared" si="24"/>
        <v>-7.2186836518046804E-2</v>
      </c>
      <c r="G824" s="184"/>
      <c r="H824" s="184"/>
      <c r="I824" s="228"/>
      <c r="K824" s="228"/>
      <c r="M824" s="228"/>
    </row>
    <row r="825" spans="1:13" x14ac:dyDescent="0.2">
      <c r="A825" s="224" t="s">
        <v>3481</v>
      </c>
      <c r="B825" s="225">
        <v>1.413</v>
      </c>
      <c r="C825" s="226">
        <v>1.272</v>
      </c>
      <c r="D825" s="227">
        <f t="shared" si="25"/>
        <v>-9.9787685774946899E-2</v>
      </c>
      <c r="E825" s="226">
        <v>1.31</v>
      </c>
      <c r="F825" s="227">
        <f t="shared" si="24"/>
        <v>-7.2894550601556918E-2</v>
      </c>
      <c r="G825" s="184"/>
      <c r="H825" s="184"/>
      <c r="I825" s="228"/>
      <c r="K825" s="228"/>
      <c r="M825" s="228"/>
    </row>
    <row r="826" spans="1:13" x14ac:dyDescent="0.2">
      <c r="A826" s="224" t="s">
        <v>3482</v>
      </c>
      <c r="B826" s="225">
        <v>1.718</v>
      </c>
      <c r="C826" s="226">
        <v>2.194</v>
      </c>
      <c r="D826" s="227">
        <f t="shared" si="25"/>
        <v>0.27706635622817233</v>
      </c>
      <c r="E826" s="226">
        <v>2.08</v>
      </c>
      <c r="F826" s="227">
        <f t="shared" si="24"/>
        <v>0.21071012805587896</v>
      </c>
      <c r="G826" s="184"/>
      <c r="H826" s="184"/>
      <c r="I826" s="228"/>
      <c r="K826" s="228"/>
      <c r="M826" s="228"/>
    </row>
    <row r="827" spans="1:13" x14ac:dyDescent="0.2">
      <c r="A827" s="224" t="s">
        <v>3483</v>
      </c>
      <c r="B827" s="225">
        <v>1.413</v>
      </c>
      <c r="C827" s="226">
        <v>1.2629999999999999</v>
      </c>
      <c r="D827" s="227">
        <f t="shared" si="25"/>
        <v>-0.10615711252653937</v>
      </c>
      <c r="E827" s="226">
        <v>1.304</v>
      </c>
      <c r="F827" s="227">
        <f t="shared" si="24"/>
        <v>-7.7140835102618488E-2</v>
      </c>
      <c r="G827" s="184"/>
      <c r="H827" s="184"/>
      <c r="I827" s="228"/>
      <c r="K827" s="228"/>
      <c r="M827" s="228"/>
    </row>
    <row r="828" spans="1:13" x14ac:dyDescent="0.2">
      <c r="A828" s="224" t="s">
        <v>3484</v>
      </c>
      <c r="B828" s="225">
        <v>1.8939999999999999</v>
      </c>
      <c r="C828" s="226">
        <v>1.411</v>
      </c>
      <c r="D828" s="227">
        <f t="shared" si="25"/>
        <v>-0.25501583949313622</v>
      </c>
      <c r="E828" s="226">
        <v>1.536</v>
      </c>
      <c r="F828" s="227">
        <f t="shared" si="24"/>
        <v>-0.18901795142555433</v>
      </c>
      <c r="G828" s="184"/>
      <c r="H828" s="184"/>
      <c r="I828" s="228"/>
      <c r="K828" s="228"/>
      <c r="M828" s="228"/>
    </row>
    <row r="829" spans="1:13" x14ac:dyDescent="0.2">
      <c r="A829" s="224" t="s">
        <v>3485</v>
      </c>
      <c r="B829" s="225">
        <v>1.8939999999999999</v>
      </c>
      <c r="C829" s="226">
        <v>1.766</v>
      </c>
      <c r="D829" s="227">
        <f t="shared" si="25"/>
        <v>-6.7581837381203713E-2</v>
      </c>
      <c r="E829" s="226">
        <v>1.802</v>
      </c>
      <c r="F829" s="227">
        <f t="shared" si="24"/>
        <v>-4.8574445617740158E-2</v>
      </c>
      <c r="G829" s="184"/>
      <c r="H829" s="184"/>
      <c r="I829" s="228"/>
      <c r="K829" s="228"/>
      <c r="M829" s="228"/>
    </row>
    <row r="830" spans="1:13" x14ac:dyDescent="0.2">
      <c r="A830" s="224" t="s">
        <v>3486</v>
      </c>
      <c r="B830" s="225">
        <v>0.89100000000000001</v>
      </c>
      <c r="C830" s="226">
        <v>0.91700000000000004</v>
      </c>
      <c r="D830" s="227">
        <f t="shared" si="25"/>
        <v>2.9180695847362603E-2</v>
      </c>
      <c r="E830" s="226">
        <v>0.91300000000000003</v>
      </c>
      <c r="F830" s="227">
        <f t="shared" si="24"/>
        <v>2.4691358024691468E-2</v>
      </c>
      <c r="G830" s="184"/>
      <c r="H830" s="184"/>
      <c r="I830" s="228"/>
      <c r="K830" s="228"/>
      <c r="M830" s="228"/>
    </row>
    <row r="831" spans="1:13" x14ac:dyDescent="0.2">
      <c r="A831" s="224" t="s">
        <v>3487</v>
      </c>
      <c r="B831" s="225">
        <v>0.89100000000000001</v>
      </c>
      <c r="C831" s="226">
        <v>0.91700000000000004</v>
      </c>
      <c r="D831" s="227">
        <f t="shared" si="25"/>
        <v>2.9180695847362603E-2</v>
      </c>
      <c r="E831" s="226">
        <v>0.91300000000000003</v>
      </c>
      <c r="F831" s="227">
        <f t="shared" si="24"/>
        <v>2.4691358024691468E-2</v>
      </c>
      <c r="G831" s="184"/>
      <c r="H831" s="184"/>
      <c r="I831" s="228"/>
      <c r="K831" s="228"/>
      <c r="M831" s="228"/>
    </row>
    <row r="832" spans="1:13" x14ac:dyDescent="0.2">
      <c r="A832" s="224" t="s">
        <v>3488</v>
      </c>
      <c r="B832" s="225">
        <v>0.89100000000000001</v>
      </c>
      <c r="C832" s="226">
        <v>0.91700000000000004</v>
      </c>
      <c r="D832" s="227">
        <f t="shared" si="25"/>
        <v>2.9180695847362603E-2</v>
      </c>
      <c r="E832" s="226">
        <v>0.91300000000000003</v>
      </c>
      <c r="F832" s="227">
        <f t="shared" si="24"/>
        <v>2.4691358024691468E-2</v>
      </c>
      <c r="G832" s="184"/>
      <c r="H832" s="184"/>
      <c r="I832" s="228"/>
      <c r="K832" s="228"/>
      <c r="M832" s="228"/>
    </row>
    <row r="833" spans="1:13" x14ac:dyDescent="0.2">
      <c r="A833" s="224" t="s">
        <v>3489</v>
      </c>
      <c r="B833" s="225">
        <v>1.484</v>
      </c>
      <c r="C833" s="226">
        <v>1.411</v>
      </c>
      <c r="D833" s="227">
        <f t="shared" si="25"/>
        <v>-4.9191374663072773E-2</v>
      </c>
      <c r="E833" s="226">
        <v>1.4330000000000001</v>
      </c>
      <c r="F833" s="227">
        <f t="shared" si="24"/>
        <v>-3.4366576819406913E-2</v>
      </c>
      <c r="G833" s="184"/>
      <c r="H833" s="184"/>
      <c r="I833" s="228"/>
      <c r="K833" s="228"/>
      <c r="M833" s="228"/>
    </row>
    <row r="834" spans="1:13" x14ac:dyDescent="0.2">
      <c r="A834" s="224" t="s">
        <v>3490</v>
      </c>
      <c r="B834" s="225">
        <v>1.22</v>
      </c>
      <c r="C834" s="226">
        <v>1.2290000000000001</v>
      </c>
      <c r="D834" s="227">
        <f t="shared" si="25"/>
        <v>7.3770491803279992E-3</v>
      </c>
      <c r="E834" s="226">
        <v>1.2290000000000001</v>
      </c>
      <c r="F834" s="227">
        <f t="shared" si="24"/>
        <v>7.3770491803279992E-3</v>
      </c>
      <c r="G834" s="184"/>
      <c r="H834" s="184"/>
      <c r="I834" s="228"/>
      <c r="K834" s="228"/>
      <c r="M834" s="228"/>
    </row>
    <row r="835" spans="1:13" x14ac:dyDescent="0.2">
      <c r="A835" s="224" t="s">
        <v>3491</v>
      </c>
      <c r="B835" s="225">
        <v>1.345</v>
      </c>
      <c r="C835" s="226">
        <v>1.3009999999999999</v>
      </c>
      <c r="D835" s="227">
        <f t="shared" si="25"/>
        <v>-3.2713754646840232E-2</v>
      </c>
      <c r="E835" s="226">
        <v>1.3149999999999999</v>
      </c>
      <c r="F835" s="227">
        <f t="shared" si="24"/>
        <v>-2.2304832713754719E-2</v>
      </c>
      <c r="G835" s="184"/>
      <c r="H835" s="184"/>
      <c r="I835" s="228"/>
      <c r="K835" s="228"/>
      <c r="M835" s="228"/>
    </row>
    <row r="836" spans="1:13" x14ac:dyDescent="0.2">
      <c r="A836" s="224" t="s">
        <v>3492</v>
      </c>
      <c r="B836" s="225">
        <v>1.413</v>
      </c>
      <c r="C836" s="226">
        <v>1.272</v>
      </c>
      <c r="D836" s="227">
        <f t="shared" si="25"/>
        <v>-9.9787685774946899E-2</v>
      </c>
      <c r="E836" s="226">
        <v>1.31</v>
      </c>
      <c r="F836" s="227">
        <f t="shared" si="24"/>
        <v>-7.2894550601556918E-2</v>
      </c>
      <c r="G836" s="184"/>
      <c r="H836" s="184"/>
      <c r="I836" s="228"/>
      <c r="K836" s="228"/>
      <c r="M836" s="228"/>
    </row>
    <row r="837" spans="1:13" x14ac:dyDescent="0.2">
      <c r="A837" s="224" t="s">
        <v>3493</v>
      </c>
      <c r="B837" s="225">
        <v>1.484</v>
      </c>
      <c r="C837" s="226">
        <v>1.4550000000000001</v>
      </c>
      <c r="D837" s="227">
        <f t="shared" si="25"/>
        <v>-1.9541778975741164E-2</v>
      </c>
      <c r="E837" s="226">
        <v>1.4650000000000001</v>
      </c>
      <c r="F837" s="227">
        <f t="shared" si="24"/>
        <v>-1.2803234501347682E-2</v>
      </c>
      <c r="G837" s="184"/>
      <c r="H837" s="184"/>
      <c r="I837" s="228"/>
      <c r="K837" s="228"/>
      <c r="M837" s="228"/>
    </row>
    <row r="838" spans="1:13" x14ac:dyDescent="0.2">
      <c r="A838" s="224" t="s">
        <v>3494</v>
      </c>
      <c r="B838" s="225">
        <v>0.88</v>
      </c>
      <c r="C838" s="226">
        <v>0.88900000000000001</v>
      </c>
      <c r="D838" s="227">
        <f t="shared" si="25"/>
        <v>1.0227272727272751E-2</v>
      </c>
      <c r="E838" s="226">
        <v>0.88900000000000001</v>
      </c>
      <c r="F838" s="227">
        <f t="shared" si="24"/>
        <v>1.0227272727272751E-2</v>
      </c>
      <c r="G838" s="184"/>
      <c r="H838" s="184"/>
      <c r="I838" s="228"/>
      <c r="K838" s="228"/>
      <c r="M838" s="228"/>
    </row>
    <row r="839" spans="1:13" x14ac:dyDescent="0.2">
      <c r="A839" s="224" t="s">
        <v>3495</v>
      </c>
      <c r="B839" s="225">
        <v>0.92400000000000004</v>
      </c>
      <c r="C839" s="226">
        <v>0.92600000000000005</v>
      </c>
      <c r="D839" s="227">
        <f t="shared" si="25"/>
        <v>2.1645021645022577E-3</v>
      </c>
      <c r="E839" s="226">
        <v>0.92800000000000005</v>
      </c>
      <c r="F839" s="227">
        <f t="shared" si="24"/>
        <v>4.3290043290042934E-3</v>
      </c>
      <c r="G839" s="184"/>
      <c r="H839" s="184"/>
      <c r="I839" s="228"/>
      <c r="K839" s="228"/>
      <c r="M839" s="228"/>
    </row>
    <row r="840" spans="1:13" x14ac:dyDescent="0.2">
      <c r="A840" s="224" t="s">
        <v>3496</v>
      </c>
      <c r="B840" s="225">
        <v>0.92400000000000004</v>
      </c>
      <c r="C840" s="226">
        <v>0.94599999999999995</v>
      </c>
      <c r="D840" s="227">
        <f t="shared" si="25"/>
        <v>2.3809523809523725E-2</v>
      </c>
      <c r="E840" s="226">
        <v>0.94299999999999995</v>
      </c>
      <c r="F840" s="227">
        <f t="shared" si="24"/>
        <v>2.0562770562770449E-2</v>
      </c>
      <c r="G840" s="184"/>
      <c r="H840" s="184"/>
      <c r="I840" s="228"/>
      <c r="K840" s="228"/>
      <c r="M840" s="228"/>
    </row>
    <row r="841" spans="1:13" x14ac:dyDescent="0.2">
      <c r="A841" s="224" t="s">
        <v>3497</v>
      </c>
      <c r="B841" s="225">
        <v>0.92400000000000004</v>
      </c>
      <c r="C841" s="226">
        <v>1.1120000000000001</v>
      </c>
      <c r="D841" s="227">
        <f t="shared" si="25"/>
        <v>0.20346320346320357</v>
      </c>
      <c r="E841" s="226">
        <v>1.0680000000000001</v>
      </c>
      <c r="F841" s="227">
        <f t="shared" si="24"/>
        <v>0.1558441558441559</v>
      </c>
      <c r="G841" s="184"/>
      <c r="H841" s="184"/>
      <c r="I841" s="228"/>
      <c r="K841" s="228"/>
      <c r="M841" s="228"/>
    </row>
    <row r="842" spans="1:13" x14ac:dyDescent="0.2">
      <c r="A842" s="224" t="s">
        <v>3498</v>
      </c>
      <c r="B842" s="225">
        <v>0.88</v>
      </c>
      <c r="C842" s="226">
        <v>0.88400000000000001</v>
      </c>
      <c r="D842" s="227">
        <f t="shared" si="25"/>
        <v>4.5454545454546302E-3</v>
      </c>
      <c r="E842" s="226">
        <v>0.88500000000000001</v>
      </c>
      <c r="F842" s="227">
        <f t="shared" si="24"/>
        <v>5.6818181818181213E-3</v>
      </c>
      <c r="G842" s="184"/>
      <c r="H842" s="184"/>
      <c r="I842" s="228"/>
      <c r="K842" s="228"/>
      <c r="M842" s="228"/>
    </row>
    <row r="843" spans="1:13" x14ac:dyDescent="0.2">
      <c r="A843" s="229" t="s">
        <v>3499</v>
      </c>
      <c r="B843" s="230">
        <v>0.80900000000000005</v>
      </c>
      <c r="C843" s="231">
        <v>0.95</v>
      </c>
      <c r="D843" s="232">
        <f t="shared" si="25"/>
        <v>0.17428924598269457</v>
      </c>
      <c r="E843" s="231">
        <v>0.91700000000000004</v>
      </c>
      <c r="F843" s="232">
        <f t="shared" ref="F843:F906" si="26">E843/B843-1</f>
        <v>0.13349814585908537</v>
      </c>
      <c r="G843" s="184"/>
      <c r="H843" s="184"/>
      <c r="I843" s="228"/>
      <c r="K843" s="228"/>
      <c r="M843" s="228"/>
    </row>
    <row r="844" spans="1:13" x14ac:dyDescent="0.2">
      <c r="A844" s="233" t="s">
        <v>3500</v>
      </c>
      <c r="B844" s="234">
        <v>0.93600000000000005</v>
      </c>
      <c r="C844" s="235">
        <v>0.95099999999999996</v>
      </c>
      <c r="D844" s="236">
        <f t="shared" ref="D844:D907" si="27">C844/B844-1</f>
        <v>1.6025641025640969E-2</v>
      </c>
      <c r="E844" s="235">
        <v>0.94899999999999995</v>
      </c>
      <c r="F844" s="236">
        <f t="shared" si="26"/>
        <v>1.388888888888884E-2</v>
      </c>
      <c r="G844" s="184"/>
      <c r="H844" s="184"/>
      <c r="I844" s="228"/>
      <c r="K844" s="228"/>
      <c r="M844" s="228"/>
    </row>
    <row r="845" spans="1:13" x14ac:dyDescent="0.2">
      <c r="A845" s="224" t="s">
        <v>3501</v>
      </c>
      <c r="B845" s="225">
        <v>0.91100000000000003</v>
      </c>
      <c r="C845" s="226">
        <v>1.0109999999999999</v>
      </c>
      <c r="D845" s="227">
        <f t="shared" si="27"/>
        <v>0.10976948408342468</v>
      </c>
      <c r="E845" s="226">
        <v>0.98799999999999999</v>
      </c>
      <c r="F845" s="227">
        <f t="shared" si="26"/>
        <v>8.4522502744237116E-2</v>
      </c>
      <c r="G845" s="184"/>
      <c r="H845" s="184"/>
      <c r="I845" s="228"/>
      <c r="K845" s="228"/>
      <c r="M845" s="228"/>
    </row>
    <row r="846" spans="1:13" x14ac:dyDescent="0.2">
      <c r="A846" s="224" t="s">
        <v>3502</v>
      </c>
      <c r="B846" s="225">
        <v>0.88</v>
      </c>
      <c r="C846" s="226">
        <v>0.88900000000000001</v>
      </c>
      <c r="D846" s="227">
        <f t="shared" si="27"/>
        <v>1.0227272727272751E-2</v>
      </c>
      <c r="E846" s="226">
        <v>0.88900000000000001</v>
      </c>
      <c r="F846" s="227">
        <f t="shared" si="26"/>
        <v>1.0227272727272751E-2</v>
      </c>
      <c r="G846" s="184"/>
      <c r="H846" s="184"/>
      <c r="I846" s="228"/>
      <c r="K846" s="228"/>
      <c r="M846" s="228"/>
    </row>
    <row r="847" spans="1:13" x14ac:dyDescent="0.2">
      <c r="A847" s="224" t="s">
        <v>3503</v>
      </c>
      <c r="B847" s="225">
        <v>0.92400000000000004</v>
      </c>
      <c r="C847" s="226">
        <v>1.1120000000000001</v>
      </c>
      <c r="D847" s="227">
        <f t="shared" si="27"/>
        <v>0.20346320346320357</v>
      </c>
      <c r="E847" s="226">
        <v>1.0680000000000001</v>
      </c>
      <c r="F847" s="227">
        <f t="shared" si="26"/>
        <v>0.1558441558441559</v>
      </c>
      <c r="G847" s="184"/>
      <c r="H847" s="184"/>
      <c r="I847" s="228"/>
      <c r="K847" s="228"/>
      <c r="M847" s="228"/>
    </row>
    <row r="848" spans="1:13" x14ac:dyDescent="0.2">
      <c r="A848" s="224" t="s">
        <v>3504</v>
      </c>
      <c r="B848" s="225">
        <v>0.84899999999999998</v>
      </c>
      <c r="C848" s="226">
        <v>0.90800000000000003</v>
      </c>
      <c r="D848" s="227">
        <f t="shared" si="27"/>
        <v>6.9493521790341628E-2</v>
      </c>
      <c r="E848" s="226">
        <v>0.89500000000000002</v>
      </c>
      <c r="F848" s="227">
        <f t="shared" si="26"/>
        <v>5.4181389870435748E-2</v>
      </c>
      <c r="G848" s="184"/>
      <c r="H848" s="184"/>
      <c r="I848" s="228"/>
      <c r="K848" s="228"/>
      <c r="M848" s="228"/>
    </row>
    <row r="849" spans="1:13" x14ac:dyDescent="0.2">
      <c r="A849" s="224" t="s">
        <v>3505</v>
      </c>
      <c r="B849" s="225">
        <v>0.89100000000000001</v>
      </c>
      <c r="C849" s="226">
        <v>1.0109999999999999</v>
      </c>
      <c r="D849" s="227">
        <f t="shared" si="27"/>
        <v>0.13468013468013451</v>
      </c>
      <c r="E849" s="226">
        <v>0.98299999999999998</v>
      </c>
      <c r="F849" s="227">
        <f t="shared" si="26"/>
        <v>0.10325476992143656</v>
      </c>
      <c r="G849" s="184"/>
      <c r="H849" s="184"/>
      <c r="I849" s="228"/>
      <c r="K849" s="228"/>
      <c r="M849" s="228"/>
    </row>
    <row r="850" spans="1:13" x14ac:dyDescent="0.2">
      <c r="A850" s="224" t="s">
        <v>3506</v>
      </c>
      <c r="B850" s="225">
        <v>0.92400000000000004</v>
      </c>
      <c r="C850" s="226">
        <v>0.88600000000000001</v>
      </c>
      <c r="D850" s="227">
        <f t="shared" si="27"/>
        <v>-4.1125541125541121E-2</v>
      </c>
      <c r="E850" s="226">
        <v>0.89700000000000002</v>
      </c>
      <c r="F850" s="227">
        <f t="shared" si="26"/>
        <v>-2.9220779220779258E-2</v>
      </c>
      <c r="G850" s="184"/>
      <c r="H850" s="184"/>
      <c r="I850" s="228"/>
      <c r="K850" s="228"/>
      <c r="M850" s="228"/>
    </row>
    <row r="851" spans="1:13" x14ac:dyDescent="0.2">
      <c r="A851" s="224" t="s">
        <v>3507</v>
      </c>
      <c r="B851" s="225">
        <v>0.92400000000000004</v>
      </c>
      <c r="C851" s="226">
        <v>0.88100000000000001</v>
      </c>
      <c r="D851" s="227">
        <f t="shared" si="27"/>
        <v>-4.6536796536796543E-2</v>
      </c>
      <c r="E851" s="226">
        <v>0.89400000000000002</v>
      </c>
      <c r="F851" s="227">
        <f t="shared" si="26"/>
        <v>-3.2467532467532534E-2</v>
      </c>
      <c r="G851" s="184"/>
      <c r="H851" s="184"/>
      <c r="I851" s="228"/>
      <c r="K851" s="228"/>
      <c r="M851" s="228"/>
    </row>
    <row r="852" spans="1:13" x14ac:dyDescent="0.2">
      <c r="A852" s="224" t="s">
        <v>3508</v>
      </c>
      <c r="B852" s="225">
        <v>0.92400000000000004</v>
      </c>
      <c r="C852" s="226">
        <v>0.88600000000000001</v>
      </c>
      <c r="D852" s="227">
        <f t="shared" si="27"/>
        <v>-4.1125541125541121E-2</v>
      </c>
      <c r="E852" s="226">
        <v>0.89700000000000002</v>
      </c>
      <c r="F852" s="227">
        <f t="shared" si="26"/>
        <v>-2.9220779220779258E-2</v>
      </c>
      <c r="G852" s="184"/>
      <c r="H852" s="184"/>
      <c r="I852" s="228"/>
      <c r="K852" s="228"/>
      <c r="M852" s="228"/>
    </row>
    <row r="853" spans="1:13" x14ac:dyDescent="0.2">
      <c r="A853" s="224" t="s">
        <v>3509</v>
      </c>
      <c r="B853" s="225">
        <v>0.92400000000000004</v>
      </c>
      <c r="C853" s="226">
        <v>0.90700000000000003</v>
      </c>
      <c r="D853" s="227">
        <f t="shared" si="27"/>
        <v>-1.8398268398268414E-2</v>
      </c>
      <c r="E853" s="226">
        <v>0.91300000000000003</v>
      </c>
      <c r="F853" s="227">
        <f t="shared" si="26"/>
        <v>-1.1904761904761862E-2</v>
      </c>
      <c r="G853" s="184"/>
      <c r="H853" s="184"/>
      <c r="I853" s="228"/>
      <c r="K853" s="228"/>
      <c r="M853" s="228"/>
    </row>
    <row r="854" spans="1:13" x14ac:dyDescent="0.2">
      <c r="A854" s="224" t="s">
        <v>3510</v>
      </c>
      <c r="B854" s="225">
        <v>0.92400000000000004</v>
      </c>
      <c r="C854" s="226">
        <v>0.86299999999999999</v>
      </c>
      <c r="D854" s="227">
        <f t="shared" si="27"/>
        <v>-6.6017316017316086E-2</v>
      </c>
      <c r="E854" s="226">
        <v>0.88</v>
      </c>
      <c r="F854" s="227">
        <f t="shared" si="26"/>
        <v>-4.7619047619047672E-2</v>
      </c>
      <c r="G854" s="184"/>
      <c r="H854" s="184"/>
      <c r="I854" s="228"/>
      <c r="K854" s="228"/>
      <c r="M854" s="228"/>
    </row>
    <row r="855" spans="1:13" x14ac:dyDescent="0.2">
      <c r="A855" s="224" t="s">
        <v>3511</v>
      </c>
      <c r="B855" s="225">
        <v>0.92400000000000004</v>
      </c>
      <c r="C855" s="226">
        <v>0.89100000000000001</v>
      </c>
      <c r="D855" s="227">
        <f t="shared" si="27"/>
        <v>-3.5714285714285698E-2</v>
      </c>
      <c r="E855" s="226">
        <v>0.90200000000000002</v>
      </c>
      <c r="F855" s="227">
        <f t="shared" si="26"/>
        <v>-2.3809523809523836E-2</v>
      </c>
      <c r="G855" s="184"/>
      <c r="H855" s="184"/>
      <c r="I855" s="228"/>
      <c r="K855" s="228"/>
      <c r="M855" s="228"/>
    </row>
    <row r="856" spans="1:13" x14ac:dyDescent="0.2">
      <c r="A856" s="224" t="s">
        <v>3512</v>
      </c>
      <c r="B856" s="225">
        <v>1.1100000000000001</v>
      </c>
      <c r="C856" s="226">
        <v>1.244</v>
      </c>
      <c r="D856" s="227">
        <f t="shared" si="27"/>
        <v>0.1207207207207206</v>
      </c>
      <c r="E856" s="226">
        <v>1.2130000000000001</v>
      </c>
      <c r="F856" s="227">
        <f t="shared" si="26"/>
        <v>9.2792792792792733E-2</v>
      </c>
      <c r="G856" s="184"/>
      <c r="H856" s="184"/>
      <c r="I856" s="228"/>
      <c r="K856" s="228"/>
      <c r="M856" s="228"/>
    </row>
    <row r="857" spans="1:13" x14ac:dyDescent="0.2">
      <c r="A857" s="224" t="s">
        <v>3513</v>
      </c>
      <c r="B857" s="225">
        <v>1.2849999999999999</v>
      </c>
      <c r="C857" s="226">
        <v>1.4159999999999999</v>
      </c>
      <c r="D857" s="227">
        <f t="shared" si="27"/>
        <v>0.10194552529182888</v>
      </c>
      <c r="E857" s="226">
        <v>1.387</v>
      </c>
      <c r="F857" s="227">
        <f t="shared" si="26"/>
        <v>7.9377431906614948E-2</v>
      </c>
      <c r="G857" s="184"/>
      <c r="H857" s="184"/>
      <c r="I857" s="228"/>
      <c r="K857" s="228"/>
      <c r="M857" s="228"/>
    </row>
    <row r="858" spans="1:13" x14ac:dyDescent="0.2">
      <c r="A858" s="224" t="s">
        <v>3514</v>
      </c>
      <c r="B858" s="225">
        <v>1.2849999999999999</v>
      </c>
      <c r="C858" s="226">
        <v>1.4159999999999999</v>
      </c>
      <c r="D858" s="227">
        <f t="shared" si="27"/>
        <v>0.10194552529182888</v>
      </c>
      <c r="E858" s="226">
        <v>1.387</v>
      </c>
      <c r="F858" s="227">
        <f t="shared" si="26"/>
        <v>7.9377431906614948E-2</v>
      </c>
      <c r="G858" s="184"/>
      <c r="H858" s="184"/>
      <c r="I858" s="228"/>
      <c r="K858" s="228"/>
      <c r="M858" s="228"/>
    </row>
    <row r="859" spans="1:13" x14ac:dyDescent="0.2">
      <c r="A859" s="224" t="s">
        <v>3515</v>
      </c>
      <c r="B859" s="225">
        <v>0.91200000000000003</v>
      </c>
      <c r="C859" s="226">
        <v>0.84799999999999998</v>
      </c>
      <c r="D859" s="227">
        <f t="shared" si="27"/>
        <v>-7.0175438596491335E-2</v>
      </c>
      <c r="E859" s="226">
        <v>0.86599999999999999</v>
      </c>
      <c r="F859" s="227">
        <f t="shared" si="26"/>
        <v>-5.043859649122806E-2</v>
      </c>
      <c r="G859" s="184"/>
      <c r="H859" s="184"/>
      <c r="I859" s="228"/>
      <c r="K859" s="228"/>
      <c r="M859" s="228"/>
    </row>
    <row r="860" spans="1:13" x14ac:dyDescent="0.2">
      <c r="A860" s="224" t="s">
        <v>3516</v>
      </c>
      <c r="B860" s="225">
        <v>0.92400000000000004</v>
      </c>
      <c r="C860" s="226">
        <v>0.88100000000000001</v>
      </c>
      <c r="D860" s="227">
        <f t="shared" si="27"/>
        <v>-4.6536796536796543E-2</v>
      </c>
      <c r="E860" s="226">
        <v>0.89400000000000002</v>
      </c>
      <c r="F860" s="227">
        <f t="shared" si="26"/>
        <v>-3.2467532467532534E-2</v>
      </c>
      <c r="G860" s="184"/>
      <c r="H860" s="184"/>
      <c r="I860" s="228"/>
      <c r="K860" s="228"/>
      <c r="M860" s="228"/>
    </row>
    <row r="861" spans="1:13" x14ac:dyDescent="0.2">
      <c r="A861" s="224" t="s">
        <v>3517</v>
      </c>
      <c r="B861" s="225">
        <v>0.92400000000000004</v>
      </c>
      <c r="C861" s="226">
        <v>0.90700000000000003</v>
      </c>
      <c r="D861" s="227">
        <f t="shared" si="27"/>
        <v>-1.8398268398268414E-2</v>
      </c>
      <c r="E861" s="226">
        <v>0.91300000000000003</v>
      </c>
      <c r="F861" s="227">
        <f t="shared" si="26"/>
        <v>-1.1904761904761862E-2</v>
      </c>
      <c r="G861" s="184"/>
      <c r="H861" s="184"/>
      <c r="I861" s="228"/>
      <c r="K861" s="228"/>
      <c r="M861" s="228"/>
    </row>
    <row r="862" spans="1:13" x14ac:dyDescent="0.2">
      <c r="A862" s="224" t="s">
        <v>3518</v>
      </c>
      <c r="B862" s="225">
        <v>0.92400000000000004</v>
      </c>
      <c r="C862" s="226">
        <v>0.86299999999999999</v>
      </c>
      <c r="D862" s="227">
        <f t="shared" si="27"/>
        <v>-6.6017316017316086E-2</v>
      </c>
      <c r="E862" s="226">
        <v>0.88</v>
      </c>
      <c r="F862" s="227">
        <f t="shared" si="26"/>
        <v>-4.7619047619047672E-2</v>
      </c>
      <c r="G862" s="184"/>
      <c r="H862" s="184"/>
      <c r="I862" s="228"/>
      <c r="K862" s="228"/>
      <c r="M862" s="228"/>
    </row>
    <row r="863" spans="1:13" x14ac:dyDescent="0.2">
      <c r="A863" s="224" t="s">
        <v>3519</v>
      </c>
      <c r="B863" s="225">
        <v>0.92400000000000004</v>
      </c>
      <c r="C863" s="226">
        <v>0.89100000000000001</v>
      </c>
      <c r="D863" s="227">
        <f t="shared" si="27"/>
        <v>-3.5714285714285698E-2</v>
      </c>
      <c r="E863" s="226">
        <v>0.90200000000000002</v>
      </c>
      <c r="F863" s="227">
        <f t="shared" si="26"/>
        <v>-2.3809523809523836E-2</v>
      </c>
      <c r="G863" s="184"/>
      <c r="H863" s="184"/>
      <c r="I863" s="228"/>
      <c r="K863" s="228"/>
      <c r="M863" s="228"/>
    </row>
    <row r="864" spans="1:13" x14ac:dyDescent="0.2">
      <c r="A864" s="224" t="s">
        <v>3520</v>
      </c>
      <c r="B864" s="225">
        <v>1.0569999999999999</v>
      </c>
      <c r="C864" s="226">
        <v>1.1120000000000001</v>
      </c>
      <c r="D864" s="227">
        <f t="shared" si="27"/>
        <v>5.2034058656575288E-2</v>
      </c>
      <c r="E864" s="226">
        <v>1.101</v>
      </c>
      <c r="F864" s="227">
        <f t="shared" si="26"/>
        <v>4.1627246925260319E-2</v>
      </c>
      <c r="G864" s="184"/>
      <c r="H864" s="184"/>
      <c r="I864" s="228"/>
      <c r="K864" s="228"/>
      <c r="M864" s="228"/>
    </row>
    <row r="865" spans="1:13" x14ac:dyDescent="0.2">
      <c r="A865" s="224" t="s">
        <v>3521</v>
      </c>
      <c r="B865" s="225">
        <v>1.0569999999999999</v>
      </c>
      <c r="C865" s="226">
        <v>1.1120000000000001</v>
      </c>
      <c r="D865" s="227">
        <f t="shared" si="27"/>
        <v>5.2034058656575288E-2</v>
      </c>
      <c r="E865" s="226">
        <v>1.101</v>
      </c>
      <c r="F865" s="227">
        <f t="shared" si="26"/>
        <v>4.1627246925260319E-2</v>
      </c>
      <c r="G865" s="184"/>
      <c r="H865" s="184"/>
      <c r="I865" s="228"/>
      <c r="K865" s="228"/>
      <c r="M865" s="228"/>
    </row>
    <row r="866" spans="1:13" x14ac:dyDescent="0.2">
      <c r="A866" s="224" t="s">
        <v>3522</v>
      </c>
      <c r="B866" s="225">
        <v>1.2849999999999999</v>
      </c>
      <c r="C866" s="226">
        <v>1.347</v>
      </c>
      <c r="D866" s="227">
        <f t="shared" si="27"/>
        <v>4.8249027237354136E-2</v>
      </c>
      <c r="E866" s="226">
        <v>1.3340000000000001</v>
      </c>
      <c r="F866" s="227">
        <f t="shared" si="26"/>
        <v>3.8132295719844445E-2</v>
      </c>
      <c r="G866" s="184"/>
      <c r="H866" s="184"/>
      <c r="I866" s="228"/>
      <c r="K866" s="228"/>
      <c r="M866" s="228"/>
    </row>
    <row r="867" spans="1:13" x14ac:dyDescent="0.2">
      <c r="A867" s="224" t="s">
        <v>3523</v>
      </c>
      <c r="B867" s="225">
        <v>0.92400000000000004</v>
      </c>
      <c r="C867" s="226">
        <v>0.86299999999999999</v>
      </c>
      <c r="D867" s="227">
        <f t="shared" si="27"/>
        <v>-6.6017316017316086E-2</v>
      </c>
      <c r="E867" s="226">
        <v>0.88</v>
      </c>
      <c r="F867" s="227">
        <f t="shared" si="26"/>
        <v>-4.7619047619047672E-2</v>
      </c>
      <c r="G867" s="184"/>
      <c r="H867" s="184"/>
      <c r="I867" s="228"/>
      <c r="K867" s="228"/>
      <c r="M867" s="228"/>
    </row>
    <row r="868" spans="1:13" x14ac:dyDescent="0.2">
      <c r="A868" s="224" t="s">
        <v>3524</v>
      </c>
      <c r="B868" s="225">
        <v>0.91200000000000003</v>
      </c>
      <c r="C868" s="226">
        <v>0.84799999999999998</v>
      </c>
      <c r="D868" s="227">
        <f t="shared" si="27"/>
        <v>-7.0175438596491335E-2</v>
      </c>
      <c r="E868" s="226">
        <v>0.86599999999999999</v>
      </c>
      <c r="F868" s="227">
        <f t="shared" si="26"/>
        <v>-5.043859649122806E-2</v>
      </c>
      <c r="G868" s="184"/>
      <c r="H868" s="184"/>
      <c r="I868" s="228"/>
      <c r="K868" s="228"/>
      <c r="M868" s="228"/>
    </row>
    <row r="869" spans="1:13" x14ac:dyDescent="0.2">
      <c r="A869" s="224" t="s">
        <v>3525</v>
      </c>
      <c r="B869" s="225">
        <v>0.91200000000000003</v>
      </c>
      <c r="C869" s="226">
        <v>0.82899999999999996</v>
      </c>
      <c r="D869" s="227">
        <f t="shared" si="27"/>
        <v>-9.1008771929824595E-2</v>
      </c>
      <c r="E869" s="226">
        <v>0.85199999999999998</v>
      </c>
      <c r="F869" s="227">
        <f t="shared" si="26"/>
        <v>-6.578947368421062E-2</v>
      </c>
      <c r="G869" s="184"/>
      <c r="H869" s="184"/>
      <c r="I869" s="228"/>
      <c r="K869" s="228"/>
      <c r="M869" s="228"/>
    </row>
    <row r="870" spans="1:13" x14ac:dyDescent="0.2">
      <c r="A870" s="224" t="s">
        <v>3526</v>
      </c>
      <c r="B870" s="225">
        <v>0.91200000000000003</v>
      </c>
      <c r="C870" s="226">
        <v>0.91200000000000003</v>
      </c>
      <c r="D870" s="227">
        <f t="shared" si="27"/>
        <v>0</v>
      </c>
      <c r="E870" s="226">
        <v>0.91400000000000003</v>
      </c>
      <c r="F870" s="227">
        <f t="shared" si="26"/>
        <v>2.1929824561404132E-3</v>
      </c>
      <c r="G870" s="184"/>
      <c r="H870" s="184"/>
      <c r="I870" s="228"/>
      <c r="K870" s="228"/>
      <c r="M870" s="228"/>
    </row>
    <row r="871" spans="1:13" x14ac:dyDescent="0.2">
      <c r="A871" s="224" t="s">
        <v>3527</v>
      </c>
      <c r="B871" s="225">
        <v>0.91200000000000003</v>
      </c>
      <c r="C871" s="226">
        <v>0.85599999999999998</v>
      </c>
      <c r="D871" s="227">
        <f t="shared" si="27"/>
        <v>-6.1403508771929904E-2</v>
      </c>
      <c r="E871" s="226">
        <v>0.872</v>
      </c>
      <c r="F871" s="227">
        <f t="shared" si="26"/>
        <v>-4.3859649122807043E-2</v>
      </c>
      <c r="G871" s="184"/>
      <c r="H871" s="184"/>
      <c r="I871" s="228"/>
      <c r="K871" s="228"/>
      <c r="M871" s="228"/>
    </row>
    <row r="872" spans="1:13" x14ac:dyDescent="0.2">
      <c r="A872" s="224" t="s">
        <v>3528</v>
      </c>
      <c r="B872" s="225">
        <v>0.91200000000000003</v>
      </c>
      <c r="C872" s="226">
        <v>0.82899999999999996</v>
      </c>
      <c r="D872" s="227">
        <f t="shared" si="27"/>
        <v>-9.1008771929824595E-2</v>
      </c>
      <c r="E872" s="226">
        <v>0.85199999999999998</v>
      </c>
      <c r="F872" s="227">
        <f t="shared" si="26"/>
        <v>-6.578947368421062E-2</v>
      </c>
      <c r="G872" s="184"/>
      <c r="H872" s="184"/>
      <c r="I872" s="228"/>
      <c r="K872" s="228"/>
      <c r="M872" s="228"/>
    </row>
    <row r="873" spans="1:13" x14ac:dyDescent="0.2">
      <c r="A873" s="224" t="s">
        <v>3529</v>
      </c>
      <c r="B873" s="225">
        <v>0.91200000000000003</v>
      </c>
      <c r="C873" s="226">
        <v>0.91200000000000003</v>
      </c>
      <c r="D873" s="227">
        <f t="shared" si="27"/>
        <v>0</v>
      </c>
      <c r="E873" s="226">
        <v>0.91400000000000003</v>
      </c>
      <c r="F873" s="227">
        <f t="shared" si="26"/>
        <v>2.1929824561404132E-3</v>
      </c>
      <c r="G873" s="184"/>
      <c r="H873" s="184"/>
      <c r="I873" s="228"/>
      <c r="K873" s="228"/>
      <c r="M873" s="228"/>
    </row>
    <row r="874" spans="1:13" x14ac:dyDescent="0.2">
      <c r="A874" s="224" t="s">
        <v>3530</v>
      </c>
      <c r="B874" s="225">
        <v>0.91200000000000003</v>
      </c>
      <c r="C874" s="226">
        <v>0.85599999999999998</v>
      </c>
      <c r="D874" s="227">
        <f t="shared" si="27"/>
        <v>-6.1403508771929904E-2</v>
      </c>
      <c r="E874" s="226">
        <v>0.872</v>
      </c>
      <c r="F874" s="227">
        <f t="shared" si="26"/>
        <v>-4.3859649122807043E-2</v>
      </c>
      <c r="G874" s="184"/>
      <c r="H874" s="184"/>
      <c r="I874" s="228"/>
      <c r="K874" s="228"/>
      <c r="M874" s="228"/>
    </row>
    <row r="875" spans="1:13" x14ac:dyDescent="0.2">
      <c r="A875" s="224" t="s">
        <v>3531</v>
      </c>
      <c r="B875" s="225">
        <v>0.92400000000000004</v>
      </c>
      <c r="C875" s="226">
        <v>0.88100000000000001</v>
      </c>
      <c r="D875" s="227">
        <f t="shared" si="27"/>
        <v>-4.6536796536796543E-2</v>
      </c>
      <c r="E875" s="226">
        <v>0.89400000000000002</v>
      </c>
      <c r="F875" s="227">
        <f t="shared" si="26"/>
        <v>-3.2467532467532534E-2</v>
      </c>
      <c r="G875" s="184"/>
      <c r="H875" s="184"/>
      <c r="I875" s="228"/>
      <c r="K875" s="228"/>
      <c r="M875" s="228"/>
    </row>
    <row r="876" spans="1:13" x14ac:dyDescent="0.2">
      <c r="A876" s="224" t="s">
        <v>3532</v>
      </c>
      <c r="B876" s="225">
        <v>0.92400000000000004</v>
      </c>
      <c r="C876" s="226">
        <v>0.90800000000000003</v>
      </c>
      <c r="D876" s="227">
        <f t="shared" si="27"/>
        <v>-1.7316017316017285E-2</v>
      </c>
      <c r="E876" s="226">
        <v>0.91400000000000003</v>
      </c>
      <c r="F876" s="227">
        <f t="shared" si="26"/>
        <v>-1.0822510822510845E-2</v>
      </c>
      <c r="G876" s="184"/>
      <c r="H876" s="184"/>
      <c r="I876" s="228"/>
      <c r="K876" s="228"/>
      <c r="M876" s="228"/>
    </row>
    <row r="877" spans="1:13" x14ac:dyDescent="0.2">
      <c r="A877" s="224" t="s">
        <v>3533</v>
      </c>
      <c r="B877" s="225">
        <v>0.92400000000000004</v>
      </c>
      <c r="C877" s="226">
        <v>0.88100000000000001</v>
      </c>
      <c r="D877" s="227">
        <f t="shared" si="27"/>
        <v>-4.6536796536796543E-2</v>
      </c>
      <c r="E877" s="226">
        <v>0.89400000000000002</v>
      </c>
      <c r="F877" s="227">
        <f t="shared" si="26"/>
        <v>-3.2467532467532534E-2</v>
      </c>
      <c r="G877" s="184"/>
      <c r="H877" s="184"/>
      <c r="I877" s="228"/>
      <c r="K877" s="228"/>
      <c r="M877" s="228"/>
    </row>
    <row r="878" spans="1:13" x14ac:dyDescent="0.2">
      <c r="A878" s="224" t="s">
        <v>3534</v>
      </c>
      <c r="B878" s="225">
        <v>0.92400000000000004</v>
      </c>
      <c r="C878" s="226">
        <v>0.90900000000000003</v>
      </c>
      <c r="D878" s="227">
        <f t="shared" si="27"/>
        <v>-1.6233766233766267E-2</v>
      </c>
      <c r="E878" s="226">
        <v>0.91500000000000004</v>
      </c>
      <c r="F878" s="227">
        <f t="shared" si="26"/>
        <v>-9.7402597402597157E-3</v>
      </c>
      <c r="G878" s="184"/>
      <c r="H878" s="184"/>
      <c r="I878" s="228"/>
      <c r="K878" s="228"/>
      <c r="M878" s="228"/>
    </row>
    <row r="879" spans="1:13" x14ac:dyDescent="0.2">
      <c r="A879" s="224" t="s">
        <v>3535</v>
      </c>
      <c r="B879" s="225">
        <v>0.84899999999999998</v>
      </c>
      <c r="C879" s="226">
        <v>0.88400000000000001</v>
      </c>
      <c r="D879" s="227">
        <f t="shared" si="27"/>
        <v>4.1224970553592533E-2</v>
      </c>
      <c r="E879" s="226">
        <v>0.878</v>
      </c>
      <c r="F879" s="227">
        <f t="shared" si="26"/>
        <v>3.4157832744405203E-2</v>
      </c>
      <c r="G879" s="184"/>
      <c r="H879" s="184"/>
      <c r="I879" s="228"/>
      <c r="K879" s="228"/>
      <c r="M879" s="228"/>
    </row>
    <row r="880" spans="1:13" x14ac:dyDescent="0.2">
      <c r="A880" s="224" t="s">
        <v>3536</v>
      </c>
      <c r="B880" s="225">
        <v>0.92400000000000004</v>
      </c>
      <c r="C880" s="226">
        <v>0.95699999999999996</v>
      </c>
      <c r="D880" s="227">
        <f t="shared" si="27"/>
        <v>3.5714285714285587E-2</v>
      </c>
      <c r="E880" s="226">
        <v>0.95099999999999996</v>
      </c>
      <c r="F880" s="227">
        <f t="shared" si="26"/>
        <v>2.9220779220779036E-2</v>
      </c>
      <c r="G880" s="184"/>
      <c r="H880" s="184"/>
      <c r="I880" s="228"/>
      <c r="K880" s="228"/>
      <c r="M880" s="228"/>
    </row>
    <row r="881" spans="1:13" x14ac:dyDescent="0.2">
      <c r="A881" s="224" t="s">
        <v>3537</v>
      </c>
      <c r="B881" s="225">
        <v>0.92400000000000004</v>
      </c>
      <c r="C881" s="226">
        <v>0.95699999999999996</v>
      </c>
      <c r="D881" s="227">
        <f t="shared" si="27"/>
        <v>3.5714285714285587E-2</v>
      </c>
      <c r="E881" s="226">
        <v>0.95099999999999996</v>
      </c>
      <c r="F881" s="227">
        <f t="shared" si="26"/>
        <v>2.9220779220779036E-2</v>
      </c>
      <c r="G881" s="184"/>
      <c r="H881" s="184"/>
      <c r="I881" s="228"/>
      <c r="K881" s="228"/>
      <c r="M881" s="228"/>
    </row>
    <row r="882" spans="1:13" x14ac:dyDescent="0.2">
      <c r="A882" s="224" t="s">
        <v>3538</v>
      </c>
      <c r="B882" s="225">
        <v>0.86899999999999999</v>
      </c>
      <c r="C882" s="226">
        <v>0.878</v>
      </c>
      <c r="D882" s="227">
        <f t="shared" si="27"/>
        <v>1.0356731875719172E-2</v>
      </c>
      <c r="E882" s="226">
        <v>0.878</v>
      </c>
      <c r="F882" s="227">
        <f t="shared" si="26"/>
        <v>1.0356731875719172E-2</v>
      </c>
      <c r="G882" s="184"/>
      <c r="H882" s="184"/>
      <c r="I882" s="228"/>
      <c r="K882" s="228"/>
      <c r="M882" s="228"/>
    </row>
    <row r="883" spans="1:13" x14ac:dyDescent="0.2">
      <c r="A883" s="224" t="s">
        <v>3539</v>
      </c>
      <c r="B883" s="225">
        <v>1.363</v>
      </c>
      <c r="C883" s="226">
        <v>1.238</v>
      </c>
      <c r="D883" s="227">
        <f t="shared" si="27"/>
        <v>-9.1709464416727782E-2</v>
      </c>
      <c r="E883" s="226">
        <v>1.272</v>
      </c>
      <c r="F883" s="227">
        <f t="shared" si="26"/>
        <v>-6.6764490095377771E-2</v>
      </c>
      <c r="G883" s="184"/>
      <c r="H883" s="184"/>
      <c r="I883" s="228"/>
      <c r="K883" s="228"/>
      <c r="M883" s="228"/>
    </row>
    <row r="884" spans="1:13" x14ac:dyDescent="0.2">
      <c r="A884" s="224" t="s">
        <v>3540</v>
      </c>
      <c r="B884" s="225">
        <v>0.91200000000000003</v>
      </c>
      <c r="C884" s="226">
        <v>0.88800000000000001</v>
      </c>
      <c r="D884" s="227">
        <f t="shared" si="27"/>
        <v>-2.6315789473684181E-2</v>
      </c>
      <c r="E884" s="226">
        <v>0.89600000000000002</v>
      </c>
      <c r="F884" s="227">
        <f t="shared" si="26"/>
        <v>-1.7543859649122862E-2</v>
      </c>
      <c r="G884" s="184"/>
      <c r="H884" s="184"/>
      <c r="I884" s="228"/>
      <c r="K884" s="228"/>
      <c r="M884" s="228"/>
    </row>
    <row r="885" spans="1:13" x14ac:dyDescent="0.2">
      <c r="A885" s="224" t="s">
        <v>3541</v>
      </c>
      <c r="B885" s="225">
        <v>1.417</v>
      </c>
      <c r="C885" s="226">
        <v>3.82</v>
      </c>
      <c r="D885" s="227">
        <f t="shared" si="27"/>
        <v>1.6958362738179251</v>
      </c>
      <c r="E885" s="226">
        <v>2.4849999999999999</v>
      </c>
      <c r="F885" s="227">
        <f t="shared" si="26"/>
        <v>0.75370501058574435</v>
      </c>
      <c r="G885" s="184"/>
      <c r="H885" s="184"/>
      <c r="I885" s="228"/>
      <c r="K885" s="228"/>
      <c r="M885" s="228"/>
    </row>
    <row r="886" spans="1:13" x14ac:dyDescent="0.2">
      <c r="A886" s="224" t="s">
        <v>3542</v>
      </c>
      <c r="B886" s="225">
        <v>0.86899999999999999</v>
      </c>
      <c r="C886" s="226">
        <v>0.878</v>
      </c>
      <c r="D886" s="227">
        <f t="shared" si="27"/>
        <v>1.0356731875719172E-2</v>
      </c>
      <c r="E886" s="226">
        <v>0.878</v>
      </c>
      <c r="F886" s="227">
        <f t="shared" si="26"/>
        <v>1.0356731875719172E-2</v>
      </c>
      <c r="G886" s="184"/>
      <c r="H886" s="184"/>
      <c r="I886" s="228"/>
      <c r="K886" s="228"/>
      <c r="M886" s="228"/>
    </row>
    <row r="887" spans="1:13" x14ac:dyDescent="0.2">
      <c r="A887" s="224" t="s">
        <v>3543</v>
      </c>
      <c r="B887" s="225">
        <v>0.82799999999999996</v>
      </c>
      <c r="C887" s="226">
        <v>0.88500000000000001</v>
      </c>
      <c r="D887" s="227">
        <f t="shared" si="27"/>
        <v>6.8840579710145011E-2</v>
      </c>
      <c r="E887" s="226">
        <v>0.873</v>
      </c>
      <c r="F887" s="227">
        <f t="shared" si="26"/>
        <v>5.4347826086956541E-2</v>
      </c>
      <c r="G887" s="184"/>
      <c r="H887" s="184"/>
      <c r="I887" s="228"/>
      <c r="K887" s="228"/>
      <c r="M887" s="228"/>
    </row>
    <row r="888" spans="1:13" x14ac:dyDescent="0.2">
      <c r="A888" s="224" t="s">
        <v>3544</v>
      </c>
      <c r="B888" s="225">
        <v>0.91200000000000003</v>
      </c>
      <c r="C888" s="226">
        <v>0.998</v>
      </c>
      <c r="D888" s="227">
        <f t="shared" si="27"/>
        <v>9.4298245614035103E-2</v>
      </c>
      <c r="E888" s="226">
        <v>0.97899999999999998</v>
      </c>
      <c r="F888" s="227">
        <f t="shared" si="26"/>
        <v>7.3464912280701622E-2</v>
      </c>
      <c r="G888" s="184"/>
      <c r="H888" s="184"/>
      <c r="I888" s="228"/>
      <c r="K888" s="228"/>
      <c r="M888" s="228"/>
    </row>
    <row r="889" spans="1:13" x14ac:dyDescent="0.2">
      <c r="A889" s="224" t="s">
        <v>3545</v>
      </c>
      <c r="B889" s="225">
        <v>0.78900000000000003</v>
      </c>
      <c r="C889" s="226">
        <v>0.86899999999999999</v>
      </c>
      <c r="D889" s="227">
        <f t="shared" si="27"/>
        <v>0.10139416983523453</v>
      </c>
      <c r="E889" s="226">
        <v>0.85099999999999998</v>
      </c>
      <c r="F889" s="227">
        <f t="shared" si="26"/>
        <v>7.8580481622306575E-2</v>
      </c>
      <c r="G889" s="184"/>
      <c r="H889" s="184"/>
      <c r="I889" s="228"/>
      <c r="K889" s="228"/>
      <c r="M889" s="228"/>
    </row>
    <row r="890" spans="1:13" x14ac:dyDescent="0.2">
      <c r="A890" s="224" t="s">
        <v>3546</v>
      </c>
      <c r="B890" s="225">
        <v>1.006</v>
      </c>
      <c r="C890" s="226">
        <v>1.4319999999999999</v>
      </c>
      <c r="D890" s="227">
        <f t="shared" si="27"/>
        <v>0.42345924453280315</v>
      </c>
      <c r="E890" s="226">
        <v>1.329</v>
      </c>
      <c r="F890" s="227">
        <f t="shared" si="26"/>
        <v>0.32107355864811127</v>
      </c>
      <c r="G890" s="184"/>
      <c r="H890" s="184"/>
      <c r="I890" s="228"/>
      <c r="K890" s="228"/>
      <c r="M890" s="228"/>
    </row>
    <row r="891" spans="1:13" x14ac:dyDescent="0.2">
      <c r="A891" s="224" t="s">
        <v>3547</v>
      </c>
      <c r="B891" s="225">
        <v>0.91200000000000003</v>
      </c>
      <c r="C891" s="226">
        <v>0.92800000000000005</v>
      </c>
      <c r="D891" s="227">
        <f t="shared" si="27"/>
        <v>1.7543859649122862E-2</v>
      </c>
      <c r="E891" s="226">
        <v>0.92600000000000005</v>
      </c>
      <c r="F891" s="227">
        <f t="shared" si="26"/>
        <v>1.5350877192982448E-2</v>
      </c>
      <c r="G891" s="184"/>
      <c r="H891" s="184"/>
      <c r="I891" s="228"/>
      <c r="K891" s="228"/>
      <c r="M891" s="228"/>
    </row>
    <row r="892" spans="1:13" x14ac:dyDescent="0.2">
      <c r="A892" s="229" t="s">
        <v>3548</v>
      </c>
      <c r="B892" s="230">
        <v>1.2969999999999999</v>
      </c>
      <c r="C892" s="231">
        <v>1.27</v>
      </c>
      <c r="D892" s="232">
        <f t="shared" si="27"/>
        <v>-2.0817270624518103E-2</v>
      </c>
      <c r="E892" s="231">
        <v>1.28</v>
      </c>
      <c r="F892" s="232">
        <f t="shared" si="26"/>
        <v>-1.3107170393215073E-2</v>
      </c>
      <c r="G892" s="184"/>
      <c r="H892" s="184"/>
      <c r="I892" s="228"/>
      <c r="K892" s="228"/>
      <c r="M892" s="228"/>
    </row>
    <row r="893" spans="1:13" x14ac:dyDescent="0.2">
      <c r="A893" s="233" t="s">
        <v>3549</v>
      </c>
      <c r="B893" s="234">
        <v>1.236</v>
      </c>
      <c r="C893" s="235">
        <v>1.6679999999999999</v>
      </c>
      <c r="D893" s="236">
        <f t="shared" si="27"/>
        <v>0.34951456310679596</v>
      </c>
      <c r="E893" s="235">
        <v>1.5629999999999999</v>
      </c>
      <c r="F893" s="236">
        <f t="shared" si="26"/>
        <v>0.2645631067961165</v>
      </c>
      <c r="G893" s="184"/>
      <c r="H893" s="184"/>
      <c r="I893" s="228"/>
      <c r="K893" s="228"/>
      <c r="M893" s="228"/>
    </row>
    <row r="894" spans="1:13" x14ac:dyDescent="0.2">
      <c r="A894" s="224" t="s">
        <v>3550</v>
      </c>
      <c r="B894" s="225">
        <v>1.121</v>
      </c>
      <c r="C894" s="226">
        <v>1.2150000000000001</v>
      </c>
      <c r="D894" s="227">
        <f t="shared" si="27"/>
        <v>8.3853702051739587E-2</v>
      </c>
      <c r="E894" s="226">
        <v>1.194</v>
      </c>
      <c r="F894" s="227">
        <f t="shared" si="26"/>
        <v>6.5120428189116897E-2</v>
      </c>
      <c r="G894" s="184"/>
      <c r="H894" s="184"/>
      <c r="I894" s="228"/>
      <c r="K894" s="228"/>
      <c r="M894" s="228"/>
    </row>
    <row r="895" spans="1:13" x14ac:dyDescent="0.2">
      <c r="A895" s="224" t="s">
        <v>3551</v>
      </c>
      <c r="B895" s="225">
        <v>1.236</v>
      </c>
      <c r="C895" s="226">
        <v>1.1539999999999999</v>
      </c>
      <c r="D895" s="227">
        <f t="shared" si="27"/>
        <v>-6.6343042071197456E-2</v>
      </c>
      <c r="E895" s="226">
        <v>1.177</v>
      </c>
      <c r="F895" s="227">
        <f t="shared" si="26"/>
        <v>-4.7734627831715115E-2</v>
      </c>
      <c r="G895" s="184"/>
      <c r="H895" s="184"/>
      <c r="I895" s="228"/>
      <c r="K895" s="228"/>
      <c r="M895" s="228"/>
    </row>
    <row r="896" spans="1:13" x14ac:dyDescent="0.2">
      <c r="A896" s="224" t="s">
        <v>3552</v>
      </c>
      <c r="B896" s="225">
        <v>1.2969999999999999</v>
      </c>
      <c r="C896" s="226">
        <v>1.27</v>
      </c>
      <c r="D896" s="227">
        <f t="shared" si="27"/>
        <v>-2.0817270624518103E-2</v>
      </c>
      <c r="E896" s="226">
        <v>1.28</v>
      </c>
      <c r="F896" s="227">
        <f t="shared" si="26"/>
        <v>-1.3107170393215073E-2</v>
      </c>
      <c r="G896" s="184"/>
      <c r="H896" s="184"/>
      <c r="I896" s="228"/>
      <c r="K896" s="228"/>
      <c r="M896" s="228"/>
    </row>
    <row r="897" spans="1:13" x14ac:dyDescent="0.2">
      <c r="A897" s="224" t="s">
        <v>3553</v>
      </c>
      <c r="B897" s="225">
        <v>1.9179999999999999</v>
      </c>
      <c r="C897" s="226">
        <v>1.7889999999999999</v>
      </c>
      <c r="D897" s="227">
        <f t="shared" si="27"/>
        <v>-6.7257559958289859E-2</v>
      </c>
      <c r="E897" s="226">
        <v>1.825</v>
      </c>
      <c r="F897" s="227">
        <f t="shared" si="26"/>
        <v>-4.8488008342022937E-2</v>
      </c>
      <c r="G897" s="184"/>
      <c r="H897" s="184"/>
      <c r="I897" s="228"/>
      <c r="K897" s="228"/>
      <c r="M897" s="228"/>
    </row>
    <row r="898" spans="1:13" x14ac:dyDescent="0.2">
      <c r="A898" s="224" t="s">
        <v>3554</v>
      </c>
      <c r="B898" s="225">
        <v>2.2210000000000001</v>
      </c>
      <c r="C898" s="226">
        <v>1.758</v>
      </c>
      <c r="D898" s="227">
        <f t="shared" si="27"/>
        <v>-0.20846465556055838</v>
      </c>
      <c r="E898" s="226">
        <v>1.8779999999999999</v>
      </c>
      <c r="F898" s="227">
        <f t="shared" si="26"/>
        <v>-0.15443493921656914</v>
      </c>
      <c r="G898" s="184"/>
      <c r="H898" s="184"/>
      <c r="I898" s="228"/>
      <c r="K898" s="228"/>
      <c r="M898" s="228"/>
    </row>
    <row r="899" spans="1:13" x14ac:dyDescent="0.2">
      <c r="A899" s="224" t="s">
        <v>3555</v>
      </c>
      <c r="B899" s="225">
        <v>0.95799999999999996</v>
      </c>
      <c r="C899" s="226">
        <v>0.92500000000000004</v>
      </c>
      <c r="D899" s="227">
        <f t="shared" si="27"/>
        <v>-3.4446764091857984E-2</v>
      </c>
      <c r="E899" s="226">
        <v>0.93600000000000005</v>
      </c>
      <c r="F899" s="227">
        <f t="shared" si="26"/>
        <v>-2.2964509394571953E-2</v>
      </c>
      <c r="G899" s="184"/>
      <c r="H899" s="184"/>
      <c r="I899" s="228"/>
      <c r="K899" s="228"/>
      <c r="M899" s="228"/>
    </row>
    <row r="900" spans="1:13" x14ac:dyDescent="0.2">
      <c r="A900" s="224" t="s">
        <v>3556</v>
      </c>
      <c r="B900" s="225">
        <v>0.95799999999999996</v>
      </c>
      <c r="C900" s="226">
        <v>0.92500000000000004</v>
      </c>
      <c r="D900" s="227">
        <f t="shared" si="27"/>
        <v>-3.4446764091857984E-2</v>
      </c>
      <c r="E900" s="226">
        <v>0.93600000000000005</v>
      </c>
      <c r="F900" s="227">
        <f t="shared" si="26"/>
        <v>-2.2964509394571953E-2</v>
      </c>
      <c r="G900" s="184"/>
      <c r="H900" s="184"/>
      <c r="I900" s="228"/>
      <c r="K900" s="228"/>
      <c r="M900" s="228"/>
    </row>
    <row r="901" spans="1:13" x14ac:dyDescent="0.2">
      <c r="A901" s="224" t="s">
        <v>3557</v>
      </c>
      <c r="B901" s="225">
        <v>1.2849999999999999</v>
      </c>
      <c r="C901" s="226">
        <v>1.125</v>
      </c>
      <c r="D901" s="227">
        <f t="shared" si="27"/>
        <v>-0.12451361867704269</v>
      </c>
      <c r="E901" s="226">
        <v>1.167</v>
      </c>
      <c r="F901" s="227">
        <f t="shared" si="26"/>
        <v>-9.1828793774318962E-2</v>
      </c>
      <c r="G901" s="184"/>
      <c r="H901" s="184"/>
      <c r="I901" s="228"/>
      <c r="K901" s="228"/>
      <c r="M901" s="228"/>
    </row>
    <row r="902" spans="1:13" x14ac:dyDescent="0.2">
      <c r="A902" s="224" t="s">
        <v>3558</v>
      </c>
      <c r="B902" s="225">
        <v>1.163</v>
      </c>
      <c r="C902" s="226">
        <v>1.274</v>
      </c>
      <c r="D902" s="227">
        <f t="shared" si="27"/>
        <v>9.5442820292347408E-2</v>
      </c>
      <c r="E902" s="226">
        <v>1.2490000000000001</v>
      </c>
      <c r="F902" s="227">
        <f t="shared" si="26"/>
        <v>7.3946689595872916E-2</v>
      </c>
      <c r="G902" s="184"/>
      <c r="H902" s="184"/>
      <c r="I902" s="228"/>
      <c r="K902" s="228"/>
      <c r="M902" s="228"/>
    </row>
    <row r="903" spans="1:13" x14ac:dyDescent="0.2">
      <c r="A903" s="224" t="s">
        <v>3559</v>
      </c>
      <c r="B903" s="225">
        <v>1.163</v>
      </c>
      <c r="C903" s="226">
        <v>1.274</v>
      </c>
      <c r="D903" s="227">
        <f t="shared" si="27"/>
        <v>9.5442820292347408E-2</v>
      </c>
      <c r="E903" s="226">
        <v>1.2490000000000001</v>
      </c>
      <c r="F903" s="227">
        <f t="shared" si="26"/>
        <v>7.3946689595872916E-2</v>
      </c>
      <c r="G903" s="184"/>
      <c r="H903" s="184"/>
      <c r="I903" s="228"/>
      <c r="K903" s="228"/>
      <c r="M903" s="228"/>
    </row>
    <row r="904" spans="1:13" x14ac:dyDescent="0.2">
      <c r="A904" s="224" t="s">
        <v>3560</v>
      </c>
      <c r="B904" s="225">
        <v>1.004</v>
      </c>
      <c r="C904" s="226">
        <v>1.0580000000000001</v>
      </c>
      <c r="D904" s="227">
        <f t="shared" si="27"/>
        <v>5.3784860557768877E-2</v>
      </c>
      <c r="E904" s="226">
        <v>1.0469999999999999</v>
      </c>
      <c r="F904" s="227">
        <f t="shared" si="26"/>
        <v>4.2828685258964105E-2</v>
      </c>
      <c r="G904" s="184"/>
      <c r="H904" s="184"/>
      <c r="I904" s="228"/>
      <c r="K904" s="228"/>
      <c r="M904" s="228"/>
    </row>
    <row r="905" spans="1:13" x14ac:dyDescent="0.2">
      <c r="A905" s="224" t="s">
        <v>3561</v>
      </c>
      <c r="B905" s="225">
        <v>1.004</v>
      </c>
      <c r="C905" s="226">
        <v>0.83699999999999997</v>
      </c>
      <c r="D905" s="227">
        <f t="shared" si="27"/>
        <v>-0.16633466135458175</v>
      </c>
      <c r="E905" s="226">
        <v>0.88100000000000001</v>
      </c>
      <c r="F905" s="227">
        <f t="shared" si="26"/>
        <v>-0.12250996015936255</v>
      </c>
      <c r="G905" s="184"/>
      <c r="H905" s="184"/>
      <c r="I905" s="228"/>
      <c r="K905" s="228"/>
      <c r="M905" s="228"/>
    </row>
    <row r="906" spans="1:13" x14ac:dyDescent="0.2">
      <c r="A906" s="224" t="s">
        <v>3562</v>
      </c>
      <c r="B906" s="225">
        <v>1.004</v>
      </c>
      <c r="C906" s="226">
        <v>1.0580000000000001</v>
      </c>
      <c r="D906" s="227">
        <f t="shared" si="27"/>
        <v>5.3784860557768877E-2</v>
      </c>
      <c r="E906" s="226">
        <v>1.0469999999999999</v>
      </c>
      <c r="F906" s="227">
        <f t="shared" si="26"/>
        <v>4.2828685258964105E-2</v>
      </c>
      <c r="G906" s="184"/>
      <c r="H906" s="184"/>
      <c r="I906" s="228"/>
      <c r="K906" s="228"/>
      <c r="M906" s="228"/>
    </row>
    <row r="907" spans="1:13" x14ac:dyDescent="0.2">
      <c r="A907" s="224" t="s">
        <v>3563</v>
      </c>
      <c r="B907" s="225">
        <v>1.004</v>
      </c>
      <c r="C907" s="226">
        <v>1.0580000000000001</v>
      </c>
      <c r="D907" s="227">
        <f t="shared" si="27"/>
        <v>5.3784860557768877E-2</v>
      </c>
      <c r="E907" s="226">
        <v>1.0469999999999999</v>
      </c>
      <c r="F907" s="227">
        <f t="shared" ref="F907:F970" si="28">E907/B907-1</f>
        <v>4.2828685258964105E-2</v>
      </c>
      <c r="G907" s="184"/>
      <c r="H907" s="184"/>
      <c r="I907" s="228"/>
      <c r="K907" s="228"/>
      <c r="M907" s="228"/>
    </row>
    <row r="908" spans="1:13" x14ac:dyDescent="0.2">
      <c r="A908" s="224" t="s">
        <v>3564</v>
      </c>
      <c r="B908" s="225">
        <v>1.004</v>
      </c>
      <c r="C908" s="226">
        <v>0.83699999999999997</v>
      </c>
      <c r="D908" s="227">
        <f t="shared" ref="D908:D971" si="29">C908/B908-1</f>
        <v>-0.16633466135458175</v>
      </c>
      <c r="E908" s="226">
        <v>0.88100000000000001</v>
      </c>
      <c r="F908" s="227">
        <f t="shared" si="28"/>
        <v>-0.12250996015936255</v>
      </c>
      <c r="G908" s="184"/>
      <c r="H908" s="184"/>
      <c r="I908" s="228"/>
      <c r="K908" s="228"/>
      <c r="M908" s="228"/>
    </row>
    <row r="909" spans="1:13" x14ac:dyDescent="0.2">
      <c r="A909" s="224" t="s">
        <v>3565</v>
      </c>
      <c r="B909" s="225">
        <v>0.86799999999999999</v>
      </c>
      <c r="C909" s="226">
        <v>0.871</v>
      </c>
      <c r="D909" s="227">
        <f t="shared" si="29"/>
        <v>3.4562211981565838E-3</v>
      </c>
      <c r="E909" s="226">
        <v>0.872</v>
      </c>
      <c r="F909" s="227">
        <f t="shared" si="28"/>
        <v>4.6082949308756671E-3</v>
      </c>
      <c r="G909" s="184"/>
      <c r="H909" s="184"/>
      <c r="I909" s="228"/>
      <c r="K909" s="228"/>
      <c r="M909" s="228"/>
    </row>
    <row r="910" spans="1:13" x14ac:dyDescent="0.2">
      <c r="A910" s="224" t="s">
        <v>3566</v>
      </c>
      <c r="B910" s="225">
        <v>0.86799999999999999</v>
      </c>
      <c r="C910" s="226">
        <v>0.871</v>
      </c>
      <c r="D910" s="227">
        <f t="shared" si="29"/>
        <v>3.4562211981565838E-3</v>
      </c>
      <c r="E910" s="226">
        <v>0.872</v>
      </c>
      <c r="F910" s="227">
        <f t="shared" si="28"/>
        <v>4.6082949308756671E-3</v>
      </c>
      <c r="G910" s="184"/>
      <c r="H910" s="184"/>
      <c r="I910" s="228"/>
      <c r="K910" s="228"/>
      <c r="M910" s="228"/>
    </row>
    <row r="911" spans="1:13" x14ac:dyDescent="0.2">
      <c r="A911" s="224" t="s">
        <v>3567</v>
      </c>
      <c r="B911" s="225">
        <v>0.95599999999999996</v>
      </c>
      <c r="C911" s="226">
        <v>1.1990000000000001</v>
      </c>
      <c r="D911" s="227">
        <f t="shared" si="29"/>
        <v>0.25418410041841022</v>
      </c>
      <c r="E911" s="226">
        <v>1.141</v>
      </c>
      <c r="F911" s="227">
        <f t="shared" si="28"/>
        <v>0.19351464435146459</v>
      </c>
      <c r="G911" s="184"/>
      <c r="H911" s="184"/>
      <c r="I911" s="228"/>
      <c r="K911" s="228"/>
      <c r="M911" s="228"/>
    </row>
    <row r="912" spans="1:13" x14ac:dyDescent="0.2">
      <c r="A912" s="224" t="s">
        <v>3568</v>
      </c>
      <c r="B912" s="225">
        <v>1.1779999999999999</v>
      </c>
      <c r="C912" s="226">
        <v>0.75800000000000001</v>
      </c>
      <c r="D912" s="227">
        <f t="shared" si="29"/>
        <v>-0.35653650254668923</v>
      </c>
      <c r="E912" s="226">
        <v>0.86499999999999999</v>
      </c>
      <c r="F912" s="227">
        <f t="shared" si="28"/>
        <v>-0.26570458404074704</v>
      </c>
      <c r="G912" s="184"/>
      <c r="H912" s="184"/>
      <c r="I912" s="228"/>
      <c r="K912" s="228"/>
      <c r="M912" s="228"/>
    </row>
    <row r="913" spans="1:13" x14ac:dyDescent="0.2">
      <c r="A913" s="224" t="s">
        <v>3569</v>
      </c>
      <c r="B913" s="225">
        <v>1.1779999999999999</v>
      </c>
      <c r="C913" s="226">
        <v>0.75800000000000001</v>
      </c>
      <c r="D913" s="227">
        <f t="shared" si="29"/>
        <v>-0.35653650254668923</v>
      </c>
      <c r="E913" s="226">
        <v>0.86499999999999999</v>
      </c>
      <c r="F913" s="227">
        <f t="shared" si="28"/>
        <v>-0.26570458404074704</v>
      </c>
      <c r="G913" s="184"/>
      <c r="H913" s="184"/>
      <c r="I913" s="228"/>
      <c r="K913" s="228"/>
      <c r="M913" s="228"/>
    </row>
    <row r="914" spans="1:13" x14ac:dyDescent="0.2">
      <c r="A914" s="224" t="s">
        <v>3570</v>
      </c>
      <c r="B914" s="225">
        <v>0.91100000000000003</v>
      </c>
      <c r="C914" s="226">
        <v>1.94</v>
      </c>
      <c r="D914" s="227">
        <f t="shared" si="29"/>
        <v>1.1295279912184411</v>
      </c>
      <c r="E914" s="226">
        <v>1.5980000000000001</v>
      </c>
      <c r="F914" s="227">
        <f t="shared" si="28"/>
        <v>0.75411635565312851</v>
      </c>
      <c r="G914" s="184"/>
      <c r="H914" s="184"/>
      <c r="I914" s="228"/>
      <c r="K914" s="228"/>
      <c r="M914" s="228"/>
    </row>
    <row r="915" spans="1:13" x14ac:dyDescent="0.2">
      <c r="A915" s="224" t="s">
        <v>3571</v>
      </c>
      <c r="B915" s="225">
        <v>0.91100000000000003</v>
      </c>
      <c r="C915" s="226">
        <v>1.94</v>
      </c>
      <c r="D915" s="227">
        <f t="shared" si="29"/>
        <v>1.1295279912184411</v>
      </c>
      <c r="E915" s="226">
        <v>1.5980000000000001</v>
      </c>
      <c r="F915" s="227">
        <f t="shared" si="28"/>
        <v>0.75411635565312851</v>
      </c>
      <c r="G915" s="184"/>
      <c r="H915" s="184"/>
      <c r="I915" s="228"/>
      <c r="K915" s="228"/>
      <c r="M915" s="228"/>
    </row>
    <row r="916" spans="1:13" x14ac:dyDescent="0.2">
      <c r="A916" s="224" t="s">
        <v>3572</v>
      </c>
      <c r="B916" s="225">
        <v>1.004</v>
      </c>
      <c r="C916" s="226">
        <v>1.8919999999999999</v>
      </c>
      <c r="D916" s="227">
        <f t="shared" si="29"/>
        <v>0.88446215139442219</v>
      </c>
      <c r="E916" s="226">
        <v>1.6739999999999999</v>
      </c>
      <c r="F916" s="227">
        <f t="shared" si="28"/>
        <v>0.6673306772908365</v>
      </c>
      <c r="G916" s="184"/>
      <c r="H916" s="184"/>
      <c r="I916" s="228"/>
      <c r="K916" s="228"/>
      <c r="M916" s="228"/>
    </row>
    <row r="917" spans="1:13" x14ac:dyDescent="0.2">
      <c r="A917" s="224" t="s">
        <v>3573</v>
      </c>
      <c r="B917" s="225">
        <v>1.004</v>
      </c>
      <c r="C917" s="226">
        <v>1.8919999999999999</v>
      </c>
      <c r="D917" s="227">
        <f t="shared" si="29"/>
        <v>0.88446215139442219</v>
      </c>
      <c r="E917" s="226">
        <v>1.6739999999999999</v>
      </c>
      <c r="F917" s="227">
        <f t="shared" si="28"/>
        <v>0.6673306772908365</v>
      </c>
      <c r="G917" s="184"/>
      <c r="H917" s="184"/>
      <c r="I917" s="228"/>
      <c r="K917" s="228"/>
      <c r="M917" s="228"/>
    </row>
    <row r="918" spans="1:13" x14ac:dyDescent="0.2">
      <c r="A918" s="224" t="s">
        <v>3574</v>
      </c>
      <c r="B918" s="225">
        <v>1.2210000000000001</v>
      </c>
      <c r="C918" s="226">
        <v>2.4009999999999998</v>
      </c>
      <c r="D918" s="227">
        <f t="shared" si="29"/>
        <v>0.9664209664209662</v>
      </c>
      <c r="E918" s="226">
        <v>2.1110000000000002</v>
      </c>
      <c r="F918" s="227">
        <f t="shared" si="28"/>
        <v>0.72891072891072906</v>
      </c>
      <c r="G918" s="184"/>
      <c r="H918" s="184"/>
      <c r="I918" s="228"/>
      <c r="K918" s="228"/>
      <c r="M918" s="228"/>
    </row>
    <row r="919" spans="1:13" x14ac:dyDescent="0.2">
      <c r="A919" s="224" t="s">
        <v>3575</v>
      </c>
      <c r="B919" s="225">
        <v>1.4139999999999999</v>
      </c>
      <c r="C919" s="226">
        <v>3.5819999999999999</v>
      </c>
      <c r="D919" s="227">
        <f t="shared" si="29"/>
        <v>1.5332390381895333</v>
      </c>
      <c r="E919" s="226">
        <v>2.48</v>
      </c>
      <c r="F919" s="227">
        <f t="shared" si="28"/>
        <v>0.75388967468175405</v>
      </c>
      <c r="G919" s="184"/>
      <c r="H919" s="184"/>
      <c r="I919" s="228"/>
      <c r="K919" s="228"/>
      <c r="M919" s="228"/>
    </row>
    <row r="920" spans="1:13" x14ac:dyDescent="0.2">
      <c r="A920" s="224" t="s">
        <v>3576</v>
      </c>
      <c r="B920" s="225">
        <v>0.91100000000000003</v>
      </c>
      <c r="C920" s="226">
        <v>0.93500000000000005</v>
      </c>
      <c r="D920" s="227">
        <f t="shared" si="29"/>
        <v>2.6344676180021898E-2</v>
      </c>
      <c r="E920" s="226">
        <v>0.93100000000000005</v>
      </c>
      <c r="F920" s="227">
        <f t="shared" si="28"/>
        <v>2.1953896816685026E-2</v>
      </c>
      <c r="G920" s="184"/>
      <c r="H920" s="184"/>
      <c r="I920" s="228"/>
      <c r="K920" s="228"/>
      <c r="M920" s="228"/>
    </row>
    <row r="921" spans="1:13" x14ac:dyDescent="0.2">
      <c r="A921" s="224" t="s">
        <v>3577</v>
      </c>
      <c r="B921" s="225">
        <v>0.86799999999999999</v>
      </c>
      <c r="C921" s="226">
        <v>0.876</v>
      </c>
      <c r="D921" s="227">
        <f t="shared" si="29"/>
        <v>9.2165898617511122E-3</v>
      </c>
      <c r="E921" s="226">
        <v>0.876</v>
      </c>
      <c r="F921" s="227">
        <f t="shared" si="28"/>
        <v>9.2165898617511122E-3</v>
      </c>
      <c r="G921" s="184"/>
      <c r="H921" s="184"/>
      <c r="I921" s="228"/>
      <c r="K921" s="228"/>
      <c r="M921" s="228"/>
    </row>
    <row r="922" spans="1:13" x14ac:dyDescent="0.2">
      <c r="A922" s="224" t="s">
        <v>3578</v>
      </c>
      <c r="B922" s="225">
        <v>0.91100000000000003</v>
      </c>
      <c r="C922" s="226">
        <v>0.93500000000000005</v>
      </c>
      <c r="D922" s="227">
        <f t="shared" si="29"/>
        <v>2.6344676180021898E-2</v>
      </c>
      <c r="E922" s="226">
        <v>0.93100000000000005</v>
      </c>
      <c r="F922" s="227">
        <f t="shared" si="28"/>
        <v>2.1953896816685026E-2</v>
      </c>
      <c r="G922" s="184"/>
      <c r="H922" s="184"/>
      <c r="I922" s="228"/>
      <c r="K922" s="228"/>
      <c r="M922" s="228"/>
    </row>
    <row r="923" spans="1:13" x14ac:dyDescent="0.2">
      <c r="A923" s="224" t="s">
        <v>3579</v>
      </c>
      <c r="B923" s="225">
        <v>0.91100000000000003</v>
      </c>
      <c r="C923" s="226">
        <v>0.95899999999999996</v>
      </c>
      <c r="D923" s="227">
        <f t="shared" si="29"/>
        <v>5.2689352360043795E-2</v>
      </c>
      <c r="E923" s="226">
        <v>0.94899999999999995</v>
      </c>
      <c r="F923" s="227">
        <f t="shared" si="28"/>
        <v>4.1712403951701393E-2</v>
      </c>
      <c r="G923" s="184"/>
      <c r="H923" s="184"/>
      <c r="I923" s="228"/>
      <c r="K923" s="228"/>
      <c r="M923" s="228"/>
    </row>
    <row r="924" spans="1:13" x14ac:dyDescent="0.2">
      <c r="A924" s="224" t="s">
        <v>3580</v>
      </c>
      <c r="B924" s="225">
        <v>0.91100000000000003</v>
      </c>
      <c r="C924" s="226">
        <v>0.95899999999999996</v>
      </c>
      <c r="D924" s="227">
        <f t="shared" si="29"/>
        <v>5.2689352360043795E-2</v>
      </c>
      <c r="E924" s="226">
        <v>0.94899999999999995</v>
      </c>
      <c r="F924" s="227">
        <f t="shared" si="28"/>
        <v>4.1712403951701393E-2</v>
      </c>
      <c r="G924" s="184"/>
      <c r="H924" s="184"/>
      <c r="I924" s="228"/>
      <c r="K924" s="228"/>
      <c r="M924" s="228"/>
    </row>
    <row r="925" spans="1:13" x14ac:dyDescent="0.2">
      <c r="A925" s="224" t="s">
        <v>3581</v>
      </c>
      <c r="B925" s="225">
        <v>0.91100000000000003</v>
      </c>
      <c r="C925" s="226">
        <v>0.96099999999999997</v>
      </c>
      <c r="D925" s="227">
        <f t="shared" si="29"/>
        <v>5.4884742041712231E-2</v>
      </c>
      <c r="E925" s="226">
        <v>0.95099999999999996</v>
      </c>
      <c r="F925" s="227">
        <f t="shared" si="28"/>
        <v>4.3907793633369829E-2</v>
      </c>
      <c r="G925" s="184"/>
      <c r="H925" s="184"/>
      <c r="I925" s="228"/>
      <c r="K925" s="228"/>
      <c r="M925" s="228"/>
    </row>
    <row r="926" spans="1:13" x14ac:dyDescent="0.2">
      <c r="A926" s="224" t="s">
        <v>3582</v>
      </c>
      <c r="B926" s="225">
        <v>0.86799999999999999</v>
      </c>
      <c r="C926" s="226">
        <v>0.876</v>
      </c>
      <c r="D926" s="227">
        <f t="shared" si="29"/>
        <v>9.2165898617511122E-3</v>
      </c>
      <c r="E926" s="226">
        <v>0.876</v>
      </c>
      <c r="F926" s="227">
        <f t="shared" si="28"/>
        <v>9.2165898617511122E-3</v>
      </c>
      <c r="G926" s="184"/>
      <c r="H926" s="184"/>
      <c r="I926" s="228"/>
      <c r="K926" s="228"/>
      <c r="M926" s="228"/>
    </row>
    <row r="927" spans="1:13" x14ac:dyDescent="0.2">
      <c r="A927" s="224" t="s">
        <v>3583</v>
      </c>
      <c r="B927" s="225">
        <v>1.054</v>
      </c>
      <c r="C927" s="226">
        <v>2.75</v>
      </c>
      <c r="D927" s="227">
        <f t="shared" si="29"/>
        <v>1.6091081593927892</v>
      </c>
      <c r="E927" s="226">
        <v>1.85</v>
      </c>
      <c r="F927" s="227">
        <f t="shared" si="28"/>
        <v>0.7552182163187855</v>
      </c>
      <c r="G927" s="184"/>
      <c r="H927" s="184"/>
      <c r="I927" s="228"/>
      <c r="K927" s="228"/>
      <c r="M927" s="228"/>
    </row>
    <row r="928" spans="1:13" x14ac:dyDescent="0.2">
      <c r="A928" s="224" t="s">
        <v>3584</v>
      </c>
      <c r="B928" s="225">
        <v>0.91100000000000003</v>
      </c>
      <c r="C928" s="226">
        <v>0.96699999999999997</v>
      </c>
      <c r="D928" s="227">
        <f t="shared" si="29"/>
        <v>6.1470911086717761E-2</v>
      </c>
      <c r="E928" s="226">
        <v>0.95499999999999996</v>
      </c>
      <c r="F928" s="227">
        <f t="shared" si="28"/>
        <v>4.8298572996706923E-2</v>
      </c>
      <c r="G928" s="184"/>
      <c r="H928" s="184"/>
      <c r="I928" s="228"/>
      <c r="K928" s="228"/>
      <c r="M928" s="228"/>
    </row>
    <row r="929" spans="1:13" x14ac:dyDescent="0.2">
      <c r="A929" s="224" t="s">
        <v>3585</v>
      </c>
      <c r="B929" s="225">
        <v>0.86799999999999999</v>
      </c>
      <c r="C929" s="226">
        <v>0.94199999999999995</v>
      </c>
      <c r="D929" s="227">
        <f t="shared" si="29"/>
        <v>8.5253456221198176E-2</v>
      </c>
      <c r="E929" s="226">
        <v>0.92600000000000005</v>
      </c>
      <c r="F929" s="227">
        <f t="shared" si="28"/>
        <v>6.6820276497695952E-2</v>
      </c>
      <c r="G929" s="184"/>
      <c r="H929" s="184"/>
      <c r="I929" s="228"/>
      <c r="K929" s="228"/>
      <c r="M929" s="228"/>
    </row>
    <row r="930" spans="1:13" x14ac:dyDescent="0.2">
      <c r="A930" s="224" t="s">
        <v>3586</v>
      </c>
      <c r="B930" s="225">
        <v>0.91100000000000003</v>
      </c>
      <c r="C930" s="226">
        <v>0.96599999999999997</v>
      </c>
      <c r="D930" s="227">
        <f t="shared" si="29"/>
        <v>6.0373216245883654E-2</v>
      </c>
      <c r="E930" s="226">
        <v>0.95499999999999996</v>
      </c>
      <c r="F930" s="227">
        <f t="shared" si="28"/>
        <v>4.8298572996706923E-2</v>
      </c>
      <c r="G930" s="184"/>
      <c r="H930" s="184"/>
      <c r="I930" s="228"/>
      <c r="K930" s="228"/>
      <c r="M930" s="228"/>
    </row>
    <row r="931" spans="1:13" x14ac:dyDescent="0.2">
      <c r="A931" s="224" t="s">
        <v>3587</v>
      </c>
      <c r="B931" s="225">
        <v>0.91100000000000003</v>
      </c>
      <c r="C931" s="226">
        <v>0.96699999999999997</v>
      </c>
      <c r="D931" s="227">
        <f t="shared" si="29"/>
        <v>6.1470911086717761E-2</v>
      </c>
      <c r="E931" s="226">
        <v>0.95499999999999996</v>
      </c>
      <c r="F931" s="227">
        <f t="shared" si="28"/>
        <v>4.8298572996706923E-2</v>
      </c>
      <c r="G931" s="184"/>
      <c r="H931" s="184"/>
      <c r="I931" s="228"/>
      <c r="K931" s="228"/>
      <c r="M931" s="228"/>
    </row>
    <row r="932" spans="1:13" x14ac:dyDescent="0.2">
      <c r="A932" s="224" t="s">
        <v>3588</v>
      </c>
      <c r="B932" s="225">
        <v>1.163</v>
      </c>
      <c r="C932" s="226">
        <v>1.722</v>
      </c>
      <c r="D932" s="227">
        <f t="shared" si="29"/>
        <v>0.48065348237317274</v>
      </c>
      <c r="E932" s="226">
        <v>1.5860000000000001</v>
      </c>
      <c r="F932" s="227">
        <f t="shared" si="28"/>
        <v>0.36371453138435084</v>
      </c>
      <c r="G932" s="184"/>
      <c r="H932" s="184"/>
      <c r="I932" s="228"/>
      <c r="K932" s="228"/>
      <c r="M932" s="228"/>
    </row>
    <row r="933" spans="1:13" x14ac:dyDescent="0.2">
      <c r="A933" s="224" t="s">
        <v>3589</v>
      </c>
      <c r="B933" s="225">
        <v>1.163</v>
      </c>
      <c r="C933" s="226">
        <v>1.722</v>
      </c>
      <c r="D933" s="227">
        <f t="shared" si="29"/>
        <v>0.48065348237317274</v>
      </c>
      <c r="E933" s="226">
        <v>1.5860000000000001</v>
      </c>
      <c r="F933" s="227">
        <f t="shared" si="28"/>
        <v>0.36371453138435084</v>
      </c>
      <c r="G933" s="184"/>
      <c r="H933" s="184"/>
      <c r="I933" s="228"/>
      <c r="K933" s="228"/>
      <c r="M933" s="228"/>
    </row>
    <row r="934" spans="1:13" x14ac:dyDescent="0.2">
      <c r="A934" s="224" t="s">
        <v>3590</v>
      </c>
      <c r="B934" s="225">
        <v>1.1080000000000001</v>
      </c>
      <c r="C934" s="226">
        <v>2.496</v>
      </c>
      <c r="D934" s="227">
        <f t="shared" si="29"/>
        <v>1.2527075812274364</v>
      </c>
      <c r="E934" s="226">
        <v>1.9430000000000001</v>
      </c>
      <c r="F934" s="227">
        <f t="shared" si="28"/>
        <v>0.75361010830324893</v>
      </c>
      <c r="G934" s="184"/>
      <c r="H934" s="184"/>
      <c r="I934" s="228"/>
      <c r="K934" s="228"/>
      <c r="M934" s="228"/>
    </row>
    <row r="935" spans="1:13" x14ac:dyDescent="0.2">
      <c r="A935" s="224" t="s">
        <v>3591</v>
      </c>
      <c r="B935" s="225">
        <v>1.163</v>
      </c>
      <c r="C935" s="226">
        <v>1.6120000000000001</v>
      </c>
      <c r="D935" s="227">
        <f t="shared" si="29"/>
        <v>0.38607050730868453</v>
      </c>
      <c r="E935" s="226">
        <v>1.5029999999999999</v>
      </c>
      <c r="F935" s="227">
        <f t="shared" si="28"/>
        <v>0.29234737747205486</v>
      </c>
      <c r="G935" s="184"/>
      <c r="H935" s="184"/>
      <c r="I935" s="228"/>
      <c r="K935" s="228"/>
      <c r="M935" s="228"/>
    </row>
    <row r="936" spans="1:13" x14ac:dyDescent="0.2">
      <c r="A936" s="224" t="s">
        <v>3592</v>
      </c>
      <c r="B936" s="225">
        <v>1.2210000000000001</v>
      </c>
      <c r="C936" s="226">
        <v>1.321</v>
      </c>
      <c r="D936" s="227">
        <f t="shared" si="29"/>
        <v>8.1900081900081689E-2</v>
      </c>
      <c r="E936" s="226">
        <v>1.2989999999999999</v>
      </c>
      <c r="F936" s="227">
        <f t="shared" si="28"/>
        <v>6.3882063882063855E-2</v>
      </c>
      <c r="G936" s="184"/>
      <c r="H936" s="184"/>
      <c r="I936" s="228"/>
      <c r="K936" s="228"/>
      <c r="M936" s="228"/>
    </row>
    <row r="937" spans="1:13" x14ac:dyDescent="0.2">
      <c r="A937" s="224" t="s">
        <v>3593</v>
      </c>
      <c r="B937" s="225">
        <v>1.2989999999999999</v>
      </c>
      <c r="C937" s="226">
        <v>1.7</v>
      </c>
      <c r="D937" s="227">
        <f t="shared" si="29"/>
        <v>0.30869899923017718</v>
      </c>
      <c r="E937" s="226">
        <v>1.603</v>
      </c>
      <c r="F937" s="227">
        <f t="shared" si="28"/>
        <v>0.23402617397998471</v>
      </c>
      <c r="G937" s="184"/>
      <c r="H937" s="184"/>
      <c r="I937" s="228"/>
      <c r="K937" s="228"/>
      <c r="M937" s="228"/>
    </row>
    <row r="938" spans="1:13" x14ac:dyDescent="0.2">
      <c r="A938" s="224" t="s">
        <v>3594</v>
      </c>
      <c r="B938" s="225">
        <v>0.879</v>
      </c>
      <c r="C938" s="226">
        <v>0.77200000000000002</v>
      </c>
      <c r="D938" s="227">
        <f t="shared" si="29"/>
        <v>-0.1217292377701934</v>
      </c>
      <c r="E938" s="226">
        <v>0.80100000000000005</v>
      </c>
      <c r="F938" s="227">
        <f t="shared" si="28"/>
        <v>-8.8737201365187701E-2</v>
      </c>
      <c r="G938" s="184"/>
      <c r="H938" s="184"/>
      <c r="I938" s="228"/>
      <c r="K938" s="228"/>
      <c r="M938" s="228"/>
    </row>
    <row r="939" spans="1:13" x14ac:dyDescent="0.2">
      <c r="A939" s="224" t="s">
        <v>3595</v>
      </c>
      <c r="B939" s="225">
        <v>1.3640000000000001</v>
      </c>
      <c r="C939" s="226">
        <v>1.087</v>
      </c>
      <c r="D939" s="227">
        <f t="shared" si="29"/>
        <v>-0.20307917888563054</v>
      </c>
      <c r="E939" s="226">
        <v>1.159</v>
      </c>
      <c r="F939" s="227">
        <f t="shared" si="28"/>
        <v>-0.1502932551319649</v>
      </c>
      <c r="G939" s="184"/>
      <c r="H939" s="184"/>
      <c r="I939" s="228"/>
      <c r="K939" s="228"/>
      <c r="M939" s="228"/>
    </row>
    <row r="940" spans="1:13" x14ac:dyDescent="0.2">
      <c r="A940" s="224" t="s">
        <v>3596</v>
      </c>
      <c r="B940" s="225">
        <v>1.238</v>
      </c>
      <c r="C940" s="226">
        <v>1.0549999999999999</v>
      </c>
      <c r="D940" s="227">
        <f t="shared" si="29"/>
        <v>-0.1478190630048466</v>
      </c>
      <c r="E940" s="226">
        <v>1.103</v>
      </c>
      <c r="F940" s="227">
        <f t="shared" si="28"/>
        <v>-0.10904684975767365</v>
      </c>
      <c r="G940" s="184"/>
      <c r="H940" s="184"/>
      <c r="I940" s="228"/>
      <c r="K940" s="228"/>
      <c r="M940" s="228"/>
    </row>
    <row r="941" spans="1:13" x14ac:dyDescent="0.2">
      <c r="A941" s="229" t="s">
        <v>3597</v>
      </c>
      <c r="B941" s="230">
        <v>0.79700000000000004</v>
      </c>
      <c r="C941" s="231">
        <v>0.745</v>
      </c>
      <c r="D941" s="232">
        <f t="shared" si="29"/>
        <v>-6.5244667503136844E-2</v>
      </c>
      <c r="E941" s="231">
        <v>0.76</v>
      </c>
      <c r="F941" s="232">
        <f t="shared" si="28"/>
        <v>-4.6424090338770374E-2</v>
      </c>
      <c r="G941" s="184"/>
      <c r="H941" s="184"/>
      <c r="I941" s="228"/>
      <c r="K941" s="228"/>
      <c r="M941" s="228"/>
    </row>
    <row r="942" spans="1:13" x14ac:dyDescent="0.2">
      <c r="A942" s="233" t="s">
        <v>3598</v>
      </c>
      <c r="B942" s="234">
        <v>0.879</v>
      </c>
      <c r="C942" s="235">
        <v>0.77200000000000002</v>
      </c>
      <c r="D942" s="236">
        <f t="shared" si="29"/>
        <v>-0.1217292377701934</v>
      </c>
      <c r="E942" s="235">
        <v>0.80100000000000005</v>
      </c>
      <c r="F942" s="236">
        <f t="shared" si="28"/>
        <v>-8.8737201365187701E-2</v>
      </c>
      <c r="G942" s="184"/>
      <c r="H942" s="184"/>
      <c r="I942" s="228"/>
      <c r="K942" s="228"/>
      <c r="M942" s="228"/>
    </row>
    <row r="943" spans="1:13" x14ac:dyDescent="0.2">
      <c r="A943" s="224" t="s">
        <v>3599</v>
      </c>
      <c r="B943" s="225">
        <v>1.504</v>
      </c>
      <c r="C943" s="226">
        <v>1.3220000000000001</v>
      </c>
      <c r="D943" s="227">
        <f t="shared" si="29"/>
        <v>-0.12101063829787229</v>
      </c>
      <c r="E943" s="226">
        <v>1.37</v>
      </c>
      <c r="F943" s="227">
        <f t="shared" si="28"/>
        <v>-8.9095744680851019E-2</v>
      </c>
      <c r="G943" s="184"/>
      <c r="H943" s="184"/>
      <c r="I943" s="228"/>
      <c r="K943" s="228"/>
      <c r="M943" s="228"/>
    </row>
    <row r="944" spans="1:13" x14ac:dyDescent="0.2">
      <c r="A944" s="224" t="s">
        <v>3600</v>
      </c>
      <c r="B944" s="225">
        <v>0.83699999999999997</v>
      </c>
      <c r="C944" s="226">
        <v>0.73099999999999998</v>
      </c>
      <c r="D944" s="227">
        <f t="shared" si="29"/>
        <v>-0.12664277180406214</v>
      </c>
      <c r="E944" s="226">
        <v>0.75900000000000001</v>
      </c>
      <c r="F944" s="227">
        <f t="shared" si="28"/>
        <v>-9.3189964157706084E-2</v>
      </c>
      <c r="G944" s="184"/>
      <c r="H944" s="184"/>
      <c r="I944" s="228"/>
      <c r="K944" s="228"/>
      <c r="M944" s="228"/>
    </row>
    <row r="945" spans="1:13" x14ac:dyDescent="0.2">
      <c r="A945" s="224" t="s">
        <v>3601</v>
      </c>
      <c r="B945" s="225">
        <v>1.1220000000000001</v>
      </c>
      <c r="C945" s="226">
        <v>0.92500000000000004</v>
      </c>
      <c r="D945" s="227">
        <f t="shared" si="29"/>
        <v>-0.17557932263814624</v>
      </c>
      <c r="E945" s="226">
        <v>0.97599999999999998</v>
      </c>
      <c r="F945" s="227">
        <f t="shared" si="28"/>
        <v>-0.13012477718360083</v>
      </c>
      <c r="G945" s="184"/>
      <c r="H945" s="184"/>
      <c r="I945" s="228"/>
      <c r="K945" s="228"/>
      <c r="M945" s="228"/>
    </row>
    <row r="946" spans="1:13" x14ac:dyDescent="0.2">
      <c r="A946" s="224" t="s">
        <v>3602</v>
      </c>
      <c r="B946" s="225">
        <v>1.0680000000000001</v>
      </c>
      <c r="C946" s="226">
        <v>0.85599999999999998</v>
      </c>
      <c r="D946" s="227">
        <f t="shared" si="29"/>
        <v>-0.19850187265917607</v>
      </c>
      <c r="E946" s="226">
        <v>0.91100000000000003</v>
      </c>
      <c r="F946" s="227">
        <f t="shared" si="28"/>
        <v>-0.14700374531835203</v>
      </c>
      <c r="G946" s="184"/>
      <c r="H946" s="184"/>
      <c r="I946" s="228"/>
      <c r="K946" s="228"/>
      <c r="M946" s="228"/>
    </row>
    <row r="947" spans="1:13" x14ac:dyDescent="0.2">
      <c r="A947" s="224" t="s">
        <v>3603</v>
      </c>
      <c r="B947" s="225">
        <v>1.0169999999999999</v>
      </c>
      <c r="C947" s="226">
        <v>0.745</v>
      </c>
      <c r="D947" s="227">
        <f t="shared" si="29"/>
        <v>-0.26745329400196649</v>
      </c>
      <c r="E947" s="226">
        <v>0.81499999999999995</v>
      </c>
      <c r="F947" s="227">
        <f t="shared" si="28"/>
        <v>-0.19862340216322516</v>
      </c>
      <c r="G947" s="184"/>
      <c r="H947" s="184"/>
      <c r="I947" s="228"/>
      <c r="K947" s="228"/>
      <c r="M947" s="228"/>
    </row>
    <row r="948" spans="1:13" x14ac:dyDescent="0.2">
      <c r="A948" s="224" t="s">
        <v>3604</v>
      </c>
      <c r="B948" s="225">
        <v>1.0169999999999999</v>
      </c>
      <c r="C948" s="226">
        <v>0.745</v>
      </c>
      <c r="D948" s="227">
        <f t="shared" si="29"/>
        <v>-0.26745329400196649</v>
      </c>
      <c r="E948" s="226">
        <v>0.81499999999999995</v>
      </c>
      <c r="F948" s="227">
        <f t="shared" si="28"/>
        <v>-0.19862340216322516</v>
      </c>
      <c r="G948" s="184"/>
      <c r="H948" s="184"/>
      <c r="I948" s="228"/>
      <c r="K948" s="228"/>
      <c r="M948" s="228"/>
    </row>
    <row r="949" spans="1:13" x14ac:dyDescent="0.2">
      <c r="A949" s="224" t="s">
        <v>3605</v>
      </c>
      <c r="B949" s="225">
        <v>0.879</v>
      </c>
      <c r="C949" s="226">
        <v>0.77200000000000002</v>
      </c>
      <c r="D949" s="227">
        <f t="shared" si="29"/>
        <v>-0.1217292377701934</v>
      </c>
      <c r="E949" s="226">
        <v>0.80100000000000005</v>
      </c>
      <c r="F949" s="227">
        <f t="shared" si="28"/>
        <v>-8.8737201365187701E-2</v>
      </c>
      <c r="G949" s="184"/>
      <c r="H949" s="184"/>
      <c r="I949" s="228"/>
      <c r="K949" s="228"/>
      <c r="M949" s="228"/>
    </row>
    <row r="950" spans="1:13" x14ac:dyDescent="0.2">
      <c r="A950" s="224" t="s">
        <v>3606</v>
      </c>
      <c r="B950" s="225">
        <v>0.879</v>
      </c>
      <c r="C950" s="226">
        <v>0.77200000000000002</v>
      </c>
      <c r="D950" s="227">
        <f t="shared" si="29"/>
        <v>-0.1217292377701934</v>
      </c>
      <c r="E950" s="226">
        <v>0.80100000000000005</v>
      </c>
      <c r="F950" s="227">
        <f t="shared" si="28"/>
        <v>-8.8737201365187701E-2</v>
      </c>
      <c r="G950" s="184"/>
      <c r="H950" s="184"/>
      <c r="I950" s="228"/>
      <c r="K950" s="228"/>
      <c r="M950" s="228"/>
    </row>
    <row r="951" spans="1:13" x14ac:dyDescent="0.2">
      <c r="A951" s="224" t="s">
        <v>3607</v>
      </c>
      <c r="B951" s="225">
        <v>1.3640000000000001</v>
      </c>
      <c r="C951" s="226">
        <v>1.087</v>
      </c>
      <c r="D951" s="227">
        <f t="shared" si="29"/>
        <v>-0.20307917888563054</v>
      </c>
      <c r="E951" s="226">
        <v>1.159</v>
      </c>
      <c r="F951" s="227">
        <f t="shared" si="28"/>
        <v>-0.1502932551319649</v>
      </c>
      <c r="G951" s="184"/>
      <c r="H951" s="184"/>
      <c r="I951" s="228"/>
      <c r="K951" s="228"/>
      <c r="M951" s="228"/>
    </row>
    <row r="952" spans="1:13" x14ac:dyDescent="0.2">
      <c r="A952" s="224" t="s">
        <v>3608</v>
      </c>
      <c r="B952" s="225">
        <v>1.504</v>
      </c>
      <c r="C952" s="226">
        <v>1.3220000000000001</v>
      </c>
      <c r="D952" s="227">
        <f t="shared" si="29"/>
        <v>-0.12101063829787229</v>
      </c>
      <c r="E952" s="226">
        <v>1.37</v>
      </c>
      <c r="F952" s="227">
        <f t="shared" si="28"/>
        <v>-8.9095744680851019E-2</v>
      </c>
      <c r="G952" s="184"/>
      <c r="H952" s="184"/>
      <c r="I952" s="228"/>
      <c r="K952" s="228"/>
      <c r="M952" s="228"/>
    </row>
    <row r="953" spans="1:13" x14ac:dyDescent="0.2">
      <c r="A953" s="224" t="s">
        <v>3609</v>
      </c>
      <c r="B953" s="225">
        <v>1.0680000000000001</v>
      </c>
      <c r="C953" s="226">
        <v>0.85599999999999998</v>
      </c>
      <c r="D953" s="227">
        <f t="shared" si="29"/>
        <v>-0.19850187265917607</v>
      </c>
      <c r="E953" s="226">
        <v>0.91100000000000003</v>
      </c>
      <c r="F953" s="227">
        <f t="shared" si="28"/>
        <v>-0.14700374531835203</v>
      </c>
      <c r="G953" s="184"/>
      <c r="H953" s="184"/>
      <c r="I953" s="228"/>
      <c r="K953" s="228"/>
      <c r="M953" s="228"/>
    </row>
    <row r="954" spans="1:13" x14ac:dyDescent="0.2">
      <c r="A954" s="224" t="s">
        <v>3610</v>
      </c>
      <c r="B954" s="225">
        <v>0.879</v>
      </c>
      <c r="C954" s="226">
        <v>0.77200000000000002</v>
      </c>
      <c r="D954" s="227">
        <f t="shared" si="29"/>
        <v>-0.1217292377701934</v>
      </c>
      <c r="E954" s="226">
        <v>0.80100000000000005</v>
      </c>
      <c r="F954" s="227">
        <f t="shared" si="28"/>
        <v>-8.8737201365187701E-2</v>
      </c>
      <c r="G954" s="184"/>
      <c r="H954" s="184"/>
      <c r="I954" s="228"/>
      <c r="K954" s="228"/>
      <c r="M954" s="228"/>
    </row>
    <row r="955" spans="1:13" x14ac:dyDescent="0.2">
      <c r="A955" s="224" t="s">
        <v>3611</v>
      </c>
      <c r="B955" s="225">
        <v>0.86799999999999999</v>
      </c>
      <c r="C955" s="226">
        <v>0.81399999999999995</v>
      </c>
      <c r="D955" s="227">
        <f t="shared" si="29"/>
        <v>-6.2211981566820285E-2</v>
      </c>
      <c r="E955" s="226">
        <v>0.83</v>
      </c>
      <c r="F955" s="227">
        <f t="shared" si="28"/>
        <v>-4.377880184331806E-2</v>
      </c>
      <c r="G955" s="184"/>
      <c r="H955" s="184"/>
      <c r="I955" s="228"/>
      <c r="K955" s="228"/>
      <c r="M955" s="228"/>
    </row>
    <row r="956" spans="1:13" x14ac:dyDescent="0.2">
      <c r="A956" s="224" t="s">
        <v>3612</v>
      </c>
      <c r="B956" s="225">
        <v>0.91100000000000003</v>
      </c>
      <c r="C956" s="226">
        <v>0.82399999999999995</v>
      </c>
      <c r="D956" s="227">
        <f t="shared" si="29"/>
        <v>-9.5499451152579629E-2</v>
      </c>
      <c r="E956" s="226">
        <v>0.84799999999999998</v>
      </c>
      <c r="F956" s="227">
        <f t="shared" si="28"/>
        <v>-6.9154774972557731E-2</v>
      </c>
      <c r="G956" s="184"/>
      <c r="H956" s="184"/>
      <c r="I956" s="228"/>
      <c r="K956" s="228"/>
      <c r="M956" s="228"/>
    </row>
    <row r="957" spans="1:13" x14ac:dyDescent="0.2">
      <c r="A957" s="224" t="s">
        <v>3613</v>
      </c>
      <c r="B957" s="225">
        <v>0.94199999999999995</v>
      </c>
      <c r="C957" s="226">
        <v>0.86599999999999999</v>
      </c>
      <c r="D957" s="227">
        <f t="shared" si="29"/>
        <v>-8.0679405520169833E-2</v>
      </c>
      <c r="E957" s="226">
        <v>0.88700000000000001</v>
      </c>
      <c r="F957" s="227">
        <f t="shared" si="28"/>
        <v>-5.838641188959659E-2</v>
      </c>
      <c r="G957" s="184"/>
      <c r="H957" s="184"/>
      <c r="I957" s="228"/>
      <c r="K957" s="228"/>
      <c r="M957" s="228"/>
    </row>
    <row r="958" spans="1:13" x14ac:dyDescent="0.2">
      <c r="A958" s="224" t="s">
        <v>3614</v>
      </c>
      <c r="B958" s="225">
        <v>0.91100000000000003</v>
      </c>
      <c r="C958" s="226">
        <v>0.83499999999999996</v>
      </c>
      <c r="D958" s="227">
        <f t="shared" si="29"/>
        <v>-8.3424807903402898E-2</v>
      </c>
      <c r="E958" s="226">
        <v>0.85599999999999998</v>
      </c>
      <c r="F958" s="227">
        <f t="shared" si="28"/>
        <v>-6.0373216245883654E-2</v>
      </c>
      <c r="G958" s="184"/>
      <c r="H958" s="184"/>
      <c r="I958" s="228"/>
      <c r="K958" s="228"/>
      <c r="M958" s="228"/>
    </row>
    <row r="959" spans="1:13" x14ac:dyDescent="0.2">
      <c r="A959" s="224" t="s">
        <v>3615</v>
      </c>
      <c r="B959" s="225">
        <v>2.0550000000000002</v>
      </c>
      <c r="C959" s="226">
        <v>3.4340000000000002</v>
      </c>
      <c r="D959" s="227">
        <f t="shared" si="29"/>
        <v>0.67104622871046216</v>
      </c>
      <c r="E959" s="226">
        <v>3.097</v>
      </c>
      <c r="F959" s="227">
        <f t="shared" si="28"/>
        <v>0.50705596107055939</v>
      </c>
      <c r="G959" s="184"/>
      <c r="H959" s="184"/>
      <c r="I959" s="228"/>
      <c r="K959" s="228"/>
      <c r="M959" s="228"/>
    </row>
    <row r="960" spans="1:13" x14ac:dyDescent="0.2">
      <c r="A960" s="224" t="s">
        <v>3616</v>
      </c>
      <c r="B960" s="225">
        <v>0.94199999999999995</v>
      </c>
      <c r="C960" s="226">
        <v>0.82199999999999995</v>
      </c>
      <c r="D960" s="227">
        <f t="shared" si="29"/>
        <v>-0.12738853503184711</v>
      </c>
      <c r="E960" s="226">
        <v>0.85399999999999998</v>
      </c>
      <c r="F960" s="227">
        <f t="shared" si="28"/>
        <v>-9.3418259023354544E-2</v>
      </c>
      <c r="G960" s="184"/>
      <c r="H960" s="184"/>
      <c r="I960" s="228"/>
      <c r="K960" s="228"/>
      <c r="M960" s="228"/>
    </row>
    <row r="961" spans="1:13" x14ac:dyDescent="0.2">
      <c r="A961" s="224" t="s">
        <v>3617</v>
      </c>
      <c r="B961" s="225">
        <v>2.3050000000000002</v>
      </c>
      <c r="C961" s="226">
        <v>1.7529999999999999</v>
      </c>
      <c r="D961" s="227">
        <f t="shared" si="29"/>
        <v>-0.23947939262472895</v>
      </c>
      <c r="E961" s="226">
        <v>1.895</v>
      </c>
      <c r="F961" s="227">
        <f t="shared" si="28"/>
        <v>-0.1778741865509762</v>
      </c>
      <c r="G961" s="184"/>
      <c r="H961" s="184"/>
      <c r="I961" s="228"/>
      <c r="K961" s="228"/>
      <c r="M961" s="228"/>
    </row>
    <row r="962" spans="1:13" x14ac:dyDescent="0.2">
      <c r="A962" s="224" t="s">
        <v>3618</v>
      </c>
      <c r="B962" s="225">
        <v>1.9910000000000001</v>
      </c>
      <c r="C962" s="226">
        <v>2.802</v>
      </c>
      <c r="D962" s="227">
        <f t="shared" si="29"/>
        <v>0.40733299849321947</v>
      </c>
      <c r="E962" s="226">
        <v>2.605</v>
      </c>
      <c r="F962" s="227">
        <f t="shared" si="28"/>
        <v>0.30838774485183307</v>
      </c>
      <c r="G962" s="184"/>
      <c r="H962" s="184"/>
      <c r="I962" s="228"/>
      <c r="K962" s="228"/>
      <c r="M962" s="228"/>
    </row>
    <row r="963" spans="1:13" x14ac:dyDescent="0.2">
      <c r="A963" s="224" t="s">
        <v>3619</v>
      </c>
      <c r="B963" s="225">
        <v>0.89300000000000002</v>
      </c>
      <c r="C963" s="226">
        <v>0.82099999999999995</v>
      </c>
      <c r="D963" s="227">
        <f t="shared" si="29"/>
        <v>-8.0627099664053792E-2</v>
      </c>
      <c r="E963" s="226">
        <v>0.84099999999999997</v>
      </c>
      <c r="F963" s="227">
        <f t="shared" si="28"/>
        <v>-5.8230683090705559E-2</v>
      </c>
      <c r="G963" s="184"/>
      <c r="H963" s="184"/>
      <c r="I963" s="228"/>
      <c r="K963" s="228"/>
      <c r="M963" s="228"/>
    </row>
    <row r="964" spans="1:13" x14ac:dyDescent="0.2">
      <c r="A964" s="224" t="s">
        <v>3620</v>
      </c>
      <c r="B964" s="225">
        <v>0.82699999999999996</v>
      </c>
      <c r="C964" s="226">
        <v>0.748</v>
      </c>
      <c r="D964" s="227">
        <f t="shared" si="29"/>
        <v>-9.5525997581620281E-2</v>
      </c>
      <c r="E964" s="226">
        <v>0.77</v>
      </c>
      <c r="F964" s="227">
        <f t="shared" si="28"/>
        <v>-6.8923821039903244E-2</v>
      </c>
      <c r="G964" s="184"/>
      <c r="H964" s="184"/>
      <c r="I964" s="228"/>
      <c r="K964" s="228"/>
      <c r="M964" s="228"/>
    </row>
    <row r="965" spans="1:13" x14ac:dyDescent="0.2">
      <c r="A965" s="224" t="s">
        <v>3621</v>
      </c>
      <c r="B965" s="225">
        <v>0.89700000000000002</v>
      </c>
      <c r="C965" s="226">
        <v>0.78700000000000003</v>
      </c>
      <c r="D965" s="227">
        <f t="shared" si="29"/>
        <v>-0.12263099219620954</v>
      </c>
      <c r="E965" s="226">
        <v>0.81699999999999995</v>
      </c>
      <c r="F965" s="227">
        <f t="shared" si="28"/>
        <v>-8.918617614269797E-2</v>
      </c>
      <c r="G965" s="184"/>
      <c r="H965" s="184"/>
      <c r="I965" s="228"/>
      <c r="K965" s="228"/>
      <c r="M965" s="228"/>
    </row>
    <row r="966" spans="1:13" x14ac:dyDescent="0.2">
      <c r="A966" s="224" t="s">
        <v>3622</v>
      </c>
      <c r="B966" s="225">
        <v>0.89600000000000002</v>
      </c>
      <c r="C966" s="226">
        <v>0.78700000000000003</v>
      </c>
      <c r="D966" s="227">
        <f t="shared" si="29"/>
        <v>-0.1216517857142857</v>
      </c>
      <c r="E966" s="226">
        <v>0.81699999999999995</v>
      </c>
      <c r="F966" s="227">
        <f t="shared" si="28"/>
        <v>-8.8169642857142905E-2</v>
      </c>
      <c r="G966" s="184"/>
      <c r="H966" s="184"/>
      <c r="I966" s="228"/>
      <c r="K966" s="228"/>
      <c r="M966" s="228"/>
    </row>
    <row r="967" spans="1:13" x14ac:dyDescent="0.2">
      <c r="A967" s="224" t="s">
        <v>3623</v>
      </c>
      <c r="B967" s="225">
        <v>0.91100000000000003</v>
      </c>
      <c r="C967" s="226">
        <v>0.90100000000000002</v>
      </c>
      <c r="D967" s="227">
        <f t="shared" si="29"/>
        <v>-1.0976948408342513E-2</v>
      </c>
      <c r="E967" s="226">
        <v>0.90600000000000003</v>
      </c>
      <c r="F967" s="227">
        <f t="shared" si="28"/>
        <v>-5.4884742041712009E-3</v>
      </c>
      <c r="G967" s="184"/>
      <c r="H967" s="184"/>
      <c r="I967" s="228"/>
      <c r="K967" s="228"/>
      <c r="M967" s="228"/>
    </row>
    <row r="968" spans="1:13" x14ac:dyDescent="0.2">
      <c r="A968" s="224" t="s">
        <v>3624</v>
      </c>
      <c r="B968" s="225">
        <v>0.91100000000000003</v>
      </c>
      <c r="C968" s="226">
        <v>0.85199999999999998</v>
      </c>
      <c r="D968" s="227">
        <f t="shared" si="29"/>
        <v>-6.4763995609220637E-2</v>
      </c>
      <c r="E968" s="226">
        <v>0.86899999999999999</v>
      </c>
      <c r="F968" s="227">
        <f t="shared" si="28"/>
        <v>-4.6103183315038487E-2</v>
      </c>
      <c r="G968" s="184"/>
      <c r="H968" s="184"/>
      <c r="I968" s="228"/>
      <c r="K968" s="228"/>
      <c r="M968" s="228"/>
    </row>
    <row r="969" spans="1:13" x14ac:dyDescent="0.2">
      <c r="A969" s="224" t="s">
        <v>3625</v>
      </c>
      <c r="B969" s="225">
        <v>0.96499999999999997</v>
      </c>
      <c r="C969" s="226">
        <v>0.92700000000000005</v>
      </c>
      <c r="D969" s="227">
        <f t="shared" si="29"/>
        <v>-3.9378238341968852E-2</v>
      </c>
      <c r="E969" s="226">
        <v>0.93899999999999995</v>
      </c>
      <c r="F969" s="227">
        <f t="shared" si="28"/>
        <v>-2.6943005181347179E-2</v>
      </c>
      <c r="G969" s="184"/>
      <c r="H969" s="184"/>
      <c r="I969" s="228"/>
      <c r="K969" s="228"/>
      <c r="M969" s="228"/>
    </row>
    <row r="970" spans="1:13" x14ac:dyDescent="0.2">
      <c r="A970" s="224" t="s">
        <v>3626</v>
      </c>
      <c r="B970" s="225">
        <v>0.95699999999999996</v>
      </c>
      <c r="C970" s="226">
        <v>0.875</v>
      </c>
      <c r="D970" s="227">
        <f t="shared" si="29"/>
        <v>-8.5684430512016685E-2</v>
      </c>
      <c r="E970" s="226">
        <v>0.89800000000000002</v>
      </c>
      <c r="F970" s="227">
        <f t="shared" si="28"/>
        <v>-6.1650992685475359E-2</v>
      </c>
      <c r="G970" s="184"/>
      <c r="H970" s="184"/>
      <c r="I970" s="228"/>
      <c r="K970" s="228"/>
      <c r="M970" s="228"/>
    </row>
    <row r="971" spans="1:13" x14ac:dyDescent="0.2">
      <c r="A971" s="224" t="s">
        <v>3627</v>
      </c>
      <c r="B971" s="225">
        <v>2.0550000000000002</v>
      </c>
      <c r="C971" s="226">
        <v>1.3879999999999999</v>
      </c>
      <c r="D971" s="227">
        <f t="shared" si="29"/>
        <v>-0.32457420924574221</v>
      </c>
      <c r="E971" s="226">
        <v>1.5580000000000001</v>
      </c>
      <c r="F971" s="227">
        <f t="shared" ref="F971:F1034" si="30">E971/B971-1</f>
        <v>-0.24184914841849148</v>
      </c>
      <c r="G971" s="184"/>
      <c r="H971" s="184"/>
      <c r="I971" s="228"/>
      <c r="K971" s="228"/>
      <c r="M971" s="228"/>
    </row>
    <row r="972" spans="1:13" x14ac:dyDescent="0.2">
      <c r="A972" s="224" t="s">
        <v>3628</v>
      </c>
      <c r="B972" s="225">
        <v>0.86799999999999999</v>
      </c>
      <c r="C972" s="226">
        <v>0.77200000000000002</v>
      </c>
      <c r="D972" s="227">
        <f t="shared" ref="D972:D1035" si="31">C972/B972-1</f>
        <v>-0.11059907834101379</v>
      </c>
      <c r="E972" s="226">
        <v>0.79800000000000004</v>
      </c>
      <c r="F972" s="227">
        <f t="shared" si="30"/>
        <v>-8.0645161290322509E-2</v>
      </c>
      <c r="G972" s="184"/>
      <c r="H972" s="184"/>
      <c r="I972" s="228"/>
      <c r="K972" s="228"/>
      <c r="M972" s="228"/>
    </row>
    <row r="973" spans="1:13" x14ac:dyDescent="0.2">
      <c r="A973" s="224" t="s">
        <v>3629</v>
      </c>
      <c r="B973" s="225">
        <v>0.98899999999999999</v>
      </c>
      <c r="C973" s="226">
        <v>1.0089999999999999</v>
      </c>
      <c r="D973" s="227">
        <f t="shared" si="31"/>
        <v>2.0222446916076775E-2</v>
      </c>
      <c r="E973" s="226">
        <v>1.006</v>
      </c>
      <c r="F973" s="227">
        <f t="shared" si="30"/>
        <v>1.7189079878665359E-2</v>
      </c>
      <c r="G973" s="184"/>
      <c r="H973" s="184"/>
      <c r="I973" s="228"/>
      <c r="K973" s="228"/>
      <c r="M973" s="228"/>
    </row>
    <row r="974" spans="1:13" x14ac:dyDescent="0.2">
      <c r="A974" s="224" t="s">
        <v>3630</v>
      </c>
      <c r="B974" s="225">
        <v>2.0489999999999999</v>
      </c>
      <c r="C974" s="226">
        <v>1.841</v>
      </c>
      <c r="D974" s="227">
        <f t="shared" si="31"/>
        <v>-0.10151293313811616</v>
      </c>
      <c r="E974" s="226">
        <v>1.8979999999999999</v>
      </c>
      <c r="F974" s="227">
        <f t="shared" si="30"/>
        <v>-7.3694485114690123E-2</v>
      </c>
      <c r="G974" s="184"/>
      <c r="H974" s="184"/>
      <c r="I974" s="228"/>
      <c r="K974" s="228"/>
      <c r="M974" s="228"/>
    </row>
    <row r="975" spans="1:13" x14ac:dyDescent="0.2">
      <c r="A975" s="224" t="s">
        <v>3631</v>
      </c>
      <c r="B975" s="225">
        <v>2.2669999999999999</v>
      </c>
      <c r="C975" s="226">
        <v>2.5579999999999998</v>
      </c>
      <c r="D975" s="227">
        <f t="shared" si="31"/>
        <v>0.12836347595941766</v>
      </c>
      <c r="E975" s="226">
        <v>2.4910000000000001</v>
      </c>
      <c r="F975" s="227">
        <f t="shared" si="30"/>
        <v>9.8808998676665372E-2</v>
      </c>
      <c r="G975" s="184"/>
      <c r="H975" s="184"/>
      <c r="I975" s="228"/>
      <c r="K975" s="228"/>
      <c r="M975" s="228"/>
    </row>
    <row r="976" spans="1:13" x14ac:dyDescent="0.2">
      <c r="A976" s="224" t="s">
        <v>3632</v>
      </c>
      <c r="B976" s="225">
        <v>0.86799999999999999</v>
      </c>
      <c r="C976" s="226">
        <v>0.74199999999999999</v>
      </c>
      <c r="D976" s="227">
        <f t="shared" si="31"/>
        <v>-0.14516129032258063</v>
      </c>
      <c r="E976" s="226">
        <v>0.77500000000000002</v>
      </c>
      <c r="F976" s="227">
        <f t="shared" si="30"/>
        <v>-0.1071428571428571</v>
      </c>
      <c r="G976" s="184"/>
      <c r="H976" s="184"/>
      <c r="I976" s="228"/>
      <c r="K976" s="228"/>
      <c r="M976" s="228"/>
    </row>
    <row r="977" spans="1:13" x14ac:dyDescent="0.2">
      <c r="A977" s="224" t="s">
        <v>3633</v>
      </c>
      <c r="B977" s="225">
        <v>0.91100000000000003</v>
      </c>
      <c r="C977" s="226">
        <v>0.80800000000000005</v>
      </c>
      <c r="D977" s="227">
        <f t="shared" si="31"/>
        <v>-0.11306256860592756</v>
      </c>
      <c r="E977" s="226">
        <v>0.83599999999999997</v>
      </c>
      <c r="F977" s="227">
        <f t="shared" si="30"/>
        <v>-8.232711306256868E-2</v>
      </c>
      <c r="G977" s="184"/>
      <c r="H977" s="184"/>
      <c r="I977" s="228"/>
      <c r="K977" s="228"/>
      <c r="M977" s="228"/>
    </row>
    <row r="978" spans="1:13" x14ac:dyDescent="0.2">
      <c r="A978" s="224" t="s">
        <v>3634</v>
      </c>
      <c r="B978" s="225">
        <v>0.91100000000000003</v>
      </c>
      <c r="C978" s="226">
        <v>0.80800000000000005</v>
      </c>
      <c r="D978" s="227">
        <f t="shared" si="31"/>
        <v>-0.11306256860592756</v>
      </c>
      <c r="E978" s="226">
        <v>0.83599999999999997</v>
      </c>
      <c r="F978" s="227">
        <f t="shared" si="30"/>
        <v>-8.232711306256868E-2</v>
      </c>
      <c r="G978" s="184"/>
      <c r="H978" s="184"/>
      <c r="I978" s="228"/>
      <c r="K978" s="228"/>
      <c r="M978" s="228"/>
    </row>
    <row r="979" spans="1:13" x14ac:dyDescent="0.2">
      <c r="A979" s="224" t="s">
        <v>3635</v>
      </c>
      <c r="B979" s="225">
        <v>0.89300000000000002</v>
      </c>
      <c r="C979" s="226">
        <v>0.81</v>
      </c>
      <c r="D979" s="227">
        <f t="shared" si="31"/>
        <v>-9.2945128779395203E-2</v>
      </c>
      <c r="E979" s="226">
        <v>0.83299999999999996</v>
      </c>
      <c r="F979" s="227">
        <f t="shared" si="30"/>
        <v>-6.7189249720044808E-2</v>
      </c>
      <c r="G979" s="184"/>
      <c r="H979" s="184"/>
      <c r="I979" s="228"/>
      <c r="K979" s="228"/>
      <c r="M979" s="228"/>
    </row>
    <row r="980" spans="1:13" x14ac:dyDescent="0.2">
      <c r="A980" s="224" t="s">
        <v>3636</v>
      </c>
      <c r="B980" s="225">
        <v>0.91100000000000003</v>
      </c>
      <c r="C980" s="226">
        <v>0.86399999999999999</v>
      </c>
      <c r="D980" s="227">
        <f t="shared" si="31"/>
        <v>-5.1591657519209688E-2</v>
      </c>
      <c r="E980" s="226">
        <v>0.878</v>
      </c>
      <c r="F980" s="227">
        <f t="shared" si="30"/>
        <v>-3.6223929747530192E-2</v>
      </c>
      <c r="G980" s="184"/>
      <c r="H980" s="184"/>
      <c r="I980" s="228"/>
      <c r="K980" s="228"/>
      <c r="M980" s="228"/>
    </row>
    <row r="981" spans="1:13" x14ac:dyDescent="0.2">
      <c r="A981" s="224" t="s">
        <v>3637</v>
      </c>
      <c r="B981" s="225">
        <v>1.8959999999999999</v>
      </c>
      <c r="C981" s="226">
        <v>2.4409999999999998</v>
      </c>
      <c r="D981" s="227">
        <f t="shared" si="31"/>
        <v>0.28744725738396615</v>
      </c>
      <c r="E981" s="226">
        <v>2.31</v>
      </c>
      <c r="F981" s="227">
        <f t="shared" si="30"/>
        <v>0.21835443037974689</v>
      </c>
      <c r="G981" s="184"/>
      <c r="H981" s="184"/>
      <c r="I981" s="228"/>
      <c r="K981" s="228"/>
      <c r="M981" s="228"/>
    </row>
    <row r="982" spans="1:13" x14ac:dyDescent="0.2">
      <c r="A982" s="224" t="s">
        <v>3638</v>
      </c>
      <c r="B982" s="225">
        <v>1.6910000000000001</v>
      </c>
      <c r="C982" s="226">
        <v>2.3109999999999999</v>
      </c>
      <c r="D982" s="227">
        <f t="shared" si="31"/>
        <v>0.36664695446481366</v>
      </c>
      <c r="E982" s="226">
        <v>2.161</v>
      </c>
      <c r="F982" s="227">
        <f t="shared" si="30"/>
        <v>0.27794204612655227</v>
      </c>
      <c r="G982" s="184"/>
      <c r="H982" s="184"/>
      <c r="I982" s="228"/>
      <c r="K982" s="228"/>
      <c r="M982" s="228"/>
    </row>
    <row r="983" spans="1:13" x14ac:dyDescent="0.2">
      <c r="A983" s="224" t="s">
        <v>3639</v>
      </c>
      <c r="B983" s="225">
        <v>0.91100000000000003</v>
      </c>
      <c r="C983" s="226">
        <v>0.97299999999999998</v>
      </c>
      <c r="D983" s="227">
        <f t="shared" si="31"/>
        <v>6.8057080131723291E-2</v>
      </c>
      <c r="E983" s="226">
        <v>0.96</v>
      </c>
      <c r="F983" s="227">
        <f t="shared" si="30"/>
        <v>5.3787047200878124E-2</v>
      </c>
      <c r="G983" s="184"/>
      <c r="H983" s="184"/>
      <c r="I983" s="228"/>
      <c r="K983" s="228"/>
      <c r="M983" s="228"/>
    </row>
    <row r="984" spans="1:13" x14ac:dyDescent="0.2">
      <c r="A984" s="224" t="s">
        <v>3640</v>
      </c>
      <c r="B984" s="225">
        <v>1.8640000000000001</v>
      </c>
      <c r="C984" s="226">
        <v>2.8519999999999999</v>
      </c>
      <c r="D984" s="227">
        <f t="shared" si="31"/>
        <v>0.53004291845493556</v>
      </c>
      <c r="E984" s="226">
        <v>2.6110000000000002</v>
      </c>
      <c r="F984" s="227">
        <f t="shared" si="30"/>
        <v>0.40075107296137347</v>
      </c>
      <c r="G984" s="184"/>
      <c r="H984" s="184"/>
      <c r="I984" s="228"/>
      <c r="K984" s="228"/>
      <c r="M984" s="228"/>
    </row>
    <row r="985" spans="1:13" x14ac:dyDescent="0.2">
      <c r="A985" s="224" t="s">
        <v>3641</v>
      </c>
      <c r="B985" s="225">
        <v>0.98899999999999999</v>
      </c>
      <c r="C985" s="226">
        <v>0.91900000000000004</v>
      </c>
      <c r="D985" s="227">
        <f t="shared" si="31"/>
        <v>-7.0778564206268935E-2</v>
      </c>
      <c r="E985" s="226">
        <v>0.93899999999999995</v>
      </c>
      <c r="F985" s="227">
        <f t="shared" si="30"/>
        <v>-5.055611729019216E-2</v>
      </c>
      <c r="G985" s="184"/>
      <c r="H985" s="184"/>
      <c r="I985" s="228"/>
      <c r="K985" s="228"/>
      <c r="M985" s="228"/>
    </row>
    <row r="986" spans="1:13" x14ac:dyDescent="0.2">
      <c r="A986" s="224" t="s">
        <v>3642</v>
      </c>
      <c r="B986" s="225">
        <v>0.93799999999999994</v>
      </c>
      <c r="C986" s="226">
        <v>0.86699999999999999</v>
      </c>
      <c r="D986" s="227">
        <f t="shared" si="31"/>
        <v>-7.569296375266521E-2</v>
      </c>
      <c r="E986" s="226">
        <v>0.88700000000000001</v>
      </c>
      <c r="F986" s="227">
        <f t="shared" si="30"/>
        <v>-5.4371002132196145E-2</v>
      </c>
      <c r="G986" s="184"/>
      <c r="H986" s="184"/>
      <c r="I986" s="228"/>
      <c r="K986" s="228"/>
      <c r="M986" s="228"/>
    </row>
    <row r="987" spans="1:13" x14ac:dyDescent="0.2">
      <c r="A987" s="224" t="s">
        <v>3643</v>
      </c>
      <c r="B987" s="225">
        <v>1.6910000000000001</v>
      </c>
      <c r="C987" s="226">
        <v>1.5940000000000001</v>
      </c>
      <c r="D987" s="227">
        <f t="shared" si="31"/>
        <v>-5.7362507392075712E-2</v>
      </c>
      <c r="E987" s="226">
        <v>1.6220000000000001</v>
      </c>
      <c r="F987" s="227">
        <f t="shared" si="30"/>
        <v>-4.0804257835600155E-2</v>
      </c>
      <c r="G987" s="184"/>
      <c r="H987" s="184"/>
      <c r="I987" s="228"/>
      <c r="K987" s="228"/>
      <c r="M987" s="228"/>
    </row>
    <row r="988" spans="1:13" x14ac:dyDescent="0.2">
      <c r="A988" s="224" t="s">
        <v>3644</v>
      </c>
      <c r="B988" s="225">
        <v>1.7190000000000001</v>
      </c>
      <c r="C988" s="226">
        <v>1.96</v>
      </c>
      <c r="D988" s="227">
        <f t="shared" si="31"/>
        <v>0.14019778941244909</v>
      </c>
      <c r="E988" s="226">
        <v>1.9039999999999999</v>
      </c>
      <c r="F988" s="227">
        <f t="shared" si="30"/>
        <v>0.10762070971495041</v>
      </c>
      <c r="G988" s="184"/>
      <c r="H988" s="184"/>
      <c r="I988" s="228"/>
      <c r="K988" s="228"/>
      <c r="M988" s="228"/>
    </row>
    <row r="989" spans="1:13" x14ac:dyDescent="0.2">
      <c r="A989" s="224" t="s">
        <v>3645</v>
      </c>
      <c r="B989" s="225">
        <v>0.91100000000000003</v>
      </c>
      <c r="C989" s="226">
        <v>0.82599999999999996</v>
      </c>
      <c r="D989" s="227">
        <f t="shared" si="31"/>
        <v>-9.3304061470911193E-2</v>
      </c>
      <c r="E989" s="226">
        <v>0.84899999999999998</v>
      </c>
      <c r="F989" s="227">
        <f t="shared" si="30"/>
        <v>-6.8057080131723402E-2</v>
      </c>
      <c r="G989" s="184"/>
      <c r="H989" s="184"/>
      <c r="I989" s="228"/>
      <c r="K989" s="228"/>
      <c r="M989" s="228"/>
    </row>
    <row r="990" spans="1:13" x14ac:dyDescent="0.2">
      <c r="A990" s="229" t="s">
        <v>3646</v>
      </c>
      <c r="B990" s="230">
        <v>0.91100000000000003</v>
      </c>
      <c r="C990" s="231">
        <v>0.84199999999999997</v>
      </c>
      <c r="D990" s="232">
        <f t="shared" si="31"/>
        <v>-7.574094401756315E-2</v>
      </c>
      <c r="E990" s="231">
        <v>0.86199999999999999</v>
      </c>
      <c r="F990" s="232">
        <f t="shared" si="30"/>
        <v>-5.3787047200878235E-2</v>
      </c>
      <c r="G990" s="184"/>
      <c r="H990" s="184"/>
      <c r="I990" s="228"/>
      <c r="K990" s="228"/>
      <c r="M990" s="228"/>
    </row>
    <row r="991" spans="1:13" x14ac:dyDescent="0.2">
      <c r="A991" s="233" t="s">
        <v>3647</v>
      </c>
      <c r="B991" s="234">
        <v>0.91100000000000003</v>
      </c>
      <c r="C991" s="235">
        <v>0.91900000000000004</v>
      </c>
      <c r="D991" s="236">
        <f t="shared" si="31"/>
        <v>8.7815587266739659E-3</v>
      </c>
      <c r="E991" s="235">
        <v>0.92</v>
      </c>
      <c r="F991" s="236">
        <f t="shared" si="30"/>
        <v>9.8792535675082949E-3</v>
      </c>
      <c r="G991" s="184"/>
      <c r="H991" s="184"/>
      <c r="I991" s="228"/>
      <c r="K991" s="228"/>
      <c r="M991" s="228"/>
    </row>
    <row r="992" spans="1:13" x14ac:dyDescent="0.2">
      <c r="A992" s="224" t="s">
        <v>3648</v>
      </c>
      <c r="B992" s="225">
        <v>0.94199999999999995</v>
      </c>
      <c r="C992" s="226">
        <v>0.84899999999999998</v>
      </c>
      <c r="D992" s="227">
        <f t="shared" si="31"/>
        <v>-9.8726114649681507E-2</v>
      </c>
      <c r="E992" s="226">
        <v>0.874</v>
      </c>
      <c r="F992" s="227">
        <f t="shared" si="30"/>
        <v>-7.2186836518046693E-2</v>
      </c>
      <c r="G992" s="184"/>
      <c r="H992" s="184"/>
      <c r="I992" s="228"/>
      <c r="K992" s="228"/>
      <c r="M992" s="228"/>
    </row>
    <row r="993" spans="1:13" x14ac:dyDescent="0.2">
      <c r="A993" s="224" t="s">
        <v>3649</v>
      </c>
      <c r="B993" s="225">
        <v>0.89600000000000002</v>
      </c>
      <c r="C993" s="226">
        <v>0.74299999999999999</v>
      </c>
      <c r="D993" s="227">
        <f t="shared" si="31"/>
        <v>-0.1707589285714286</v>
      </c>
      <c r="E993" s="226">
        <v>0.78300000000000003</v>
      </c>
      <c r="F993" s="227">
        <f t="shared" si="30"/>
        <v>-0.1261160714285714</v>
      </c>
      <c r="G993" s="184"/>
      <c r="H993" s="184"/>
      <c r="I993" s="228"/>
      <c r="K993" s="228"/>
      <c r="M993" s="228"/>
    </row>
    <row r="994" spans="1:13" x14ac:dyDescent="0.2">
      <c r="A994" s="224" t="s">
        <v>3650</v>
      </c>
      <c r="B994" s="225">
        <v>1.089</v>
      </c>
      <c r="C994" s="226">
        <v>1.0669999999999999</v>
      </c>
      <c r="D994" s="227">
        <f t="shared" si="31"/>
        <v>-2.0202020202020221E-2</v>
      </c>
      <c r="E994" s="226">
        <v>1.075</v>
      </c>
      <c r="F994" s="227">
        <f t="shared" si="30"/>
        <v>-1.2855831037649201E-2</v>
      </c>
      <c r="G994" s="184"/>
      <c r="H994" s="184"/>
      <c r="I994" s="228"/>
      <c r="K994" s="228"/>
      <c r="M994" s="228"/>
    </row>
    <row r="995" spans="1:13" x14ac:dyDescent="0.2">
      <c r="A995" s="224" t="s">
        <v>3651</v>
      </c>
      <c r="B995" s="225">
        <v>0.98899999999999999</v>
      </c>
      <c r="C995" s="226">
        <v>0.97399999999999998</v>
      </c>
      <c r="D995" s="227">
        <f t="shared" si="31"/>
        <v>-1.5166835187057637E-2</v>
      </c>
      <c r="E995" s="226">
        <v>0.98</v>
      </c>
      <c r="F995" s="227">
        <f t="shared" si="30"/>
        <v>-9.1001011122345821E-3</v>
      </c>
      <c r="G995" s="184"/>
      <c r="H995" s="184"/>
      <c r="I995" s="228"/>
      <c r="K995" s="228"/>
      <c r="M995" s="228"/>
    </row>
    <row r="996" spans="1:13" x14ac:dyDescent="0.2">
      <c r="A996" s="224" t="s">
        <v>3652</v>
      </c>
      <c r="B996" s="225">
        <v>0.96099999999999997</v>
      </c>
      <c r="C996" s="226">
        <v>1.893</v>
      </c>
      <c r="D996" s="227">
        <f t="shared" si="31"/>
        <v>0.96982310093652457</v>
      </c>
      <c r="E996" s="226">
        <v>1.6639999999999999</v>
      </c>
      <c r="F996" s="227">
        <f t="shared" si="30"/>
        <v>0.73152965660770031</v>
      </c>
      <c r="G996" s="184"/>
      <c r="H996" s="184"/>
      <c r="I996" s="228"/>
      <c r="K996" s="228"/>
      <c r="M996" s="228"/>
    </row>
    <row r="997" spans="1:13" x14ac:dyDescent="0.2">
      <c r="A997" s="224" t="s">
        <v>3653</v>
      </c>
      <c r="B997" s="225">
        <v>1.61</v>
      </c>
      <c r="C997" s="226">
        <v>1.8779999999999999</v>
      </c>
      <c r="D997" s="227">
        <f t="shared" si="31"/>
        <v>0.16645962732919251</v>
      </c>
      <c r="E997" s="226">
        <v>1.8149999999999999</v>
      </c>
      <c r="F997" s="227">
        <f t="shared" si="30"/>
        <v>0.12732919254658381</v>
      </c>
      <c r="G997" s="184"/>
      <c r="H997" s="184"/>
      <c r="I997" s="228"/>
      <c r="K997" s="228"/>
      <c r="M997" s="228"/>
    </row>
    <row r="998" spans="1:13" x14ac:dyDescent="0.2">
      <c r="A998" s="224" t="s">
        <v>3654</v>
      </c>
      <c r="B998" s="225">
        <v>0.95699999999999996</v>
      </c>
      <c r="C998" s="226">
        <v>0.91600000000000004</v>
      </c>
      <c r="D998" s="227">
        <f t="shared" si="31"/>
        <v>-4.2842215256008287E-2</v>
      </c>
      <c r="E998" s="226">
        <v>0.92800000000000005</v>
      </c>
      <c r="F998" s="227">
        <f t="shared" si="30"/>
        <v>-3.0303030303030165E-2</v>
      </c>
      <c r="G998" s="184"/>
      <c r="H998" s="184"/>
      <c r="I998" s="228"/>
      <c r="K998" s="228"/>
      <c r="M998" s="228"/>
    </row>
    <row r="999" spans="1:13" x14ac:dyDescent="0.2">
      <c r="A999" s="224" t="s">
        <v>3655</v>
      </c>
      <c r="B999" s="225">
        <v>0.95699999999999996</v>
      </c>
      <c r="C999" s="226">
        <v>0.86499999999999999</v>
      </c>
      <c r="D999" s="227">
        <f t="shared" si="31"/>
        <v>-9.6133751306165083E-2</v>
      </c>
      <c r="E999" s="226">
        <v>0.89</v>
      </c>
      <c r="F999" s="227">
        <f t="shared" si="30"/>
        <v>-7.0010449320794144E-2</v>
      </c>
      <c r="G999" s="184"/>
      <c r="H999" s="184"/>
      <c r="I999" s="228"/>
      <c r="K999" s="228"/>
      <c r="M999" s="228"/>
    </row>
    <row r="1000" spans="1:13" x14ac:dyDescent="0.2">
      <c r="A1000" s="224" t="s">
        <v>3656</v>
      </c>
      <c r="B1000" s="225">
        <v>0.95699999999999996</v>
      </c>
      <c r="C1000" s="226">
        <v>0.86499999999999999</v>
      </c>
      <c r="D1000" s="227">
        <f t="shared" si="31"/>
        <v>-9.6133751306165083E-2</v>
      </c>
      <c r="E1000" s="226">
        <v>0.89</v>
      </c>
      <c r="F1000" s="227">
        <f t="shared" si="30"/>
        <v>-7.0010449320794144E-2</v>
      </c>
      <c r="G1000" s="184"/>
      <c r="H1000" s="184"/>
      <c r="I1000" s="228"/>
      <c r="K1000" s="228"/>
      <c r="M1000" s="228"/>
    </row>
    <row r="1001" spans="1:13" x14ac:dyDescent="0.2">
      <c r="A1001" s="224" t="s">
        <v>3657</v>
      </c>
      <c r="B1001" s="225">
        <v>2.3050000000000002</v>
      </c>
      <c r="C1001" s="226">
        <v>2.0790000000000002</v>
      </c>
      <c r="D1001" s="227">
        <f t="shared" si="31"/>
        <v>-9.8047722342733179E-2</v>
      </c>
      <c r="E1001" s="226">
        <v>2.14</v>
      </c>
      <c r="F1001" s="227">
        <f t="shared" si="30"/>
        <v>-7.1583514099783141E-2</v>
      </c>
      <c r="G1001" s="184"/>
      <c r="H1001" s="184"/>
      <c r="I1001" s="228"/>
      <c r="K1001" s="228"/>
      <c r="M1001" s="228"/>
    </row>
    <row r="1002" spans="1:13" x14ac:dyDescent="0.2">
      <c r="A1002" s="224" t="s">
        <v>3658</v>
      </c>
      <c r="B1002" s="225">
        <v>0.91100000000000003</v>
      </c>
      <c r="C1002" s="226">
        <v>0.82099999999999995</v>
      </c>
      <c r="D1002" s="227">
        <f t="shared" si="31"/>
        <v>-9.8792535675082394E-2</v>
      </c>
      <c r="E1002" s="226">
        <v>0.84599999999999997</v>
      </c>
      <c r="F1002" s="227">
        <f t="shared" si="30"/>
        <v>-7.1350164654226167E-2</v>
      </c>
      <c r="G1002" s="184"/>
      <c r="H1002" s="184"/>
      <c r="I1002" s="228"/>
      <c r="K1002" s="228"/>
      <c r="M1002" s="228"/>
    </row>
    <row r="1003" spans="1:13" x14ac:dyDescent="0.2">
      <c r="A1003" s="224" t="s">
        <v>3659</v>
      </c>
      <c r="B1003" s="225">
        <v>1.9910000000000001</v>
      </c>
      <c r="C1003" s="226">
        <v>2.8159999999999998</v>
      </c>
      <c r="D1003" s="227">
        <f t="shared" si="31"/>
        <v>0.41436464088397784</v>
      </c>
      <c r="E1003" s="226">
        <v>2.6160000000000001</v>
      </c>
      <c r="F1003" s="227">
        <f t="shared" si="30"/>
        <v>0.3139126067302862</v>
      </c>
      <c r="G1003" s="184"/>
      <c r="H1003" s="184"/>
      <c r="I1003" s="228"/>
      <c r="K1003" s="228"/>
      <c r="M1003" s="228"/>
    </row>
    <row r="1004" spans="1:13" x14ac:dyDescent="0.2">
      <c r="A1004" s="224" t="s">
        <v>3660</v>
      </c>
      <c r="B1004" s="225">
        <v>0.85399999999999998</v>
      </c>
      <c r="C1004" s="226">
        <v>0.74199999999999999</v>
      </c>
      <c r="D1004" s="227">
        <f t="shared" si="31"/>
        <v>-0.13114754098360659</v>
      </c>
      <c r="E1004" s="226">
        <v>0.77100000000000002</v>
      </c>
      <c r="F1004" s="227">
        <f t="shared" si="30"/>
        <v>-9.7189695550351285E-2</v>
      </c>
      <c r="G1004" s="184"/>
      <c r="H1004" s="184"/>
      <c r="I1004" s="228"/>
      <c r="K1004" s="228"/>
      <c r="M1004" s="228"/>
    </row>
    <row r="1005" spans="1:13" x14ac:dyDescent="0.2">
      <c r="A1005" s="224" t="s">
        <v>3661</v>
      </c>
      <c r="B1005" s="225">
        <v>1.9910000000000001</v>
      </c>
      <c r="C1005" s="226">
        <v>2.802</v>
      </c>
      <c r="D1005" s="227">
        <f t="shared" si="31"/>
        <v>0.40733299849321947</v>
      </c>
      <c r="E1005" s="226">
        <v>2.605</v>
      </c>
      <c r="F1005" s="227">
        <f t="shared" si="30"/>
        <v>0.30838774485183307</v>
      </c>
      <c r="G1005" s="184"/>
      <c r="H1005" s="184"/>
      <c r="I1005" s="228"/>
      <c r="K1005" s="228"/>
      <c r="M1005" s="228"/>
    </row>
    <row r="1006" spans="1:13" x14ac:dyDescent="0.2">
      <c r="A1006" s="224" t="s">
        <v>3662</v>
      </c>
      <c r="B1006" s="225">
        <v>0.86799999999999999</v>
      </c>
      <c r="C1006" s="226">
        <v>0.78800000000000003</v>
      </c>
      <c r="D1006" s="227">
        <f t="shared" si="31"/>
        <v>-9.2165898617511455E-2</v>
      </c>
      <c r="E1006" s="226">
        <v>0.81</v>
      </c>
      <c r="F1006" s="227">
        <f t="shared" si="30"/>
        <v>-6.682027649769573E-2</v>
      </c>
      <c r="G1006" s="184"/>
      <c r="H1006" s="184"/>
      <c r="I1006" s="228"/>
      <c r="K1006" s="228"/>
      <c r="M1006" s="228"/>
    </row>
    <row r="1007" spans="1:13" x14ac:dyDescent="0.2">
      <c r="A1007" s="224" t="s">
        <v>3663</v>
      </c>
      <c r="B1007" s="225">
        <v>1.0549999999999999</v>
      </c>
      <c r="C1007" s="226">
        <v>0.98599999999999999</v>
      </c>
      <c r="D1007" s="227">
        <f t="shared" si="31"/>
        <v>-6.5402843601895744E-2</v>
      </c>
      <c r="E1007" s="226">
        <v>1.006</v>
      </c>
      <c r="F1007" s="227">
        <f t="shared" si="30"/>
        <v>-4.6445497630331678E-2</v>
      </c>
      <c r="G1007" s="184"/>
      <c r="H1007" s="184"/>
      <c r="I1007" s="228"/>
      <c r="K1007" s="228"/>
      <c r="M1007" s="228"/>
    </row>
    <row r="1008" spans="1:13" x14ac:dyDescent="0.2">
      <c r="A1008" s="224" t="s">
        <v>3664</v>
      </c>
      <c r="B1008" s="225">
        <v>0.94199999999999995</v>
      </c>
      <c r="C1008" s="226">
        <v>0.90900000000000003</v>
      </c>
      <c r="D1008" s="227">
        <f t="shared" si="31"/>
        <v>-3.5031847133757843E-2</v>
      </c>
      <c r="E1008" s="226">
        <v>0.91900000000000004</v>
      </c>
      <c r="F1008" s="227">
        <f t="shared" si="30"/>
        <v>-2.4416135881103918E-2</v>
      </c>
      <c r="G1008" s="184"/>
      <c r="H1008" s="184"/>
      <c r="I1008" s="228"/>
      <c r="K1008" s="228"/>
      <c r="M1008" s="228"/>
    </row>
    <row r="1009" spans="1:13" x14ac:dyDescent="0.2">
      <c r="A1009" s="224" t="s">
        <v>3665</v>
      </c>
      <c r="B1009" s="225">
        <v>1.163</v>
      </c>
      <c r="C1009" s="226">
        <v>0.96199999999999997</v>
      </c>
      <c r="D1009" s="227">
        <f t="shared" si="31"/>
        <v>-0.17282889079965613</v>
      </c>
      <c r="E1009" s="226">
        <v>1.0149999999999999</v>
      </c>
      <c r="F1009" s="227">
        <f t="shared" si="30"/>
        <v>-0.12725709372312999</v>
      </c>
      <c r="G1009" s="184"/>
      <c r="H1009" s="184"/>
      <c r="I1009" s="228"/>
      <c r="K1009" s="228"/>
      <c r="M1009" s="228"/>
    </row>
    <row r="1010" spans="1:13" x14ac:dyDescent="0.2">
      <c r="A1010" s="224" t="s">
        <v>3666</v>
      </c>
      <c r="B1010" s="225">
        <v>1.8959999999999999</v>
      </c>
      <c r="C1010" s="226">
        <v>2.4409999999999998</v>
      </c>
      <c r="D1010" s="227">
        <f t="shared" si="31"/>
        <v>0.28744725738396615</v>
      </c>
      <c r="E1010" s="226">
        <v>2.31</v>
      </c>
      <c r="F1010" s="227">
        <f t="shared" si="30"/>
        <v>0.21835443037974689</v>
      </c>
      <c r="G1010" s="184"/>
      <c r="H1010" s="184"/>
      <c r="I1010" s="228"/>
      <c r="K1010" s="228"/>
      <c r="M1010" s="228"/>
    </row>
    <row r="1011" spans="1:13" x14ac:dyDescent="0.2">
      <c r="A1011" s="224" t="s">
        <v>3667</v>
      </c>
      <c r="B1011" s="225">
        <v>0.86799999999999999</v>
      </c>
      <c r="C1011" s="226">
        <v>0.79600000000000004</v>
      </c>
      <c r="D1011" s="227">
        <f t="shared" si="31"/>
        <v>-8.2949308755760343E-2</v>
      </c>
      <c r="E1011" s="226">
        <v>0.81599999999999995</v>
      </c>
      <c r="F1011" s="227">
        <f t="shared" si="30"/>
        <v>-5.9907834101382562E-2</v>
      </c>
      <c r="G1011" s="184"/>
      <c r="H1011" s="184"/>
      <c r="I1011" s="228"/>
      <c r="K1011" s="228"/>
      <c r="M1011" s="228"/>
    </row>
    <row r="1012" spans="1:13" x14ac:dyDescent="0.2">
      <c r="A1012" s="224" t="s">
        <v>3668</v>
      </c>
      <c r="B1012" s="225">
        <v>0.86799999999999999</v>
      </c>
      <c r="C1012" s="226">
        <v>0.749</v>
      </c>
      <c r="D1012" s="227">
        <f t="shared" si="31"/>
        <v>-0.13709677419354838</v>
      </c>
      <c r="E1012" s="226">
        <v>0.78100000000000003</v>
      </c>
      <c r="F1012" s="227">
        <f t="shared" si="30"/>
        <v>-0.10023041474654371</v>
      </c>
      <c r="G1012" s="184"/>
      <c r="H1012" s="184"/>
      <c r="I1012" s="228"/>
      <c r="K1012" s="228"/>
      <c r="M1012" s="228"/>
    </row>
    <row r="1013" spans="1:13" x14ac:dyDescent="0.2">
      <c r="A1013" s="224" t="s">
        <v>3669</v>
      </c>
      <c r="B1013" s="225">
        <v>0.86799999999999999</v>
      </c>
      <c r="C1013" s="226">
        <v>0.749</v>
      </c>
      <c r="D1013" s="227">
        <f t="shared" si="31"/>
        <v>-0.13709677419354838</v>
      </c>
      <c r="E1013" s="226">
        <v>0.78100000000000003</v>
      </c>
      <c r="F1013" s="227">
        <f t="shared" si="30"/>
        <v>-0.10023041474654371</v>
      </c>
      <c r="G1013" s="184"/>
      <c r="H1013" s="184"/>
      <c r="I1013" s="228"/>
      <c r="K1013" s="228"/>
      <c r="M1013" s="228"/>
    </row>
    <row r="1014" spans="1:13" x14ac:dyDescent="0.2">
      <c r="A1014" s="224" t="s">
        <v>3670</v>
      </c>
      <c r="B1014" s="225">
        <v>1.3240000000000001</v>
      </c>
      <c r="C1014" s="226">
        <v>1.006</v>
      </c>
      <c r="D1014" s="227">
        <f t="shared" si="31"/>
        <v>-0.24018126888217528</v>
      </c>
      <c r="E1014" s="226">
        <v>1.0880000000000001</v>
      </c>
      <c r="F1014" s="227">
        <f t="shared" si="30"/>
        <v>-0.17824773413897277</v>
      </c>
      <c r="G1014" s="184"/>
      <c r="H1014" s="184"/>
      <c r="I1014" s="228"/>
      <c r="K1014" s="228"/>
      <c r="M1014" s="228"/>
    </row>
    <row r="1015" spans="1:13" x14ac:dyDescent="0.2">
      <c r="A1015" s="224" t="s">
        <v>3671</v>
      </c>
      <c r="B1015" s="225">
        <v>0.82699999999999996</v>
      </c>
      <c r="C1015" s="226">
        <v>0.747</v>
      </c>
      <c r="D1015" s="227">
        <f t="shared" si="31"/>
        <v>-9.6735187424425551E-2</v>
      </c>
      <c r="E1015" s="226">
        <v>0.76900000000000002</v>
      </c>
      <c r="F1015" s="227">
        <f t="shared" si="30"/>
        <v>-7.0133010882708513E-2</v>
      </c>
      <c r="G1015" s="184"/>
      <c r="H1015" s="184"/>
      <c r="I1015" s="228"/>
      <c r="K1015" s="228"/>
      <c r="M1015" s="228"/>
    </row>
    <row r="1016" spans="1:13" x14ac:dyDescent="0.2">
      <c r="A1016" s="224" t="s">
        <v>3672</v>
      </c>
      <c r="B1016" s="225">
        <v>0.86799999999999999</v>
      </c>
      <c r="C1016" s="226">
        <v>0.74199999999999999</v>
      </c>
      <c r="D1016" s="227">
        <f t="shared" si="31"/>
        <v>-0.14516129032258063</v>
      </c>
      <c r="E1016" s="226">
        <v>0.77500000000000002</v>
      </c>
      <c r="F1016" s="227">
        <f t="shared" si="30"/>
        <v>-0.1071428571428571</v>
      </c>
      <c r="G1016" s="184"/>
      <c r="H1016" s="184"/>
      <c r="I1016" s="228"/>
      <c r="K1016" s="228"/>
      <c r="M1016" s="228"/>
    </row>
    <row r="1017" spans="1:13" x14ac:dyDescent="0.2">
      <c r="A1017" s="224" t="s">
        <v>3673</v>
      </c>
      <c r="B1017" s="225">
        <v>0.85399999999999998</v>
      </c>
      <c r="C1017" s="226">
        <v>0.74</v>
      </c>
      <c r="D1017" s="227">
        <f t="shared" si="31"/>
        <v>-0.13348946135831385</v>
      </c>
      <c r="E1017" s="226">
        <v>0.77</v>
      </c>
      <c r="F1017" s="227">
        <f t="shared" si="30"/>
        <v>-9.8360655737704916E-2</v>
      </c>
      <c r="G1017" s="184"/>
      <c r="H1017" s="184"/>
      <c r="I1017" s="228"/>
      <c r="K1017" s="228"/>
      <c r="M1017" s="228"/>
    </row>
    <row r="1018" spans="1:13" x14ac:dyDescent="0.2">
      <c r="A1018" s="224" t="s">
        <v>3674</v>
      </c>
      <c r="B1018" s="225">
        <v>0.86799999999999999</v>
      </c>
      <c r="C1018" s="226">
        <v>0.749</v>
      </c>
      <c r="D1018" s="227">
        <f t="shared" si="31"/>
        <v>-0.13709677419354838</v>
      </c>
      <c r="E1018" s="226">
        <v>0.78100000000000003</v>
      </c>
      <c r="F1018" s="227">
        <f t="shared" si="30"/>
        <v>-0.10023041474654371</v>
      </c>
      <c r="G1018" s="184"/>
      <c r="H1018" s="184"/>
      <c r="I1018" s="228"/>
      <c r="K1018" s="228"/>
      <c r="M1018" s="228"/>
    </row>
    <row r="1019" spans="1:13" x14ac:dyDescent="0.2">
      <c r="A1019" s="224" t="s">
        <v>3675</v>
      </c>
      <c r="B1019" s="225">
        <v>1.61</v>
      </c>
      <c r="C1019" s="226">
        <v>2.1880000000000002</v>
      </c>
      <c r="D1019" s="227">
        <f t="shared" si="31"/>
        <v>0.35900621118012421</v>
      </c>
      <c r="E1019" s="226">
        <v>2.0489999999999999</v>
      </c>
      <c r="F1019" s="227">
        <f t="shared" si="30"/>
        <v>0.2726708074534161</v>
      </c>
      <c r="G1019" s="184"/>
      <c r="H1019" s="184"/>
      <c r="I1019" s="228"/>
      <c r="K1019" s="228"/>
      <c r="M1019" s="228"/>
    </row>
    <row r="1020" spans="1:13" x14ac:dyDescent="0.2">
      <c r="A1020" s="224" t="s">
        <v>3676</v>
      </c>
      <c r="B1020" s="225">
        <v>2.1589999999999998</v>
      </c>
      <c r="C1020" s="226">
        <v>2.5409999999999999</v>
      </c>
      <c r="D1020" s="227">
        <f t="shared" si="31"/>
        <v>0.17693376563223717</v>
      </c>
      <c r="E1020" s="226">
        <v>2.4510000000000001</v>
      </c>
      <c r="F1020" s="227">
        <f t="shared" si="30"/>
        <v>0.13524779990736469</v>
      </c>
      <c r="G1020" s="184"/>
      <c r="H1020" s="184"/>
      <c r="I1020" s="228"/>
      <c r="K1020" s="228"/>
      <c r="M1020" s="228"/>
    </row>
    <row r="1021" spans="1:13" x14ac:dyDescent="0.2">
      <c r="A1021" s="224" t="s">
        <v>3677</v>
      </c>
      <c r="B1021" s="225">
        <v>1.107</v>
      </c>
      <c r="C1021" s="226">
        <v>0.91800000000000004</v>
      </c>
      <c r="D1021" s="227">
        <f t="shared" si="31"/>
        <v>-0.1707317073170731</v>
      </c>
      <c r="E1021" s="226">
        <v>0.96799999999999997</v>
      </c>
      <c r="F1021" s="227">
        <f t="shared" si="30"/>
        <v>-0.12556458897922318</v>
      </c>
      <c r="G1021" s="184"/>
      <c r="H1021" s="184"/>
      <c r="I1021" s="228"/>
      <c r="K1021" s="228"/>
      <c r="M1021" s="228"/>
    </row>
    <row r="1022" spans="1:13" x14ac:dyDescent="0.2">
      <c r="A1022" s="224" t="s">
        <v>3678</v>
      </c>
      <c r="B1022" s="225">
        <v>1.61</v>
      </c>
      <c r="C1022" s="226">
        <v>1.454</v>
      </c>
      <c r="D1022" s="227">
        <f t="shared" si="31"/>
        <v>-9.6894409937888226E-2</v>
      </c>
      <c r="E1022" s="226">
        <v>1.496</v>
      </c>
      <c r="F1022" s="227">
        <f t="shared" si="30"/>
        <v>-7.0807453416149135E-2</v>
      </c>
      <c r="G1022" s="184"/>
      <c r="H1022" s="184"/>
      <c r="I1022" s="228"/>
      <c r="K1022" s="228"/>
      <c r="M1022" s="228"/>
    </row>
    <row r="1023" spans="1:13" x14ac:dyDescent="0.2">
      <c r="A1023" s="224" t="s">
        <v>3679</v>
      </c>
      <c r="B1023" s="225">
        <v>0.86799999999999999</v>
      </c>
      <c r="C1023" s="226">
        <v>0.74199999999999999</v>
      </c>
      <c r="D1023" s="227">
        <f t="shared" si="31"/>
        <v>-0.14516129032258063</v>
      </c>
      <c r="E1023" s="226">
        <v>0.77500000000000002</v>
      </c>
      <c r="F1023" s="227">
        <f t="shared" si="30"/>
        <v>-0.1071428571428571</v>
      </c>
      <c r="G1023" s="184"/>
      <c r="H1023" s="184"/>
      <c r="I1023" s="228"/>
      <c r="K1023" s="228"/>
      <c r="M1023" s="228"/>
    </row>
    <row r="1024" spans="1:13" x14ac:dyDescent="0.2">
      <c r="A1024" s="224" t="s">
        <v>3680</v>
      </c>
      <c r="B1024" s="225">
        <v>0.86799999999999999</v>
      </c>
      <c r="C1024" s="226">
        <v>0.74199999999999999</v>
      </c>
      <c r="D1024" s="227">
        <f t="shared" si="31"/>
        <v>-0.14516129032258063</v>
      </c>
      <c r="E1024" s="226">
        <v>0.77500000000000002</v>
      </c>
      <c r="F1024" s="227">
        <f t="shared" si="30"/>
        <v>-0.1071428571428571</v>
      </c>
      <c r="G1024" s="184"/>
      <c r="H1024" s="184"/>
      <c r="I1024" s="228"/>
      <c r="K1024" s="228"/>
      <c r="M1024" s="228"/>
    </row>
    <row r="1025" spans="1:13" x14ac:dyDescent="0.2">
      <c r="A1025" s="224" t="s">
        <v>3681</v>
      </c>
      <c r="B1025" s="225">
        <v>0.86799999999999999</v>
      </c>
      <c r="C1025" s="226">
        <v>0.77600000000000002</v>
      </c>
      <c r="D1025" s="227">
        <f t="shared" si="31"/>
        <v>-0.10599078341013823</v>
      </c>
      <c r="E1025" s="226">
        <v>0.80100000000000005</v>
      </c>
      <c r="F1025" s="227">
        <f t="shared" si="30"/>
        <v>-7.7188940092165814E-2</v>
      </c>
      <c r="G1025" s="184"/>
      <c r="H1025" s="184"/>
      <c r="I1025" s="228"/>
      <c r="K1025" s="228"/>
      <c r="M1025" s="228"/>
    </row>
    <row r="1026" spans="1:13" x14ac:dyDescent="0.2">
      <c r="A1026" s="224" t="s">
        <v>3682</v>
      </c>
      <c r="B1026" s="225">
        <v>1.0129999999999999</v>
      </c>
      <c r="C1026" s="226">
        <v>0.95599999999999996</v>
      </c>
      <c r="D1026" s="227">
        <f t="shared" si="31"/>
        <v>-5.6268509378084808E-2</v>
      </c>
      <c r="E1026" s="226">
        <v>0.97199999999999998</v>
      </c>
      <c r="F1026" s="227">
        <f t="shared" si="30"/>
        <v>-4.0473840078973256E-2</v>
      </c>
      <c r="G1026" s="184"/>
      <c r="H1026" s="184"/>
      <c r="I1026" s="228"/>
      <c r="K1026" s="228"/>
      <c r="M1026" s="228"/>
    </row>
    <row r="1027" spans="1:13" x14ac:dyDescent="0.2">
      <c r="A1027" s="224" t="s">
        <v>3683</v>
      </c>
      <c r="B1027" s="225">
        <v>1.0129999999999999</v>
      </c>
      <c r="C1027" s="226">
        <v>0.95599999999999996</v>
      </c>
      <c r="D1027" s="227">
        <f t="shared" si="31"/>
        <v>-5.6268509378084808E-2</v>
      </c>
      <c r="E1027" s="226">
        <v>0.97199999999999998</v>
      </c>
      <c r="F1027" s="227">
        <f t="shared" si="30"/>
        <v>-4.0473840078973256E-2</v>
      </c>
      <c r="G1027" s="184"/>
      <c r="H1027" s="184"/>
      <c r="I1027" s="228"/>
      <c r="K1027" s="228"/>
      <c r="M1027" s="228"/>
    </row>
    <row r="1028" spans="1:13" x14ac:dyDescent="0.2">
      <c r="A1028" s="224" t="s">
        <v>3684</v>
      </c>
      <c r="B1028" s="225">
        <v>1.0129999999999999</v>
      </c>
      <c r="C1028" s="226">
        <v>0.95799999999999996</v>
      </c>
      <c r="D1028" s="227">
        <f t="shared" si="31"/>
        <v>-5.4294175715695947E-2</v>
      </c>
      <c r="E1028" s="226">
        <v>0.97399999999999998</v>
      </c>
      <c r="F1028" s="227">
        <f t="shared" si="30"/>
        <v>-3.8499506416584284E-2</v>
      </c>
      <c r="G1028" s="184"/>
      <c r="H1028" s="184"/>
      <c r="I1028" s="228"/>
      <c r="K1028" s="228"/>
      <c r="M1028" s="228"/>
    </row>
    <row r="1029" spans="1:13" x14ac:dyDescent="0.2">
      <c r="A1029" s="224" t="s">
        <v>3685</v>
      </c>
      <c r="B1029" s="225">
        <v>1.0629999999999999</v>
      </c>
      <c r="C1029" s="226">
        <v>0.95199999999999996</v>
      </c>
      <c r="D1029" s="227">
        <f t="shared" si="31"/>
        <v>-0.10442144873000936</v>
      </c>
      <c r="E1029" s="226">
        <v>0.98199999999999998</v>
      </c>
      <c r="F1029" s="227">
        <f t="shared" si="30"/>
        <v>-7.6199435559736517E-2</v>
      </c>
      <c r="G1029" s="184"/>
      <c r="H1029" s="184"/>
      <c r="I1029" s="228"/>
      <c r="K1029" s="228"/>
      <c r="M1029" s="228"/>
    </row>
    <row r="1030" spans="1:13" x14ac:dyDescent="0.2">
      <c r="A1030" s="224" t="s">
        <v>3686</v>
      </c>
      <c r="B1030" s="225">
        <v>1.0129999999999999</v>
      </c>
      <c r="C1030" s="226">
        <v>1.0089999999999999</v>
      </c>
      <c r="D1030" s="227">
        <f t="shared" si="31"/>
        <v>-3.9486673247779436E-3</v>
      </c>
      <c r="E1030" s="226">
        <v>1.012</v>
      </c>
      <c r="F1030" s="227">
        <f t="shared" si="30"/>
        <v>-9.8716683119437487E-4</v>
      </c>
      <c r="G1030" s="184"/>
      <c r="H1030" s="184"/>
      <c r="I1030" s="228"/>
      <c r="K1030" s="228"/>
      <c r="M1030" s="228"/>
    </row>
    <row r="1031" spans="1:13" x14ac:dyDescent="0.2">
      <c r="A1031" s="224" t="s">
        <v>3687</v>
      </c>
      <c r="B1031" s="225">
        <v>0.96499999999999997</v>
      </c>
      <c r="C1031" s="226">
        <v>0.92700000000000005</v>
      </c>
      <c r="D1031" s="227">
        <f t="shared" si="31"/>
        <v>-3.9378238341968852E-2</v>
      </c>
      <c r="E1031" s="226">
        <v>0.93899999999999995</v>
      </c>
      <c r="F1031" s="227">
        <f t="shared" si="30"/>
        <v>-2.6943005181347179E-2</v>
      </c>
      <c r="G1031" s="184"/>
      <c r="H1031" s="184"/>
      <c r="I1031" s="228"/>
      <c r="K1031" s="228"/>
      <c r="M1031" s="228"/>
    </row>
    <row r="1032" spans="1:13" x14ac:dyDescent="0.2">
      <c r="A1032" s="224" t="s">
        <v>3688</v>
      </c>
      <c r="B1032" s="225">
        <v>1.0129999999999999</v>
      </c>
      <c r="C1032" s="226">
        <v>0.88800000000000001</v>
      </c>
      <c r="D1032" s="227">
        <f t="shared" si="31"/>
        <v>-0.12339585389930885</v>
      </c>
      <c r="E1032" s="226">
        <v>0.92100000000000004</v>
      </c>
      <c r="F1032" s="227">
        <f t="shared" si="30"/>
        <v>-9.0819348469891259E-2</v>
      </c>
      <c r="G1032" s="184"/>
      <c r="H1032" s="184"/>
      <c r="I1032" s="228"/>
      <c r="K1032" s="228"/>
      <c r="M1032" s="228"/>
    </row>
    <row r="1033" spans="1:13" x14ac:dyDescent="0.2">
      <c r="A1033" s="224" t="s">
        <v>3689</v>
      </c>
      <c r="B1033" s="225">
        <v>0.96499999999999997</v>
      </c>
      <c r="C1033" s="226">
        <v>0.88900000000000001</v>
      </c>
      <c r="D1033" s="227">
        <f t="shared" si="31"/>
        <v>-7.8756476683937815E-2</v>
      </c>
      <c r="E1033" s="226">
        <v>0.91</v>
      </c>
      <c r="F1033" s="227">
        <f t="shared" si="30"/>
        <v>-5.6994818652849721E-2</v>
      </c>
      <c r="G1033" s="184"/>
      <c r="H1033" s="184"/>
      <c r="I1033" s="228"/>
      <c r="K1033" s="228"/>
      <c r="M1033" s="228"/>
    </row>
    <row r="1034" spans="1:13" x14ac:dyDescent="0.2">
      <c r="A1034" s="224" t="s">
        <v>3690</v>
      </c>
      <c r="B1034" s="225">
        <v>0.91900000000000004</v>
      </c>
      <c r="C1034" s="226">
        <v>0.80800000000000005</v>
      </c>
      <c r="D1034" s="227">
        <f t="shared" si="31"/>
        <v>-0.1207834602829162</v>
      </c>
      <c r="E1034" s="226">
        <v>0.83799999999999997</v>
      </c>
      <c r="F1034" s="227">
        <f t="shared" si="30"/>
        <v>-8.8139281828074068E-2</v>
      </c>
      <c r="G1034" s="184"/>
      <c r="H1034" s="184"/>
      <c r="I1034" s="228"/>
      <c r="K1034" s="228"/>
      <c r="M1034" s="228"/>
    </row>
    <row r="1035" spans="1:13" x14ac:dyDescent="0.2">
      <c r="A1035" s="224" t="s">
        <v>3691</v>
      </c>
      <c r="B1035" s="225">
        <v>0.91900000000000004</v>
      </c>
      <c r="C1035" s="226">
        <v>0.77100000000000002</v>
      </c>
      <c r="D1035" s="227">
        <f t="shared" si="31"/>
        <v>-0.16104461371055501</v>
      </c>
      <c r="E1035" s="226">
        <v>0.81</v>
      </c>
      <c r="F1035" s="227">
        <f t="shared" ref="F1035:F1098" si="32">E1035/B1035-1</f>
        <v>-0.11860718171925999</v>
      </c>
      <c r="G1035" s="184"/>
      <c r="H1035" s="184"/>
      <c r="I1035" s="228"/>
      <c r="K1035" s="228"/>
      <c r="M1035" s="228"/>
    </row>
    <row r="1036" spans="1:13" x14ac:dyDescent="0.2">
      <c r="A1036" s="224" t="s">
        <v>3692</v>
      </c>
      <c r="B1036" s="225">
        <v>0.91900000000000004</v>
      </c>
      <c r="C1036" s="226">
        <v>0.84299999999999997</v>
      </c>
      <c r="D1036" s="227">
        <f t="shared" ref="D1036:D1099" si="33">C1036/B1036-1</f>
        <v>-8.2698585418933712E-2</v>
      </c>
      <c r="E1036" s="226">
        <v>0.86399999999999999</v>
      </c>
      <c r="F1036" s="227">
        <f t="shared" si="32"/>
        <v>-5.9847660500544131E-2</v>
      </c>
      <c r="G1036" s="184"/>
      <c r="H1036" s="184"/>
      <c r="I1036" s="228"/>
      <c r="K1036" s="228"/>
      <c r="M1036" s="228"/>
    </row>
    <row r="1037" spans="1:13" x14ac:dyDescent="0.2">
      <c r="A1037" s="224" t="s">
        <v>3693</v>
      </c>
      <c r="B1037" s="225">
        <v>0.91900000000000004</v>
      </c>
      <c r="C1037" s="226">
        <v>0.76100000000000001</v>
      </c>
      <c r="D1037" s="227">
        <f t="shared" si="33"/>
        <v>-0.17192600652883572</v>
      </c>
      <c r="E1037" s="226">
        <v>0.80300000000000005</v>
      </c>
      <c r="F1037" s="227">
        <f t="shared" si="32"/>
        <v>-0.12622415669205655</v>
      </c>
      <c r="G1037" s="184"/>
      <c r="H1037" s="184"/>
      <c r="I1037" s="228"/>
      <c r="K1037" s="228"/>
      <c r="M1037" s="228"/>
    </row>
    <row r="1038" spans="1:13" x14ac:dyDescent="0.2">
      <c r="A1038" s="224" t="s">
        <v>3694</v>
      </c>
      <c r="B1038" s="225">
        <v>1.0129999999999999</v>
      </c>
      <c r="C1038" s="226">
        <v>0.95599999999999996</v>
      </c>
      <c r="D1038" s="227">
        <f t="shared" si="33"/>
        <v>-5.6268509378084808E-2</v>
      </c>
      <c r="E1038" s="226">
        <v>0.97199999999999998</v>
      </c>
      <c r="F1038" s="227">
        <f t="shared" si="32"/>
        <v>-4.0473840078973256E-2</v>
      </c>
      <c r="G1038" s="184"/>
      <c r="H1038" s="184"/>
      <c r="I1038" s="228"/>
      <c r="K1038" s="228"/>
      <c r="M1038" s="228"/>
    </row>
    <row r="1039" spans="1:13" x14ac:dyDescent="0.2">
      <c r="A1039" s="229" t="s">
        <v>3695</v>
      </c>
      <c r="B1039" s="230">
        <v>1.0129999999999999</v>
      </c>
      <c r="C1039" s="231">
        <v>0.95599999999999996</v>
      </c>
      <c r="D1039" s="232">
        <f t="shared" si="33"/>
        <v>-5.6268509378084808E-2</v>
      </c>
      <c r="E1039" s="231">
        <v>0.97199999999999998</v>
      </c>
      <c r="F1039" s="232">
        <f t="shared" si="32"/>
        <v>-4.0473840078973256E-2</v>
      </c>
      <c r="G1039" s="184"/>
      <c r="H1039" s="184"/>
      <c r="I1039" s="228"/>
      <c r="K1039" s="228"/>
      <c r="M1039" s="228"/>
    </row>
    <row r="1040" spans="1:13" x14ac:dyDescent="0.2">
      <c r="A1040" s="233" t="s">
        <v>3696</v>
      </c>
      <c r="B1040" s="234">
        <v>1.0129999999999999</v>
      </c>
      <c r="C1040" s="235">
        <v>0.95799999999999996</v>
      </c>
      <c r="D1040" s="236">
        <f t="shared" si="33"/>
        <v>-5.4294175715695947E-2</v>
      </c>
      <c r="E1040" s="235">
        <v>0.97399999999999998</v>
      </c>
      <c r="F1040" s="236">
        <f t="shared" si="32"/>
        <v>-3.8499506416584284E-2</v>
      </c>
      <c r="G1040" s="184"/>
      <c r="H1040" s="184"/>
      <c r="I1040" s="228"/>
      <c r="K1040" s="228"/>
      <c r="M1040" s="228"/>
    </row>
    <row r="1041" spans="1:13" x14ac:dyDescent="0.2">
      <c r="A1041" s="224" t="s">
        <v>3697</v>
      </c>
      <c r="B1041" s="225">
        <v>1.0129999999999999</v>
      </c>
      <c r="C1041" s="226">
        <v>0.95799999999999996</v>
      </c>
      <c r="D1041" s="227">
        <f t="shared" si="33"/>
        <v>-5.4294175715695947E-2</v>
      </c>
      <c r="E1041" s="226">
        <v>0.97399999999999998</v>
      </c>
      <c r="F1041" s="227">
        <f t="shared" si="32"/>
        <v>-3.8499506416584284E-2</v>
      </c>
      <c r="G1041" s="184"/>
      <c r="H1041" s="184"/>
      <c r="I1041" s="228"/>
      <c r="K1041" s="228"/>
      <c r="M1041" s="228"/>
    </row>
    <row r="1042" spans="1:13" x14ac:dyDescent="0.2">
      <c r="A1042" s="224" t="s">
        <v>3698</v>
      </c>
      <c r="B1042" s="225">
        <v>1.0629999999999999</v>
      </c>
      <c r="C1042" s="226">
        <v>0.95199999999999996</v>
      </c>
      <c r="D1042" s="227">
        <f t="shared" si="33"/>
        <v>-0.10442144873000936</v>
      </c>
      <c r="E1042" s="226">
        <v>0.98199999999999998</v>
      </c>
      <c r="F1042" s="227">
        <f t="shared" si="32"/>
        <v>-7.6199435559736517E-2</v>
      </c>
      <c r="G1042" s="184"/>
      <c r="H1042" s="184"/>
      <c r="I1042" s="228"/>
      <c r="K1042" s="228"/>
      <c r="M1042" s="228"/>
    </row>
    <row r="1043" spans="1:13" x14ac:dyDescent="0.2">
      <c r="A1043" s="224" t="s">
        <v>3699</v>
      </c>
      <c r="B1043" s="225">
        <v>1.0129999999999999</v>
      </c>
      <c r="C1043" s="226">
        <v>1.0089999999999999</v>
      </c>
      <c r="D1043" s="227">
        <f t="shared" si="33"/>
        <v>-3.9486673247779436E-3</v>
      </c>
      <c r="E1043" s="226">
        <v>1.012</v>
      </c>
      <c r="F1043" s="227">
        <f t="shared" si="32"/>
        <v>-9.8716683119437487E-4</v>
      </c>
      <c r="G1043" s="184"/>
      <c r="H1043" s="184"/>
      <c r="I1043" s="228"/>
      <c r="K1043" s="228"/>
      <c r="M1043" s="228"/>
    </row>
    <row r="1044" spans="1:13" x14ac:dyDescent="0.2">
      <c r="A1044" s="224" t="s">
        <v>3700</v>
      </c>
      <c r="B1044" s="225">
        <v>0.96499999999999997</v>
      </c>
      <c r="C1044" s="226">
        <v>0.92700000000000005</v>
      </c>
      <c r="D1044" s="227">
        <f t="shared" si="33"/>
        <v>-3.9378238341968852E-2</v>
      </c>
      <c r="E1044" s="226">
        <v>0.93899999999999995</v>
      </c>
      <c r="F1044" s="227">
        <f t="shared" si="32"/>
        <v>-2.6943005181347179E-2</v>
      </c>
      <c r="G1044" s="184"/>
      <c r="H1044" s="184"/>
      <c r="I1044" s="228"/>
      <c r="K1044" s="228"/>
      <c r="M1044" s="228"/>
    </row>
    <row r="1045" spans="1:13" x14ac:dyDescent="0.2">
      <c r="A1045" s="224" t="s">
        <v>3701</v>
      </c>
      <c r="B1045" s="225">
        <v>1.0129999999999999</v>
      </c>
      <c r="C1045" s="226">
        <v>0.88800000000000001</v>
      </c>
      <c r="D1045" s="227">
        <f t="shared" si="33"/>
        <v>-0.12339585389930885</v>
      </c>
      <c r="E1045" s="226">
        <v>0.92100000000000004</v>
      </c>
      <c r="F1045" s="227">
        <f t="shared" si="32"/>
        <v>-9.0819348469891259E-2</v>
      </c>
      <c r="G1045" s="184"/>
      <c r="H1045" s="184"/>
      <c r="I1045" s="228"/>
      <c r="K1045" s="228"/>
      <c r="M1045" s="228"/>
    </row>
    <row r="1046" spans="1:13" x14ac:dyDescent="0.2">
      <c r="A1046" s="224" t="s">
        <v>3702</v>
      </c>
      <c r="B1046" s="225">
        <v>0.91900000000000004</v>
      </c>
      <c r="C1046" s="226">
        <v>0.80800000000000005</v>
      </c>
      <c r="D1046" s="227">
        <f t="shared" si="33"/>
        <v>-0.1207834602829162</v>
      </c>
      <c r="E1046" s="226">
        <v>0.83799999999999997</v>
      </c>
      <c r="F1046" s="227">
        <f t="shared" si="32"/>
        <v>-8.8139281828074068E-2</v>
      </c>
      <c r="G1046" s="184"/>
      <c r="H1046" s="184"/>
      <c r="I1046" s="228"/>
      <c r="K1046" s="228"/>
      <c r="M1046" s="228"/>
    </row>
    <row r="1047" spans="1:13" x14ac:dyDescent="0.2">
      <c r="A1047" s="224" t="s">
        <v>3703</v>
      </c>
      <c r="B1047" s="225">
        <v>0.871</v>
      </c>
      <c r="C1047" s="226">
        <v>0.86799999999999999</v>
      </c>
      <c r="D1047" s="227">
        <f t="shared" si="33"/>
        <v>-3.4443168771527422E-3</v>
      </c>
      <c r="E1047" s="226">
        <v>0.871</v>
      </c>
      <c r="F1047" s="227">
        <f t="shared" si="32"/>
        <v>0</v>
      </c>
      <c r="G1047" s="184"/>
      <c r="H1047" s="184"/>
      <c r="I1047" s="228"/>
      <c r="K1047" s="228"/>
      <c r="M1047" s="228"/>
    </row>
    <row r="1048" spans="1:13" x14ac:dyDescent="0.2">
      <c r="A1048" s="224" t="s">
        <v>3704</v>
      </c>
      <c r="B1048" s="225">
        <v>0.96099999999999997</v>
      </c>
      <c r="C1048" s="226">
        <v>0.70599999999999996</v>
      </c>
      <c r="D1048" s="227">
        <f t="shared" si="33"/>
        <v>-0.26534859521331944</v>
      </c>
      <c r="E1048" s="226">
        <v>0.77100000000000002</v>
      </c>
      <c r="F1048" s="227">
        <f t="shared" si="32"/>
        <v>-0.19771071800208107</v>
      </c>
      <c r="G1048" s="184"/>
      <c r="H1048" s="184"/>
      <c r="I1048" s="228"/>
      <c r="K1048" s="228"/>
      <c r="M1048" s="228"/>
    </row>
    <row r="1049" spans="1:13" x14ac:dyDescent="0.2">
      <c r="A1049" s="224" t="s">
        <v>3705</v>
      </c>
      <c r="B1049" s="225">
        <v>1.0089999999999999</v>
      </c>
      <c r="C1049" s="226">
        <v>0.79900000000000004</v>
      </c>
      <c r="D1049" s="227">
        <f t="shared" si="33"/>
        <v>-0.20812685827552024</v>
      </c>
      <c r="E1049" s="226">
        <v>0.85299999999999998</v>
      </c>
      <c r="F1049" s="227">
        <f t="shared" si="32"/>
        <v>-0.15460852329038643</v>
      </c>
      <c r="G1049" s="184"/>
      <c r="H1049" s="184"/>
      <c r="I1049" s="228"/>
      <c r="K1049" s="228"/>
      <c r="M1049" s="228"/>
    </row>
    <row r="1050" spans="1:13" x14ac:dyDescent="0.2">
      <c r="A1050" s="224" t="s">
        <v>3706</v>
      </c>
      <c r="B1050" s="225">
        <v>0.871</v>
      </c>
      <c r="C1050" s="226">
        <v>0.86799999999999999</v>
      </c>
      <c r="D1050" s="227">
        <f t="shared" si="33"/>
        <v>-3.4443168771527422E-3</v>
      </c>
      <c r="E1050" s="226">
        <v>0.871</v>
      </c>
      <c r="F1050" s="227">
        <f t="shared" si="32"/>
        <v>0</v>
      </c>
      <c r="G1050" s="184"/>
      <c r="H1050" s="184"/>
      <c r="I1050" s="228"/>
      <c r="K1050" s="228"/>
      <c r="M1050" s="228"/>
    </row>
    <row r="1051" spans="1:13" x14ac:dyDescent="0.2">
      <c r="A1051" s="224" t="s">
        <v>3707</v>
      </c>
      <c r="B1051" s="225">
        <v>0.91500000000000004</v>
      </c>
      <c r="C1051" s="226">
        <v>0.79900000000000004</v>
      </c>
      <c r="D1051" s="227">
        <f t="shared" si="33"/>
        <v>-0.12677595628415295</v>
      </c>
      <c r="E1051" s="226">
        <v>0.83</v>
      </c>
      <c r="F1051" s="227">
        <f t="shared" si="32"/>
        <v>-9.2896174863388081E-2</v>
      </c>
      <c r="G1051" s="184"/>
      <c r="H1051" s="184"/>
      <c r="I1051" s="228"/>
      <c r="K1051" s="228"/>
      <c r="M1051" s="228"/>
    </row>
    <row r="1052" spans="1:13" x14ac:dyDescent="0.2">
      <c r="A1052" s="224" t="s">
        <v>3708</v>
      </c>
      <c r="B1052" s="225">
        <v>0.871</v>
      </c>
      <c r="C1052" s="226">
        <v>0.86799999999999999</v>
      </c>
      <c r="D1052" s="227">
        <f t="shared" si="33"/>
        <v>-3.4443168771527422E-3</v>
      </c>
      <c r="E1052" s="226">
        <v>0.871</v>
      </c>
      <c r="F1052" s="227">
        <f t="shared" si="32"/>
        <v>0</v>
      </c>
      <c r="G1052" s="184"/>
      <c r="H1052" s="184"/>
      <c r="I1052" s="228"/>
      <c r="K1052" s="228"/>
      <c r="M1052" s="228"/>
    </row>
    <row r="1053" spans="1:13" x14ac:dyDescent="0.2">
      <c r="A1053" s="224" t="s">
        <v>3709</v>
      </c>
      <c r="B1053" s="225">
        <v>1.0089999999999999</v>
      </c>
      <c r="C1053" s="226">
        <v>0.79900000000000004</v>
      </c>
      <c r="D1053" s="227">
        <f t="shared" si="33"/>
        <v>-0.20812685827552024</v>
      </c>
      <c r="E1053" s="226">
        <v>0.85299999999999998</v>
      </c>
      <c r="F1053" s="227">
        <f t="shared" si="32"/>
        <v>-0.15460852329038643</v>
      </c>
      <c r="G1053" s="184"/>
      <c r="H1053" s="184"/>
      <c r="I1053" s="228"/>
      <c r="K1053" s="228"/>
      <c r="M1053" s="228"/>
    </row>
    <row r="1054" spans="1:13" x14ac:dyDescent="0.2">
      <c r="A1054" s="224" t="s">
        <v>3710</v>
      </c>
      <c r="B1054" s="225">
        <v>0.96099999999999997</v>
      </c>
      <c r="C1054" s="226">
        <v>0.70599999999999996</v>
      </c>
      <c r="D1054" s="227">
        <f t="shared" si="33"/>
        <v>-0.26534859521331944</v>
      </c>
      <c r="E1054" s="226">
        <v>0.77100000000000002</v>
      </c>
      <c r="F1054" s="227">
        <f t="shared" si="32"/>
        <v>-0.19771071800208107</v>
      </c>
      <c r="G1054" s="184"/>
      <c r="H1054" s="184"/>
      <c r="I1054" s="228"/>
      <c r="K1054" s="228"/>
      <c r="M1054" s="228"/>
    </row>
    <row r="1055" spans="1:13" x14ac:dyDescent="0.2">
      <c r="A1055" s="224" t="s">
        <v>3711</v>
      </c>
      <c r="B1055" s="225">
        <v>0.871</v>
      </c>
      <c r="C1055" s="226">
        <v>0.81299999999999994</v>
      </c>
      <c r="D1055" s="227">
        <f t="shared" si="33"/>
        <v>-6.6590126291618867E-2</v>
      </c>
      <c r="E1055" s="226">
        <v>0.83</v>
      </c>
      <c r="F1055" s="227">
        <f t="shared" si="32"/>
        <v>-4.7072330654420291E-2</v>
      </c>
      <c r="G1055" s="184"/>
      <c r="H1055" s="184"/>
      <c r="I1055" s="228"/>
      <c r="K1055" s="228"/>
      <c r="M1055" s="228"/>
    </row>
    <row r="1056" spans="1:13" x14ac:dyDescent="0.2">
      <c r="A1056" s="224" t="s">
        <v>3712</v>
      </c>
      <c r="B1056" s="225">
        <v>0.871</v>
      </c>
      <c r="C1056" s="226">
        <v>0.81299999999999994</v>
      </c>
      <c r="D1056" s="227">
        <f t="shared" si="33"/>
        <v>-6.6590126291618867E-2</v>
      </c>
      <c r="E1056" s="226">
        <v>0.83</v>
      </c>
      <c r="F1056" s="227">
        <f t="shared" si="32"/>
        <v>-4.7072330654420291E-2</v>
      </c>
      <c r="G1056" s="184"/>
      <c r="H1056" s="184"/>
      <c r="I1056" s="228"/>
      <c r="K1056" s="228"/>
      <c r="M1056" s="228"/>
    </row>
    <row r="1057" spans="1:13" x14ac:dyDescent="0.2">
      <c r="A1057" s="224" t="s">
        <v>3713</v>
      </c>
      <c r="B1057" s="225">
        <v>0.96099999999999997</v>
      </c>
      <c r="C1057" s="226">
        <v>0.89600000000000002</v>
      </c>
      <c r="D1057" s="227">
        <f t="shared" si="33"/>
        <v>-6.7637877211238262E-2</v>
      </c>
      <c r="E1057" s="226">
        <v>0.91400000000000003</v>
      </c>
      <c r="F1057" s="227">
        <f t="shared" si="32"/>
        <v>-4.8907388137356844E-2</v>
      </c>
      <c r="G1057" s="184"/>
      <c r="H1057" s="184"/>
      <c r="I1057" s="228"/>
      <c r="K1057" s="228"/>
      <c r="M1057" s="228"/>
    </row>
    <row r="1058" spans="1:13" x14ac:dyDescent="0.2">
      <c r="A1058" s="224" t="s">
        <v>3714</v>
      </c>
      <c r="B1058" s="225">
        <v>0.96099999999999997</v>
      </c>
      <c r="C1058" s="226">
        <v>0.89600000000000002</v>
      </c>
      <c r="D1058" s="227">
        <f t="shared" si="33"/>
        <v>-6.7637877211238262E-2</v>
      </c>
      <c r="E1058" s="226">
        <v>0.91400000000000003</v>
      </c>
      <c r="F1058" s="227">
        <f t="shared" si="32"/>
        <v>-4.8907388137356844E-2</v>
      </c>
      <c r="G1058" s="184"/>
      <c r="H1058" s="184"/>
      <c r="I1058" s="228"/>
      <c r="K1058" s="228"/>
      <c r="M1058" s="228"/>
    </row>
    <row r="1059" spans="1:13" x14ac:dyDescent="0.2">
      <c r="A1059" s="224" t="s">
        <v>3715</v>
      </c>
      <c r="B1059" s="225">
        <v>1.226</v>
      </c>
      <c r="C1059" s="226">
        <v>0.77900000000000003</v>
      </c>
      <c r="D1059" s="227">
        <f t="shared" si="33"/>
        <v>-0.36460032626427408</v>
      </c>
      <c r="E1059" s="226">
        <v>0.89300000000000002</v>
      </c>
      <c r="F1059" s="227">
        <f t="shared" si="32"/>
        <v>-0.27161500815660677</v>
      </c>
      <c r="G1059" s="184"/>
      <c r="H1059" s="184"/>
      <c r="I1059" s="228"/>
      <c r="K1059" s="228"/>
      <c r="M1059" s="228"/>
    </row>
    <row r="1060" spans="1:13" x14ac:dyDescent="0.2">
      <c r="A1060" s="224" t="s">
        <v>3716</v>
      </c>
      <c r="B1060" s="225">
        <v>1.3660000000000001</v>
      </c>
      <c r="C1060" s="226">
        <v>1.2809999999999999</v>
      </c>
      <c r="D1060" s="227">
        <f t="shared" si="33"/>
        <v>-6.2225475841874212E-2</v>
      </c>
      <c r="E1060" s="226">
        <v>1.306</v>
      </c>
      <c r="F1060" s="227">
        <f t="shared" si="32"/>
        <v>-4.392386530014647E-2</v>
      </c>
      <c r="G1060" s="184"/>
      <c r="H1060" s="184"/>
      <c r="I1060" s="228"/>
      <c r="K1060" s="228"/>
      <c r="M1060" s="228"/>
    </row>
    <row r="1061" spans="1:13" x14ac:dyDescent="0.2">
      <c r="A1061" s="224" t="s">
        <v>3717</v>
      </c>
      <c r="B1061" s="225">
        <v>1.1120000000000001</v>
      </c>
      <c r="C1061" s="226">
        <v>0.873</v>
      </c>
      <c r="D1061" s="227">
        <f t="shared" si="33"/>
        <v>-0.21492805755395694</v>
      </c>
      <c r="E1061" s="226">
        <v>0.93500000000000005</v>
      </c>
      <c r="F1061" s="227">
        <f t="shared" si="32"/>
        <v>-0.15917266187050361</v>
      </c>
      <c r="G1061" s="184"/>
      <c r="H1061" s="184"/>
      <c r="I1061" s="228"/>
      <c r="K1061" s="228"/>
      <c r="M1061" s="228"/>
    </row>
    <row r="1062" spans="1:13" x14ac:dyDescent="0.2">
      <c r="A1062" s="224" t="s">
        <v>3718</v>
      </c>
      <c r="B1062" s="225">
        <v>0.91500000000000004</v>
      </c>
      <c r="C1062" s="226">
        <v>0.752</v>
      </c>
      <c r="D1062" s="227">
        <f t="shared" si="33"/>
        <v>-0.17814207650273228</v>
      </c>
      <c r="E1062" s="226">
        <v>0.79500000000000004</v>
      </c>
      <c r="F1062" s="227">
        <f t="shared" si="32"/>
        <v>-0.13114754098360659</v>
      </c>
      <c r="G1062" s="184"/>
      <c r="H1062" s="184"/>
      <c r="I1062" s="228"/>
      <c r="K1062" s="228"/>
      <c r="M1062" s="228"/>
    </row>
    <row r="1063" spans="1:13" x14ac:dyDescent="0.2">
      <c r="A1063" s="224" t="s">
        <v>3719</v>
      </c>
      <c r="B1063" s="225">
        <v>1.0589999999999999</v>
      </c>
      <c r="C1063" s="226">
        <v>1.012</v>
      </c>
      <c r="D1063" s="227">
        <f t="shared" si="33"/>
        <v>-4.4381491973559895E-2</v>
      </c>
      <c r="E1063" s="226">
        <v>1.026</v>
      </c>
      <c r="F1063" s="227">
        <f t="shared" si="32"/>
        <v>-3.1161473087818581E-2</v>
      </c>
      <c r="G1063" s="184"/>
      <c r="H1063" s="184"/>
      <c r="I1063" s="228"/>
      <c r="K1063" s="228"/>
      <c r="M1063" s="228"/>
    </row>
    <row r="1064" spans="1:13" x14ac:dyDescent="0.2">
      <c r="A1064" s="224" t="s">
        <v>3720</v>
      </c>
      <c r="B1064" s="225">
        <v>0.871</v>
      </c>
      <c r="C1064" s="226">
        <v>0.70199999999999996</v>
      </c>
      <c r="D1064" s="227">
        <f t="shared" si="33"/>
        <v>-0.19402985074626866</v>
      </c>
      <c r="E1064" s="226">
        <v>0.746</v>
      </c>
      <c r="F1064" s="227">
        <f t="shared" si="32"/>
        <v>-0.14351320321469574</v>
      </c>
      <c r="G1064" s="184"/>
      <c r="H1064" s="184"/>
      <c r="I1064" s="228"/>
      <c r="K1064" s="228"/>
      <c r="M1064" s="228"/>
    </row>
    <row r="1065" spans="1:13" x14ac:dyDescent="0.2">
      <c r="A1065" s="224" t="s">
        <v>3721</v>
      </c>
      <c r="B1065" s="225">
        <v>1.0089999999999999</v>
      </c>
      <c r="C1065" s="226">
        <v>1.276</v>
      </c>
      <c r="D1065" s="227">
        <f t="shared" si="33"/>
        <v>0.26461843409316166</v>
      </c>
      <c r="E1065" s="226">
        <v>1.212</v>
      </c>
      <c r="F1065" s="227">
        <f t="shared" si="32"/>
        <v>0.20118929633300309</v>
      </c>
      <c r="G1065" s="184"/>
      <c r="H1065" s="184"/>
      <c r="I1065" s="228"/>
      <c r="K1065" s="228"/>
      <c r="M1065" s="228"/>
    </row>
    <row r="1066" spans="1:13" x14ac:dyDescent="0.2">
      <c r="A1066" s="224" t="s">
        <v>3722</v>
      </c>
      <c r="B1066" s="225">
        <v>0.82899999999999996</v>
      </c>
      <c r="C1066" s="226">
        <v>0.69199999999999995</v>
      </c>
      <c r="D1066" s="227">
        <f t="shared" si="33"/>
        <v>-0.16525934861278646</v>
      </c>
      <c r="E1066" s="226">
        <v>0.72799999999999998</v>
      </c>
      <c r="F1066" s="227">
        <f t="shared" si="32"/>
        <v>-0.12183353437876954</v>
      </c>
      <c r="G1066" s="184"/>
      <c r="H1066" s="184"/>
      <c r="I1066" s="228"/>
      <c r="K1066" s="228"/>
      <c r="M1066" s="228"/>
    </row>
    <row r="1067" spans="1:13" x14ac:dyDescent="0.2">
      <c r="A1067" s="224" t="s">
        <v>3723</v>
      </c>
      <c r="B1067" s="225">
        <v>0.871</v>
      </c>
      <c r="C1067" s="226">
        <v>0.77900000000000003</v>
      </c>
      <c r="D1067" s="227">
        <f t="shared" si="33"/>
        <v>-0.10562571756601602</v>
      </c>
      <c r="E1067" s="226">
        <v>0.80400000000000005</v>
      </c>
      <c r="F1067" s="227">
        <f t="shared" si="32"/>
        <v>-7.6923076923076872E-2</v>
      </c>
      <c r="G1067" s="184"/>
      <c r="H1067" s="184"/>
      <c r="I1067" s="228"/>
      <c r="K1067" s="228"/>
      <c r="M1067" s="228"/>
    </row>
    <row r="1068" spans="1:13" x14ac:dyDescent="0.2">
      <c r="A1068" s="224" t="s">
        <v>3724</v>
      </c>
      <c r="B1068" s="225">
        <v>0.91500000000000004</v>
      </c>
      <c r="C1068" s="226">
        <v>0.73899999999999999</v>
      </c>
      <c r="D1068" s="227">
        <f t="shared" si="33"/>
        <v>-0.1923497267759563</v>
      </c>
      <c r="E1068" s="226">
        <v>0.78400000000000003</v>
      </c>
      <c r="F1068" s="227">
        <f t="shared" si="32"/>
        <v>-0.14316939890710378</v>
      </c>
      <c r="G1068" s="184"/>
      <c r="H1068" s="184"/>
      <c r="I1068" s="228"/>
      <c r="K1068" s="228"/>
      <c r="M1068" s="228"/>
    </row>
    <row r="1069" spans="1:13" x14ac:dyDescent="0.2">
      <c r="A1069" s="224" t="s">
        <v>3725</v>
      </c>
      <c r="B1069" s="225">
        <v>1.1120000000000001</v>
      </c>
      <c r="C1069" s="226">
        <v>0.90500000000000003</v>
      </c>
      <c r="D1069" s="227">
        <f t="shared" si="33"/>
        <v>-0.18615107913669071</v>
      </c>
      <c r="E1069" s="226">
        <v>0.95899999999999996</v>
      </c>
      <c r="F1069" s="227">
        <f t="shared" si="32"/>
        <v>-0.1375899280575541</v>
      </c>
      <c r="G1069" s="184"/>
      <c r="H1069" s="184"/>
      <c r="I1069" s="228"/>
      <c r="K1069" s="228"/>
      <c r="M1069" s="228"/>
    </row>
    <row r="1070" spans="1:13" x14ac:dyDescent="0.2">
      <c r="A1070" s="224" t="s">
        <v>3726</v>
      </c>
      <c r="B1070" s="225">
        <v>1.1120000000000001</v>
      </c>
      <c r="C1070" s="226">
        <v>0.90500000000000003</v>
      </c>
      <c r="D1070" s="227">
        <f t="shared" si="33"/>
        <v>-0.18615107913669071</v>
      </c>
      <c r="E1070" s="226">
        <v>0.95899999999999996</v>
      </c>
      <c r="F1070" s="227">
        <f t="shared" si="32"/>
        <v>-0.1375899280575541</v>
      </c>
      <c r="G1070" s="184"/>
      <c r="H1070" s="184"/>
      <c r="I1070" s="228"/>
      <c r="K1070" s="228"/>
      <c r="M1070" s="228"/>
    </row>
    <row r="1071" spans="1:13" x14ac:dyDescent="0.2">
      <c r="A1071" s="224" t="s">
        <v>3727</v>
      </c>
      <c r="B1071" s="225">
        <v>1.1120000000000001</v>
      </c>
      <c r="C1071" s="226">
        <v>0.90500000000000003</v>
      </c>
      <c r="D1071" s="227">
        <f t="shared" si="33"/>
        <v>-0.18615107913669071</v>
      </c>
      <c r="E1071" s="226">
        <v>0.95899999999999996</v>
      </c>
      <c r="F1071" s="227">
        <f t="shared" si="32"/>
        <v>-0.1375899280575541</v>
      </c>
      <c r="G1071" s="184"/>
      <c r="H1071" s="184"/>
      <c r="I1071" s="228"/>
      <c r="K1071" s="228"/>
      <c r="M1071" s="228"/>
    </row>
    <row r="1072" spans="1:13" x14ac:dyDescent="0.2">
      <c r="A1072" s="224" t="s">
        <v>3728</v>
      </c>
      <c r="B1072" s="225">
        <v>1.1679999999999999</v>
      </c>
      <c r="C1072" s="226">
        <v>0.93899999999999995</v>
      </c>
      <c r="D1072" s="227">
        <f t="shared" si="33"/>
        <v>-0.19606164383561642</v>
      </c>
      <c r="E1072" s="226">
        <v>0.999</v>
      </c>
      <c r="F1072" s="227">
        <f t="shared" si="32"/>
        <v>-0.1446917808219178</v>
      </c>
      <c r="G1072" s="184"/>
      <c r="H1072" s="184"/>
      <c r="I1072" s="228"/>
      <c r="K1072" s="228"/>
      <c r="M1072" s="228"/>
    </row>
    <row r="1073" spans="1:13" x14ac:dyDescent="0.2">
      <c r="A1073" s="224" t="s">
        <v>3729</v>
      </c>
      <c r="B1073" s="225">
        <v>1.3520000000000001</v>
      </c>
      <c r="C1073" s="226">
        <v>0.82499999999999996</v>
      </c>
      <c r="D1073" s="227">
        <f t="shared" si="33"/>
        <v>-0.3897928994082841</v>
      </c>
      <c r="E1073" s="226">
        <v>0.95899999999999996</v>
      </c>
      <c r="F1073" s="227">
        <f t="shared" si="32"/>
        <v>-0.29068047337278113</v>
      </c>
      <c r="G1073" s="184"/>
      <c r="H1073" s="184"/>
      <c r="I1073" s="228"/>
      <c r="K1073" s="228"/>
      <c r="M1073" s="228"/>
    </row>
    <row r="1074" spans="1:13" x14ac:dyDescent="0.2">
      <c r="A1074" s="224" t="s">
        <v>3730</v>
      </c>
      <c r="B1074" s="225">
        <v>0.79</v>
      </c>
      <c r="C1074" s="226">
        <v>0.70399999999999996</v>
      </c>
      <c r="D1074" s="227">
        <f t="shared" si="33"/>
        <v>-0.10886075949367102</v>
      </c>
      <c r="E1074" s="226">
        <v>0.72699999999999998</v>
      </c>
      <c r="F1074" s="227">
        <f t="shared" si="32"/>
        <v>-7.9746835443038067E-2</v>
      </c>
      <c r="G1074" s="184"/>
      <c r="H1074" s="184"/>
      <c r="I1074" s="228"/>
      <c r="K1074" s="228"/>
      <c r="M1074" s="228"/>
    </row>
    <row r="1075" spans="1:13" x14ac:dyDescent="0.2">
      <c r="A1075" s="224" t="s">
        <v>3731</v>
      </c>
      <c r="B1075" s="225">
        <v>0.79</v>
      </c>
      <c r="C1075" s="226">
        <v>0.70399999999999996</v>
      </c>
      <c r="D1075" s="227">
        <f t="shared" si="33"/>
        <v>-0.10886075949367102</v>
      </c>
      <c r="E1075" s="226">
        <v>0.72699999999999998</v>
      </c>
      <c r="F1075" s="227">
        <f t="shared" si="32"/>
        <v>-7.9746835443038067E-2</v>
      </c>
      <c r="G1075" s="184"/>
      <c r="H1075" s="184"/>
      <c r="I1075" s="228"/>
      <c r="K1075" s="228"/>
      <c r="M1075" s="228"/>
    </row>
    <row r="1076" spans="1:13" x14ac:dyDescent="0.2">
      <c r="A1076" s="224" t="s">
        <v>3732</v>
      </c>
      <c r="B1076" s="225">
        <v>0.871</v>
      </c>
      <c r="C1076" s="226">
        <v>0.85399999999999998</v>
      </c>
      <c r="D1076" s="227">
        <f t="shared" si="33"/>
        <v>-1.9517795637198687E-2</v>
      </c>
      <c r="E1076" s="226">
        <v>0.86099999999999999</v>
      </c>
      <c r="F1076" s="227">
        <f t="shared" si="32"/>
        <v>-1.1481056257175659E-2</v>
      </c>
      <c r="G1076" s="184"/>
      <c r="H1076" s="184"/>
      <c r="I1076" s="228"/>
      <c r="K1076" s="228"/>
      <c r="M1076" s="228"/>
    </row>
    <row r="1077" spans="1:13" x14ac:dyDescent="0.2">
      <c r="A1077" s="224" t="s">
        <v>3733</v>
      </c>
      <c r="B1077" s="225">
        <v>0.82899999999999996</v>
      </c>
      <c r="C1077" s="226">
        <v>0.72199999999999998</v>
      </c>
      <c r="D1077" s="227">
        <f t="shared" si="33"/>
        <v>-0.12907117008443902</v>
      </c>
      <c r="E1077" s="226">
        <v>0.751</v>
      </c>
      <c r="F1077" s="227">
        <f t="shared" si="32"/>
        <v>-9.4089264173703224E-2</v>
      </c>
      <c r="G1077" s="184"/>
      <c r="H1077" s="184"/>
      <c r="I1077" s="228"/>
      <c r="K1077" s="228"/>
      <c r="M1077" s="228"/>
    </row>
    <row r="1078" spans="1:13" x14ac:dyDescent="0.2">
      <c r="A1078" s="224" t="s">
        <v>3734</v>
      </c>
      <c r="B1078" s="225">
        <v>0.91500000000000004</v>
      </c>
      <c r="C1078" s="226">
        <v>0.82</v>
      </c>
      <c r="D1078" s="227">
        <f t="shared" si="33"/>
        <v>-0.10382513661202197</v>
      </c>
      <c r="E1078" s="226">
        <v>0.84499999999999997</v>
      </c>
      <c r="F1078" s="227">
        <f t="shared" si="32"/>
        <v>-7.6502732240437243E-2</v>
      </c>
      <c r="G1078" s="184"/>
      <c r="H1078" s="184"/>
      <c r="I1078" s="228"/>
      <c r="K1078" s="228"/>
      <c r="M1078" s="228"/>
    </row>
    <row r="1079" spans="1:13" x14ac:dyDescent="0.2">
      <c r="A1079" s="224" t="s">
        <v>3735</v>
      </c>
      <c r="B1079" s="225">
        <v>0.91500000000000004</v>
      </c>
      <c r="C1079" s="226">
        <v>0.82</v>
      </c>
      <c r="D1079" s="227">
        <f t="shared" si="33"/>
        <v>-0.10382513661202197</v>
      </c>
      <c r="E1079" s="226">
        <v>0.84499999999999997</v>
      </c>
      <c r="F1079" s="227">
        <f t="shared" si="32"/>
        <v>-7.6502732240437243E-2</v>
      </c>
      <c r="G1079" s="184"/>
      <c r="H1079" s="184"/>
      <c r="I1079" s="228"/>
      <c r="K1079" s="228"/>
      <c r="M1079" s="228"/>
    </row>
    <row r="1080" spans="1:13" x14ac:dyDescent="0.2">
      <c r="A1080" s="224" t="s">
        <v>3736</v>
      </c>
      <c r="B1080" s="225">
        <v>0.96099999999999997</v>
      </c>
      <c r="C1080" s="226">
        <v>0.748</v>
      </c>
      <c r="D1080" s="227">
        <f t="shared" si="33"/>
        <v>-0.2216441207075962</v>
      </c>
      <c r="E1080" s="226">
        <v>0.80300000000000005</v>
      </c>
      <c r="F1080" s="227">
        <f t="shared" si="32"/>
        <v>-0.16441207075962527</v>
      </c>
      <c r="G1080" s="184"/>
      <c r="H1080" s="184"/>
      <c r="I1080" s="228"/>
      <c r="K1080" s="228"/>
      <c r="M1080" s="228"/>
    </row>
    <row r="1081" spans="1:13" x14ac:dyDescent="0.2">
      <c r="A1081" s="224" t="s">
        <v>3737</v>
      </c>
      <c r="B1081" s="225">
        <v>0.96099999999999997</v>
      </c>
      <c r="C1081" s="226">
        <v>0.748</v>
      </c>
      <c r="D1081" s="227">
        <f t="shared" si="33"/>
        <v>-0.2216441207075962</v>
      </c>
      <c r="E1081" s="226">
        <v>0.80300000000000005</v>
      </c>
      <c r="F1081" s="227">
        <f t="shared" si="32"/>
        <v>-0.16441207075962527</v>
      </c>
      <c r="G1081" s="184"/>
      <c r="H1081" s="184"/>
      <c r="I1081" s="228"/>
      <c r="K1081" s="228"/>
      <c r="M1081" s="228"/>
    </row>
    <row r="1082" spans="1:13" x14ac:dyDescent="0.2">
      <c r="A1082" s="224" t="s">
        <v>3738</v>
      </c>
      <c r="B1082" s="225">
        <v>1.0860000000000001</v>
      </c>
      <c r="C1082" s="226">
        <v>1.0189999999999999</v>
      </c>
      <c r="D1082" s="227">
        <f t="shared" si="33"/>
        <v>-6.1694290976059052E-2</v>
      </c>
      <c r="E1082" s="226">
        <v>1.038</v>
      </c>
      <c r="F1082" s="227">
        <f t="shared" si="32"/>
        <v>-4.4198895027624308E-2</v>
      </c>
      <c r="G1082" s="184"/>
      <c r="H1082" s="184"/>
      <c r="I1082" s="228"/>
      <c r="K1082" s="228"/>
      <c r="M1082" s="228"/>
    </row>
    <row r="1083" spans="1:13" x14ac:dyDescent="0.2">
      <c r="A1083" s="224" t="s">
        <v>3739</v>
      </c>
      <c r="B1083" s="225">
        <v>1.0089999999999999</v>
      </c>
      <c r="C1083" s="226">
        <v>0.83499999999999996</v>
      </c>
      <c r="D1083" s="227">
        <f t="shared" si="33"/>
        <v>-0.17244796828543107</v>
      </c>
      <c r="E1083" s="226">
        <v>0.88100000000000001</v>
      </c>
      <c r="F1083" s="227">
        <f t="shared" si="32"/>
        <v>-0.12685827552031703</v>
      </c>
      <c r="G1083" s="184"/>
      <c r="H1083" s="184"/>
      <c r="I1083" s="228"/>
      <c r="K1083" s="228"/>
      <c r="M1083" s="228"/>
    </row>
    <row r="1084" spans="1:13" x14ac:dyDescent="0.2">
      <c r="A1084" s="224" t="s">
        <v>3740</v>
      </c>
      <c r="B1084" s="225">
        <v>1.0589999999999999</v>
      </c>
      <c r="C1084" s="226">
        <v>1.222</v>
      </c>
      <c r="D1084" s="227">
        <f t="shared" si="33"/>
        <v>0.15391879131255903</v>
      </c>
      <c r="E1084" s="226">
        <v>1.1839999999999999</v>
      </c>
      <c r="F1084" s="227">
        <f t="shared" si="32"/>
        <v>0.11803588290840406</v>
      </c>
      <c r="G1084" s="184"/>
      <c r="H1084" s="184"/>
      <c r="I1084" s="228"/>
      <c r="K1084" s="228"/>
      <c r="M1084" s="228"/>
    </row>
    <row r="1085" spans="1:13" x14ac:dyDescent="0.2">
      <c r="A1085" s="224" t="s">
        <v>3741</v>
      </c>
      <c r="B1085" s="225">
        <v>1.0589999999999999</v>
      </c>
      <c r="C1085" s="226">
        <v>1.5880000000000001</v>
      </c>
      <c r="D1085" s="227">
        <f t="shared" si="33"/>
        <v>0.4995278564683665</v>
      </c>
      <c r="E1085" s="226">
        <v>1.4590000000000001</v>
      </c>
      <c r="F1085" s="227">
        <f t="shared" si="32"/>
        <v>0.37771482530689338</v>
      </c>
      <c r="G1085" s="184"/>
      <c r="H1085" s="184"/>
      <c r="I1085" s="228"/>
      <c r="K1085" s="228"/>
      <c r="M1085" s="228"/>
    </row>
    <row r="1086" spans="1:13" x14ac:dyDescent="0.2">
      <c r="A1086" s="224" t="s">
        <v>3742</v>
      </c>
      <c r="B1086" s="225">
        <v>0.91500000000000004</v>
      </c>
      <c r="C1086" s="226">
        <v>0.85499999999999998</v>
      </c>
      <c r="D1086" s="227">
        <f t="shared" si="33"/>
        <v>-6.5573770491803351E-2</v>
      </c>
      <c r="E1086" s="226">
        <v>0.872</v>
      </c>
      <c r="F1086" s="227">
        <f t="shared" si="32"/>
        <v>-4.6994535519125691E-2</v>
      </c>
      <c r="G1086" s="184"/>
      <c r="H1086" s="184"/>
      <c r="I1086" s="228"/>
      <c r="K1086" s="228"/>
      <c r="M1086" s="228"/>
    </row>
    <row r="1087" spans="1:13" x14ac:dyDescent="0.2">
      <c r="A1087" s="224" t="s">
        <v>3743</v>
      </c>
      <c r="B1087" s="225">
        <v>0.82899999999999996</v>
      </c>
      <c r="C1087" s="226">
        <v>0.81799999999999995</v>
      </c>
      <c r="D1087" s="227">
        <f t="shared" si="33"/>
        <v>-1.3268998793727449E-2</v>
      </c>
      <c r="E1087" s="226">
        <v>0.82299999999999995</v>
      </c>
      <c r="F1087" s="227">
        <f t="shared" si="32"/>
        <v>-7.2376357056694873E-3</v>
      </c>
      <c r="G1087" s="184"/>
      <c r="H1087" s="184"/>
      <c r="I1087" s="228"/>
      <c r="K1087" s="228"/>
      <c r="M1087" s="228"/>
    </row>
    <row r="1088" spans="1:13" x14ac:dyDescent="0.2">
      <c r="A1088" s="229" t="s">
        <v>3744</v>
      </c>
      <c r="B1088" s="230">
        <v>0.91500000000000004</v>
      </c>
      <c r="C1088" s="231">
        <v>0.85499999999999998</v>
      </c>
      <c r="D1088" s="232">
        <f t="shared" si="33"/>
        <v>-6.5573770491803351E-2</v>
      </c>
      <c r="E1088" s="231">
        <v>0.872</v>
      </c>
      <c r="F1088" s="232">
        <f t="shared" si="32"/>
        <v>-4.6994535519125691E-2</v>
      </c>
      <c r="G1088" s="184"/>
      <c r="H1088" s="184"/>
      <c r="I1088" s="228"/>
      <c r="K1088" s="228"/>
      <c r="M1088" s="228"/>
    </row>
    <row r="1089" spans="1:13" x14ac:dyDescent="0.2">
      <c r="A1089" s="233" t="s">
        <v>3745</v>
      </c>
      <c r="B1089" s="234">
        <v>0.82899999999999996</v>
      </c>
      <c r="C1089" s="235">
        <v>0.81799999999999995</v>
      </c>
      <c r="D1089" s="236">
        <f t="shared" si="33"/>
        <v>-1.3268998793727449E-2</v>
      </c>
      <c r="E1089" s="235">
        <v>0.82299999999999995</v>
      </c>
      <c r="F1089" s="236">
        <f t="shared" si="32"/>
        <v>-7.2376357056694873E-3</v>
      </c>
      <c r="G1089" s="184"/>
      <c r="H1089" s="184"/>
      <c r="I1089" s="228"/>
      <c r="K1089" s="228"/>
      <c r="M1089" s="228"/>
    </row>
    <row r="1090" spans="1:13" x14ac:dyDescent="0.2">
      <c r="A1090" s="224" t="s">
        <v>3746</v>
      </c>
      <c r="B1090" s="225">
        <v>0.82899999999999996</v>
      </c>
      <c r="C1090" s="226">
        <v>0.77900000000000003</v>
      </c>
      <c r="D1090" s="227">
        <f t="shared" si="33"/>
        <v>-6.031363088057895E-2</v>
      </c>
      <c r="E1090" s="226">
        <v>0.79400000000000004</v>
      </c>
      <c r="F1090" s="227">
        <f t="shared" si="32"/>
        <v>-4.2219541616405176E-2</v>
      </c>
      <c r="G1090" s="184"/>
      <c r="H1090" s="184"/>
      <c r="I1090" s="228"/>
      <c r="K1090" s="228"/>
      <c r="M1090" s="228"/>
    </row>
    <row r="1091" spans="1:13" x14ac:dyDescent="0.2">
      <c r="A1091" s="224" t="s">
        <v>3747</v>
      </c>
      <c r="B1091" s="225">
        <v>1.226</v>
      </c>
      <c r="C1091" s="226">
        <v>1.0609999999999999</v>
      </c>
      <c r="D1091" s="227">
        <f t="shared" si="33"/>
        <v>-0.13458401305057099</v>
      </c>
      <c r="E1091" s="226">
        <v>1.105</v>
      </c>
      <c r="F1091" s="227">
        <f t="shared" si="32"/>
        <v>-9.8694942903752025E-2</v>
      </c>
      <c r="G1091" s="184"/>
      <c r="H1091" s="184"/>
      <c r="I1091" s="228"/>
      <c r="K1091" s="228"/>
      <c r="M1091" s="228"/>
    </row>
    <row r="1092" spans="1:13" x14ac:dyDescent="0.2">
      <c r="A1092" s="224" t="s">
        <v>3748</v>
      </c>
      <c r="B1092" s="225">
        <v>0.82899999999999996</v>
      </c>
      <c r="C1092" s="226">
        <v>0.746</v>
      </c>
      <c r="D1092" s="227">
        <f t="shared" si="33"/>
        <v>-0.10012062726176107</v>
      </c>
      <c r="E1092" s="226">
        <v>0.76900000000000002</v>
      </c>
      <c r="F1092" s="227">
        <f t="shared" si="32"/>
        <v>-7.2376357056694762E-2</v>
      </c>
      <c r="G1092" s="184"/>
      <c r="H1092" s="184"/>
      <c r="I1092" s="228"/>
      <c r="K1092" s="228"/>
      <c r="M1092" s="228"/>
    </row>
    <row r="1093" spans="1:13" x14ac:dyDescent="0.2">
      <c r="A1093" s="224" t="s">
        <v>3749</v>
      </c>
      <c r="B1093" s="225">
        <v>1.1679999999999999</v>
      </c>
      <c r="C1093" s="226">
        <v>0.82399999999999995</v>
      </c>
      <c r="D1093" s="227">
        <f t="shared" si="33"/>
        <v>-0.29452054794520544</v>
      </c>
      <c r="E1093" s="226">
        <v>0.91200000000000003</v>
      </c>
      <c r="F1093" s="227">
        <f t="shared" si="32"/>
        <v>-0.2191780821917807</v>
      </c>
      <c r="G1093" s="184"/>
      <c r="H1093" s="184"/>
      <c r="I1093" s="228"/>
      <c r="K1093" s="228"/>
      <c r="M1093" s="228"/>
    </row>
    <row r="1094" spans="1:13" x14ac:dyDescent="0.2">
      <c r="A1094" s="224" t="s">
        <v>3750</v>
      </c>
      <c r="B1094" s="225">
        <v>1.1679999999999999</v>
      </c>
      <c r="C1094" s="226">
        <v>0.82399999999999995</v>
      </c>
      <c r="D1094" s="227">
        <f t="shared" si="33"/>
        <v>-0.29452054794520544</v>
      </c>
      <c r="E1094" s="226">
        <v>0.91200000000000003</v>
      </c>
      <c r="F1094" s="227">
        <f t="shared" si="32"/>
        <v>-0.2191780821917807</v>
      </c>
      <c r="G1094" s="184"/>
      <c r="H1094" s="184"/>
      <c r="I1094" s="228"/>
      <c r="K1094" s="228"/>
      <c r="M1094" s="228"/>
    </row>
    <row r="1095" spans="1:13" x14ac:dyDescent="0.2">
      <c r="A1095" s="224" t="s">
        <v>3751</v>
      </c>
      <c r="B1095" s="225">
        <v>1.0089999999999999</v>
      </c>
      <c r="C1095" s="226">
        <v>0.80600000000000005</v>
      </c>
      <c r="D1095" s="227">
        <f t="shared" si="33"/>
        <v>-0.20118929633300286</v>
      </c>
      <c r="E1095" s="226">
        <v>0.85899999999999999</v>
      </c>
      <c r="F1095" s="227">
        <f t="shared" si="32"/>
        <v>-0.14866204162537155</v>
      </c>
      <c r="G1095" s="184"/>
      <c r="H1095" s="184"/>
      <c r="I1095" s="228"/>
      <c r="K1095" s="228"/>
      <c r="M1095" s="228"/>
    </row>
    <row r="1096" spans="1:13" x14ac:dyDescent="0.2">
      <c r="A1096" s="224" t="s">
        <v>3752</v>
      </c>
      <c r="B1096" s="225">
        <v>0.82899999999999996</v>
      </c>
      <c r="C1096" s="226">
        <v>0.69199999999999995</v>
      </c>
      <c r="D1096" s="227">
        <f t="shared" si="33"/>
        <v>-0.16525934861278646</v>
      </c>
      <c r="E1096" s="226">
        <v>0.72799999999999998</v>
      </c>
      <c r="F1096" s="227">
        <f t="shared" si="32"/>
        <v>-0.12183353437876954</v>
      </c>
      <c r="G1096" s="184"/>
      <c r="H1096" s="184"/>
      <c r="I1096" s="228"/>
      <c r="K1096" s="228"/>
      <c r="M1096" s="228"/>
    </row>
    <row r="1097" spans="1:13" x14ac:dyDescent="0.2">
      <c r="A1097" s="224" t="s">
        <v>3753</v>
      </c>
      <c r="B1097" s="225">
        <v>1.089</v>
      </c>
      <c r="C1097" s="226">
        <v>1.028</v>
      </c>
      <c r="D1097" s="227">
        <f t="shared" si="33"/>
        <v>-5.6014692378328679E-2</v>
      </c>
      <c r="E1097" s="226">
        <v>1.046</v>
      </c>
      <c r="F1097" s="227">
        <f t="shared" si="32"/>
        <v>-3.9485766758493912E-2</v>
      </c>
      <c r="G1097" s="184"/>
      <c r="H1097" s="184"/>
      <c r="I1097" s="228"/>
      <c r="K1097" s="228"/>
      <c r="M1097" s="228"/>
    </row>
    <row r="1098" spans="1:13" x14ac:dyDescent="0.2">
      <c r="A1098" s="224" t="s">
        <v>3754</v>
      </c>
      <c r="B1098" s="225">
        <v>1.089</v>
      </c>
      <c r="C1098" s="226">
        <v>1.028</v>
      </c>
      <c r="D1098" s="227">
        <f t="shared" si="33"/>
        <v>-5.6014692378328679E-2</v>
      </c>
      <c r="E1098" s="226">
        <v>1.046</v>
      </c>
      <c r="F1098" s="227">
        <f t="shared" si="32"/>
        <v>-3.9485766758493912E-2</v>
      </c>
      <c r="G1098" s="184"/>
      <c r="H1098" s="184"/>
      <c r="I1098" s="228"/>
      <c r="K1098" s="228"/>
      <c r="M1098" s="228"/>
    </row>
    <row r="1099" spans="1:13" x14ac:dyDescent="0.2">
      <c r="A1099" s="224" t="s">
        <v>3755</v>
      </c>
      <c r="B1099" s="225">
        <v>0.98899999999999999</v>
      </c>
      <c r="C1099" s="226">
        <v>0.878</v>
      </c>
      <c r="D1099" s="227">
        <f t="shared" si="33"/>
        <v>-0.11223458038422651</v>
      </c>
      <c r="E1099" s="226">
        <v>0.90800000000000003</v>
      </c>
      <c r="F1099" s="227">
        <f t="shared" ref="F1099:F1162" si="34">E1099/B1099-1</f>
        <v>-8.1900910010111239E-2</v>
      </c>
      <c r="G1099" s="184"/>
      <c r="H1099" s="184"/>
      <c r="I1099" s="228"/>
      <c r="K1099" s="228"/>
      <c r="M1099" s="228"/>
    </row>
    <row r="1100" spans="1:13" x14ac:dyDescent="0.2">
      <c r="A1100" s="224" t="s">
        <v>3756</v>
      </c>
      <c r="B1100" s="225">
        <v>0.98899999999999999</v>
      </c>
      <c r="C1100" s="226">
        <v>0.878</v>
      </c>
      <c r="D1100" s="227">
        <f t="shared" ref="D1100:D1163" si="35">C1100/B1100-1</f>
        <v>-0.11223458038422651</v>
      </c>
      <c r="E1100" s="226">
        <v>0.90800000000000003</v>
      </c>
      <c r="F1100" s="227">
        <f t="shared" si="34"/>
        <v>-8.1900910010111239E-2</v>
      </c>
      <c r="G1100" s="184"/>
      <c r="H1100" s="184"/>
      <c r="I1100" s="228"/>
      <c r="K1100" s="228"/>
      <c r="M1100" s="228"/>
    </row>
    <row r="1101" spans="1:13" x14ac:dyDescent="0.2">
      <c r="A1101" s="224" t="s">
        <v>3757</v>
      </c>
      <c r="B1101" s="225">
        <v>2.4359999999999999</v>
      </c>
      <c r="C1101" s="226">
        <v>2.4390000000000001</v>
      </c>
      <c r="D1101" s="227">
        <f t="shared" si="35"/>
        <v>1.2315270935960854E-3</v>
      </c>
      <c r="E1101" s="226">
        <v>2.444</v>
      </c>
      <c r="F1101" s="227">
        <f t="shared" si="34"/>
        <v>3.284072249589487E-3</v>
      </c>
      <c r="G1101" s="184"/>
      <c r="H1101" s="184"/>
      <c r="I1101" s="228"/>
      <c r="K1101" s="228"/>
      <c r="M1101" s="228"/>
    </row>
    <row r="1102" spans="1:13" x14ac:dyDescent="0.2">
      <c r="A1102" s="224" t="s">
        <v>3758</v>
      </c>
      <c r="B1102" s="225">
        <v>1.347</v>
      </c>
      <c r="C1102" s="226">
        <v>1.1819999999999999</v>
      </c>
      <c r="D1102" s="227">
        <f t="shared" si="35"/>
        <v>-0.12249443207126953</v>
      </c>
      <c r="E1102" s="226">
        <v>1.226</v>
      </c>
      <c r="F1102" s="227">
        <f t="shared" si="34"/>
        <v>-8.982925018559762E-2</v>
      </c>
      <c r="G1102" s="184"/>
      <c r="H1102" s="184"/>
      <c r="I1102" s="228"/>
      <c r="K1102" s="228"/>
      <c r="M1102" s="228"/>
    </row>
    <row r="1103" spans="1:13" x14ac:dyDescent="0.2">
      <c r="A1103" s="224" t="s">
        <v>3759</v>
      </c>
      <c r="B1103" s="225">
        <v>0.95699999999999996</v>
      </c>
      <c r="C1103" s="226">
        <v>0.86899999999999999</v>
      </c>
      <c r="D1103" s="227">
        <f t="shared" si="35"/>
        <v>-9.1954022988505746E-2</v>
      </c>
      <c r="E1103" s="226">
        <v>0.89300000000000002</v>
      </c>
      <c r="F1103" s="227">
        <f t="shared" si="34"/>
        <v>-6.6875653082549613E-2</v>
      </c>
      <c r="G1103" s="184"/>
      <c r="H1103" s="184"/>
      <c r="I1103" s="228"/>
      <c r="K1103" s="228"/>
      <c r="M1103" s="228"/>
    </row>
    <row r="1104" spans="1:13" x14ac:dyDescent="0.2">
      <c r="A1104" s="224" t="s">
        <v>3760</v>
      </c>
      <c r="B1104" s="225">
        <v>0.95699999999999996</v>
      </c>
      <c r="C1104" s="226">
        <v>0.90900000000000003</v>
      </c>
      <c r="D1104" s="227">
        <f t="shared" si="35"/>
        <v>-5.0156739811912154E-2</v>
      </c>
      <c r="E1104" s="226">
        <v>0.92300000000000004</v>
      </c>
      <c r="F1104" s="227">
        <f t="shared" si="34"/>
        <v>-3.552769070010442E-2</v>
      </c>
      <c r="G1104" s="184"/>
      <c r="H1104" s="184"/>
      <c r="I1104" s="228"/>
      <c r="K1104" s="228"/>
      <c r="M1104" s="228"/>
    </row>
    <row r="1105" spans="1:13" x14ac:dyDescent="0.2">
      <c r="A1105" s="224" t="s">
        <v>3761</v>
      </c>
      <c r="B1105" s="225">
        <v>0.95699999999999996</v>
      </c>
      <c r="C1105" s="226">
        <v>0.90900000000000003</v>
      </c>
      <c r="D1105" s="227">
        <f t="shared" si="35"/>
        <v>-5.0156739811912154E-2</v>
      </c>
      <c r="E1105" s="226">
        <v>0.92300000000000004</v>
      </c>
      <c r="F1105" s="227">
        <f t="shared" si="34"/>
        <v>-3.552769070010442E-2</v>
      </c>
      <c r="G1105" s="184"/>
      <c r="H1105" s="184"/>
      <c r="I1105" s="228"/>
      <c r="K1105" s="228"/>
      <c r="M1105" s="228"/>
    </row>
    <row r="1106" spans="1:13" x14ac:dyDescent="0.2">
      <c r="A1106" s="224" t="s">
        <v>3762</v>
      </c>
      <c r="B1106" s="225">
        <v>1.038</v>
      </c>
      <c r="C1106" s="226">
        <v>0.94799999999999995</v>
      </c>
      <c r="D1106" s="227">
        <f t="shared" si="35"/>
        <v>-8.6705202312138852E-2</v>
      </c>
      <c r="E1106" s="226">
        <v>0.97199999999999998</v>
      </c>
      <c r="F1106" s="227">
        <f t="shared" si="34"/>
        <v>-6.3583815028901758E-2</v>
      </c>
      <c r="G1106" s="184"/>
      <c r="H1106" s="184"/>
      <c r="I1106" s="228"/>
      <c r="K1106" s="228"/>
      <c r="M1106" s="228"/>
    </row>
    <row r="1107" spans="1:13" x14ac:dyDescent="0.2">
      <c r="A1107" s="224" t="s">
        <v>3763</v>
      </c>
      <c r="B1107" s="225">
        <v>1.4850000000000001</v>
      </c>
      <c r="C1107" s="226">
        <v>1.7170000000000001</v>
      </c>
      <c r="D1107" s="227">
        <f t="shared" si="35"/>
        <v>0.15622895622895627</v>
      </c>
      <c r="E1107" s="226">
        <v>1.663</v>
      </c>
      <c r="F1107" s="227">
        <f t="shared" si="34"/>
        <v>0.1198653198653199</v>
      </c>
      <c r="G1107" s="184"/>
      <c r="H1107" s="184"/>
      <c r="I1107" s="228"/>
      <c r="K1107" s="228"/>
      <c r="M1107" s="228"/>
    </row>
    <row r="1108" spans="1:13" x14ac:dyDescent="0.2">
      <c r="A1108" s="224" t="s">
        <v>3764</v>
      </c>
      <c r="B1108" s="225">
        <v>1.9570000000000001</v>
      </c>
      <c r="C1108" s="226">
        <v>2.0409999999999999</v>
      </c>
      <c r="D1108" s="227">
        <f t="shared" si="35"/>
        <v>4.2922841083290697E-2</v>
      </c>
      <c r="E1108" s="226">
        <v>2.0249999999999999</v>
      </c>
      <c r="F1108" s="227">
        <f t="shared" si="34"/>
        <v>3.4747061829330628E-2</v>
      </c>
      <c r="G1108" s="184"/>
      <c r="H1108" s="184"/>
      <c r="I1108" s="228"/>
      <c r="K1108" s="228"/>
      <c r="M1108" s="228"/>
    </row>
    <row r="1109" spans="1:13" x14ac:dyDescent="0.2">
      <c r="A1109" s="224" t="s">
        <v>3765</v>
      </c>
      <c r="B1109" s="225">
        <v>1.089</v>
      </c>
      <c r="C1109" s="226">
        <v>0.94799999999999995</v>
      </c>
      <c r="D1109" s="227">
        <f t="shared" si="35"/>
        <v>-0.12947658402203854</v>
      </c>
      <c r="E1109" s="226">
        <v>0.98499999999999999</v>
      </c>
      <c r="F1109" s="227">
        <f t="shared" si="34"/>
        <v>-9.5500459136822813E-2</v>
      </c>
      <c r="G1109" s="184"/>
      <c r="H1109" s="184"/>
      <c r="I1109" s="228"/>
      <c r="K1109" s="228"/>
      <c r="M1109" s="228"/>
    </row>
    <row r="1110" spans="1:13" x14ac:dyDescent="0.2">
      <c r="A1110" s="224" t="s">
        <v>3766</v>
      </c>
      <c r="B1110" s="225">
        <v>1.163</v>
      </c>
      <c r="C1110" s="226">
        <v>2.2570000000000001</v>
      </c>
      <c r="D1110" s="227">
        <f t="shared" si="35"/>
        <v>0.94067067927772996</v>
      </c>
      <c r="E1110" s="226">
        <v>1.988</v>
      </c>
      <c r="F1110" s="227">
        <f t="shared" si="34"/>
        <v>0.70937231298366288</v>
      </c>
      <c r="G1110" s="184"/>
      <c r="H1110" s="184"/>
      <c r="I1110" s="228"/>
      <c r="K1110" s="228"/>
      <c r="M1110" s="228"/>
    </row>
    <row r="1111" spans="1:13" x14ac:dyDescent="0.2">
      <c r="A1111" s="224" t="s">
        <v>3767</v>
      </c>
      <c r="B1111" s="225">
        <v>1.089</v>
      </c>
      <c r="C1111" s="226">
        <v>1.101</v>
      </c>
      <c r="D1111" s="227">
        <f t="shared" si="35"/>
        <v>1.1019283746556585E-2</v>
      </c>
      <c r="E1111" s="226">
        <v>1.101</v>
      </c>
      <c r="F1111" s="227">
        <f t="shared" si="34"/>
        <v>1.1019283746556585E-2</v>
      </c>
      <c r="G1111" s="184"/>
      <c r="H1111" s="184"/>
      <c r="I1111" s="228"/>
      <c r="K1111" s="228"/>
      <c r="M1111" s="228"/>
    </row>
    <row r="1112" spans="1:13" x14ac:dyDescent="0.2">
      <c r="A1112" s="224" t="s">
        <v>3768</v>
      </c>
      <c r="B1112" s="225">
        <v>1.089</v>
      </c>
      <c r="C1112" s="226">
        <v>1.101</v>
      </c>
      <c r="D1112" s="227">
        <f t="shared" si="35"/>
        <v>1.1019283746556585E-2</v>
      </c>
      <c r="E1112" s="226">
        <v>1.101</v>
      </c>
      <c r="F1112" s="227">
        <f t="shared" si="34"/>
        <v>1.1019283746556585E-2</v>
      </c>
      <c r="G1112" s="184"/>
      <c r="H1112" s="184"/>
      <c r="I1112" s="228"/>
      <c r="K1112" s="228"/>
      <c r="M1112" s="228"/>
    </row>
    <row r="1113" spans="1:13" x14ac:dyDescent="0.2">
      <c r="A1113" s="224" t="s">
        <v>3769</v>
      </c>
      <c r="B1113" s="225">
        <v>1.0549999999999999</v>
      </c>
      <c r="C1113" s="226">
        <v>1.117</v>
      </c>
      <c r="D1113" s="227">
        <f t="shared" si="35"/>
        <v>5.8767772511848504E-2</v>
      </c>
      <c r="E1113" s="226">
        <v>1.1040000000000001</v>
      </c>
      <c r="F1113" s="227">
        <f t="shared" si="34"/>
        <v>4.64454976303319E-2</v>
      </c>
      <c r="G1113" s="184"/>
      <c r="H1113" s="184"/>
      <c r="I1113" s="228"/>
      <c r="K1113" s="228"/>
      <c r="M1113" s="228"/>
    </row>
    <row r="1114" spans="1:13" x14ac:dyDescent="0.2">
      <c r="A1114" s="224" t="s">
        <v>3770</v>
      </c>
      <c r="B1114" s="225">
        <v>0.94199999999999995</v>
      </c>
      <c r="C1114" s="226">
        <v>0.96199999999999997</v>
      </c>
      <c r="D1114" s="227">
        <f t="shared" si="35"/>
        <v>2.1231422505307851E-2</v>
      </c>
      <c r="E1114" s="226">
        <v>0.95899999999999996</v>
      </c>
      <c r="F1114" s="227">
        <f t="shared" si="34"/>
        <v>1.8046709129511784E-2</v>
      </c>
      <c r="G1114" s="184"/>
      <c r="H1114" s="184"/>
      <c r="I1114" s="228"/>
      <c r="K1114" s="228"/>
      <c r="M1114" s="228"/>
    </row>
    <row r="1115" spans="1:13" x14ac:dyDescent="0.2">
      <c r="A1115" s="224" t="s">
        <v>3771</v>
      </c>
      <c r="B1115" s="225">
        <v>1.038</v>
      </c>
      <c r="C1115" s="226">
        <v>0.92600000000000005</v>
      </c>
      <c r="D1115" s="227">
        <f t="shared" si="35"/>
        <v>-0.10789980732177262</v>
      </c>
      <c r="E1115" s="226">
        <v>0.95599999999999996</v>
      </c>
      <c r="F1115" s="227">
        <f t="shared" si="34"/>
        <v>-7.899807321772645E-2</v>
      </c>
      <c r="G1115" s="184"/>
      <c r="H1115" s="184"/>
      <c r="I1115" s="228"/>
      <c r="K1115" s="228"/>
      <c r="M1115" s="228"/>
    </row>
    <row r="1116" spans="1:13" x14ac:dyDescent="0.2">
      <c r="A1116" s="224" t="s">
        <v>3772</v>
      </c>
      <c r="B1116" s="225">
        <v>1.107</v>
      </c>
      <c r="C1116" s="226">
        <v>1.478</v>
      </c>
      <c r="D1116" s="227">
        <f t="shared" si="35"/>
        <v>0.33514001806684734</v>
      </c>
      <c r="E1116" s="226">
        <v>1.3879999999999999</v>
      </c>
      <c r="F1116" s="227">
        <f t="shared" si="34"/>
        <v>0.25383920505871727</v>
      </c>
      <c r="G1116" s="184"/>
      <c r="H1116" s="184"/>
      <c r="I1116" s="228"/>
      <c r="K1116" s="228"/>
      <c r="M1116" s="228"/>
    </row>
    <row r="1117" spans="1:13" x14ac:dyDescent="0.2">
      <c r="A1117" s="224" t="s">
        <v>3773</v>
      </c>
      <c r="B1117" s="225">
        <v>1.0549999999999999</v>
      </c>
      <c r="C1117" s="226">
        <v>0.99199999999999999</v>
      </c>
      <c r="D1117" s="227">
        <f t="shared" si="35"/>
        <v>-5.9715639810426491E-2</v>
      </c>
      <c r="E1117" s="226">
        <v>1.01</v>
      </c>
      <c r="F1117" s="227">
        <f t="shared" si="34"/>
        <v>-4.2654028436018843E-2</v>
      </c>
      <c r="G1117" s="184"/>
      <c r="H1117" s="184"/>
      <c r="I1117" s="228"/>
      <c r="K1117" s="228"/>
      <c r="M1117" s="228"/>
    </row>
    <row r="1118" spans="1:13" x14ac:dyDescent="0.2">
      <c r="A1118" s="224" t="s">
        <v>3774</v>
      </c>
      <c r="B1118" s="225">
        <v>1.8640000000000001</v>
      </c>
      <c r="C1118" s="226">
        <v>1.871</v>
      </c>
      <c r="D1118" s="227">
        <f t="shared" si="35"/>
        <v>3.7553648068668899E-3</v>
      </c>
      <c r="E1118" s="226">
        <v>1.8740000000000001</v>
      </c>
      <c r="F1118" s="227">
        <f t="shared" si="34"/>
        <v>5.3648068669527316E-3</v>
      </c>
      <c r="G1118" s="184"/>
      <c r="H1118" s="184"/>
      <c r="I1118" s="228"/>
      <c r="K1118" s="228"/>
      <c r="M1118" s="228"/>
    </row>
    <row r="1119" spans="1:13" x14ac:dyDescent="0.2">
      <c r="A1119" s="224" t="s">
        <v>3775</v>
      </c>
      <c r="B1119" s="225">
        <v>2.2090000000000001</v>
      </c>
      <c r="C1119" s="226">
        <v>3.3039999999999998</v>
      </c>
      <c r="D1119" s="227">
        <f t="shared" si="35"/>
        <v>0.49569941149841545</v>
      </c>
      <c r="E1119" s="226">
        <v>3.0369999999999999</v>
      </c>
      <c r="F1119" s="227">
        <f t="shared" si="34"/>
        <v>0.37483023992756892</v>
      </c>
      <c r="G1119" s="184"/>
      <c r="H1119" s="184"/>
      <c r="I1119" s="228"/>
      <c r="K1119" s="228"/>
      <c r="M1119" s="228"/>
    </row>
    <row r="1120" spans="1:13" x14ac:dyDescent="0.2">
      <c r="A1120" s="224" t="s">
        <v>3776</v>
      </c>
      <c r="B1120" s="225">
        <v>1.115</v>
      </c>
      <c r="C1120" s="226">
        <v>1.2509999999999999</v>
      </c>
      <c r="D1120" s="227">
        <f t="shared" si="35"/>
        <v>0.12197309417040358</v>
      </c>
      <c r="E1120" s="226">
        <v>1.22</v>
      </c>
      <c r="F1120" s="227">
        <f t="shared" si="34"/>
        <v>9.4170403587443996E-2</v>
      </c>
      <c r="G1120" s="184"/>
      <c r="H1120" s="184"/>
      <c r="I1120" s="228"/>
      <c r="K1120" s="228"/>
      <c r="M1120" s="228"/>
    </row>
    <row r="1121" spans="1:13" x14ac:dyDescent="0.2">
      <c r="A1121" s="224" t="s">
        <v>3777</v>
      </c>
      <c r="B1121" s="225">
        <v>1.115</v>
      </c>
      <c r="C1121" s="226">
        <v>1.3080000000000001</v>
      </c>
      <c r="D1121" s="227">
        <f t="shared" si="35"/>
        <v>0.17309417040358754</v>
      </c>
      <c r="E1121" s="226">
        <v>1.2629999999999999</v>
      </c>
      <c r="F1121" s="227">
        <f t="shared" si="34"/>
        <v>0.13273542600896859</v>
      </c>
      <c r="G1121" s="184"/>
      <c r="H1121" s="184"/>
      <c r="I1121" s="228"/>
      <c r="K1121" s="228"/>
      <c r="M1121" s="228"/>
    </row>
    <row r="1122" spans="1:13" x14ac:dyDescent="0.2">
      <c r="A1122" s="224" t="s">
        <v>3778</v>
      </c>
      <c r="B1122" s="225">
        <v>1.228</v>
      </c>
      <c r="C1122" s="226">
        <v>1.1859999999999999</v>
      </c>
      <c r="D1122" s="227">
        <f t="shared" si="35"/>
        <v>-3.4201954397394152E-2</v>
      </c>
      <c r="E1122" s="226">
        <v>1.1990000000000001</v>
      </c>
      <c r="F1122" s="227">
        <f t="shared" si="34"/>
        <v>-2.3615635179152994E-2</v>
      </c>
      <c r="G1122" s="184"/>
      <c r="H1122" s="184"/>
      <c r="I1122" s="228"/>
      <c r="K1122" s="228"/>
      <c r="M1122" s="228"/>
    </row>
    <row r="1123" spans="1:13" x14ac:dyDescent="0.2">
      <c r="A1123" s="224" t="s">
        <v>3779</v>
      </c>
      <c r="B1123" s="225">
        <v>1.115</v>
      </c>
      <c r="C1123" s="226">
        <v>1.2509999999999999</v>
      </c>
      <c r="D1123" s="227">
        <f t="shared" si="35"/>
        <v>0.12197309417040358</v>
      </c>
      <c r="E1123" s="226">
        <v>1.22</v>
      </c>
      <c r="F1123" s="227">
        <f t="shared" si="34"/>
        <v>9.4170403587443996E-2</v>
      </c>
      <c r="G1123" s="184"/>
      <c r="H1123" s="184"/>
      <c r="I1123" s="228"/>
      <c r="K1123" s="228"/>
      <c r="M1123" s="228"/>
    </row>
    <row r="1124" spans="1:13" x14ac:dyDescent="0.2">
      <c r="A1124" s="224" t="s">
        <v>3780</v>
      </c>
      <c r="B1124" s="225">
        <v>1.4139999999999999</v>
      </c>
      <c r="C1124" s="226">
        <v>2.04</v>
      </c>
      <c r="D1124" s="227">
        <f t="shared" si="35"/>
        <v>0.44271570014144279</v>
      </c>
      <c r="E1124" s="226">
        <v>1.8879999999999999</v>
      </c>
      <c r="F1124" s="227">
        <f t="shared" si="34"/>
        <v>0.33521923620933514</v>
      </c>
      <c r="G1124" s="184"/>
      <c r="H1124" s="184"/>
      <c r="I1124" s="228"/>
      <c r="K1124" s="228"/>
      <c r="M1124" s="228"/>
    </row>
    <row r="1125" spans="1:13" x14ac:dyDescent="0.2">
      <c r="A1125" s="224" t="s">
        <v>3781</v>
      </c>
      <c r="B1125" s="225">
        <v>1.0549999999999999</v>
      </c>
      <c r="C1125" s="226">
        <v>1.2010000000000001</v>
      </c>
      <c r="D1125" s="227">
        <f t="shared" si="35"/>
        <v>0.13838862559241716</v>
      </c>
      <c r="E1125" s="226">
        <v>1.167</v>
      </c>
      <c r="F1125" s="227">
        <f t="shared" si="34"/>
        <v>0.1061611374407585</v>
      </c>
      <c r="G1125" s="184"/>
      <c r="H1125" s="184"/>
      <c r="I1125" s="228"/>
      <c r="K1125" s="228"/>
      <c r="M1125" s="228"/>
    </row>
    <row r="1126" spans="1:13" x14ac:dyDescent="0.2">
      <c r="A1126" s="224" t="s">
        <v>3782</v>
      </c>
      <c r="B1126" s="225">
        <v>1.423</v>
      </c>
      <c r="C1126" s="226">
        <v>1.421</v>
      </c>
      <c r="D1126" s="227">
        <f t="shared" si="35"/>
        <v>-1.4054813773717312E-3</v>
      </c>
      <c r="E1126" s="226">
        <v>1.425</v>
      </c>
      <c r="F1126" s="227">
        <f t="shared" si="34"/>
        <v>1.4054813773718422E-3</v>
      </c>
      <c r="G1126" s="184"/>
      <c r="H1126" s="184"/>
      <c r="I1126" s="228"/>
      <c r="K1126" s="228"/>
      <c r="M1126" s="228"/>
    </row>
    <row r="1127" spans="1:13" x14ac:dyDescent="0.2">
      <c r="A1127" s="224" t="s">
        <v>3783</v>
      </c>
      <c r="B1127" s="225">
        <v>2.3199999999999998</v>
      </c>
      <c r="C1127" s="226">
        <v>1.9530000000000001</v>
      </c>
      <c r="D1127" s="227">
        <f t="shared" si="35"/>
        <v>-0.15818965517241368</v>
      </c>
      <c r="E1127" s="226">
        <v>2.0499999999999998</v>
      </c>
      <c r="F1127" s="227">
        <f t="shared" si="34"/>
        <v>-0.11637931034482762</v>
      </c>
      <c r="G1127" s="184"/>
      <c r="H1127" s="184"/>
      <c r="I1127" s="228"/>
      <c r="K1127" s="228"/>
      <c r="M1127" s="228"/>
    </row>
    <row r="1128" spans="1:13" x14ac:dyDescent="0.2">
      <c r="A1128" s="224" t="s">
        <v>3784</v>
      </c>
      <c r="B1128" s="225">
        <v>1.0549999999999999</v>
      </c>
      <c r="C1128" s="226">
        <v>0.99299999999999999</v>
      </c>
      <c r="D1128" s="227">
        <f t="shared" si="35"/>
        <v>-5.8767772511848282E-2</v>
      </c>
      <c r="E1128" s="226">
        <v>1.0109999999999999</v>
      </c>
      <c r="F1128" s="227">
        <f t="shared" si="34"/>
        <v>-4.1706161137440745E-2</v>
      </c>
      <c r="G1128" s="184"/>
      <c r="H1128" s="184"/>
      <c r="I1128" s="228"/>
      <c r="K1128" s="228"/>
      <c r="M1128" s="228"/>
    </row>
    <row r="1129" spans="1:13" x14ac:dyDescent="0.2">
      <c r="A1129" s="224" t="s">
        <v>3785</v>
      </c>
      <c r="B1129" s="225">
        <v>1.163</v>
      </c>
      <c r="C1129" s="226">
        <v>1.321</v>
      </c>
      <c r="D1129" s="227">
        <f t="shared" si="35"/>
        <v>0.13585554600171967</v>
      </c>
      <c r="E1129" s="226">
        <v>1.2849999999999999</v>
      </c>
      <c r="F1129" s="227">
        <f t="shared" si="34"/>
        <v>0.10490111779879618</v>
      </c>
      <c r="G1129" s="184"/>
      <c r="H1129" s="184"/>
      <c r="I1129" s="228"/>
      <c r="K1129" s="228"/>
      <c r="M1129" s="228"/>
    </row>
    <row r="1130" spans="1:13" x14ac:dyDescent="0.2">
      <c r="A1130" s="224" t="s">
        <v>3786</v>
      </c>
      <c r="B1130" s="225">
        <v>1.347</v>
      </c>
      <c r="C1130" s="226">
        <v>2.2570000000000001</v>
      </c>
      <c r="D1130" s="227">
        <f t="shared" si="35"/>
        <v>0.6755753526354864</v>
      </c>
      <c r="E1130" s="226">
        <v>2.0339999999999998</v>
      </c>
      <c r="F1130" s="227">
        <f t="shared" si="34"/>
        <v>0.51002227171492187</v>
      </c>
      <c r="G1130" s="184"/>
      <c r="H1130" s="184"/>
      <c r="I1130" s="228"/>
      <c r="K1130" s="228"/>
      <c r="M1130" s="228"/>
    </row>
    <row r="1131" spans="1:13" x14ac:dyDescent="0.2">
      <c r="A1131" s="224" t="s">
        <v>3787</v>
      </c>
      <c r="B1131" s="225">
        <v>1.355</v>
      </c>
      <c r="C1131" s="226">
        <v>1.3420000000000001</v>
      </c>
      <c r="D1131" s="227">
        <f t="shared" si="35"/>
        <v>-9.5940959409593907E-3</v>
      </c>
      <c r="E1131" s="226">
        <v>1.349</v>
      </c>
      <c r="F1131" s="227">
        <f t="shared" si="34"/>
        <v>-4.4280442804428555E-3</v>
      </c>
      <c r="G1131" s="184"/>
      <c r="H1131" s="184"/>
      <c r="I1131" s="228"/>
      <c r="K1131" s="228"/>
      <c r="M1131" s="228"/>
    </row>
    <row r="1132" spans="1:13" x14ac:dyDescent="0.2">
      <c r="A1132" s="224" t="s">
        <v>3788</v>
      </c>
      <c r="B1132" s="225">
        <v>1.494</v>
      </c>
      <c r="C1132" s="226">
        <v>1.4710000000000001</v>
      </c>
      <c r="D1132" s="227">
        <f t="shared" si="35"/>
        <v>-1.53949129852744E-2</v>
      </c>
      <c r="E1132" s="226">
        <v>1.48</v>
      </c>
      <c r="F1132" s="227">
        <f t="shared" si="34"/>
        <v>-9.3708165997322679E-3</v>
      </c>
      <c r="G1132" s="184"/>
      <c r="H1132" s="184"/>
      <c r="I1132" s="228"/>
      <c r="K1132" s="228"/>
      <c r="M1132" s="228"/>
    </row>
    <row r="1133" spans="1:13" x14ac:dyDescent="0.2">
      <c r="A1133" s="224" t="s">
        <v>3789</v>
      </c>
      <c r="B1133" s="225">
        <v>1.29</v>
      </c>
      <c r="C1133" s="226">
        <v>1.3620000000000001</v>
      </c>
      <c r="D1133" s="227">
        <f t="shared" si="35"/>
        <v>5.5813953488372148E-2</v>
      </c>
      <c r="E1133" s="226">
        <v>1.347</v>
      </c>
      <c r="F1133" s="227">
        <f t="shared" si="34"/>
        <v>4.4186046511627941E-2</v>
      </c>
      <c r="G1133" s="184"/>
      <c r="H1133" s="184"/>
      <c r="I1133" s="228"/>
      <c r="K1133" s="228"/>
      <c r="M1133" s="228"/>
    </row>
    <row r="1134" spans="1:13" x14ac:dyDescent="0.2">
      <c r="A1134" s="224" t="s">
        <v>3790</v>
      </c>
      <c r="B1134" s="225">
        <v>2.4359999999999999</v>
      </c>
      <c r="C1134" s="226">
        <v>2.169</v>
      </c>
      <c r="D1134" s="227">
        <f t="shared" si="35"/>
        <v>-0.10960591133004927</v>
      </c>
      <c r="E1134" s="226">
        <v>2.2410000000000001</v>
      </c>
      <c r="F1134" s="227">
        <f t="shared" si="34"/>
        <v>-8.0049261083743772E-2</v>
      </c>
      <c r="G1134" s="184"/>
      <c r="H1134" s="184"/>
      <c r="I1134" s="228"/>
      <c r="K1134" s="228"/>
      <c r="M1134" s="228"/>
    </row>
    <row r="1135" spans="1:13" x14ac:dyDescent="0.2">
      <c r="A1135" s="224" t="s">
        <v>3791</v>
      </c>
      <c r="B1135" s="225">
        <v>0.94199999999999995</v>
      </c>
      <c r="C1135" s="226">
        <v>0.92600000000000005</v>
      </c>
      <c r="D1135" s="227">
        <f t="shared" si="35"/>
        <v>-1.698513800424617E-2</v>
      </c>
      <c r="E1135" s="226">
        <v>0.93200000000000005</v>
      </c>
      <c r="F1135" s="227">
        <f t="shared" si="34"/>
        <v>-1.0615711252653814E-2</v>
      </c>
      <c r="G1135" s="184"/>
      <c r="H1135" s="184"/>
      <c r="I1135" s="228"/>
      <c r="K1135" s="228"/>
      <c r="M1135" s="228"/>
    </row>
    <row r="1136" spans="1:13" x14ac:dyDescent="0.2">
      <c r="A1136" s="224" t="s">
        <v>3792</v>
      </c>
      <c r="B1136" s="225">
        <v>0.82699999999999996</v>
      </c>
      <c r="C1136" s="226">
        <v>0.72799999999999998</v>
      </c>
      <c r="D1136" s="227">
        <f t="shared" si="35"/>
        <v>-0.11970979443772667</v>
      </c>
      <c r="E1136" s="226">
        <v>0.754</v>
      </c>
      <c r="F1136" s="227">
        <f t="shared" si="34"/>
        <v>-8.8270858524788332E-2</v>
      </c>
      <c r="G1136" s="184"/>
      <c r="H1136" s="184"/>
      <c r="I1136" s="228"/>
      <c r="K1136" s="228"/>
      <c r="M1136" s="228"/>
    </row>
    <row r="1137" spans="1:13" x14ac:dyDescent="0.2">
      <c r="A1137" s="229" t="s">
        <v>3793</v>
      </c>
      <c r="B1137" s="230">
        <v>0.91100000000000003</v>
      </c>
      <c r="C1137" s="231">
        <v>0.72799999999999998</v>
      </c>
      <c r="D1137" s="232">
        <f t="shared" si="35"/>
        <v>-0.20087815587266744</v>
      </c>
      <c r="E1137" s="231">
        <v>0.77500000000000002</v>
      </c>
      <c r="F1137" s="232">
        <f t="shared" si="34"/>
        <v>-0.14928649835345775</v>
      </c>
      <c r="G1137" s="184"/>
      <c r="H1137" s="184"/>
      <c r="I1137" s="228"/>
      <c r="K1137" s="228"/>
      <c r="M1137" s="228"/>
    </row>
    <row r="1138" spans="1:13" x14ac:dyDescent="0.2">
      <c r="A1138" s="233" t="s">
        <v>3794</v>
      </c>
      <c r="B1138" s="234">
        <v>0.91100000000000003</v>
      </c>
      <c r="C1138" s="235">
        <v>0.625</v>
      </c>
      <c r="D1138" s="236">
        <f t="shared" si="35"/>
        <v>-0.313940724478595</v>
      </c>
      <c r="E1138" s="235">
        <v>0.69799999999999995</v>
      </c>
      <c r="F1138" s="236">
        <f t="shared" si="34"/>
        <v>-0.23380900109769487</v>
      </c>
      <c r="G1138" s="184"/>
      <c r="H1138" s="184"/>
      <c r="I1138" s="228"/>
      <c r="K1138" s="228"/>
      <c r="M1138" s="228"/>
    </row>
    <row r="1139" spans="1:13" x14ac:dyDescent="0.2">
      <c r="A1139" s="224" t="s">
        <v>3795</v>
      </c>
      <c r="B1139" s="225">
        <v>1.089</v>
      </c>
      <c r="C1139" s="226">
        <v>1.1479999999999999</v>
      </c>
      <c r="D1139" s="227">
        <f t="shared" si="35"/>
        <v>5.4178145087235841E-2</v>
      </c>
      <c r="E1139" s="226">
        <v>1.1359999999999999</v>
      </c>
      <c r="F1139" s="227">
        <f t="shared" si="34"/>
        <v>4.3158861340679477E-2</v>
      </c>
      <c r="G1139" s="184"/>
      <c r="H1139" s="184"/>
      <c r="I1139" s="228"/>
      <c r="K1139" s="228"/>
      <c r="M1139" s="228"/>
    </row>
    <row r="1140" spans="1:13" x14ac:dyDescent="0.2">
      <c r="A1140" s="224" t="s">
        <v>3796</v>
      </c>
      <c r="B1140" s="225">
        <v>1.61</v>
      </c>
      <c r="C1140" s="226">
        <v>1.3660000000000001</v>
      </c>
      <c r="D1140" s="227">
        <f t="shared" si="35"/>
        <v>-0.1515527950310559</v>
      </c>
      <c r="E1140" s="226">
        <v>1.431</v>
      </c>
      <c r="F1140" s="227">
        <f t="shared" si="34"/>
        <v>-0.11118012422360246</v>
      </c>
      <c r="G1140" s="184"/>
      <c r="H1140" s="184"/>
      <c r="I1140" s="228"/>
      <c r="K1140" s="228"/>
      <c r="M1140" s="228"/>
    </row>
    <row r="1141" spans="1:13" x14ac:dyDescent="0.2">
      <c r="A1141" s="224" t="s">
        <v>3797</v>
      </c>
      <c r="B1141" s="225">
        <v>0.90200000000000002</v>
      </c>
      <c r="C1141" s="226">
        <v>0.78900000000000003</v>
      </c>
      <c r="D1141" s="227">
        <f t="shared" si="35"/>
        <v>-0.12527716186252769</v>
      </c>
      <c r="E1141" s="226">
        <v>0.82</v>
      </c>
      <c r="F1141" s="227">
        <f t="shared" si="34"/>
        <v>-9.0909090909090939E-2</v>
      </c>
      <c r="G1141" s="184"/>
      <c r="H1141" s="184"/>
      <c r="I1141" s="228"/>
      <c r="K1141" s="228"/>
      <c r="M1141" s="228"/>
    </row>
    <row r="1142" spans="1:13" x14ac:dyDescent="0.2">
      <c r="A1142" s="224" t="s">
        <v>3798</v>
      </c>
      <c r="B1142" s="225">
        <v>2.6850000000000001</v>
      </c>
      <c r="C1142" s="226">
        <v>2.9609999999999999</v>
      </c>
      <c r="D1142" s="227">
        <f t="shared" si="35"/>
        <v>0.10279329608938537</v>
      </c>
      <c r="E1142" s="226">
        <v>2.899</v>
      </c>
      <c r="F1142" s="227">
        <f t="shared" si="34"/>
        <v>7.9702048417132243E-2</v>
      </c>
      <c r="G1142" s="184"/>
      <c r="H1142" s="184"/>
      <c r="I1142" s="228"/>
      <c r="K1142" s="228"/>
      <c r="M1142" s="228"/>
    </row>
    <row r="1143" spans="1:13" x14ac:dyDescent="0.2">
      <c r="A1143" s="224" t="s">
        <v>3799</v>
      </c>
      <c r="B1143" s="225">
        <v>1.61</v>
      </c>
      <c r="C1143" s="226">
        <v>1.3660000000000001</v>
      </c>
      <c r="D1143" s="227">
        <f t="shared" si="35"/>
        <v>-0.1515527950310559</v>
      </c>
      <c r="E1143" s="226">
        <v>1.431</v>
      </c>
      <c r="F1143" s="227">
        <f t="shared" si="34"/>
        <v>-0.11118012422360246</v>
      </c>
      <c r="G1143" s="184"/>
      <c r="H1143" s="184"/>
      <c r="I1143" s="228"/>
      <c r="K1143" s="228"/>
      <c r="M1143" s="228"/>
    </row>
    <row r="1144" spans="1:13" x14ac:dyDescent="0.2">
      <c r="A1144" s="224" t="s">
        <v>3800</v>
      </c>
      <c r="B1144" s="225">
        <v>1.115</v>
      </c>
      <c r="C1144" s="226">
        <v>1.2509999999999999</v>
      </c>
      <c r="D1144" s="227">
        <f t="shared" si="35"/>
        <v>0.12197309417040358</v>
      </c>
      <c r="E1144" s="226">
        <v>1.22</v>
      </c>
      <c r="F1144" s="227">
        <f t="shared" si="34"/>
        <v>9.4170403587443996E-2</v>
      </c>
      <c r="G1144" s="184"/>
      <c r="H1144" s="184"/>
      <c r="I1144" s="228"/>
      <c r="K1144" s="228"/>
      <c r="M1144" s="228"/>
    </row>
    <row r="1145" spans="1:13" x14ac:dyDescent="0.2">
      <c r="A1145" s="224" t="s">
        <v>3801</v>
      </c>
      <c r="B1145" s="225">
        <v>1.228</v>
      </c>
      <c r="C1145" s="226">
        <v>1.1859999999999999</v>
      </c>
      <c r="D1145" s="227">
        <f t="shared" si="35"/>
        <v>-3.4201954397394152E-2</v>
      </c>
      <c r="E1145" s="226">
        <v>1.1990000000000001</v>
      </c>
      <c r="F1145" s="227">
        <f t="shared" si="34"/>
        <v>-2.3615635179152994E-2</v>
      </c>
      <c r="G1145" s="184"/>
      <c r="H1145" s="184"/>
      <c r="I1145" s="228"/>
      <c r="K1145" s="228"/>
      <c r="M1145" s="228"/>
    </row>
    <row r="1146" spans="1:13" x14ac:dyDescent="0.2">
      <c r="A1146" s="224" t="s">
        <v>3802</v>
      </c>
      <c r="B1146" s="225">
        <v>1.17</v>
      </c>
      <c r="C1146" s="226">
        <v>1.2070000000000001</v>
      </c>
      <c r="D1146" s="227">
        <f t="shared" si="35"/>
        <v>3.1623931623931734E-2</v>
      </c>
      <c r="E1146" s="226">
        <v>1.2</v>
      </c>
      <c r="F1146" s="227">
        <f t="shared" si="34"/>
        <v>2.5641025641025772E-2</v>
      </c>
      <c r="G1146" s="184"/>
      <c r="H1146" s="184"/>
      <c r="I1146" s="228"/>
      <c r="K1146" s="228"/>
      <c r="M1146" s="228"/>
    </row>
    <row r="1147" spans="1:13" x14ac:dyDescent="0.2">
      <c r="A1147" s="224" t="s">
        <v>3803</v>
      </c>
      <c r="B1147" s="225">
        <v>0.90200000000000002</v>
      </c>
      <c r="C1147" s="226">
        <v>0.78900000000000003</v>
      </c>
      <c r="D1147" s="227">
        <f t="shared" si="35"/>
        <v>-0.12527716186252769</v>
      </c>
      <c r="E1147" s="226">
        <v>0.82</v>
      </c>
      <c r="F1147" s="227">
        <f t="shared" si="34"/>
        <v>-9.0909090909090939E-2</v>
      </c>
      <c r="G1147" s="184"/>
      <c r="H1147" s="184"/>
      <c r="I1147" s="228"/>
      <c r="K1147" s="228"/>
      <c r="M1147" s="228"/>
    </row>
    <row r="1148" spans="1:13" x14ac:dyDescent="0.2">
      <c r="A1148" s="224" t="s">
        <v>3804</v>
      </c>
      <c r="B1148" s="225">
        <v>1.038</v>
      </c>
      <c r="C1148" s="226">
        <v>0.94799999999999995</v>
      </c>
      <c r="D1148" s="227">
        <f t="shared" si="35"/>
        <v>-8.6705202312138852E-2</v>
      </c>
      <c r="E1148" s="226">
        <v>0.97199999999999998</v>
      </c>
      <c r="F1148" s="227">
        <f t="shared" si="34"/>
        <v>-6.3583815028901758E-2</v>
      </c>
      <c r="G1148" s="184"/>
      <c r="H1148" s="184"/>
      <c r="I1148" s="228"/>
      <c r="K1148" s="228"/>
      <c r="M1148" s="228"/>
    </row>
    <row r="1149" spans="1:13" x14ac:dyDescent="0.2">
      <c r="A1149" s="224" t="s">
        <v>3805</v>
      </c>
      <c r="B1149" s="225">
        <v>2.5089999999999999</v>
      </c>
      <c r="C1149" s="226">
        <v>3.2240000000000002</v>
      </c>
      <c r="D1149" s="227">
        <f t="shared" si="35"/>
        <v>0.28497409326424883</v>
      </c>
      <c r="E1149" s="226">
        <v>3.052</v>
      </c>
      <c r="F1149" s="227">
        <f t="shared" si="34"/>
        <v>0.21642088481466737</v>
      </c>
      <c r="G1149" s="184"/>
      <c r="H1149" s="184"/>
      <c r="I1149" s="228"/>
      <c r="K1149" s="228"/>
      <c r="M1149" s="228"/>
    </row>
    <row r="1150" spans="1:13" x14ac:dyDescent="0.2">
      <c r="A1150" s="224" t="s">
        <v>3806</v>
      </c>
      <c r="B1150" s="225">
        <v>2.1509999999999998</v>
      </c>
      <c r="C1150" s="226">
        <v>3.7850000000000001</v>
      </c>
      <c r="D1150" s="227">
        <f t="shared" si="35"/>
        <v>0.75964667596466784</v>
      </c>
      <c r="E1150" s="226">
        <v>3.3839999999999999</v>
      </c>
      <c r="F1150" s="227">
        <f t="shared" si="34"/>
        <v>0.57322175732217584</v>
      </c>
      <c r="G1150" s="184"/>
      <c r="H1150" s="184"/>
      <c r="I1150" s="228"/>
      <c r="K1150" s="228"/>
      <c r="M1150" s="228"/>
    </row>
    <row r="1151" spans="1:13" x14ac:dyDescent="0.2">
      <c r="A1151" s="224" t="s">
        <v>3807</v>
      </c>
      <c r="B1151" s="225">
        <v>2.258</v>
      </c>
      <c r="C1151" s="226">
        <v>2.1259999999999999</v>
      </c>
      <c r="D1151" s="227">
        <f t="shared" si="35"/>
        <v>-5.8458813108946073E-2</v>
      </c>
      <c r="E1151" s="226">
        <v>2.1640000000000001</v>
      </c>
      <c r="F1151" s="227">
        <f t="shared" si="34"/>
        <v>-4.1629760850309894E-2</v>
      </c>
      <c r="G1151" s="184"/>
      <c r="H1151" s="184"/>
      <c r="I1151" s="228"/>
      <c r="K1151" s="228"/>
      <c r="M1151" s="228"/>
    </row>
    <row r="1152" spans="1:13" x14ac:dyDescent="0.2">
      <c r="A1152" s="224" t="s">
        <v>3808</v>
      </c>
      <c r="B1152" s="225">
        <v>1.6160000000000001</v>
      </c>
      <c r="C1152" s="226">
        <v>1.3420000000000001</v>
      </c>
      <c r="D1152" s="227">
        <f t="shared" si="35"/>
        <v>-0.16955445544554459</v>
      </c>
      <c r="E1152" s="226">
        <v>1.4139999999999999</v>
      </c>
      <c r="F1152" s="227">
        <f t="shared" si="34"/>
        <v>-0.12500000000000011</v>
      </c>
      <c r="G1152" s="184"/>
      <c r="H1152" s="184"/>
      <c r="I1152" s="228"/>
      <c r="K1152" s="228"/>
      <c r="M1152" s="228"/>
    </row>
    <row r="1153" spans="1:13" x14ac:dyDescent="0.2">
      <c r="A1153" s="224" t="s">
        <v>3809</v>
      </c>
      <c r="B1153" s="225">
        <v>1.4550000000000001</v>
      </c>
      <c r="C1153" s="226">
        <v>1.8660000000000001</v>
      </c>
      <c r="D1153" s="227">
        <f t="shared" si="35"/>
        <v>0.28247422680412382</v>
      </c>
      <c r="E1153" s="226">
        <v>1.768</v>
      </c>
      <c r="F1153" s="227">
        <f t="shared" si="34"/>
        <v>0.21512027491408925</v>
      </c>
      <c r="G1153" s="184"/>
      <c r="H1153" s="184"/>
      <c r="I1153" s="228"/>
      <c r="K1153" s="228"/>
      <c r="M1153" s="228"/>
    </row>
    <row r="1154" spans="1:13" x14ac:dyDescent="0.2">
      <c r="A1154" s="224" t="s">
        <v>3810</v>
      </c>
      <c r="B1154" s="225">
        <v>0.98399999999999999</v>
      </c>
      <c r="C1154" s="226">
        <v>0.82099999999999995</v>
      </c>
      <c r="D1154" s="227">
        <f t="shared" si="35"/>
        <v>-0.16565040650406504</v>
      </c>
      <c r="E1154" s="226">
        <v>0.86399999999999999</v>
      </c>
      <c r="F1154" s="227">
        <f t="shared" si="34"/>
        <v>-0.12195121951219512</v>
      </c>
      <c r="G1154" s="184"/>
      <c r="H1154" s="184"/>
      <c r="I1154" s="228"/>
      <c r="K1154" s="228"/>
      <c r="M1154" s="228"/>
    </row>
    <row r="1155" spans="1:13" x14ac:dyDescent="0.2">
      <c r="A1155" s="224" t="s">
        <v>3811</v>
      </c>
      <c r="B1155" s="225">
        <v>0.98399999999999999</v>
      </c>
      <c r="C1155" s="226">
        <v>0.91400000000000003</v>
      </c>
      <c r="D1155" s="227">
        <f t="shared" si="35"/>
        <v>-7.1138211382113736E-2</v>
      </c>
      <c r="E1155" s="226">
        <v>0.93400000000000005</v>
      </c>
      <c r="F1155" s="227">
        <f t="shared" si="34"/>
        <v>-5.0813008130081272E-2</v>
      </c>
      <c r="G1155" s="184"/>
      <c r="H1155" s="184"/>
      <c r="I1155" s="228"/>
      <c r="K1155" s="228"/>
      <c r="M1155" s="228"/>
    </row>
    <row r="1156" spans="1:13" x14ac:dyDescent="0.2">
      <c r="A1156" s="224" t="s">
        <v>3812</v>
      </c>
      <c r="B1156" s="225">
        <v>1.085</v>
      </c>
      <c r="C1156" s="226">
        <v>0.97599999999999998</v>
      </c>
      <c r="D1156" s="227">
        <f t="shared" si="35"/>
        <v>-0.10046082949308754</v>
      </c>
      <c r="E1156" s="226">
        <v>1.0049999999999999</v>
      </c>
      <c r="F1156" s="227">
        <f t="shared" si="34"/>
        <v>-7.373271889400923E-2</v>
      </c>
      <c r="G1156" s="184"/>
      <c r="H1156" s="184"/>
      <c r="I1156" s="228"/>
      <c r="K1156" s="228"/>
      <c r="M1156" s="228"/>
    </row>
    <row r="1157" spans="1:13" x14ac:dyDescent="0.2">
      <c r="A1157" s="224" t="s">
        <v>3813</v>
      </c>
      <c r="B1157" s="225">
        <v>0.89300000000000002</v>
      </c>
      <c r="C1157" s="226">
        <v>0.94399999999999995</v>
      </c>
      <c r="D1157" s="227">
        <f t="shared" si="35"/>
        <v>5.7110862262037987E-2</v>
      </c>
      <c r="E1157" s="226">
        <v>0.93300000000000005</v>
      </c>
      <c r="F1157" s="227">
        <f t="shared" si="34"/>
        <v>4.4792833146696465E-2</v>
      </c>
      <c r="G1157" s="184"/>
      <c r="H1157" s="184"/>
      <c r="I1157" s="228"/>
      <c r="K1157" s="228"/>
      <c r="M1157" s="228"/>
    </row>
    <row r="1158" spans="1:13" x14ac:dyDescent="0.2">
      <c r="A1158" s="224" t="s">
        <v>3814</v>
      </c>
      <c r="B1158" s="225">
        <v>0.9</v>
      </c>
      <c r="C1158" s="226">
        <v>0.85299999999999998</v>
      </c>
      <c r="D1158" s="227">
        <f t="shared" si="35"/>
        <v>-5.2222222222222281E-2</v>
      </c>
      <c r="E1158" s="226">
        <v>0.86699999999999999</v>
      </c>
      <c r="F1158" s="227">
        <f t="shared" si="34"/>
        <v>-3.6666666666666736E-2</v>
      </c>
      <c r="G1158" s="184"/>
      <c r="H1158" s="184"/>
      <c r="I1158" s="228"/>
      <c r="K1158" s="228"/>
      <c r="M1158" s="228"/>
    </row>
    <row r="1159" spans="1:13" x14ac:dyDescent="0.2">
      <c r="A1159" s="224" t="s">
        <v>3815</v>
      </c>
      <c r="B1159" s="225">
        <v>0.85099999999999998</v>
      </c>
      <c r="C1159" s="226">
        <v>0.73799999999999999</v>
      </c>
      <c r="D1159" s="227">
        <f t="shared" si="35"/>
        <v>-0.13278495887191544</v>
      </c>
      <c r="E1159" s="226">
        <v>0.76800000000000002</v>
      </c>
      <c r="F1159" s="227">
        <f t="shared" si="34"/>
        <v>-9.7532314923619245E-2</v>
      </c>
      <c r="G1159" s="184"/>
      <c r="H1159" s="184"/>
      <c r="I1159" s="228"/>
      <c r="K1159" s="228"/>
      <c r="M1159" s="228"/>
    </row>
    <row r="1160" spans="1:13" x14ac:dyDescent="0.2">
      <c r="A1160" s="224" t="s">
        <v>3816</v>
      </c>
      <c r="B1160" s="225">
        <v>0.85099999999999998</v>
      </c>
      <c r="C1160" s="226">
        <v>0.74399999999999999</v>
      </c>
      <c r="D1160" s="227">
        <f t="shared" si="35"/>
        <v>-0.12573443008225615</v>
      </c>
      <c r="E1160" s="226">
        <v>0.77300000000000002</v>
      </c>
      <c r="F1160" s="227">
        <f t="shared" si="34"/>
        <v>-9.1656874265569899E-2</v>
      </c>
      <c r="G1160" s="184"/>
      <c r="H1160" s="184"/>
      <c r="I1160" s="228"/>
      <c r="K1160" s="228"/>
      <c r="M1160" s="228"/>
    </row>
    <row r="1161" spans="1:13" x14ac:dyDescent="0.2">
      <c r="A1161" s="224" t="s">
        <v>3817</v>
      </c>
      <c r="B1161" s="225">
        <v>2.2759999999999998</v>
      </c>
      <c r="C1161" s="226">
        <v>2.149</v>
      </c>
      <c r="D1161" s="227">
        <f t="shared" si="35"/>
        <v>-5.5799648506151045E-2</v>
      </c>
      <c r="E1161" s="226">
        <v>2.1859999999999999</v>
      </c>
      <c r="F1161" s="227">
        <f t="shared" si="34"/>
        <v>-3.9543057996485054E-2</v>
      </c>
      <c r="G1161" s="184"/>
      <c r="H1161" s="184"/>
      <c r="I1161" s="228"/>
      <c r="K1161" s="228"/>
      <c r="M1161" s="228"/>
    </row>
    <row r="1162" spans="1:13" x14ac:dyDescent="0.2">
      <c r="A1162" s="224" t="s">
        <v>3818</v>
      </c>
      <c r="B1162" s="225">
        <v>0.91100000000000003</v>
      </c>
      <c r="C1162" s="226">
        <v>0.83799999999999997</v>
      </c>
      <c r="D1162" s="227">
        <f t="shared" si="35"/>
        <v>-8.0131723380900133E-2</v>
      </c>
      <c r="E1162" s="226">
        <v>0.85799999999999998</v>
      </c>
      <c r="F1162" s="227">
        <f t="shared" si="34"/>
        <v>-5.8177826564215218E-2</v>
      </c>
      <c r="G1162" s="184"/>
      <c r="H1162" s="184"/>
      <c r="I1162" s="228"/>
      <c r="K1162" s="228"/>
      <c r="M1162" s="228"/>
    </row>
    <row r="1163" spans="1:13" x14ac:dyDescent="0.2">
      <c r="A1163" s="224" t="s">
        <v>3819</v>
      </c>
      <c r="B1163" s="225">
        <v>0.89300000000000002</v>
      </c>
      <c r="C1163" s="226">
        <v>0.80100000000000005</v>
      </c>
      <c r="D1163" s="227">
        <f t="shared" si="35"/>
        <v>-0.10302351623740202</v>
      </c>
      <c r="E1163" s="226">
        <v>0.82599999999999996</v>
      </c>
      <c r="F1163" s="227">
        <f t="shared" ref="F1163:F1226" si="36">E1163/B1163-1</f>
        <v>-7.5027995520716706E-2</v>
      </c>
      <c r="G1163" s="184"/>
      <c r="H1163" s="184"/>
      <c r="I1163" s="228"/>
      <c r="K1163" s="228"/>
      <c r="M1163" s="228"/>
    </row>
    <row r="1164" spans="1:13" x14ac:dyDescent="0.2">
      <c r="A1164" s="224" t="s">
        <v>3820</v>
      </c>
      <c r="B1164" s="225">
        <v>0.91100000000000003</v>
      </c>
      <c r="C1164" s="226">
        <v>0.82499999999999996</v>
      </c>
      <c r="D1164" s="227">
        <f t="shared" ref="D1164:D1227" si="37">C1164/B1164-1</f>
        <v>-9.4401756311745411E-2</v>
      </c>
      <c r="E1164" s="226">
        <v>0.84799999999999998</v>
      </c>
      <c r="F1164" s="227">
        <f t="shared" si="36"/>
        <v>-6.9154774972557731E-2</v>
      </c>
      <c r="G1164" s="184"/>
      <c r="H1164" s="184"/>
      <c r="I1164" s="228"/>
      <c r="K1164" s="228"/>
      <c r="M1164" s="228"/>
    </row>
    <row r="1165" spans="1:13" x14ac:dyDescent="0.2">
      <c r="A1165" s="224" t="s">
        <v>3821</v>
      </c>
      <c r="B1165" s="225">
        <v>1.319</v>
      </c>
      <c r="C1165" s="226">
        <v>0.97499999999999998</v>
      </c>
      <c r="D1165" s="227">
        <f t="shared" si="37"/>
        <v>-0.26080363912054583</v>
      </c>
      <c r="E1165" s="226">
        <v>1.0629999999999999</v>
      </c>
      <c r="F1165" s="227">
        <f t="shared" si="36"/>
        <v>-0.19408642911296436</v>
      </c>
      <c r="G1165" s="184"/>
      <c r="H1165" s="184"/>
      <c r="I1165" s="228"/>
      <c r="K1165" s="228"/>
      <c r="M1165" s="228"/>
    </row>
    <row r="1166" spans="1:13" x14ac:dyDescent="0.2">
      <c r="A1166" s="224" t="s">
        <v>3822</v>
      </c>
      <c r="B1166" s="225">
        <v>0.86799999999999999</v>
      </c>
      <c r="C1166" s="226">
        <v>0.76600000000000001</v>
      </c>
      <c r="D1166" s="227">
        <f t="shared" si="37"/>
        <v>-0.11751152073732718</v>
      </c>
      <c r="E1166" s="226">
        <v>0.79400000000000004</v>
      </c>
      <c r="F1166" s="227">
        <f t="shared" si="36"/>
        <v>-8.5253456221198065E-2</v>
      </c>
      <c r="G1166" s="184"/>
      <c r="H1166" s="184"/>
      <c r="I1166" s="228"/>
      <c r="K1166" s="228"/>
      <c r="M1166" s="228"/>
    </row>
    <row r="1167" spans="1:13" x14ac:dyDescent="0.2">
      <c r="A1167" s="224" t="s">
        <v>3823</v>
      </c>
      <c r="B1167" s="225">
        <v>2.048</v>
      </c>
      <c r="C1167" s="226">
        <v>2.226</v>
      </c>
      <c r="D1167" s="227">
        <f t="shared" si="37"/>
        <v>8.69140625E-2</v>
      </c>
      <c r="E1167" s="226">
        <v>2.1869999999999998</v>
      </c>
      <c r="F1167" s="227">
        <f t="shared" si="36"/>
        <v>6.787109375E-2</v>
      </c>
      <c r="G1167" s="184"/>
      <c r="H1167" s="184"/>
      <c r="I1167" s="228"/>
      <c r="K1167" s="228"/>
      <c r="M1167" s="228"/>
    </row>
    <row r="1168" spans="1:13" x14ac:dyDescent="0.2">
      <c r="A1168" s="224" t="s">
        <v>3824</v>
      </c>
      <c r="B1168" s="225">
        <v>0.93899999999999995</v>
      </c>
      <c r="C1168" s="226">
        <v>0.83799999999999997</v>
      </c>
      <c r="D1168" s="227">
        <f t="shared" si="37"/>
        <v>-0.10756123535676254</v>
      </c>
      <c r="E1168" s="226">
        <v>0.86499999999999999</v>
      </c>
      <c r="F1168" s="227">
        <f t="shared" si="36"/>
        <v>-7.8807241746538859E-2</v>
      </c>
      <c r="G1168" s="184"/>
      <c r="H1168" s="184"/>
      <c r="I1168" s="228"/>
      <c r="K1168" s="228"/>
      <c r="M1168" s="228"/>
    </row>
    <row r="1169" spans="1:13" x14ac:dyDescent="0.2">
      <c r="A1169" s="224" t="s">
        <v>3825</v>
      </c>
      <c r="B1169" s="225">
        <v>1.9910000000000001</v>
      </c>
      <c r="C1169" s="226">
        <v>1.7629999999999999</v>
      </c>
      <c r="D1169" s="227">
        <f t="shared" si="37"/>
        <v>-0.1145153189352085</v>
      </c>
      <c r="E1169" s="226">
        <v>1.8240000000000001</v>
      </c>
      <c r="F1169" s="227">
        <f t="shared" si="36"/>
        <v>-8.3877448518332565E-2</v>
      </c>
      <c r="G1169" s="184"/>
      <c r="H1169" s="184"/>
      <c r="I1169" s="228"/>
      <c r="K1169" s="228"/>
      <c r="M1169" s="228"/>
    </row>
    <row r="1170" spans="1:13" x14ac:dyDescent="0.2">
      <c r="A1170" s="224" t="s">
        <v>3826</v>
      </c>
      <c r="B1170" s="225">
        <v>0.98399999999999999</v>
      </c>
      <c r="C1170" s="226">
        <v>0.98699999999999999</v>
      </c>
      <c r="D1170" s="227">
        <f t="shared" si="37"/>
        <v>3.0487804878047697E-3</v>
      </c>
      <c r="E1170" s="226">
        <v>0.98899999999999999</v>
      </c>
      <c r="F1170" s="227">
        <f t="shared" si="36"/>
        <v>5.0813008130081716E-3</v>
      </c>
      <c r="G1170" s="184"/>
      <c r="H1170" s="184"/>
      <c r="I1170" s="228"/>
      <c r="K1170" s="228"/>
      <c r="M1170" s="228"/>
    </row>
    <row r="1171" spans="1:13" x14ac:dyDescent="0.2">
      <c r="A1171" s="224" t="s">
        <v>3827</v>
      </c>
      <c r="B1171" s="225">
        <v>0.93799999999999994</v>
      </c>
      <c r="C1171" s="226">
        <v>0.86799999999999999</v>
      </c>
      <c r="D1171" s="227">
        <f t="shared" si="37"/>
        <v>-7.4626865671641784E-2</v>
      </c>
      <c r="E1171" s="226">
        <v>0.88800000000000001</v>
      </c>
      <c r="F1171" s="227">
        <f t="shared" si="36"/>
        <v>-5.3304904051172608E-2</v>
      </c>
      <c r="G1171" s="184"/>
      <c r="H1171" s="184"/>
      <c r="I1171" s="228"/>
      <c r="K1171" s="228"/>
      <c r="M1171" s="228"/>
    </row>
    <row r="1172" spans="1:13" x14ac:dyDescent="0.2">
      <c r="A1172" s="224" t="s">
        <v>3828</v>
      </c>
      <c r="B1172" s="225">
        <v>1.6779999999999999</v>
      </c>
      <c r="C1172" s="226">
        <v>1.7949999999999999</v>
      </c>
      <c r="D1172" s="227">
        <f t="shared" si="37"/>
        <v>6.9725864123957093E-2</v>
      </c>
      <c r="E1172" s="226">
        <v>1.77</v>
      </c>
      <c r="F1172" s="227">
        <f t="shared" si="36"/>
        <v>5.4827175208581602E-2</v>
      </c>
      <c r="G1172" s="184"/>
      <c r="H1172" s="184"/>
      <c r="I1172" s="228"/>
      <c r="K1172" s="228"/>
      <c r="M1172" s="228"/>
    </row>
    <row r="1173" spans="1:13" x14ac:dyDescent="0.2">
      <c r="A1173" s="224" t="s">
        <v>3829</v>
      </c>
      <c r="B1173" s="225">
        <v>1.085</v>
      </c>
      <c r="C1173" s="226">
        <v>0.98299999999999998</v>
      </c>
      <c r="D1173" s="227">
        <f t="shared" si="37"/>
        <v>-9.4009216589861722E-2</v>
      </c>
      <c r="E1173" s="226">
        <v>1.0109999999999999</v>
      </c>
      <c r="F1173" s="227">
        <f t="shared" si="36"/>
        <v>-6.8202764976958541E-2</v>
      </c>
      <c r="G1173" s="184"/>
      <c r="H1173" s="184"/>
      <c r="I1173" s="228"/>
      <c r="K1173" s="228"/>
      <c r="M1173" s="228"/>
    </row>
    <row r="1174" spans="1:13" x14ac:dyDescent="0.2">
      <c r="A1174" s="224" t="s">
        <v>3830</v>
      </c>
      <c r="B1174" s="225">
        <v>1.5589999999999999</v>
      </c>
      <c r="C1174" s="226">
        <v>1.5389999999999999</v>
      </c>
      <c r="D1174" s="227">
        <f t="shared" si="37"/>
        <v>-1.2828736369467575E-2</v>
      </c>
      <c r="E1174" s="226">
        <v>1.548</v>
      </c>
      <c r="F1174" s="227">
        <f t="shared" si="36"/>
        <v>-7.0558050032071273E-3</v>
      </c>
      <c r="G1174" s="184"/>
      <c r="H1174" s="184"/>
      <c r="I1174" s="228"/>
      <c r="K1174" s="228"/>
      <c r="M1174" s="228"/>
    </row>
    <row r="1175" spans="1:13" x14ac:dyDescent="0.2">
      <c r="A1175" s="224" t="s">
        <v>3831</v>
      </c>
      <c r="B1175" s="225">
        <v>0.93799999999999994</v>
      </c>
      <c r="C1175" s="226">
        <v>0.82399999999999995</v>
      </c>
      <c r="D1175" s="227">
        <f t="shared" si="37"/>
        <v>-0.12153518123667373</v>
      </c>
      <c r="E1175" s="226">
        <v>0.85399999999999998</v>
      </c>
      <c r="F1175" s="227">
        <f t="shared" si="36"/>
        <v>-8.9552238805970075E-2</v>
      </c>
      <c r="G1175" s="184"/>
      <c r="H1175" s="184"/>
      <c r="I1175" s="228"/>
      <c r="K1175" s="228"/>
      <c r="M1175" s="228"/>
    </row>
    <row r="1176" spans="1:13" x14ac:dyDescent="0.2">
      <c r="A1176" s="224" t="s">
        <v>3832</v>
      </c>
      <c r="B1176" s="225">
        <v>0.89500000000000002</v>
      </c>
      <c r="C1176" s="226">
        <v>0.81</v>
      </c>
      <c r="D1176" s="227">
        <f t="shared" si="37"/>
        <v>-9.4972067039106101E-2</v>
      </c>
      <c r="E1176" s="226">
        <v>0.83299999999999996</v>
      </c>
      <c r="F1176" s="227">
        <f t="shared" si="36"/>
        <v>-6.9273743016759814E-2</v>
      </c>
      <c r="G1176" s="184"/>
      <c r="H1176" s="184"/>
      <c r="I1176" s="228"/>
      <c r="K1176" s="228"/>
      <c r="M1176" s="228"/>
    </row>
    <row r="1177" spans="1:13" x14ac:dyDescent="0.2">
      <c r="A1177" s="224" t="s">
        <v>3833</v>
      </c>
      <c r="B1177" s="225">
        <v>1.2210000000000001</v>
      </c>
      <c r="C1177" s="226">
        <v>1.9219999999999999</v>
      </c>
      <c r="D1177" s="227">
        <f t="shared" si="37"/>
        <v>0.57411957411957393</v>
      </c>
      <c r="E1177" s="226">
        <v>1.7509999999999999</v>
      </c>
      <c r="F1177" s="227">
        <f t="shared" si="36"/>
        <v>0.43407043407043377</v>
      </c>
      <c r="G1177" s="184"/>
      <c r="H1177" s="184"/>
      <c r="I1177" s="228"/>
      <c r="K1177" s="228"/>
      <c r="M1177" s="228"/>
    </row>
    <row r="1178" spans="1:13" x14ac:dyDescent="0.2">
      <c r="A1178" s="224" t="s">
        <v>3834</v>
      </c>
      <c r="B1178" s="225">
        <v>1.95</v>
      </c>
      <c r="C1178" s="226">
        <v>1.748</v>
      </c>
      <c r="D1178" s="227">
        <f t="shared" si="37"/>
        <v>-0.1035897435897436</v>
      </c>
      <c r="E1178" s="226">
        <v>1.8029999999999999</v>
      </c>
      <c r="F1178" s="227">
        <f t="shared" si="36"/>
        <v>-7.5384615384615383E-2</v>
      </c>
      <c r="G1178" s="184"/>
      <c r="H1178" s="184"/>
      <c r="I1178" s="228"/>
      <c r="K1178" s="228"/>
      <c r="M1178" s="228"/>
    </row>
    <row r="1179" spans="1:13" x14ac:dyDescent="0.2">
      <c r="A1179" s="224" t="s">
        <v>3835</v>
      </c>
      <c r="B1179" s="225">
        <v>0.82699999999999996</v>
      </c>
      <c r="C1179" s="226">
        <v>0.748</v>
      </c>
      <c r="D1179" s="227">
        <f t="shared" si="37"/>
        <v>-9.5525997581620281E-2</v>
      </c>
      <c r="E1179" s="226">
        <v>0.77</v>
      </c>
      <c r="F1179" s="227">
        <f t="shared" si="36"/>
        <v>-6.8923821039903244E-2</v>
      </c>
      <c r="G1179" s="184"/>
      <c r="H1179" s="184"/>
      <c r="I1179" s="228"/>
      <c r="K1179" s="228"/>
      <c r="M1179" s="228"/>
    </row>
    <row r="1180" spans="1:13" x14ac:dyDescent="0.2">
      <c r="A1180" s="224" t="s">
        <v>3836</v>
      </c>
      <c r="B1180" s="225">
        <v>1.466</v>
      </c>
      <c r="C1180" s="226">
        <v>1.0569999999999999</v>
      </c>
      <c r="D1180" s="227">
        <f t="shared" si="37"/>
        <v>-0.27899045020463853</v>
      </c>
      <c r="E1180" s="226">
        <v>1.1619999999999999</v>
      </c>
      <c r="F1180" s="227">
        <f t="shared" si="36"/>
        <v>-0.20736698499317874</v>
      </c>
      <c r="G1180" s="184"/>
      <c r="H1180" s="184"/>
      <c r="I1180" s="228"/>
      <c r="K1180" s="228"/>
      <c r="M1180" s="228"/>
    </row>
    <row r="1181" spans="1:13" x14ac:dyDescent="0.2">
      <c r="A1181" s="224" t="s">
        <v>3837</v>
      </c>
      <c r="B1181" s="225">
        <v>0.94499999999999995</v>
      </c>
      <c r="C1181" s="226">
        <v>0.81699999999999995</v>
      </c>
      <c r="D1181" s="227">
        <f t="shared" si="37"/>
        <v>-0.13544973544973549</v>
      </c>
      <c r="E1181" s="226">
        <v>0.85099999999999998</v>
      </c>
      <c r="F1181" s="227">
        <f t="shared" si="36"/>
        <v>-9.9470899470899488E-2</v>
      </c>
      <c r="G1181" s="184"/>
      <c r="H1181" s="184"/>
      <c r="I1181" s="228"/>
      <c r="K1181" s="228"/>
      <c r="M1181" s="228"/>
    </row>
    <row r="1182" spans="1:13" x14ac:dyDescent="0.2">
      <c r="A1182" s="224" t="s">
        <v>3838</v>
      </c>
      <c r="B1182" s="225">
        <v>1.1479999999999999</v>
      </c>
      <c r="C1182" s="226">
        <v>0.89100000000000001</v>
      </c>
      <c r="D1182" s="227">
        <f t="shared" si="37"/>
        <v>-0.22386759581881521</v>
      </c>
      <c r="E1182" s="226">
        <v>0.95699999999999996</v>
      </c>
      <c r="F1182" s="227">
        <f t="shared" si="36"/>
        <v>-0.16637630662020908</v>
      </c>
      <c r="G1182" s="184"/>
      <c r="H1182" s="184"/>
      <c r="I1182" s="228"/>
      <c r="K1182" s="228"/>
      <c r="M1182" s="228"/>
    </row>
    <row r="1183" spans="1:13" x14ac:dyDescent="0.2">
      <c r="A1183" s="224" t="s">
        <v>3839</v>
      </c>
      <c r="B1183" s="225">
        <v>1.1479999999999999</v>
      </c>
      <c r="C1183" s="226">
        <v>0.89100000000000001</v>
      </c>
      <c r="D1183" s="227">
        <f t="shared" si="37"/>
        <v>-0.22386759581881521</v>
      </c>
      <c r="E1183" s="226">
        <v>0.95699999999999996</v>
      </c>
      <c r="F1183" s="227">
        <f t="shared" si="36"/>
        <v>-0.16637630662020908</v>
      </c>
      <c r="G1183" s="184"/>
      <c r="H1183" s="184"/>
      <c r="I1183" s="228"/>
      <c r="K1183" s="228"/>
      <c r="M1183" s="228"/>
    </row>
    <row r="1184" spans="1:13" x14ac:dyDescent="0.2">
      <c r="A1184" s="224" t="s">
        <v>3840</v>
      </c>
      <c r="B1184" s="225">
        <v>0.98399999999999999</v>
      </c>
      <c r="C1184" s="226">
        <v>0.85599999999999998</v>
      </c>
      <c r="D1184" s="227">
        <f t="shared" si="37"/>
        <v>-0.13008130081300817</v>
      </c>
      <c r="E1184" s="226">
        <v>0.89</v>
      </c>
      <c r="F1184" s="227">
        <f t="shared" si="36"/>
        <v>-9.5528455284552782E-2</v>
      </c>
      <c r="G1184" s="184"/>
      <c r="H1184" s="184"/>
      <c r="I1184" s="228"/>
      <c r="K1184" s="228"/>
      <c r="M1184" s="228"/>
    </row>
    <row r="1185" spans="1:13" x14ac:dyDescent="0.2">
      <c r="A1185" s="224" t="s">
        <v>3841</v>
      </c>
      <c r="B1185" s="225">
        <v>2.258</v>
      </c>
      <c r="C1185" s="226">
        <v>2.738</v>
      </c>
      <c r="D1185" s="227">
        <f t="shared" si="37"/>
        <v>0.21257750221434901</v>
      </c>
      <c r="E1185" s="226">
        <v>2.6240000000000001</v>
      </c>
      <c r="F1185" s="227">
        <f t="shared" si="36"/>
        <v>0.16209034543844125</v>
      </c>
      <c r="G1185" s="184"/>
      <c r="H1185" s="184"/>
      <c r="I1185" s="228"/>
      <c r="K1185" s="228"/>
      <c r="M1185" s="228"/>
    </row>
    <row r="1186" spans="1:13" x14ac:dyDescent="0.2">
      <c r="A1186" s="229" t="s">
        <v>3842</v>
      </c>
      <c r="B1186" s="230">
        <v>1.139</v>
      </c>
      <c r="C1186" s="231">
        <v>1.748</v>
      </c>
      <c r="D1186" s="232">
        <f t="shared" si="37"/>
        <v>0.53467954345917468</v>
      </c>
      <c r="E1186" s="231">
        <v>1.6</v>
      </c>
      <c r="F1186" s="232">
        <f t="shared" si="36"/>
        <v>0.40474100087796328</v>
      </c>
      <c r="G1186" s="184"/>
      <c r="H1186" s="184"/>
      <c r="I1186" s="228"/>
      <c r="K1186" s="228"/>
      <c r="M1186" s="228"/>
    </row>
    <row r="1187" spans="1:13" x14ac:dyDescent="0.2">
      <c r="A1187" s="233" t="s">
        <v>3843</v>
      </c>
      <c r="B1187" s="234">
        <v>2.39</v>
      </c>
      <c r="C1187" s="235">
        <v>2.7050000000000001</v>
      </c>
      <c r="D1187" s="236">
        <f t="shared" si="37"/>
        <v>0.13179916317991625</v>
      </c>
      <c r="E1187" s="235">
        <v>2.6320000000000001</v>
      </c>
      <c r="F1187" s="236">
        <f t="shared" si="36"/>
        <v>0.10125523012552295</v>
      </c>
      <c r="G1187" s="184"/>
      <c r="H1187" s="184"/>
      <c r="I1187" s="228"/>
      <c r="K1187" s="228"/>
      <c r="M1187" s="228"/>
    </row>
    <row r="1188" spans="1:13" x14ac:dyDescent="0.2">
      <c r="A1188" s="224" t="s">
        <v>3844</v>
      </c>
      <c r="B1188" s="225">
        <v>2.39</v>
      </c>
      <c r="C1188" s="226">
        <v>2.1840000000000002</v>
      </c>
      <c r="D1188" s="227">
        <f t="shared" si="37"/>
        <v>-8.6192468619246787E-2</v>
      </c>
      <c r="E1188" s="226">
        <v>2.2400000000000002</v>
      </c>
      <c r="F1188" s="227">
        <f t="shared" si="36"/>
        <v>-6.2761506276150625E-2</v>
      </c>
      <c r="G1188" s="184"/>
      <c r="H1188" s="184"/>
      <c r="I1188" s="228"/>
      <c r="K1188" s="228"/>
      <c r="M1188" s="228"/>
    </row>
    <row r="1189" spans="1:13" x14ac:dyDescent="0.2">
      <c r="A1189" s="224" t="s">
        <v>3845</v>
      </c>
      <c r="B1189" s="225">
        <v>2.2759999999999998</v>
      </c>
      <c r="C1189" s="226">
        <v>3.4220000000000002</v>
      </c>
      <c r="D1189" s="227">
        <f t="shared" si="37"/>
        <v>0.50351493848857665</v>
      </c>
      <c r="E1189" s="226">
        <v>3.1429999999999998</v>
      </c>
      <c r="F1189" s="227">
        <f t="shared" si="36"/>
        <v>0.38093145869947276</v>
      </c>
      <c r="G1189" s="184"/>
      <c r="H1189" s="184"/>
      <c r="I1189" s="228"/>
      <c r="K1189" s="228"/>
      <c r="M1189" s="228"/>
    </row>
    <row r="1190" spans="1:13" x14ac:dyDescent="0.2">
      <c r="A1190" s="224" t="s">
        <v>3846</v>
      </c>
      <c r="B1190" s="225">
        <v>0.89400000000000002</v>
      </c>
      <c r="C1190" s="226">
        <v>0.92300000000000004</v>
      </c>
      <c r="D1190" s="227">
        <f t="shared" si="37"/>
        <v>3.2438478747203625E-2</v>
      </c>
      <c r="E1190" s="226">
        <v>0.91800000000000004</v>
      </c>
      <c r="F1190" s="227">
        <f t="shared" si="36"/>
        <v>2.6845637583892579E-2</v>
      </c>
      <c r="G1190" s="184"/>
      <c r="H1190" s="184"/>
      <c r="I1190" s="228"/>
      <c r="K1190" s="228"/>
      <c r="M1190" s="228"/>
    </row>
    <row r="1191" spans="1:13" x14ac:dyDescent="0.2">
      <c r="A1191" s="224" t="s">
        <v>3847</v>
      </c>
      <c r="B1191" s="225">
        <v>0.91100000000000003</v>
      </c>
      <c r="C1191" s="226">
        <v>0.88900000000000001</v>
      </c>
      <c r="D1191" s="227">
        <f t="shared" si="37"/>
        <v>-2.4149286498353462E-2</v>
      </c>
      <c r="E1191" s="226">
        <v>0.89700000000000002</v>
      </c>
      <c r="F1191" s="227">
        <f t="shared" si="36"/>
        <v>-1.5367727771679496E-2</v>
      </c>
      <c r="G1191" s="184"/>
      <c r="H1191" s="184"/>
      <c r="I1191" s="228"/>
      <c r="K1191" s="228"/>
      <c r="M1191" s="228"/>
    </row>
    <row r="1192" spans="1:13" x14ac:dyDescent="0.2">
      <c r="A1192" s="224" t="s">
        <v>3848</v>
      </c>
      <c r="B1192" s="225">
        <v>0.89300000000000002</v>
      </c>
      <c r="C1192" s="226">
        <v>0.84699999999999998</v>
      </c>
      <c r="D1192" s="227">
        <f t="shared" si="37"/>
        <v>-5.1511758118701012E-2</v>
      </c>
      <c r="E1192" s="226">
        <v>0.86099999999999999</v>
      </c>
      <c r="F1192" s="227">
        <f t="shared" si="36"/>
        <v>-3.5834266517357216E-2</v>
      </c>
      <c r="G1192" s="184"/>
      <c r="H1192" s="184"/>
      <c r="I1192" s="228"/>
      <c r="K1192" s="228"/>
      <c r="M1192" s="228"/>
    </row>
    <row r="1193" spans="1:13" x14ac:dyDescent="0.2">
      <c r="A1193" s="224" t="s">
        <v>3849</v>
      </c>
      <c r="B1193" s="225">
        <v>1.196</v>
      </c>
      <c r="C1193" s="226">
        <v>0.88800000000000001</v>
      </c>
      <c r="D1193" s="227">
        <f t="shared" si="37"/>
        <v>-0.25752508361204007</v>
      </c>
      <c r="E1193" s="226">
        <v>0.96699999999999997</v>
      </c>
      <c r="F1193" s="227">
        <f t="shared" si="36"/>
        <v>-0.19147157190635455</v>
      </c>
      <c r="G1193" s="184"/>
      <c r="H1193" s="184"/>
      <c r="I1193" s="228"/>
      <c r="K1193" s="228"/>
      <c r="M1193" s="228"/>
    </row>
    <row r="1194" spans="1:13" x14ac:dyDescent="0.2">
      <c r="A1194" s="224" t="s">
        <v>3850</v>
      </c>
      <c r="B1194" s="225">
        <v>0.89300000000000002</v>
      </c>
      <c r="C1194" s="226">
        <v>0.79400000000000004</v>
      </c>
      <c r="D1194" s="227">
        <f t="shared" si="37"/>
        <v>-0.11086226203807392</v>
      </c>
      <c r="E1194" s="226">
        <v>0.82099999999999995</v>
      </c>
      <c r="F1194" s="227">
        <f t="shared" si="36"/>
        <v>-8.0627099664053792E-2</v>
      </c>
      <c r="G1194" s="184"/>
      <c r="H1194" s="184"/>
      <c r="I1194" s="228"/>
      <c r="K1194" s="228"/>
      <c r="M1194" s="228"/>
    </row>
    <row r="1195" spans="1:13" x14ac:dyDescent="0.2">
      <c r="A1195" s="224" t="s">
        <v>3851</v>
      </c>
      <c r="B1195" s="225">
        <v>1.857</v>
      </c>
      <c r="C1195" s="226">
        <v>2.637</v>
      </c>
      <c r="D1195" s="227">
        <f t="shared" si="37"/>
        <v>0.42003231017770593</v>
      </c>
      <c r="E1195" s="226">
        <v>2.448</v>
      </c>
      <c r="F1195" s="227">
        <f t="shared" si="36"/>
        <v>0.31825525040387714</v>
      </c>
      <c r="G1195" s="184"/>
      <c r="H1195" s="184"/>
      <c r="I1195" s="228"/>
      <c r="K1195" s="228"/>
      <c r="M1195" s="228"/>
    </row>
    <row r="1196" spans="1:13" x14ac:dyDescent="0.2">
      <c r="A1196" s="224" t="s">
        <v>3852</v>
      </c>
      <c r="B1196" s="225">
        <v>0.98399999999999999</v>
      </c>
      <c r="C1196" s="226">
        <v>0.91900000000000004</v>
      </c>
      <c r="D1196" s="227">
        <f t="shared" si="37"/>
        <v>-6.6056910569105676E-2</v>
      </c>
      <c r="E1196" s="226">
        <v>0.93700000000000006</v>
      </c>
      <c r="F1196" s="227">
        <f t="shared" si="36"/>
        <v>-4.7764227642276391E-2</v>
      </c>
      <c r="G1196" s="184"/>
      <c r="H1196" s="184"/>
      <c r="I1196" s="228"/>
      <c r="K1196" s="228"/>
      <c r="M1196" s="228"/>
    </row>
    <row r="1197" spans="1:13" x14ac:dyDescent="0.2">
      <c r="A1197" s="224" t="s">
        <v>3853</v>
      </c>
      <c r="B1197" s="225">
        <v>2.0630000000000002</v>
      </c>
      <c r="C1197" s="226">
        <v>1.6619999999999999</v>
      </c>
      <c r="D1197" s="227">
        <f t="shared" si="37"/>
        <v>-0.19437712069801272</v>
      </c>
      <c r="E1197" s="226">
        <v>1.766</v>
      </c>
      <c r="F1197" s="227">
        <f t="shared" si="36"/>
        <v>-0.1439650993698498</v>
      </c>
      <c r="G1197" s="184"/>
      <c r="H1197" s="184"/>
      <c r="I1197" s="228"/>
      <c r="K1197" s="228"/>
      <c r="M1197" s="228"/>
    </row>
    <row r="1198" spans="1:13" x14ac:dyDescent="0.2">
      <c r="A1198" s="224" t="s">
        <v>3854</v>
      </c>
      <c r="B1198" s="225">
        <v>0.89400000000000002</v>
      </c>
      <c r="C1198" s="226">
        <v>0.82899999999999996</v>
      </c>
      <c r="D1198" s="227">
        <f t="shared" si="37"/>
        <v>-7.2706935123042604E-2</v>
      </c>
      <c r="E1198" s="226">
        <v>0.84699999999999998</v>
      </c>
      <c r="F1198" s="227">
        <f t="shared" si="36"/>
        <v>-5.2572706935123059E-2</v>
      </c>
      <c r="G1198" s="184"/>
      <c r="H1198" s="184"/>
      <c r="I1198" s="228"/>
      <c r="K1198" s="228"/>
      <c r="M1198" s="228"/>
    </row>
    <row r="1199" spans="1:13" x14ac:dyDescent="0.2">
      <c r="A1199" s="224" t="s">
        <v>3855</v>
      </c>
      <c r="B1199" s="225">
        <v>0.98399999999999999</v>
      </c>
      <c r="C1199" s="226">
        <v>0.91400000000000003</v>
      </c>
      <c r="D1199" s="227">
        <f t="shared" si="37"/>
        <v>-7.1138211382113736E-2</v>
      </c>
      <c r="E1199" s="226">
        <v>0.93400000000000005</v>
      </c>
      <c r="F1199" s="227">
        <f t="shared" si="36"/>
        <v>-5.0813008130081272E-2</v>
      </c>
      <c r="G1199" s="184"/>
      <c r="H1199" s="184"/>
      <c r="I1199" s="228"/>
      <c r="K1199" s="228"/>
      <c r="M1199" s="228"/>
    </row>
    <row r="1200" spans="1:13" x14ac:dyDescent="0.2">
      <c r="A1200" s="224" t="s">
        <v>3856</v>
      </c>
      <c r="B1200" s="225">
        <v>1.0329999999999999</v>
      </c>
      <c r="C1200" s="226">
        <v>0.88800000000000001</v>
      </c>
      <c r="D1200" s="227">
        <f t="shared" si="37"/>
        <v>-0.14036786060019357</v>
      </c>
      <c r="E1200" s="226">
        <v>0.92700000000000005</v>
      </c>
      <c r="F1200" s="227">
        <f t="shared" si="36"/>
        <v>-0.10261374636979659</v>
      </c>
      <c r="G1200" s="184"/>
      <c r="H1200" s="184"/>
      <c r="I1200" s="228"/>
      <c r="K1200" s="228"/>
      <c r="M1200" s="228"/>
    </row>
    <row r="1201" spans="1:13" x14ac:dyDescent="0.2">
      <c r="A1201" s="224" t="s">
        <v>3857</v>
      </c>
      <c r="B1201" s="225">
        <v>0.93799999999999994</v>
      </c>
      <c r="C1201" s="226">
        <v>0.83099999999999996</v>
      </c>
      <c r="D1201" s="227">
        <f t="shared" si="37"/>
        <v>-0.11407249466950964</v>
      </c>
      <c r="E1201" s="226">
        <v>0.86</v>
      </c>
      <c r="F1201" s="227">
        <f t="shared" si="36"/>
        <v>-8.3155650319829411E-2</v>
      </c>
      <c r="G1201" s="184"/>
      <c r="H1201" s="184"/>
      <c r="I1201" s="228"/>
      <c r="K1201" s="228"/>
      <c r="M1201" s="228"/>
    </row>
    <row r="1202" spans="1:13" x14ac:dyDescent="0.2">
      <c r="A1202" s="224" t="s">
        <v>3858</v>
      </c>
      <c r="B1202" s="225">
        <v>0.86799999999999999</v>
      </c>
      <c r="C1202" s="226">
        <v>0.76600000000000001</v>
      </c>
      <c r="D1202" s="227">
        <f t="shared" si="37"/>
        <v>-0.11751152073732718</v>
      </c>
      <c r="E1202" s="226">
        <v>0.79400000000000004</v>
      </c>
      <c r="F1202" s="227">
        <f t="shared" si="36"/>
        <v>-8.5253456221198065E-2</v>
      </c>
      <c r="G1202" s="184"/>
      <c r="H1202" s="184"/>
      <c r="I1202" s="228"/>
      <c r="K1202" s="228"/>
      <c r="M1202" s="228"/>
    </row>
    <row r="1203" spans="1:13" x14ac:dyDescent="0.2">
      <c r="A1203" s="224" t="s">
        <v>3859</v>
      </c>
      <c r="B1203" s="225">
        <v>0.89300000000000002</v>
      </c>
      <c r="C1203" s="226">
        <v>0.80200000000000005</v>
      </c>
      <c r="D1203" s="227">
        <f t="shared" si="37"/>
        <v>-0.10190369540873456</v>
      </c>
      <c r="E1203" s="226">
        <v>0.82699999999999996</v>
      </c>
      <c r="F1203" s="227">
        <f t="shared" si="36"/>
        <v>-7.3908174692049355E-2</v>
      </c>
      <c r="G1203" s="184"/>
      <c r="H1203" s="184"/>
      <c r="I1203" s="228"/>
      <c r="K1203" s="228"/>
      <c r="M1203" s="228"/>
    </row>
    <row r="1204" spans="1:13" x14ac:dyDescent="0.2">
      <c r="A1204" s="224" t="s">
        <v>3860</v>
      </c>
      <c r="B1204" s="225">
        <v>1.95</v>
      </c>
      <c r="C1204" s="226">
        <v>2.577</v>
      </c>
      <c r="D1204" s="227">
        <f t="shared" si="37"/>
        <v>0.32153846153846155</v>
      </c>
      <c r="E1204" s="226">
        <v>2.4260000000000002</v>
      </c>
      <c r="F1204" s="227">
        <f t="shared" si="36"/>
        <v>0.24410256410256426</v>
      </c>
      <c r="G1204" s="184"/>
      <c r="H1204" s="184"/>
      <c r="I1204" s="228"/>
      <c r="K1204" s="228"/>
      <c r="M1204" s="228"/>
    </row>
    <row r="1205" spans="1:13" x14ac:dyDescent="0.2">
      <c r="A1205" s="224" t="s">
        <v>3861</v>
      </c>
      <c r="B1205" s="225">
        <v>0.86799999999999999</v>
      </c>
      <c r="C1205" s="226">
        <v>0.76600000000000001</v>
      </c>
      <c r="D1205" s="227">
        <f t="shared" si="37"/>
        <v>-0.11751152073732718</v>
      </c>
      <c r="E1205" s="226">
        <v>0.79400000000000004</v>
      </c>
      <c r="F1205" s="227">
        <f t="shared" si="36"/>
        <v>-8.5253456221198065E-2</v>
      </c>
      <c r="G1205" s="184"/>
      <c r="H1205" s="184"/>
      <c r="I1205" s="228"/>
      <c r="K1205" s="228"/>
      <c r="M1205" s="228"/>
    </row>
    <row r="1206" spans="1:13" x14ac:dyDescent="0.2">
      <c r="A1206" s="224" t="s">
        <v>3862</v>
      </c>
      <c r="B1206" s="225">
        <v>0.91100000000000003</v>
      </c>
      <c r="C1206" s="226">
        <v>0.82499999999999996</v>
      </c>
      <c r="D1206" s="227">
        <f t="shared" si="37"/>
        <v>-9.4401756311745411E-2</v>
      </c>
      <c r="E1206" s="226">
        <v>0.84799999999999998</v>
      </c>
      <c r="F1206" s="227">
        <f t="shared" si="36"/>
        <v>-6.9154774972557731E-2</v>
      </c>
      <c r="G1206" s="184"/>
      <c r="H1206" s="184"/>
      <c r="I1206" s="228"/>
      <c r="K1206" s="228"/>
      <c r="M1206" s="228"/>
    </row>
    <row r="1207" spans="1:13" x14ac:dyDescent="0.2">
      <c r="A1207" s="224" t="s">
        <v>3863</v>
      </c>
      <c r="B1207" s="225">
        <v>2.048</v>
      </c>
      <c r="C1207" s="226">
        <v>3.0939999999999999</v>
      </c>
      <c r="D1207" s="227">
        <f t="shared" si="37"/>
        <v>0.5107421875</v>
      </c>
      <c r="E1207" s="226">
        <v>2.84</v>
      </c>
      <c r="F1207" s="227">
        <f t="shared" si="36"/>
        <v>0.38671875</v>
      </c>
      <c r="G1207" s="184"/>
      <c r="H1207" s="184"/>
      <c r="I1207" s="228"/>
      <c r="K1207" s="228"/>
      <c r="M1207" s="228"/>
    </row>
    <row r="1208" spans="1:13" x14ac:dyDescent="0.2">
      <c r="A1208" s="224" t="s">
        <v>3864</v>
      </c>
      <c r="B1208" s="225">
        <v>0.93799999999999994</v>
      </c>
      <c r="C1208" s="226">
        <v>0.83499999999999996</v>
      </c>
      <c r="D1208" s="227">
        <f t="shared" si="37"/>
        <v>-0.10980810234541571</v>
      </c>
      <c r="E1208" s="226">
        <v>0.86199999999999999</v>
      </c>
      <c r="F1208" s="227">
        <f t="shared" si="36"/>
        <v>-8.1023454157782449E-2</v>
      </c>
      <c r="G1208" s="184"/>
      <c r="H1208" s="184"/>
      <c r="I1208" s="228"/>
      <c r="K1208" s="228"/>
      <c r="M1208" s="228"/>
    </row>
    <row r="1209" spans="1:13" x14ac:dyDescent="0.2">
      <c r="A1209" s="224" t="s">
        <v>3865</v>
      </c>
      <c r="B1209" s="225">
        <v>1.6160000000000001</v>
      </c>
      <c r="C1209" s="226">
        <v>1.593</v>
      </c>
      <c r="D1209" s="227">
        <f t="shared" si="37"/>
        <v>-1.4232673267326801E-2</v>
      </c>
      <c r="E1209" s="226">
        <v>1.6020000000000001</v>
      </c>
      <c r="F1209" s="227">
        <f t="shared" si="36"/>
        <v>-8.6633663366336711E-3</v>
      </c>
      <c r="G1209" s="184"/>
      <c r="H1209" s="184"/>
      <c r="I1209" s="228"/>
      <c r="K1209" s="228"/>
      <c r="M1209" s="228"/>
    </row>
    <row r="1210" spans="1:13" x14ac:dyDescent="0.2">
      <c r="A1210" s="224" t="s">
        <v>3866</v>
      </c>
      <c r="B1210" s="225">
        <v>0.86799999999999999</v>
      </c>
      <c r="C1210" s="226">
        <v>0.83799999999999997</v>
      </c>
      <c r="D1210" s="227">
        <f t="shared" si="37"/>
        <v>-3.4562211981566837E-2</v>
      </c>
      <c r="E1210" s="226">
        <v>0.84799999999999998</v>
      </c>
      <c r="F1210" s="227">
        <f t="shared" si="36"/>
        <v>-2.3041474654377891E-2</v>
      </c>
      <c r="G1210" s="184"/>
      <c r="H1210" s="184"/>
      <c r="I1210" s="228"/>
      <c r="K1210" s="228"/>
      <c r="M1210" s="228"/>
    </row>
    <row r="1211" spans="1:13" x14ac:dyDescent="0.2">
      <c r="A1211" s="224" t="s">
        <v>3867</v>
      </c>
      <c r="B1211" s="225">
        <v>0.91100000000000003</v>
      </c>
      <c r="C1211" s="226">
        <v>0.81100000000000005</v>
      </c>
      <c r="D1211" s="227">
        <f t="shared" si="37"/>
        <v>-0.1097694840834248</v>
      </c>
      <c r="E1211" s="226">
        <v>0.83799999999999997</v>
      </c>
      <c r="F1211" s="227">
        <f t="shared" si="36"/>
        <v>-8.0131723380900133E-2</v>
      </c>
      <c r="G1211" s="184"/>
      <c r="H1211" s="184"/>
      <c r="I1211" s="228"/>
      <c r="K1211" s="228"/>
      <c r="M1211" s="228"/>
    </row>
    <row r="1212" spans="1:13" x14ac:dyDescent="0.2">
      <c r="A1212" s="224" t="s">
        <v>3868</v>
      </c>
      <c r="B1212" s="225">
        <v>1.95</v>
      </c>
      <c r="C1212" s="226">
        <v>2.601</v>
      </c>
      <c r="D1212" s="227">
        <f t="shared" si="37"/>
        <v>0.3338461538461539</v>
      </c>
      <c r="E1212" s="226">
        <v>2.444</v>
      </c>
      <c r="F1212" s="227">
        <f t="shared" si="36"/>
        <v>0.25333333333333341</v>
      </c>
      <c r="G1212" s="184"/>
      <c r="H1212" s="184"/>
      <c r="I1212" s="228"/>
      <c r="K1212" s="228"/>
      <c r="M1212" s="228"/>
    </row>
    <row r="1213" spans="1:13" x14ac:dyDescent="0.2">
      <c r="A1213" s="224" t="s">
        <v>3869</v>
      </c>
      <c r="B1213" s="225">
        <v>0.85099999999999998</v>
      </c>
      <c r="C1213" s="226">
        <v>0.83299999999999996</v>
      </c>
      <c r="D1213" s="227">
        <f t="shared" si="37"/>
        <v>-2.1151586368977737E-2</v>
      </c>
      <c r="E1213" s="226">
        <v>0.83899999999999997</v>
      </c>
      <c r="F1213" s="227">
        <f t="shared" si="36"/>
        <v>-1.4101057579318454E-2</v>
      </c>
      <c r="G1213" s="184"/>
      <c r="H1213" s="184"/>
      <c r="I1213" s="228"/>
      <c r="K1213" s="228"/>
      <c r="M1213" s="228"/>
    </row>
    <row r="1214" spans="1:13" x14ac:dyDescent="0.2">
      <c r="A1214" s="224" t="s">
        <v>3870</v>
      </c>
      <c r="B1214" s="225">
        <v>0.85099999999999998</v>
      </c>
      <c r="C1214" s="226">
        <v>0.79300000000000004</v>
      </c>
      <c r="D1214" s="227">
        <f t="shared" si="37"/>
        <v>-6.8155111633372401E-2</v>
      </c>
      <c r="E1214" s="226">
        <v>0.80900000000000005</v>
      </c>
      <c r="F1214" s="227">
        <f t="shared" si="36"/>
        <v>-4.9353701527614535E-2</v>
      </c>
      <c r="G1214" s="184"/>
      <c r="H1214" s="184"/>
      <c r="I1214" s="228"/>
      <c r="K1214" s="228"/>
      <c r="M1214" s="228"/>
    </row>
    <row r="1215" spans="1:13" x14ac:dyDescent="0.2">
      <c r="A1215" s="224" t="s">
        <v>3871</v>
      </c>
      <c r="B1215" s="225">
        <v>0.85099999999999998</v>
      </c>
      <c r="C1215" s="226">
        <v>0.79600000000000004</v>
      </c>
      <c r="D1215" s="227">
        <f t="shared" si="37"/>
        <v>-6.4629847238542815E-2</v>
      </c>
      <c r="E1215" s="226">
        <v>0.81100000000000005</v>
      </c>
      <c r="F1215" s="227">
        <f t="shared" si="36"/>
        <v>-4.7003525264394774E-2</v>
      </c>
      <c r="G1215" s="184"/>
      <c r="H1215" s="184"/>
      <c r="I1215" s="228"/>
      <c r="K1215" s="228"/>
      <c r="M1215" s="228"/>
    </row>
    <row r="1216" spans="1:13" x14ac:dyDescent="0.2">
      <c r="A1216" s="224" t="s">
        <v>3872</v>
      </c>
      <c r="B1216" s="225">
        <v>0.89300000000000002</v>
      </c>
      <c r="C1216" s="226">
        <v>0.81399999999999995</v>
      </c>
      <c r="D1216" s="227">
        <f t="shared" si="37"/>
        <v>-8.846584546472569E-2</v>
      </c>
      <c r="E1216" s="226">
        <v>0.83599999999999997</v>
      </c>
      <c r="F1216" s="227">
        <f t="shared" si="36"/>
        <v>-6.3829787234042645E-2</v>
      </c>
      <c r="G1216" s="184"/>
      <c r="H1216" s="184"/>
      <c r="I1216" s="228"/>
      <c r="K1216" s="228"/>
      <c r="M1216" s="228"/>
    </row>
    <row r="1217" spans="1:13" x14ac:dyDescent="0.2">
      <c r="A1217" s="224" t="s">
        <v>3873</v>
      </c>
      <c r="B1217" s="225">
        <v>0.89300000000000002</v>
      </c>
      <c r="C1217" s="226">
        <v>0.81899999999999995</v>
      </c>
      <c r="D1217" s="227">
        <f t="shared" si="37"/>
        <v>-8.2866741321388604E-2</v>
      </c>
      <c r="E1217" s="226">
        <v>0.84</v>
      </c>
      <c r="F1217" s="227">
        <f t="shared" si="36"/>
        <v>-5.935050391937291E-2</v>
      </c>
      <c r="G1217" s="184"/>
      <c r="H1217" s="184"/>
      <c r="I1217" s="228"/>
      <c r="K1217" s="228"/>
      <c r="M1217" s="228"/>
    </row>
    <row r="1218" spans="1:13" x14ac:dyDescent="0.2">
      <c r="A1218" s="224" t="s">
        <v>3874</v>
      </c>
      <c r="B1218" s="225">
        <v>0.89300000000000002</v>
      </c>
      <c r="C1218" s="226">
        <v>0.85199999999999998</v>
      </c>
      <c r="D1218" s="227">
        <f t="shared" si="37"/>
        <v>-4.5912653975364037E-2</v>
      </c>
      <c r="E1218" s="226">
        <v>0.86399999999999999</v>
      </c>
      <c r="F1218" s="227">
        <f t="shared" si="36"/>
        <v>-3.2474804031355053E-2</v>
      </c>
      <c r="G1218" s="184"/>
      <c r="H1218" s="184"/>
      <c r="I1218" s="228"/>
      <c r="K1218" s="228"/>
      <c r="M1218" s="228"/>
    </row>
    <row r="1219" spans="1:13" x14ac:dyDescent="0.2">
      <c r="A1219" s="224" t="s">
        <v>3875</v>
      </c>
      <c r="B1219" s="225">
        <v>0.85099999999999998</v>
      </c>
      <c r="C1219" s="226">
        <v>0.82599999999999996</v>
      </c>
      <c r="D1219" s="227">
        <f t="shared" si="37"/>
        <v>-2.9377203290246845E-2</v>
      </c>
      <c r="E1219" s="226">
        <v>0.83399999999999996</v>
      </c>
      <c r="F1219" s="227">
        <f t="shared" si="36"/>
        <v>-1.9976498237367801E-2</v>
      </c>
      <c r="G1219" s="184"/>
      <c r="H1219" s="184"/>
      <c r="I1219" s="228"/>
      <c r="K1219" s="228"/>
      <c r="M1219" s="228"/>
    </row>
    <row r="1220" spans="1:13" x14ac:dyDescent="0.2">
      <c r="A1220" s="224" t="s">
        <v>3876</v>
      </c>
      <c r="B1220" s="225">
        <v>0.85099999999999998</v>
      </c>
      <c r="C1220" s="226">
        <v>0.82599999999999996</v>
      </c>
      <c r="D1220" s="227">
        <f t="shared" si="37"/>
        <v>-2.9377203290246845E-2</v>
      </c>
      <c r="E1220" s="226">
        <v>0.83399999999999996</v>
      </c>
      <c r="F1220" s="227">
        <f t="shared" si="36"/>
        <v>-1.9976498237367801E-2</v>
      </c>
      <c r="G1220" s="184"/>
      <c r="H1220" s="184"/>
      <c r="I1220" s="228"/>
      <c r="K1220" s="228"/>
      <c r="M1220" s="228"/>
    </row>
    <row r="1221" spans="1:13" x14ac:dyDescent="0.2">
      <c r="A1221" s="224" t="s">
        <v>3877</v>
      </c>
      <c r="B1221" s="225">
        <v>0.85099999999999998</v>
      </c>
      <c r="C1221" s="226">
        <v>0.82599999999999996</v>
      </c>
      <c r="D1221" s="227">
        <f t="shared" si="37"/>
        <v>-2.9377203290246845E-2</v>
      </c>
      <c r="E1221" s="226">
        <v>0.83399999999999996</v>
      </c>
      <c r="F1221" s="227">
        <f t="shared" si="36"/>
        <v>-1.9976498237367801E-2</v>
      </c>
      <c r="G1221" s="184"/>
      <c r="H1221" s="184"/>
      <c r="I1221" s="228"/>
      <c r="K1221" s="228"/>
      <c r="M1221" s="228"/>
    </row>
    <row r="1222" spans="1:13" x14ac:dyDescent="0.2">
      <c r="A1222" s="224" t="s">
        <v>3878</v>
      </c>
      <c r="B1222" s="225">
        <v>0.85099999999999998</v>
      </c>
      <c r="C1222" s="226">
        <v>0.76700000000000002</v>
      </c>
      <c r="D1222" s="227">
        <f t="shared" si="37"/>
        <v>-9.870740305522907E-2</v>
      </c>
      <c r="E1222" s="226">
        <v>0.79</v>
      </c>
      <c r="F1222" s="227">
        <f t="shared" si="36"/>
        <v>-7.1680376028202097E-2</v>
      </c>
      <c r="G1222" s="184"/>
      <c r="H1222" s="184"/>
      <c r="I1222" s="228"/>
      <c r="K1222" s="228"/>
      <c r="M1222" s="228"/>
    </row>
    <row r="1223" spans="1:13" x14ac:dyDescent="0.2">
      <c r="A1223" s="224" t="s">
        <v>3879</v>
      </c>
      <c r="B1223" s="225">
        <v>0.89300000000000002</v>
      </c>
      <c r="C1223" s="226">
        <v>0.79</v>
      </c>
      <c r="D1223" s="227">
        <f t="shared" si="37"/>
        <v>-0.11534154535274355</v>
      </c>
      <c r="E1223" s="226">
        <v>0.81799999999999995</v>
      </c>
      <c r="F1223" s="227">
        <f t="shared" si="36"/>
        <v>-8.3986562150056066E-2</v>
      </c>
      <c r="G1223" s="184"/>
      <c r="H1223" s="184"/>
      <c r="I1223" s="228"/>
      <c r="K1223" s="228"/>
      <c r="M1223" s="228"/>
    </row>
    <row r="1224" spans="1:13" x14ac:dyDescent="0.2">
      <c r="A1224" s="224" t="s">
        <v>3880</v>
      </c>
      <c r="B1224" s="225">
        <v>0.85099999999999998</v>
      </c>
      <c r="C1224" s="226">
        <v>0.82599999999999996</v>
      </c>
      <c r="D1224" s="227">
        <f t="shared" si="37"/>
        <v>-2.9377203290246845E-2</v>
      </c>
      <c r="E1224" s="226">
        <v>0.83399999999999996</v>
      </c>
      <c r="F1224" s="227">
        <f t="shared" si="36"/>
        <v>-1.9976498237367801E-2</v>
      </c>
      <c r="G1224" s="184"/>
      <c r="H1224" s="184"/>
      <c r="I1224" s="228"/>
      <c r="K1224" s="228"/>
      <c r="M1224" s="228"/>
    </row>
    <row r="1225" spans="1:13" x14ac:dyDescent="0.2">
      <c r="A1225" s="224" t="s">
        <v>3881</v>
      </c>
      <c r="B1225" s="225">
        <v>0.85099999999999998</v>
      </c>
      <c r="C1225" s="226">
        <v>0.82599999999999996</v>
      </c>
      <c r="D1225" s="227">
        <f t="shared" si="37"/>
        <v>-2.9377203290246845E-2</v>
      </c>
      <c r="E1225" s="226">
        <v>0.83399999999999996</v>
      </c>
      <c r="F1225" s="227">
        <f t="shared" si="36"/>
        <v>-1.9976498237367801E-2</v>
      </c>
      <c r="G1225" s="184"/>
      <c r="H1225" s="184"/>
      <c r="I1225" s="228"/>
      <c r="K1225" s="228"/>
      <c r="M1225" s="228"/>
    </row>
    <row r="1226" spans="1:13" x14ac:dyDescent="0.2">
      <c r="A1226" s="224" t="s">
        <v>3882</v>
      </c>
      <c r="B1226" s="225">
        <v>0.85099999999999998</v>
      </c>
      <c r="C1226" s="226">
        <v>0.82599999999999996</v>
      </c>
      <c r="D1226" s="227">
        <f t="shared" si="37"/>
        <v>-2.9377203290246845E-2</v>
      </c>
      <c r="E1226" s="226">
        <v>0.83399999999999996</v>
      </c>
      <c r="F1226" s="227">
        <f t="shared" si="36"/>
        <v>-1.9976498237367801E-2</v>
      </c>
      <c r="G1226" s="184"/>
      <c r="H1226" s="184"/>
      <c r="I1226" s="228"/>
      <c r="K1226" s="228"/>
      <c r="M1226" s="228"/>
    </row>
    <row r="1227" spans="1:13" x14ac:dyDescent="0.2">
      <c r="A1227" s="224" t="s">
        <v>3883</v>
      </c>
      <c r="B1227" s="225">
        <v>0.85099999999999998</v>
      </c>
      <c r="C1227" s="226">
        <v>0.82599999999999996</v>
      </c>
      <c r="D1227" s="227">
        <f t="shared" si="37"/>
        <v>-2.9377203290246845E-2</v>
      </c>
      <c r="E1227" s="226">
        <v>0.83399999999999996</v>
      </c>
      <c r="F1227" s="227">
        <f t="shared" ref="F1227:F1290" si="38">E1227/B1227-1</f>
        <v>-1.9976498237367801E-2</v>
      </c>
      <c r="G1227" s="184"/>
      <c r="H1227" s="184"/>
      <c r="I1227" s="228"/>
      <c r="K1227" s="228"/>
      <c r="M1227" s="228"/>
    </row>
    <row r="1228" spans="1:13" x14ac:dyDescent="0.2">
      <c r="A1228" s="224" t="s">
        <v>3884</v>
      </c>
      <c r="B1228" s="225">
        <v>0.85099999999999998</v>
      </c>
      <c r="C1228" s="226">
        <v>0.82599999999999996</v>
      </c>
      <c r="D1228" s="227">
        <f t="shared" ref="D1228:D1291" si="39">C1228/B1228-1</f>
        <v>-2.9377203290246845E-2</v>
      </c>
      <c r="E1228" s="226">
        <v>0.83399999999999996</v>
      </c>
      <c r="F1228" s="227">
        <f t="shared" si="38"/>
        <v>-1.9976498237367801E-2</v>
      </c>
      <c r="G1228" s="184"/>
      <c r="H1228" s="184"/>
      <c r="I1228" s="228"/>
      <c r="K1228" s="228"/>
      <c r="M1228" s="228"/>
    </row>
    <row r="1229" spans="1:13" x14ac:dyDescent="0.2">
      <c r="A1229" s="224" t="s">
        <v>3885</v>
      </c>
      <c r="B1229" s="225">
        <v>0.85099999999999998</v>
      </c>
      <c r="C1229" s="226">
        <v>0.82599999999999996</v>
      </c>
      <c r="D1229" s="227">
        <f t="shared" si="39"/>
        <v>-2.9377203290246845E-2</v>
      </c>
      <c r="E1229" s="226">
        <v>0.83399999999999996</v>
      </c>
      <c r="F1229" s="227">
        <f t="shared" si="38"/>
        <v>-1.9976498237367801E-2</v>
      </c>
      <c r="G1229" s="184"/>
      <c r="H1229" s="184"/>
      <c r="I1229" s="228"/>
      <c r="K1229" s="228"/>
      <c r="M1229" s="228"/>
    </row>
    <row r="1230" spans="1:13" x14ac:dyDescent="0.2">
      <c r="A1230" s="224" t="s">
        <v>3886</v>
      </c>
      <c r="B1230" s="225">
        <v>0.93799999999999994</v>
      </c>
      <c r="C1230" s="226">
        <v>0.76700000000000002</v>
      </c>
      <c r="D1230" s="227">
        <f t="shared" si="39"/>
        <v>-0.18230277185501065</v>
      </c>
      <c r="E1230" s="226">
        <v>0.81100000000000005</v>
      </c>
      <c r="F1230" s="227">
        <f t="shared" si="38"/>
        <v>-0.13539445628997859</v>
      </c>
      <c r="G1230" s="184"/>
      <c r="H1230" s="184"/>
      <c r="I1230" s="228"/>
      <c r="K1230" s="228"/>
      <c r="M1230" s="228"/>
    </row>
    <row r="1231" spans="1:13" x14ac:dyDescent="0.2">
      <c r="A1231" s="224" t="s">
        <v>3887</v>
      </c>
      <c r="B1231" s="225">
        <v>0.85099999999999998</v>
      </c>
      <c r="C1231" s="226">
        <v>0.82599999999999996</v>
      </c>
      <c r="D1231" s="227">
        <f t="shared" si="39"/>
        <v>-2.9377203290246845E-2</v>
      </c>
      <c r="E1231" s="226">
        <v>0.83399999999999996</v>
      </c>
      <c r="F1231" s="227">
        <f t="shared" si="38"/>
        <v>-1.9976498237367801E-2</v>
      </c>
      <c r="G1231" s="184"/>
      <c r="H1231" s="184"/>
      <c r="I1231" s="228"/>
      <c r="K1231" s="228"/>
      <c r="M1231" s="228"/>
    </row>
    <row r="1232" spans="1:13" x14ac:dyDescent="0.2">
      <c r="A1232" s="224" t="s">
        <v>3888</v>
      </c>
      <c r="B1232" s="225">
        <v>0.93799999999999994</v>
      </c>
      <c r="C1232" s="226">
        <v>0.80300000000000005</v>
      </c>
      <c r="D1232" s="227">
        <f t="shared" si="39"/>
        <v>-0.14392324093816622</v>
      </c>
      <c r="E1232" s="226">
        <v>0.83899999999999997</v>
      </c>
      <c r="F1232" s="227">
        <f t="shared" si="38"/>
        <v>-0.1055437100213219</v>
      </c>
      <c r="G1232" s="184"/>
      <c r="H1232" s="184"/>
      <c r="I1232" s="228"/>
      <c r="K1232" s="228"/>
      <c r="M1232" s="228"/>
    </row>
    <row r="1233" spans="1:13" x14ac:dyDescent="0.2">
      <c r="A1233" s="224" t="s">
        <v>3889</v>
      </c>
      <c r="B1233" s="225">
        <v>0.98399999999999999</v>
      </c>
      <c r="C1233" s="226">
        <v>0.82199999999999995</v>
      </c>
      <c r="D1233" s="227">
        <f t="shared" si="39"/>
        <v>-0.16463414634146345</v>
      </c>
      <c r="E1233" s="226">
        <v>0.86499999999999999</v>
      </c>
      <c r="F1233" s="227">
        <f t="shared" si="38"/>
        <v>-0.12093495934959353</v>
      </c>
      <c r="G1233" s="184"/>
      <c r="H1233" s="184"/>
      <c r="I1233" s="228"/>
      <c r="K1233" s="228"/>
      <c r="M1233" s="228"/>
    </row>
    <row r="1234" spans="1:13" x14ac:dyDescent="0.2">
      <c r="A1234" s="224" t="s">
        <v>3890</v>
      </c>
      <c r="B1234" s="225">
        <v>0.89300000000000002</v>
      </c>
      <c r="C1234" s="226">
        <v>0.82199999999999995</v>
      </c>
      <c r="D1234" s="227">
        <f t="shared" si="39"/>
        <v>-7.9507278835386441E-2</v>
      </c>
      <c r="E1234" s="226">
        <v>0.84199999999999997</v>
      </c>
      <c r="F1234" s="227">
        <f t="shared" si="38"/>
        <v>-5.7110862262038098E-2</v>
      </c>
      <c r="G1234" s="184"/>
      <c r="H1234" s="184"/>
      <c r="I1234" s="228"/>
      <c r="K1234" s="228"/>
      <c r="M1234" s="228"/>
    </row>
    <row r="1235" spans="1:13" x14ac:dyDescent="0.2">
      <c r="A1235" s="229" t="s">
        <v>3891</v>
      </c>
      <c r="B1235" s="230">
        <v>0.85099999999999998</v>
      </c>
      <c r="C1235" s="231">
        <v>0.78200000000000003</v>
      </c>
      <c r="D1235" s="232">
        <f t="shared" si="39"/>
        <v>-8.108108108108103E-2</v>
      </c>
      <c r="E1235" s="231">
        <v>0.80100000000000005</v>
      </c>
      <c r="F1235" s="232">
        <f t="shared" si="38"/>
        <v>-5.8754406580493468E-2</v>
      </c>
      <c r="G1235" s="184"/>
      <c r="H1235" s="184"/>
      <c r="I1235" s="228"/>
      <c r="K1235" s="228"/>
      <c r="M1235" s="228"/>
    </row>
    <row r="1236" spans="1:13" x14ac:dyDescent="0.2">
      <c r="A1236" s="233" t="s">
        <v>3892</v>
      </c>
      <c r="B1236" s="234">
        <v>0.85099999999999998</v>
      </c>
      <c r="C1236" s="235">
        <v>0.75700000000000001</v>
      </c>
      <c r="D1236" s="236">
        <f t="shared" si="39"/>
        <v>-0.11045828437132788</v>
      </c>
      <c r="E1236" s="235">
        <v>0.78300000000000003</v>
      </c>
      <c r="F1236" s="236">
        <f t="shared" si="38"/>
        <v>-7.9905992949471205E-2</v>
      </c>
      <c r="G1236" s="184"/>
      <c r="H1236" s="184"/>
      <c r="I1236" s="228"/>
      <c r="K1236" s="228"/>
      <c r="M1236" s="228"/>
    </row>
    <row r="1237" spans="1:13" x14ac:dyDescent="0.2">
      <c r="A1237" s="224" t="s">
        <v>3893</v>
      </c>
      <c r="B1237" s="225">
        <v>0.89300000000000002</v>
      </c>
      <c r="C1237" s="226">
        <v>0.84299999999999997</v>
      </c>
      <c r="D1237" s="227">
        <f t="shared" si="39"/>
        <v>-5.5991041433370747E-2</v>
      </c>
      <c r="E1237" s="226">
        <v>0.85799999999999998</v>
      </c>
      <c r="F1237" s="227">
        <f t="shared" si="38"/>
        <v>-3.919372900335949E-2</v>
      </c>
      <c r="G1237" s="184"/>
      <c r="H1237" s="184"/>
      <c r="I1237" s="228"/>
      <c r="K1237" s="228"/>
      <c r="M1237" s="228"/>
    </row>
    <row r="1238" spans="1:13" x14ac:dyDescent="0.2">
      <c r="A1238" s="224" t="s">
        <v>3894</v>
      </c>
      <c r="B1238" s="225">
        <v>1.319</v>
      </c>
      <c r="C1238" s="226">
        <v>0.83599999999999997</v>
      </c>
      <c r="D1238" s="227">
        <f t="shared" si="39"/>
        <v>-0.36618650492797578</v>
      </c>
      <c r="E1238" s="226">
        <v>0.95899999999999996</v>
      </c>
      <c r="F1238" s="227">
        <f t="shared" si="38"/>
        <v>-0.27293404094010609</v>
      </c>
      <c r="G1238" s="184"/>
      <c r="H1238" s="184"/>
      <c r="I1238" s="228"/>
      <c r="K1238" s="228"/>
      <c r="M1238" s="228"/>
    </row>
    <row r="1239" spans="1:13" x14ac:dyDescent="0.2">
      <c r="A1239" s="224" t="s">
        <v>3895</v>
      </c>
      <c r="B1239" s="225">
        <v>0.89300000000000002</v>
      </c>
      <c r="C1239" s="226">
        <v>0.78</v>
      </c>
      <c r="D1239" s="227">
        <f t="shared" si="39"/>
        <v>-0.12653975363941772</v>
      </c>
      <c r="E1239" s="226">
        <v>0.81</v>
      </c>
      <c r="F1239" s="227">
        <f t="shared" si="38"/>
        <v>-9.2945128779395203E-2</v>
      </c>
      <c r="G1239" s="184"/>
      <c r="H1239" s="184"/>
      <c r="I1239" s="228"/>
      <c r="K1239" s="228"/>
      <c r="M1239" s="228"/>
    </row>
    <row r="1240" spans="1:13" x14ac:dyDescent="0.2">
      <c r="A1240" s="224" t="s">
        <v>3896</v>
      </c>
      <c r="B1240" s="225">
        <v>0.85099999999999998</v>
      </c>
      <c r="C1240" s="226">
        <v>0.76700000000000002</v>
      </c>
      <c r="D1240" s="227">
        <f t="shared" si="39"/>
        <v>-9.870740305522907E-2</v>
      </c>
      <c r="E1240" s="226">
        <v>0.79</v>
      </c>
      <c r="F1240" s="227">
        <f t="shared" si="38"/>
        <v>-7.1680376028202097E-2</v>
      </c>
      <c r="G1240" s="184"/>
      <c r="H1240" s="184"/>
      <c r="I1240" s="228"/>
      <c r="K1240" s="228"/>
      <c r="M1240" s="228"/>
    </row>
    <row r="1241" spans="1:13" x14ac:dyDescent="0.2">
      <c r="A1241" s="224" t="s">
        <v>3897</v>
      </c>
      <c r="B1241" s="225">
        <v>0.89300000000000002</v>
      </c>
      <c r="C1241" s="226">
        <v>0.81399999999999995</v>
      </c>
      <c r="D1241" s="227">
        <f t="shared" si="39"/>
        <v>-8.846584546472569E-2</v>
      </c>
      <c r="E1241" s="226">
        <v>0.83599999999999997</v>
      </c>
      <c r="F1241" s="227">
        <f t="shared" si="38"/>
        <v>-6.3829787234042645E-2</v>
      </c>
      <c r="G1241" s="184"/>
      <c r="H1241" s="184"/>
      <c r="I1241" s="228"/>
      <c r="K1241" s="228"/>
      <c r="M1241" s="228"/>
    </row>
    <row r="1242" spans="1:13" x14ac:dyDescent="0.2">
      <c r="A1242" s="224" t="s">
        <v>3898</v>
      </c>
      <c r="B1242" s="225">
        <v>0.89300000000000002</v>
      </c>
      <c r="C1242" s="226">
        <v>0.84299999999999997</v>
      </c>
      <c r="D1242" s="227">
        <f t="shared" si="39"/>
        <v>-5.5991041433370747E-2</v>
      </c>
      <c r="E1242" s="226">
        <v>0.85799999999999998</v>
      </c>
      <c r="F1242" s="227">
        <f t="shared" si="38"/>
        <v>-3.919372900335949E-2</v>
      </c>
      <c r="G1242" s="184"/>
      <c r="H1242" s="184"/>
      <c r="I1242" s="228"/>
      <c r="K1242" s="228"/>
      <c r="M1242" s="228"/>
    </row>
    <row r="1243" spans="1:13" x14ac:dyDescent="0.2">
      <c r="A1243" s="224" t="s">
        <v>3899</v>
      </c>
      <c r="B1243" s="225">
        <v>0.89300000000000002</v>
      </c>
      <c r="C1243" s="226">
        <v>0.82199999999999995</v>
      </c>
      <c r="D1243" s="227">
        <f t="shared" si="39"/>
        <v>-7.9507278835386441E-2</v>
      </c>
      <c r="E1243" s="226">
        <v>0.84199999999999997</v>
      </c>
      <c r="F1243" s="227">
        <f t="shared" si="38"/>
        <v>-5.7110862262038098E-2</v>
      </c>
      <c r="G1243" s="184"/>
      <c r="H1243" s="184"/>
      <c r="I1243" s="228"/>
      <c r="K1243" s="228"/>
      <c r="M1243" s="228"/>
    </row>
    <row r="1244" spans="1:13" x14ac:dyDescent="0.2">
      <c r="A1244" s="224" t="s">
        <v>3900</v>
      </c>
      <c r="B1244" s="225">
        <v>0.85099999999999998</v>
      </c>
      <c r="C1244" s="226">
        <v>0.75700000000000001</v>
      </c>
      <c r="D1244" s="227">
        <f t="shared" si="39"/>
        <v>-0.11045828437132788</v>
      </c>
      <c r="E1244" s="226">
        <v>0.78300000000000003</v>
      </c>
      <c r="F1244" s="227">
        <f t="shared" si="38"/>
        <v>-7.9905992949471205E-2</v>
      </c>
      <c r="G1244" s="184"/>
      <c r="H1244" s="184"/>
      <c r="I1244" s="228"/>
      <c r="K1244" s="228"/>
      <c r="M1244" s="228"/>
    </row>
    <row r="1245" spans="1:13" x14ac:dyDescent="0.2">
      <c r="A1245" s="224" t="s">
        <v>3901</v>
      </c>
      <c r="B1245" s="225">
        <v>0.89300000000000002</v>
      </c>
      <c r="C1245" s="226">
        <v>0.85199999999999998</v>
      </c>
      <c r="D1245" s="227">
        <f t="shared" si="39"/>
        <v>-4.5912653975364037E-2</v>
      </c>
      <c r="E1245" s="226">
        <v>0.86399999999999999</v>
      </c>
      <c r="F1245" s="227">
        <f t="shared" si="38"/>
        <v>-3.2474804031355053E-2</v>
      </c>
      <c r="G1245" s="184"/>
      <c r="H1245" s="184"/>
      <c r="I1245" s="228"/>
      <c r="K1245" s="228"/>
      <c r="M1245" s="228"/>
    </row>
    <row r="1246" spans="1:13" x14ac:dyDescent="0.2">
      <c r="A1246" s="224" t="s">
        <v>3902</v>
      </c>
      <c r="B1246" s="225">
        <v>0.89300000000000002</v>
      </c>
      <c r="C1246" s="226">
        <v>0.85199999999999998</v>
      </c>
      <c r="D1246" s="227">
        <f t="shared" si="39"/>
        <v>-4.5912653975364037E-2</v>
      </c>
      <c r="E1246" s="226">
        <v>0.86399999999999999</v>
      </c>
      <c r="F1246" s="227">
        <f t="shared" si="38"/>
        <v>-3.2474804031355053E-2</v>
      </c>
      <c r="G1246" s="184"/>
      <c r="H1246" s="184"/>
      <c r="I1246" s="228"/>
      <c r="K1246" s="228"/>
      <c r="M1246" s="228"/>
    </row>
    <row r="1247" spans="1:13" x14ac:dyDescent="0.2">
      <c r="A1247" s="224" t="s">
        <v>3903</v>
      </c>
      <c r="B1247" s="225">
        <v>0.89300000000000002</v>
      </c>
      <c r="C1247" s="226">
        <v>0.85199999999999998</v>
      </c>
      <c r="D1247" s="227">
        <f t="shared" si="39"/>
        <v>-4.5912653975364037E-2</v>
      </c>
      <c r="E1247" s="226">
        <v>0.86399999999999999</v>
      </c>
      <c r="F1247" s="227">
        <f t="shared" si="38"/>
        <v>-3.2474804031355053E-2</v>
      </c>
      <c r="G1247" s="184"/>
      <c r="H1247" s="184"/>
      <c r="I1247" s="228"/>
      <c r="K1247" s="228"/>
      <c r="M1247" s="228"/>
    </row>
    <row r="1248" spans="1:13" x14ac:dyDescent="0.2">
      <c r="A1248" s="224" t="s">
        <v>3904</v>
      </c>
      <c r="B1248" s="225">
        <v>0.89300000000000002</v>
      </c>
      <c r="C1248" s="226">
        <v>0.85199999999999998</v>
      </c>
      <c r="D1248" s="227">
        <f t="shared" si="39"/>
        <v>-4.5912653975364037E-2</v>
      </c>
      <c r="E1248" s="226">
        <v>0.86399999999999999</v>
      </c>
      <c r="F1248" s="227">
        <f t="shared" si="38"/>
        <v>-3.2474804031355053E-2</v>
      </c>
      <c r="G1248" s="184"/>
      <c r="H1248" s="184"/>
      <c r="I1248" s="228"/>
      <c r="K1248" s="228"/>
      <c r="M1248" s="228"/>
    </row>
    <row r="1249" spans="1:13" x14ac:dyDescent="0.2">
      <c r="A1249" s="224" t="s">
        <v>3905</v>
      </c>
      <c r="B1249" s="225">
        <v>0.89300000000000002</v>
      </c>
      <c r="C1249" s="226">
        <v>0.85199999999999998</v>
      </c>
      <c r="D1249" s="227">
        <f t="shared" si="39"/>
        <v>-4.5912653975364037E-2</v>
      </c>
      <c r="E1249" s="226">
        <v>0.86399999999999999</v>
      </c>
      <c r="F1249" s="227">
        <f t="shared" si="38"/>
        <v>-3.2474804031355053E-2</v>
      </c>
      <c r="G1249" s="184"/>
      <c r="H1249" s="184"/>
      <c r="I1249" s="228"/>
      <c r="K1249" s="228"/>
      <c r="M1249" s="228"/>
    </row>
    <row r="1250" spans="1:13" x14ac:dyDescent="0.2">
      <c r="A1250" s="224" t="s">
        <v>3906</v>
      </c>
      <c r="B1250" s="225">
        <v>0.89300000000000002</v>
      </c>
      <c r="C1250" s="226">
        <v>0.85199999999999998</v>
      </c>
      <c r="D1250" s="227">
        <f t="shared" si="39"/>
        <v>-4.5912653975364037E-2</v>
      </c>
      <c r="E1250" s="226">
        <v>0.86399999999999999</v>
      </c>
      <c r="F1250" s="227">
        <f t="shared" si="38"/>
        <v>-3.2474804031355053E-2</v>
      </c>
      <c r="G1250" s="184"/>
      <c r="H1250" s="184"/>
      <c r="I1250" s="228"/>
      <c r="K1250" s="228"/>
      <c r="M1250" s="228"/>
    </row>
    <row r="1251" spans="1:13" x14ac:dyDescent="0.2">
      <c r="A1251" s="224" t="s">
        <v>3907</v>
      </c>
      <c r="B1251" s="225">
        <v>0.89300000000000002</v>
      </c>
      <c r="C1251" s="226">
        <v>0.85199999999999998</v>
      </c>
      <c r="D1251" s="227">
        <f t="shared" si="39"/>
        <v>-4.5912653975364037E-2</v>
      </c>
      <c r="E1251" s="226">
        <v>0.86399999999999999</v>
      </c>
      <c r="F1251" s="227">
        <f t="shared" si="38"/>
        <v>-3.2474804031355053E-2</v>
      </c>
      <c r="G1251" s="184"/>
      <c r="H1251" s="184"/>
      <c r="I1251" s="228"/>
      <c r="K1251" s="228"/>
      <c r="M1251" s="228"/>
    </row>
    <row r="1252" spans="1:13" x14ac:dyDescent="0.2">
      <c r="A1252" s="224" t="s">
        <v>3908</v>
      </c>
      <c r="B1252" s="225">
        <v>0.89300000000000002</v>
      </c>
      <c r="C1252" s="226">
        <v>0.85199999999999998</v>
      </c>
      <c r="D1252" s="227">
        <f t="shared" si="39"/>
        <v>-4.5912653975364037E-2</v>
      </c>
      <c r="E1252" s="226">
        <v>0.86399999999999999</v>
      </c>
      <c r="F1252" s="227">
        <f t="shared" si="38"/>
        <v>-3.2474804031355053E-2</v>
      </c>
      <c r="G1252" s="184"/>
      <c r="H1252" s="184"/>
      <c r="I1252" s="228"/>
      <c r="K1252" s="228"/>
      <c r="M1252" s="228"/>
    </row>
    <row r="1253" spans="1:13" x14ac:dyDescent="0.2">
      <c r="A1253" s="224" t="s">
        <v>3909</v>
      </c>
      <c r="B1253" s="225">
        <v>0.89300000000000002</v>
      </c>
      <c r="C1253" s="226">
        <v>0.81899999999999995</v>
      </c>
      <c r="D1253" s="227">
        <f t="shared" si="39"/>
        <v>-8.2866741321388604E-2</v>
      </c>
      <c r="E1253" s="226">
        <v>0.84</v>
      </c>
      <c r="F1253" s="227">
        <f t="shared" si="38"/>
        <v>-5.935050391937291E-2</v>
      </c>
      <c r="G1253" s="184"/>
      <c r="H1253" s="184"/>
      <c r="I1253" s="228"/>
      <c r="K1253" s="228"/>
      <c r="M1253" s="228"/>
    </row>
    <row r="1254" spans="1:13" x14ac:dyDescent="0.2">
      <c r="A1254" s="224" t="s">
        <v>3910</v>
      </c>
      <c r="B1254" s="225">
        <v>0.89300000000000002</v>
      </c>
      <c r="C1254" s="226">
        <v>0.81899999999999995</v>
      </c>
      <c r="D1254" s="227">
        <f t="shared" si="39"/>
        <v>-8.2866741321388604E-2</v>
      </c>
      <c r="E1254" s="226">
        <v>0.84</v>
      </c>
      <c r="F1254" s="227">
        <f t="shared" si="38"/>
        <v>-5.935050391937291E-2</v>
      </c>
      <c r="G1254" s="184"/>
      <c r="H1254" s="184"/>
      <c r="I1254" s="228"/>
      <c r="K1254" s="228"/>
      <c r="M1254" s="228"/>
    </row>
    <row r="1255" spans="1:13" x14ac:dyDescent="0.2">
      <c r="A1255" s="224" t="s">
        <v>3911</v>
      </c>
      <c r="B1255" s="225">
        <v>0.89300000000000002</v>
      </c>
      <c r="C1255" s="226">
        <v>0.81899999999999995</v>
      </c>
      <c r="D1255" s="227">
        <f t="shared" si="39"/>
        <v>-8.2866741321388604E-2</v>
      </c>
      <c r="E1255" s="226">
        <v>0.84</v>
      </c>
      <c r="F1255" s="227">
        <f t="shared" si="38"/>
        <v>-5.935050391937291E-2</v>
      </c>
      <c r="G1255" s="184"/>
      <c r="H1255" s="184"/>
      <c r="I1255" s="228"/>
      <c r="K1255" s="228"/>
      <c r="M1255" s="228"/>
    </row>
    <row r="1256" spans="1:13" x14ac:dyDescent="0.2">
      <c r="A1256" s="224" t="s">
        <v>3912</v>
      </c>
      <c r="B1256" s="225">
        <v>0.89300000000000002</v>
      </c>
      <c r="C1256" s="226">
        <v>0.81899999999999995</v>
      </c>
      <c r="D1256" s="227">
        <f t="shared" si="39"/>
        <v>-8.2866741321388604E-2</v>
      </c>
      <c r="E1256" s="226">
        <v>0.84</v>
      </c>
      <c r="F1256" s="227">
        <f t="shared" si="38"/>
        <v>-5.935050391937291E-2</v>
      </c>
      <c r="G1256" s="184"/>
      <c r="H1256" s="184"/>
      <c r="I1256" s="228"/>
      <c r="K1256" s="228"/>
      <c r="M1256" s="228"/>
    </row>
    <row r="1257" spans="1:13" x14ac:dyDescent="0.2">
      <c r="A1257" s="224" t="s">
        <v>3913</v>
      </c>
      <c r="B1257" s="225">
        <v>0.89300000000000002</v>
      </c>
      <c r="C1257" s="226">
        <v>0.81899999999999995</v>
      </c>
      <c r="D1257" s="227">
        <f t="shared" si="39"/>
        <v>-8.2866741321388604E-2</v>
      </c>
      <c r="E1257" s="226">
        <v>0.84</v>
      </c>
      <c r="F1257" s="227">
        <f t="shared" si="38"/>
        <v>-5.935050391937291E-2</v>
      </c>
      <c r="G1257" s="184"/>
      <c r="H1257" s="184"/>
      <c r="I1257" s="228"/>
      <c r="K1257" s="228"/>
      <c r="M1257" s="228"/>
    </row>
    <row r="1258" spans="1:13" x14ac:dyDescent="0.2">
      <c r="A1258" s="224" t="s">
        <v>3914</v>
      </c>
      <c r="B1258" s="225">
        <v>0.81100000000000005</v>
      </c>
      <c r="C1258" s="226">
        <v>0.70399999999999996</v>
      </c>
      <c r="D1258" s="227">
        <f t="shared" si="39"/>
        <v>-0.13193588162762038</v>
      </c>
      <c r="E1258" s="226">
        <v>0.73199999999999998</v>
      </c>
      <c r="F1258" s="227">
        <f t="shared" si="38"/>
        <v>-9.7410604192355144E-2</v>
      </c>
      <c r="G1258" s="184"/>
      <c r="H1258" s="184"/>
      <c r="I1258" s="228"/>
      <c r="K1258" s="228"/>
      <c r="M1258" s="228"/>
    </row>
    <row r="1259" spans="1:13" x14ac:dyDescent="0.2">
      <c r="A1259" s="224" t="s">
        <v>3915</v>
      </c>
      <c r="B1259" s="225">
        <v>0.81100000000000005</v>
      </c>
      <c r="C1259" s="226">
        <v>0.68200000000000005</v>
      </c>
      <c r="D1259" s="227">
        <f t="shared" si="39"/>
        <v>-0.15906288532675705</v>
      </c>
      <c r="E1259" s="226">
        <v>0.71599999999999997</v>
      </c>
      <c r="F1259" s="227">
        <f t="shared" si="38"/>
        <v>-0.11713933415536382</v>
      </c>
      <c r="G1259" s="184"/>
      <c r="H1259" s="184"/>
      <c r="I1259" s="228"/>
      <c r="K1259" s="228"/>
      <c r="M1259" s="228"/>
    </row>
    <row r="1260" spans="1:13" x14ac:dyDescent="0.2">
      <c r="A1260" s="224" t="s">
        <v>3916</v>
      </c>
      <c r="B1260" s="225">
        <v>0.81100000000000005</v>
      </c>
      <c r="C1260" s="226">
        <v>0.69099999999999995</v>
      </c>
      <c r="D1260" s="227">
        <f t="shared" si="39"/>
        <v>-0.14796547472256483</v>
      </c>
      <c r="E1260" s="226">
        <v>0.72199999999999998</v>
      </c>
      <c r="F1260" s="227">
        <f t="shared" si="38"/>
        <v>-0.10974106041923559</v>
      </c>
      <c r="G1260" s="184"/>
      <c r="H1260" s="184"/>
      <c r="I1260" s="228"/>
      <c r="K1260" s="228"/>
      <c r="M1260" s="228"/>
    </row>
    <row r="1261" spans="1:13" x14ac:dyDescent="0.2">
      <c r="A1261" s="224" t="s">
        <v>3917</v>
      </c>
      <c r="B1261" s="225">
        <v>0.98499999999999999</v>
      </c>
      <c r="C1261" s="226">
        <v>0.88200000000000001</v>
      </c>
      <c r="D1261" s="227">
        <f t="shared" si="39"/>
        <v>-0.10456852791878168</v>
      </c>
      <c r="E1261" s="226">
        <v>0.91</v>
      </c>
      <c r="F1261" s="227">
        <f t="shared" si="38"/>
        <v>-7.6142131979695438E-2</v>
      </c>
      <c r="G1261" s="184"/>
      <c r="H1261" s="184"/>
      <c r="I1261" s="228"/>
      <c r="K1261" s="228"/>
      <c r="M1261" s="228"/>
    </row>
    <row r="1262" spans="1:13" x14ac:dyDescent="0.2">
      <c r="A1262" s="224" t="s">
        <v>3918</v>
      </c>
      <c r="B1262" s="225">
        <v>1.0349999999999999</v>
      </c>
      <c r="C1262" s="226">
        <v>0.89600000000000002</v>
      </c>
      <c r="D1262" s="227">
        <f t="shared" si="39"/>
        <v>-0.13429951690821251</v>
      </c>
      <c r="E1262" s="226">
        <v>0.93300000000000005</v>
      </c>
      <c r="F1262" s="227">
        <f t="shared" si="38"/>
        <v>-9.8550724637680998E-2</v>
      </c>
      <c r="G1262" s="184"/>
      <c r="H1262" s="184"/>
      <c r="I1262" s="228"/>
      <c r="K1262" s="228"/>
      <c r="M1262" s="228"/>
    </row>
    <row r="1263" spans="1:13" x14ac:dyDescent="0.2">
      <c r="A1263" s="224" t="s">
        <v>3919</v>
      </c>
      <c r="B1263" s="225">
        <v>0.98499999999999999</v>
      </c>
      <c r="C1263" s="226">
        <v>0.88200000000000001</v>
      </c>
      <c r="D1263" s="227">
        <f t="shared" si="39"/>
        <v>-0.10456852791878168</v>
      </c>
      <c r="E1263" s="226">
        <v>0.91</v>
      </c>
      <c r="F1263" s="227">
        <f t="shared" si="38"/>
        <v>-7.6142131979695438E-2</v>
      </c>
      <c r="G1263" s="184"/>
      <c r="H1263" s="184"/>
      <c r="I1263" s="228"/>
      <c r="K1263" s="228"/>
      <c r="M1263" s="228"/>
    </row>
    <row r="1264" spans="1:13" x14ac:dyDescent="0.2">
      <c r="A1264" s="224" t="s">
        <v>3920</v>
      </c>
      <c r="B1264" s="225">
        <v>0.81100000000000005</v>
      </c>
      <c r="C1264" s="226">
        <v>0.68200000000000005</v>
      </c>
      <c r="D1264" s="227">
        <f t="shared" si="39"/>
        <v>-0.15906288532675705</v>
      </c>
      <c r="E1264" s="226">
        <v>0.71599999999999997</v>
      </c>
      <c r="F1264" s="227">
        <f t="shared" si="38"/>
        <v>-0.11713933415536382</v>
      </c>
      <c r="G1264" s="184"/>
      <c r="H1264" s="184"/>
      <c r="I1264" s="228"/>
      <c r="K1264" s="228"/>
      <c r="M1264" s="228"/>
    </row>
    <row r="1265" spans="1:13" x14ac:dyDescent="0.2">
      <c r="A1265" s="224" t="s">
        <v>3921</v>
      </c>
      <c r="B1265" s="225">
        <v>1.456</v>
      </c>
      <c r="C1265" s="226">
        <v>2.2909999999999999</v>
      </c>
      <c r="D1265" s="227">
        <f t="shared" si="39"/>
        <v>0.57348901098901095</v>
      </c>
      <c r="E1265" s="226">
        <v>2.0870000000000002</v>
      </c>
      <c r="F1265" s="227">
        <f t="shared" si="38"/>
        <v>0.43337912087912112</v>
      </c>
      <c r="G1265" s="184"/>
      <c r="H1265" s="184"/>
      <c r="I1265" s="228"/>
      <c r="K1265" s="228"/>
      <c r="M1265" s="228"/>
    </row>
    <row r="1266" spans="1:13" x14ac:dyDescent="0.2">
      <c r="A1266" s="224" t="s">
        <v>3922</v>
      </c>
      <c r="B1266" s="225">
        <v>0.98499999999999999</v>
      </c>
      <c r="C1266" s="226">
        <v>0.69299999999999995</v>
      </c>
      <c r="D1266" s="227">
        <f t="shared" si="39"/>
        <v>-0.29644670050761424</v>
      </c>
      <c r="E1266" s="226">
        <v>0.76700000000000002</v>
      </c>
      <c r="F1266" s="227">
        <f t="shared" si="38"/>
        <v>-0.2213197969543147</v>
      </c>
      <c r="G1266" s="184"/>
      <c r="H1266" s="184"/>
      <c r="I1266" s="228"/>
      <c r="K1266" s="228"/>
      <c r="M1266" s="228"/>
    </row>
    <row r="1267" spans="1:13" x14ac:dyDescent="0.2">
      <c r="A1267" s="224" t="s">
        <v>3923</v>
      </c>
      <c r="B1267" s="225">
        <v>0.93799999999999994</v>
      </c>
      <c r="C1267" s="226">
        <v>0.77800000000000002</v>
      </c>
      <c r="D1267" s="227">
        <f t="shared" si="39"/>
        <v>-0.17057569296375263</v>
      </c>
      <c r="E1267" s="226">
        <v>0.82</v>
      </c>
      <c r="F1267" s="227">
        <f t="shared" si="38"/>
        <v>-0.12579957356076754</v>
      </c>
      <c r="G1267" s="184"/>
      <c r="H1267" s="184"/>
      <c r="I1267" s="228"/>
      <c r="K1267" s="228"/>
      <c r="M1267" s="228"/>
    </row>
    <row r="1268" spans="1:13" x14ac:dyDescent="0.2">
      <c r="A1268" s="224" t="s">
        <v>3924</v>
      </c>
      <c r="B1268" s="225">
        <v>0.93799999999999994</v>
      </c>
      <c r="C1268" s="226">
        <v>0.77800000000000002</v>
      </c>
      <c r="D1268" s="227">
        <f t="shared" si="39"/>
        <v>-0.17057569296375263</v>
      </c>
      <c r="E1268" s="226">
        <v>0.82</v>
      </c>
      <c r="F1268" s="227">
        <f t="shared" si="38"/>
        <v>-0.12579957356076754</v>
      </c>
      <c r="G1268" s="184"/>
      <c r="H1268" s="184"/>
      <c r="I1268" s="228"/>
      <c r="K1268" s="228"/>
      <c r="M1268" s="228"/>
    </row>
    <row r="1269" spans="1:13" x14ac:dyDescent="0.2">
      <c r="A1269" s="224" t="s">
        <v>3925</v>
      </c>
      <c r="B1269" s="225">
        <v>1.321</v>
      </c>
      <c r="C1269" s="226">
        <v>1.236</v>
      </c>
      <c r="D1269" s="227">
        <f t="shared" si="39"/>
        <v>-6.4345193035579062E-2</v>
      </c>
      <c r="E1269" s="226">
        <v>1.26</v>
      </c>
      <c r="F1269" s="227">
        <f t="shared" si="38"/>
        <v>-4.6177138531415585E-2</v>
      </c>
      <c r="G1269" s="184"/>
      <c r="H1269" s="184"/>
      <c r="I1269" s="228"/>
      <c r="K1269" s="228"/>
      <c r="M1269" s="228"/>
    </row>
    <row r="1270" spans="1:13" x14ac:dyDescent="0.2">
      <c r="A1270" s="224" t="s">
        <v>3926</v>
      </c>
      <c r="B1270" s="225">
        <v>1.456</v>
      </c>
      <c r="C1270" s="226">
        <v>1.0760000000000001</v>
      </c>
      <c r="D1270" s="227">
        <f t="shared" si="39"/>
        <v>-0.26098901098901095</v>
      </c>
      <c r="E1270" s="226">
        <v>1.1739999999999999</v>
      </c>
      <c r="F1270" s="227">
        <f t="shared" si="38"/>
        <v>-0.19368131868131866</v>
      </c>
      <c r="G1270" s="184"/>
      <c r="H1270" s="184"/>
      <c r="I1270" s="228"/>
      <c r="K1270" s="228"/>
      <c r="M1270" s="228"/>
    </row>
    <row r="1271" spans="1:13" x14ac:dyDescent="0.2">
      <c r="A1271" s="224" t="s">
        <v>3927</v>
      </c>
      <c r="B1271" s="225">
        <v>0.85099999999999998</v>
      </c>
      <c r="C1271" s="226">
        <v>0.68700000000000006</v>
      </c>
      <c r="D1271" s="227">
        <f t="shared" si="39"/>
        <v>-0.19271445358401873</v>
      </c>
      <c r="E1271" s="226">
        <v>0.72899999999999998</v>
      </c>
      <c r="F1271" s="227">
        <f t="shared" si="38"/>
        <v>-0.14336075205640419</v>
      </c>
      <c r="G1271" s="184"/>
      <c r="H1271" s="184"/>
      <c r="I1271" s="228"/>
      <c r="K1271" s="228"/>
      <c r="M1271" s="228"/>
    </row>
    <row r="1272" spans="1:13" x14ac:dyDescent="0.2">
      <c r="A1272" s="224" t="s">
        <v>3928</v>
      </c>
      <c r="B1272" s="225">
        <v>0.89300000000000002</v>
      </c>
      <c r="C1272" s="226">
        <v>1.0549999999999999</v>
      </c>
      <c r="D1272" s="227">
        <f t="shared" si="39"/>
        <v>0.18141097424412078</v>
      </c>
      <c r="E1272" s="226">
        <v>1.0169999999999999</v>
      </c>
      <c r="F1272" s="227">
        <f t="shared" si="38"/>
        <v>0.13885778275475902</v>
      </c>
      <c r="G1272" s="184"/>
      <c r="H1272" s="184"/>
      <c r="I1272" s="228"/>
      <c r="K1272" s="228"/>
      <c r="M1272" s="228"/>
    </row>
    <row r="1273" spans="1:13" x14ac:dyDescent="0.2">
      <c r="A1273" s="224" t="s">
        <v>3929</v>
      </c>
      <c r="B1273" s="225">
        <v>1.258</v>
      </c>
      <c r="C1273" s="226">
        <v>1.675</v>
      </c>
      <c r="D1273" s="227">
        <f t="shared" si="39"/>
        <v>0.33147853736089039</v>
      </c>
      <c r="E1273" s="226">
        <v>1.575</v>
      </c>
      <c r="F1273" s="227">
        <f t="shared" si="38"/>
        <v>0.25198728139904603</v>
      </c>
      <c r="G1273" s="184"/>
      <c r="H1273" s="184"/>
      <c r="I1273" s="228"/>
      <c r="K1273" s="228"/>
      <c r="M1273" s="228"/>
    </row>
    <row r="1274" spans="1:13" x14ac:dyDescent="0.2">
      <c r="A1274" s="224" t="s">
        <v>3930</v>
      </c>
      <c r="B1274" s="225">
        <v>1.198</v>
      </c>
      <c r="C1274" s="226">
        <v>1.133</v>
      </c>
      <c r="D1274" s="227">
        <f t="shared" si="39"/>
        <v>-5.4257095158597668E-2</v>
      </c>
      <c r="E1274" s="226">
        <v>1.1519999999999999</v>
      </c>
      <c r="F1274" s="227">
        <f t="shared" si="38"/>
        <v>-3.8397328881469184E-2</v>
      </c>
      <c r="G1274" s="184"/>
      <c r="H1274" s="184"/>
      <c r="I1274" s="228"/>
      <c r="K1274" s="228"/>
      <c r="M1274" s="228"/>
    </row>
    <row r="1275" spans="1:13" x14ac:dyDescent="0.2">
      <c r="A1275" s="224" t="s">
        <v>3931</v>
      </c>
      <c r="B1275" s="225">
        <v>1.198</v>
      </c>
      <c r="C1275" s="226">
        <v>2.222</v>
      </c>
      <c r="D1275" s="227">
        <f t="shared" si="39"/>
        <v>0.8547579298831387</v>
      </c>
      <c r="E1275" s="226">
        <v>1.9710000000000001</v>
      </c>
      <c r="F1275" s="227">
        <f t="shared" si="38"/>
        <v>0.64524207011686152</v>
      </c>
      <c r="G1275" s="184"/>
      <c r="H1275" s="184"/>
      <c r="I1275" s="228"/>
      <c r="K1275" s="228"/>
      <c r="M1275" s="228"/>
    </row>
    <row r="1276" spans="1:13" x14ac:dyDescent="0.2">
      <c r="A1276" s="224" t="s">
        <v>3932</v>
      </c>
      <c r="B1276" s="225">
        <v>0.77200000000000002</v>
      </c>
      <c r="C1276" s="226">
        <v>0.65800000000000003</v>
      </c>
      <c r="D1276" s="227">
        <f t="shared" si="39"/>
        <v>-0.14766839378238339</v>
      </c>
      <c r="E1276" s="226">
        <v>0.68799999999999994</v>
      </c>
      <c r="F1276" s="227">
        <f t="shared" si="38"/>
        <v>-0.10880829015544047</v>
      </c>
      <c r="G1276" s="184"/>
      <c r="H1276" s="184"/>
      <c r="I1276" s="228"/>
      <c r="K1276" s="228"/>
      <c r="M1276" s="228"/>
    </row>
    <row r="1277" spans="1:13" x14ac:dyDescent="0.2">
      <c r="A1277" s="224" t="s">
        <v>3933</v>
      </c>
      <c r="B1277" s="225">
        <v>0.89300000000000002</v>
      </c>
      <c r="C1277" s="226">
        <v>0.71099999999999997</v>
      </c>
      <c r="D1277" s="227">
        <f t="shared" si="39"/>
        <v>-0.20380739081746924</v>
      </c>
      <c r="E1277" s="226">
        <v>0.75800000000000001</v>
      </c>
      <c r="F1277" s="227">
        <f t="shared" si="38"/>
        <v>-0.15117581187010076</v>
      </c>
      <c r="G1277" s="184"/>
      <c r="H1277" s="184"/>
      <c r="I1277" s="228"/>
      <c r="K1277" s="228"/>
      <c r="M1277" s="228"/>
    </row>
    <row r="1278" spans="1:13" x14ac:dyDescent="0.2">
      <c r="A1278" s="224" t="s">
        <v>3934</v>
      </c>
      <c r="B1278" s="225">
        <v>0.81100000000000005</v>
      </c>
      <c r="C1278" s="226">
        <v>0.66300000000000003</v>
      </c>
      <c r="D1278" s="227">
        <f t="shared" si="39"/>
        <v>-0.18249075215782984</v>
      </c>
      <c r="E1278" s="226">
        <v>0.70199999999999996</v>
      </c>
      <c r="F1278" s="227">
        <f t="shared" si="38"/>
        <v>-0.13440197287299638</v>
      </c>
      <c r="G1278" s="184"/>
      <c r="H1278" s="184"/>
      <c r="I1278" s="228"/>
      <c r="K1278" s="228"/>
      <c r="M1278" s="228"/>
    </row>
    <row r="1279" spans="1:13" x14ac:dyDescent="0.2">
      <c r="A1279" s="224" t="s">
        <v>3935</v>
      </c>
      <c r="B1279" s="225">
        <v>0.93799999999999994</v>
      </c>
      <c r="C1279" s="226">
        <v>0.71099999999999997</v>
      </c>
      <c r="D1279" s="227">
        <f t="shared" si="39"/>
        <v>-0.24200426439232403</v>
      </c>
      <c r="E1279" s="226">
        <v>0.77</v>
      </c>
      <c r="F1279" s="227">
        <f t="shared" si="38"/>
        <v>-0.17910447761194026</v>
      </c>
      <c r="G1279" s="184"/>
      <c r="H1279" s="184"/>
      <c r="I1279" s="228"/>
      <c r="K1279" s="228"/>
      <c r="M1279" s="228"/>
    </row>
    <row r="1280" spans="1:13" x14ac:dyDescent="0.2">
      <c r="A1280" s="224" t="s">
        <v>3936</v>
      </c>
      <c r="B1280" s="225">
        <v>0.81100000000000005</v>
      </c>
      <c r="C1280" s="226">
        <v>0.63200000000000001</v>
      </c>
      <c r="D1280" s="227">
        <f t="shared" si="39"/>
        <v>-0.22071516646115907</v>
      </c>
      <c r="E1280" s="226">
        <v>0.67800000000000005</v>
      </c>
      <c r="F1280" s="227">
        <f t="shared" si="38"/>
        <v>-0.16399506781750928</v>
      </c>
      <c r="G1280" s="184"/>
      <c r="H1280" s="184"/>
      <c r="I1280" s="228"/>
      <c r="K1280" s="228"/>
      <c r="M1280" s="228"/>
    </row>
    <row r="1281" spans="1:13" x14ac:dyDescent="0.2">
      <c r="A1281" s="224" t="s">
        <v>3937</v>
      </c>
      <c r="B1281" s="225">
        <v>1.141</v>
      </c>
      <c r="C1281" s="226">
        <v>0.80300000000000005</v>
      </c>
      <c r="D1281" s="227">
        <f t="shared" si="39"/>
        <v>-0.29623137598597715</v>
      </c>
      <c r="E1281" s="226">
        <v>0.89</v>
      </c>
      <c r="F1281" s="227">
        <f t="shared" si="38"/>
        <v>-0.21998247151621386</v>
      </c>
      <c r="G1281" s="184"/>
      <c r="H1281" s="184"/>
      <c r="I1281" s="228"/>
      <c r="K1281" s="228"/>
      <c r="M1281" s="228"/>
    </row>
    <row r="1282" spans="1:13" x14ac:dyDescent="0.2">
      <c r="A1282" s="224" t="s">
        <v>3938</v>
      </c>
      <c r="B1282" s="225">
        <v>1.141</v>
      </c>
      <c r="C1282" s="226">
        <v>1.01</v>
      </c>
      <c r="D1282" s="227">
        <f t="shared" si="39"/>
        <v>-0.11481156879929888</v>
      </c>
      <c r="E1282" s="226">
        <v>1.0449999999999999</v>
      </c>
      <c r="F1282" s="227">
        <f t="shared" si="38"/>
        <v>-8.4136722173532075E-2</v>
      </c>
      <c r="G1282" s="184"/>
      <c r="H1282" s="184"/>
      <c r="I1282" s="228"/>
      <c r="K1282" s="228"/>
      <c r="M1282" s="228"/>
    </row>
    <row r="1283" spans="1:13" x14ac:dyDescent="0.2">
      <c r="A1283" s="224" t="s">
        <v>3939</v>
      </c>
      <c r="B1283" s="225">
        <v>0.77200000000000002</v>
      </c>
      <c r="C1283" s="226">
        <v>0.64800000000000002</v>
      </c>
      <c r="D1283" s="227">
        <f t="shared" si="39"/>
        <v>-0.1606217616580311</v>
      </c>
      <c r="E1283" s="226">
        <v>0.68100000000000005</v>
      </c>
      <c r="F1283" s="227">
        <f t="shared" si="38"/>
        <v>-0.11787564766839376</v>
      </c>
      <c r="G1283" s="184"/>
      <c r="H1283" s="184"/>
      <c r="I1283" s="228"/>
      <c r="K1283" s="228"/>
      <c r="M1283" s="228"/>
    </row>
    <row r="1284" spans="1:13" x14ac:dyDescent="0.2">
      <c r="A1284" s="229" t="s">
        <v>3940</v>
      </c>
      <c r="B1284" s="230">
        <v>0.85099999999999998</v>
      </c>
      <c r="C1284" s="231">
        <v>0.745</v>
      </c>
      <c r="D1284" s="232">
        <f t="shared" si="39"/>
        <v>-0.12455934195064633</v>
      </c>
      <c r="E1284" s="231">
        <v>0.77400000000000002</v>
      </c>
      <c r="F1284" s="232">
        <f t="shared" si="38"/>
        <v>-9.0481786133959963E-2</v>
      </c>
      <c r="G1284" s="184"/>
      <c r="H1284" s="184"/>
      <c r="I1284" s="228"/>
      <c r="K1284" s="228"/>
      <c r="M1284" s="228"/>
    </row>
    <row r="1285" spans="1:13" x14ac:dyDescent="0.2">
      <c r="A1285" s="233" t="s">
        <v>3941</v>
      </c>
      <c r="B1285" s="234">
        <v>1.0349999999999999</v>
      </c>
      <c r="C1285" s="235">
        <v>0.73499999999999999</v>
      </c>
      <c r="D1285" s="236">
        <f t="shared" si="39"/>
        <v>-0.28985507246376807</v>
      </c>
      <c r="E1285" s="235">
        <v>0.81200000000000006</v>
      </c>
      <c r="F1285" s="236">
        <f t="shared" si="38"/>
        <v>-0.21545893719806752</v>
      </c>
      <c r="G1285" s="184"/>
      <c r="H1285" s="184"/>
      <c r="I1285" s="228"/>
      <c r="K1285" s="228"/>
      <c r="M1285" s="228"/>
    </row>
    <row r="1286" spans="1:13" x14ac:dyDescent="0.2">
      <c r="A1286" s="224" t="s">
        <v>3942</v>
      </c>
      <c r="B1286" s="225">
        <v>0.72199999999999998</v>
      </c>
      <c r="C1286" s="226">
        <v>0.59</v>
      </c>
      <c r="D1286" s="227">
        <f t="shared" si="39"/>
        <v>-0.18282548476454297</v>
      </c>
      <c r="E1286" s="226">
        <v>0.624</v>
      </c>
      <c r="F1286" s="227">
        <f t="shared" si="38"/>
        <v>-0.13573407202216059</v>
      </c>
      <c r="G1286" s="184"/>
      <c r="H1286" s="184"/>
      <c r="I1286" s="228"/>
      <c r="K1286" s="228"/>
      <c r="M1286" s="228"/>
    </row>
    <row r="1287" spans="1:13" x14ac:dyDescent="0.2">
      <c r="A1287" s="224" t="s">
        <v>3943</v>
      </c>
      <c r="B1287" s="225">
        <v>0.75800000000000001</v>
      </c>
      <c r="C1287" s="226">
        <v>0.72499999999999998</v>
      </c>
      <c r="D1287" s="227">
        <f t="shared" si="39"/>
        <v>-4.3535620052770452E-2</v>
      </c>
      <c r="E1287" s="226">
        <v>0.73499999999999999</v>
      </c>
      <c r="F1287" s="227">
        <f t="shared" si="38"/>
        <v>-3.0343007915567322E-2</v>
      </c>
      <c r="G1287" s="184"/>
      <c r="H1287" s="184"/>
      <c r="I1287" s="228"/>
      <c r="K1287" s="228"/>
      <c r="M1287" s="228"/>
    </row>
    <row r="1288" spans="1:13" x14ac:dyDescent="0.2">
      <c r="A1288" s="224" t="s">
        <v>3944</v>
      </c>
      <c r="B1288" s="225">
        <v>0.72199999999999998</v>
      </c>
      <c r="C1288" s="226">
        <v>0.60399999999999998</v>
      </c>
      <c r="D1288" s="227">
        <f t="shared" si="39"/>
        <v>-0.16343490304709141</v>
      </c>
      <c r="E1288" s="226">
        <v>0.63500000000000001</v>
      </c>
      <c r="F1288" s="227">
        <f t="shared" si="38"/>
        <v>-0.12049861495844871</v>
      </c>
      <c r="G1288" s="184"/>
      <c r="H1288" s="184"/>
      <c r="I1288" s="228"/>
      <c r="K1288" s="228"/>
      <c r="M1288" s="228"/>
    </row>
    <row r="1289" spans="1:13" x14ac:dyDescent="0.2">
      <c r="A1289" s="224" t="s">
        <v>3945</v>
      </c>
      <c r="B1289" s="225">
        <v>0.72199999999999998</v>
      </c>
      <c r="C1289" s="226">
        <v>0.60399999999999998</v>
      </c>
      <c r="D1289" s="227">
        <f t="shared" si="39"/>
        <v>-0.16343490304709141</v>
      </c>
      <c r="E1289" s="226">
        <v>0.63500000000000001</v>
      </c>
      <c r="F1289" s="227">
        <f t="shared" si="38"/>
        <v>-0.12049861495844871</v>
      </c>
      <c r="G1289" s="184"/>
      <c r="H1289" s="184"/>
      <c r="I1289" s="228"/>
      <c r="K1289" s="228"/>
      <c r="M1289" s="228"/>
    </row>
    <row r="1290" spans="1:13" x14ac:dyDescent="0.2">
      <c r="A1290" s="224" t="s">
        <v>3946</v>
      </c>
      <c r="B1290" s="225">
        <v>0.75800000000000001</v>
      </c>
      <c r="C1290" s="226">
        <v>0.73899999999999999</v>
      </c>
      <c r="D1290" s="227">
        <f t="shared" si="39"/>
        <v>-2.5065963060686092E-2</v>
      </c>
      <c r="E1290" s="226">
        <v>0.746</v>
      </c>
      <c r="F1290" s="227">
        <f t="shared" si="38"/>
        <v>-1.5831134564643801E-2</v>
      </c>
      <c r="G1290" s="184"/>
      <c r="H1290" s="184"/>
      <c r="I1290" s="228"/>
      <c r="K1290" s="228"/>
      <c r="M1290" s="228"/>
    </row>
    <row r="1291" spans="1:13" x14ac:dyDescent="0.2">
      <c r="A1291" s="224" t="s">
        <v>3947</v>
      </c>
      <c r="B1291" s="225">
        <v>0.75800000000000001</v>
      </c>
      <c r="C1291" s="226">
        <v>0.67100000000000004</v>
      </c>
      <c r="D1291" s="227">
        <f t="shared" si="39"/>
        <v>-0.11477572559366755</v>
      </c>
      <c r="E1291" s="226">
        <v>0.69499999999999995</v>
      </c>
      <c r="F1291" s="227">
        <f t="shared" ref="F1291:F1354" si="40">E1291/B1291-1</f>
        <v>-8.3113456464380064E-2</v>
      </c>
      <c r="G1291" s="184"/>
      <c r="H1291" s="184"/>
      <c r="I1291" s="228"/>
      <c r="K1291" s="228"/>
      <c r="M1291" s="228"/>
    </row>
    <row r="1292" spans="1:13" x14ac:dyDescent="0.2">
      <c r="A1292" s="224" t="s">
        <v>3948</v>
      </c>
      <c r="B1292" s="225">
        <v>0.75800000000000001</v>
      </c>
      <c r="C1292" s="226">
        <v>0.67100000000000004</v>
      </c>
      <c r="D1292" s="227">
        <f t="shared" ref="D1292:D1355" si="41">C1292/B1292-1</f>
        <v>-0.11477572559366755</v>
      </c>
      <c r="E1292" s="226">
        <v>0.69499999999999995</v>
      </c>
      <c r="F1292" s="227">
        <f t="shared" si="40"/>
        <v>-8.3113456464380064E-2</v>
      </c>
      <c r="G1292" s="184"/>
      <c r="H1292" s="184"/>
      <c r="I1292" s="228"/>
      <c r="K1292" s="228"/>
      <c r="M1292" s="228"/>
    </row>
    <row r="1293" spans="1:13" x14ac:dyDescent="0.2">
      <c r="A1293" s="224" t="s">
        <v>3949</v>
      </c>
      <c r="B1293" s="225">
        <v>0.75800000000000001</v>
      </c>
      <c r="C1293" s="226">
        <v>0.67100000000000004</v>
      </c>
      <c r="D1293" s="227">
        <f t="shared" si="41"/>
        <v>-0.11477572559366755</v>
      </c>
      <c r="E1293" s="226">
        <v>0.69499999999999995</v>
      </c>
      <c r="F1293" s="227">
        <f t="shared" si="40"/>
        <v>-8.3113456464380064E-2</v>
      </c>
      <c r="G1293" s="184"/>
      <c r="H1293" s="184"/>
      <c r="I1293" s="228"/>
      <c r="K1293" s="228"/>
      <c r="M1293" s="228"/>
    </row>
    <row r="1294" spans="1:13" x14ac:dyDescent="0.2">
      <c r="A1294" s="224" t="s">
        <v>3950</v>
      </c>
      <c r="B1294" s="225">
        <v>0.79600000000000004</v>
      </c>
      <c r="C1294" s="226">
        <v>0.64800000000000002</v>
      </c>
      <c r="D1294" s="227">
        <f t="shared" si="41"/>
        <v>-0.18592964824120606</v>
      </c>
      <c r="E1294" s="226">
        <v>0.68700000000000006</v>
      </c>
      <c r="F1294" s="227">
        <f t="shared" si="40"/>
        <v>-0.13693467336683418</v>
      </c>
      <c r="G1294" s="184"/>
      <c r="H1294" s="184"/>
      <c r="I1294" s="228"/>
      <c r="K1294" s="228"/>
      <c r="M1294" s="228"/>
    </row>
    <row r="1295" spans="1:13" x14ac:dyDescent="0.2">
      <c r="A1295" s="224" t="s">
        <v>3951</v>
      </c>
      <c r="B1295" s="225">
        <v>0.79600000000000004</v>
      </c>
      <c r="C1295" s="226">
        <v>0.65900000000000003</v>
      </c>
      <c r="D1295" s="227">
        <f t="shared" si="41"/>
        <v>-0.17211055276381915</v>
      </c>
      <c r="E1295" s="226">
        <v>0.69499999999999995</v>
      </c>
      <c r="F1295" s="227">
        <f t="shared" si="40"/>
        <v>-0.12688442211055284</v>
      </c>
      <c r="G1295" s="184"/>
      <c r="H1295" s="184"/>
      <c r="I1295" s="228"/>
      <c r="K1295" s="228"/>
      <c r="M1295" s="228"/>
    </row>
    <row r="1296" spans="1:13" x14ac:dyDescent="0.2">
      <c r="A1296" s="224" t="s">
        <v>3952</v>
      </c>
      <c r="B1296" s="225">
        <v>0.96799999999999997</v>
      </c>
      <c r="C1296" s="226">
        <v>0.67100000000000004</v>
      </c>
      <c r="D1296" s="227">
        <f t="shared" si="41"/>
        <v>-0.30681818181818177</v>
      </c>
      <c r="E1296" s="226">
        <v>0.747</v>
      </c>
      <c r="F1296" s="227">
        <f t="shared" si="40"/>
        <v>-0.22830578512396693</v>
      </c>
      <c r="G1296" s="184"/>
      <c r="H1296" s="184"/>
      <c r="I1296" s="228"/>
      <c r="K1296" s="228"/>
      <c r="M1296" s="228"/>
    </row>
    <row r="1297" spans="1:13" x14ac:dyDescent="0.2">
      <c r="A1297" s="224" t="s">
        <v>3953</v>
      </c>
      <c r="B1297" s="225">
        <v>1.016</v>
      </c>
      <c r="C1297" s="226">
        <v>0.65300000000000002</v>
      </c>
      <c r="D1297" s="227">
        <f t="shared" si="41"/>
        <v>-0.35728346456692917</v>
      </c>
      <c r="E1297" s="226">
        <v>0.745</v>
      </c>
      <c r="F1297" s="227">
        <f t="shared" si="40"/>
        <v>-0.2667322834645669</v>
      </c>
      <c r="G1297" s="184"/>
      <c r="H1297" s="184"/>
      <c r="I1297" s="228"/>
      <c r="K1297" s="228"/>
      <c r="M1297" s="228"/>
    </row>
    <row r="1298" spans="1:13" x14ac:dyDescent="0.2">
      <c r="A1298" s="224" t="s">
        <v>3954</v>
      </c>
      <c r="B1298" s="225">
        <v>0.75700000000000001</v>
      </c>
      <c r="C1298" s="226">
        <v>0.60499999999999998</v>
      </c>
      <c r="D1298" s="227">
        <f t="shared" si="41"/>
        <v>-0.20079260237780716</v>
      </c>
      <c r="E1298" s="226">
        <v>0.64400000000000002</v>
      </c>
      <c r="F1298" s="227">
        <f t="shared" si="40"/>
        <v>-0.14927344782034346</v>
      </c>
      <c r="G1298" s="184"/>
      <c r="H1298" s="184"/>
      <c r="I1298" s="228"/>
      <c r="K1298" s="228"/>
      <c r="M1298" s="228"/>
    </row>
    <row r="1299" spans="1:13" x14ac:dyDescent="0.2">
      <c r="A1299" s="224" t="s">
        <v>3955</v>
      </c>
      <c r="B1299" s="225">
        <v>0.75700000000000001</v>
      </c>
      <c r="C1299" s="226">
        <v>0.60499999999999998</v>
      </c>
      <c r="D1299" s="227">
        <f t="shared" si="41"/>
        <v>-0.20079260237780716</v>
      </c>
      <c r="E1299" s="226">
        <v>0.64400000000000002</v>
      </c>
      <c r="F1299" s="227">
        <f t="shared" si="40"/>
        <v>-0.14927344782034346</v>
      </c>
      <c r="G1299" s="184"/>
      <c r="H1299" s="184"/>
      <c r="I1299" s="228"/>
      <c r="K1299" s="228"/>
      <c r="M1299" s="228"/>
    </row>
    <row r="1300" spans="1:13" x14ac:dyDescent="0.2">
      <c r="A1300" s="224" t="s">
        <v>3956</v>
      </c>
      <c r="B1300" s="225">
        <v>0.68600000000000005</v>
      </c>
      <c r="C1300" s="226">
        <v>0.59699999999999998</v>
      </c>
      <c r="D1300" s="227">
        <f t="shared" si="41"/>
        <v>-0.12973760932944622</v>
      </c>
      <c r="E1300" s="226">
        <v>0.62</v>
      </c>
      <c r="F1300" s="227">
        <f t="shared" si="40"/>
        <v>-9.6209912536443176E-2</v>
      </c>
      <c r="G1300" s="184"/>
      <c r="H1300" s="184"/>
      <c r="I1300" s="228"/>
      <c r="K1300" s="228"/>
      <c r="M1300" s="228"/>
    </row>
    <row r="1301" spans="1:13" x14ac:dyDescent="0.2">
      <c r="A1301" s="224" t="s">
        <v>3957</v>
      </c>
      <c r="B1301" s="225">
        <v>0.72199999999999998</v>
      </c>
      <c r="C1301" s="226">
        <v>0.59699999999999998</v>
      </c>
      <c r="D1301" s="227">
        <f t="shared" si="41"/>
        <v>-0.17313019390581719</v>
      </c>
      <c r="E1301" s="226">
        <v>0.63</v>
      </c>
      <c r="F1301" s="227">
        <f t="shared" si="40"/>
        <v>-0.12742382271468145</v>
      </c>
      <c r="G1301" s="184"/>
      <c r="H1301" s="184"/>
      <c r="I1301" s="228"/>
      <c r="K1301" s="228"/>
      <c r="M1301" s="228"/>
    </row>
    <row r="1302" spans="1:13" x14ac:dyDescent="0.2">
      <c r="A1302" s="224" t="s">
        <v>3958</v>
      </c>
      <c r="B1302" s="225">
        <v>0.75800000000000001</v>
      </c>
      <c r="C1302" s="226">
        <v>0.59699999999999998</v>
      </c>
      <c r="D1302" s="227">
        <f t="shared" si="41"/>
        <v>-0.21240105540897103</v>
      </c>
      <c r="E1302" s="226">
        <v>0.63900000000000001</v>
      </c>
      <c r="F1302" s="227">
        <f t="shared" si="40"/>
        <v>-0.15699208443271762</v>
      </c>
      <c r="G1302" s="184"/>
      <c r="H1302" s="184"/>
      <c r="I1302" s="228"/>
      <c r="K1302" s="228"/>
      <c r="M1302" s="228"/>
    </row>
    <row r="1303" spans="1:13" x14ac:dyDescent="0.2">
      <c r="A1303" s="224" t="s">
        <v>3959</v>
      </c>
      <c r="B1303" s="225">
        <v>0.75800000000000001</v>
      </c>
      <c r="C1303" s="226">
        <v>0.62</v>
      </c>
      <c r="D1303" s="227">
        <f t="shared" si="41"/>
        <v>-0.18205804749340371</v>
      </c>
      <c r="E1303" s="226">
        <v>0.65600000000000003</v>
      </c>
      <c r="F1303" s="227">
        <f t="shared" si="40"/>
        <v>-0.13456464379947231</v>
      </c>
      <c r="G1303" s="184"/>
      <c r="H1303" s="184"/>
      <c r="I1303" s="228"/>
      <c r="K1303" s="228"/>
      <c r="M1303" s="228"/>
    </row>
    <row r="1304" spans="1:13" x14ac:dyDescent="0.2">
      <c r="A1304" s="224" t="s">
        <v>3960</v>
      </c>
      <c r="B1304" s="225">
        <v>0.96799999999999997</v>
      </c>
      <c r="C1304" s="226">
        <v>0.69799999999999995</v>
      </c>
      <c r="D1304" s="227">
        <f t="shared" si="41"/>
        <v>-0.27892561983471076</v>
      </c>
      <c r="E1304" s="226">
        <v>0.76700000000000002</v>
      </c>
      <c r="F1304" s="227">
        <f t="shared" si="40"/>
        <v>-0.2076446280991735</v>
      </c>
      <c r="G1304" s="184"/>
      <c r="H1304" s="184"/>
      <c r="I1304" s="228"/>
      <c r="K1304" s="228"/>
      <c r="M1304" s="228"/>
    </row>
    <row r="1305" spans="1:13" x14ac:dyDescent="0.2">
      <c r="A1305" s="224" t="s">
        <v>3961</v>
      </c>
      <c r="B1305" s="225">
        <v>0.72199999999999998</v>
      </c>
      <c r="C1305" s="226">
        <v>0.61899999999999999</v>
      </c>
      <c r="D1305" s="227">
        <f t="shared" si="41"/>
        <v>-0.14265927977839332</v>
      </c>
      <c r="E1305" s="226">
        <v>0.64600000000000002</v>
      </c>
      <c r="F1305" s="227">
        <f t="shared" si="40"/>
        <v>-0.10526315789473684</v>
      </c>
      <c r="G1305" s="184"/>
      <c r="H1305" s="184"/>
      <c r="I1305" s="228"/>
      <c r="K1305" s="228"/>
      <c r="M1305" s="228"/>
    </row>
    <row r="1306" spans="1:13" x14ac:dyDescent="0.2">
      <c r="A1306" s="224" t="s">
        <v>3962</v>
      </c>
      <c r="B1306" s="225">
        <v>0.75800000000000001</v>
      </c>
      <c r="C1306" s="226">
        <v>0.60699999999999998</v>
      </c>
      <c r="D1306" s="227">
        <f t="shared" si="41"/>
        <v>-0.19920844327176779</v>
      </c>
      <c r="E1306" s="226">
        <v>0.64700000000000002</v>
      </c>
      <c r="F1306" s="227">
        <f t="shared" si="40"/>
        <v>-0.14643799472295516</v>
      </c>
      <c r="G1306" s="184"/>
      <c r="H1306" s="184"/>
      <c r="I1306" s="228"/>
      <c r="K1306" s="228"/>
      <c r="M1306" s="228"/>
    </row>
    <row r="1307" spans="1:13" x14ac:dyDescent="0.2">
      <c r="A1307" s="224" t="s">
        <v>3963</v>
      </c>
      <c r="B1307" s="225">
        <v>0.75800000000000001</v>
      </c>
      <c r="C1307" s="226">
        <v>0.63800000000000001</v>
      </c>
      <c r="D1307" s="227">
        <f t="shared" si="41"/>
        <v>-0.15831134564643801</v>
      </c>
      <c r="E1307" s="226">
        <v>0.67</v>
      </c>
      <c r="F1307" s="227">
        <f t="shared" si="40"/>
        <v>-0.11609498680738783</v>
      </c>
      <c r="G1307" s="184"/>
      <c r="H1307" s="184"/>
      <c r="I1307" s="228"/>
      <c r="K1307" s="228"/>
      <c r="M1307" s="228"/>
    </row>
    <row r="1308" spans="1:13" x14ac:dyDescent="0.2">
      <c r="A1308" s="224" t="s">
        <v>3964</v>
      </c>
      <c r="B1308" s="225">
        <v>0.72099999999999997</v>
      </c>
      <c r="C1308" s="226">
        <v>0.60399999999999998</v>
      </c>
      <c r="D1308" s="227">
        <f t="shared" si="41"/>
        <v>-0.16227461858529824</v>
      </c>
      <c r="E1308" s="226">
        <v>0.63500000000000001</v>
      </c>
      <c r="F1308" s="227">
        <f t="shared" si="40"/>
        <v>-0.11927877947295418</v>
      </c>
      <c r="G1308" s="184"/>
      <c r="H1308" s="184"/>
      <c r="I1308" s="228"/>
      <c r="K1308" s="228"/>
      <c r="M1308" s="228"/>
    </row>
    <row r="1309" spans="1:13" x14ac:dyDescent="0.2">
      <c r="A1309" s="224" t="s">
        <v>3965</v>
      </c>
      <c r="B1309" s="225">
        <v>0.68600000000000005</v>
      </c>
      <c r="C1309" s="226">
        <v>0.59299999999999997</v>
      </c>
      <c r="D1309" s="227">
        <f t="shared" si="41"/>
        <v>-0.13556851311953366</v>
      </c>
      <c r="E1309" s="226">
        <v>0.61799999999999999</v>
      </c>
      <c r="F1309" s="227">
        <f t="shared" si="40"/>
        <v>-9.9125364431487006E-2</v>
      </c>
      <c r="G1309" s="184"/>
      <c r="H1309" s="184"/>
      <c r="I1309" s="228"/>
      <c r="K1309" s="228"/>
      <c r="M1309" s="228"/>
    </row>
    <row r="1310" spans="1:13" x14ac:dyDescent="0.2">
      <c r="A1310" s="224" t="s">
        <v>3966</v>
      </c>
      <c r="B1310" s="225">
        <v>0.72099999999999997</v>
      </c>
      <c r="C1310" s="226">
        <v>0.60399999999999998</v>
      </c>
      <c r="D1310" s="227">
        <f t="shared" si="41"/>
        <v>-0.16227461858529824</v>
      </c>
      <c r="E1310" s="226">
        <v>0.63500000000000001</v>
      </c>
      <c r="F1310" s="227">
        <f t="shared" si="40"/>
        <v>-0.11927877947295418</v>
      </c>
      <c r="G1310" s="184"/>
      <c r="H1310" s="184"/>
      <c r="I1310" s="228"/>
      <c r="K1310" s="228"/>
      <c r="M1310" s="228"/>
    </row>
    <row r="1311" spans="1:13" x14ac:dyDescent="0.2">
      <c r="A1311" s="224" t="s">
        <v>3967</v>
      </c>
      <c r="B1311" s="225">
        <v>0.72099999999999997</v>
      </c>
      <c r="C1311" s="226">
        <v>0.60399999999999998</v>
      </c>
      <c r="D1311" s="227">
        <f t="shared" si="41"/>
        <v>-0.16227461858529824</v>
      </c>
      <c r="E1311" s="226">
        <v>0.63500000000000001</v>
      </c>
      <c r="F1311" s="227">
        <f t="shared" si="40"/>
        <v>-0.11927877947295418</v>
      </c>
      <c r="G1311" s="184"/>
      <c r="H1311" s="184"/>
      <c r="I1311" s="228"/>
      <c r="K1311" s="228"/>
      <c r="M1311" s="228"/>
    </row>
    <row r="1312" spans="1:13" x14ac:dyDescent="0.2">
      <c r="A1312" s="224" t="s">
        <v>3968</v>
      </c>
      <c r="B1312" s="225">
        <v>0.68600000000000005</v>
      </c>
      <c r="C1312" s="226">
        <v>0.58699999999999997</v>
      </c>
      <c r="D1312" s="227">
        <f t="shared" si="41"/>
        <v>-0.14431486880466482</v>
      </c>
      <c r="E1312" s="226">
        <v>0.61399999999999999</v>
      </c>
      <c r="F1312" s="227">
        <f t="shared" si="40"/>
        <v>-0.10495626822157444</v>
      </c>
      <c r="G1312" s="184"/>
      <c r="H1312" s="184"/>
      <c r="I1312" s="228"/>
      <c r="K1312" s="228"/>
      <c r="M1312" s="228"/>
    </row>
    <row r="1313" spans="1:13" x14ac:dyDescent="0.2">
      <c r="A1313" s="224" t="s">
        <v>3969</v>
      </c>
      <c r="B1313" s="225">
        <v>0.72199999999999998</v>
      </c>
      <c r="C1313" s="226">
        <v>0.626</v>
      </c>
      <c r="D1313" s="227">
        <f t="shared" si="41"/>
        <v>-0.13296398891966754</v>
      </c>
      <c r="E1313" s="226">
        <v>0.65100000000000002</v>
      </c>
      <c r="F1313" s="227">
        <f t="shared" si="40"/>
        <v>-9.8337950138504104E-2</v>
      </c>
      <c r="G1313" s="184"/>
      <c r="H1313" s="184"/>
      <c r="I1313" s="228"/>
      <c r="K1313" s="228"/>
      <c r="M1313" s="228"/>
    </row>
    <row r="1314" spans="1:13" x14ac:dyDescent="0.2">
      <c r="A1314" s="224" t="s">
        <v>3970</v>
      </c>
      <c r="B1314" s="225">
        <v>0.92200000000000004</v>
      </c>
      <c r="C1314" s="226">
        <v>0.66200000000000003</v>
      </c>
      <c r="D1314" s="227">
        <f t="shared" si="41"/>
        <v>-0.28199566160520606</v>
      </c>
      <c r="E1314" s="226">
        <v>0.72899999999999998</v>
      </c>
      <c r="F1314" s="227">
        <f t="shared" si="40"/>
        <v>-0.20932754880694149</v>
      </c>
      <c r="G1314" s="184"/>
      <c r="H1314" s="184"/>
      <c r="I1314" s="228"/>
      <c r="K1314" s="228"/>
      <c r="M1314" s="228"/>
    </row>
    <row r="1315" spans="1:13" x14ac:dyDescent="0.2">
      <c r="A1315" s="224" t="s">
        <v>3971</v>
      </c>
      <c r="B1315" s="225">
        <v>0.79600000000000004</v>
      </c>
      <c r="C1315" s="226">
        <v>0.65600000000000003</v>
      </c>
      <c r="D1315" s="227">
        <f t="shared" si="41"/>
        <v>-0.17587939698492461</v>
      </c>
      <c r="E1315" s="226">
        <v>0.69299999999999995</v>
      </c>
      <c r="F1315" s="227">
        <f t="shared" si="40"/>
        <v>-0.12939698492462326</v>
      </c>
      <c r="G1315" s="184"/>
      <c r="H1315" s="184"/>
      <c r="I1315" s="228"/>
      <c r="K1315" s="228"/>
      <c r="M1315" s="228"/>
    </row>
    <row r="1316" spans="1:13" x14ac:dyDescent="0.2">
      <c r="A1316" s="224" t="s">
        <v>3972</v>
      </c>
      <c r="B1316" s="225">
        <v>0.75800000000000001</v>
      </c>
      <c r="C1316" s="226">
        <v>0.63</v>
      </c>
      <c r="D1316" s="227">
        <f t="shared" si="41"/>
        <v>-0.16886543535620058</v>
      </c>
      <c r="E1316" s="226">
        <v>0.66300000000000003</v>
      </c>
      <c r="F1316" s="227">
        <f t="shared" si="40"/>
        <v>-0.12532981530343001</v>
      </c>
      <c r="G1316" s="184"/>
      <c r="H1316" s="184"/>
      <c r="I1316" s="228"/>
      <c r="K1316" s="228"/>
      <c r="M1316" s="228"/>
    </row>
    <row r="1317" spans="1:13" x14ac:dyDescent="0.2">
      <c r="A1317" s="224" t="s">
        <v>3973</v>
      </c>
      <c r="B1317" s="225">
        <v>0.72199999999999998</v>
      </c>
      <c r="C1317" s="226">
        <v>0.61199999999999999</v>
      </c>
      <c r="D1317" s="227">
        <f t="shared" si="41"/>
        <v>-0.1523545706371191</v>
      </c>
      <c r="E1317" s="226">
        <v>0.64100000000000001</v>
      </c>
      <c r="F1317" s="227">
        <f t="shared" si="40"/>
        <v>-0.11218836565096946</v>
      </c>
      <c r="G1317" s="184"/>
      <c r="H1317" s="184"/>
      <c r="I1317" s="228"/>
      <c r="K1317" s="228"/>
      <c r="M1317" s="228"/>
    </row>
    <row r="1318" spans="1:13" x14ac:dyDescent="0.2">
      <c r="A1318" s="224" t="s">
        <v>3974</v>
      </c>
      <c r="B1318" s="225">
        <v>0.72199999999999998</v>
      </c>
      <c r="C1318" s="226">
        <v>0.61199999999999999</v>
      </c>
      <c r="D1318" s="227">
        <f t="shared" si="41"/>
        <v>-0.1523545706371191</v>
      </c>
      <c r="E1318" s="226">
        <v>0.64100000000000001</v>
      </c>
      <c r="F1318" s="227">
        <f t="shared" si="40"/>
        <v>-0.11218836565096946</v>
      </c>
      <c r="G1318" s="184"/>
      <c r="H1318" s="184"/>
      <c r="I1318" s="228"/>
      <c r="K1318" s="228"/>
      <c r="M1318" s="228"/>
    </row>
    <row r="1319" spans="1:13" x14ac:dyDescent="0.2">
      <c r="A1319" s="224" t="s">
        <v>3975</v>
      </c>
      <c r="B1319" s="225">
        <v>0.72199999999999998</v>
      </c>
      <c r="C1319" s="226">
        <v>0.60899999999999999</v>
      </c>
      <c r="D1319" s="227">
        <f t="shared" si="41"/>
        <v>-0.15650969529085867</v>
      </c>
      <c r="E1319" s="226">
        <v>0.63900000000000001</v>
      </c>
      <c r="F1319" s="227">
        <f t="shared" si="40"/>
        <v>-0.11495844875346251</v>
      </c>
      <c r="G1319" s="184"/>
      <c r="H1319" s="184"/>
      <c r="I1319" s="228"/>
      <c r="K1319" s="228"/>
      <c r="M1319" s="228"/>
    </row>
    <row r="1320" spans="1:13" x14ac:dyDescent="0.2">
      <c r="A1320" s="224" t="s">
        <v>3976</v>
      </c>
      <c r="B1320" s="225">
        <v>0.72199999999999998</v>
      </c>
      <c r="C1320" s="226">
        <v>0.63300000000000001</v>
      </c>
      <c r="D1320" s="227">
        <f t="shared" si="41"/>
        <v>-0.12326869806094176</v>
      </c>
      <c r="E1320" s="226">
        <v>0.65700000000000003</v>
      </c>
      <c r="F1320" s="227">
        <f t="shared" si="40"/>
        <v>-9.0027700831024848E-2</v>
      </c>
      <c r="G1320" s="184"/>
      <c r="H1320" s="184"/>
      <c r="I1320" s="228"/>
      <c r="K1320" s="228"/>
      <c r="M1320" s="228"/>
    </row>
    <row r="1321" spans="1:13" x14ac:dyDescent="0.2">
      <c r="A1321" s="224" t="s">
        <v>3977</v>
      </c>
      <c r="B1321" s="225">
        <v>0.72199999999999998</v>
      </c>
      <c r="C1321" s="226">
        <v>0.60699999999999998</v>
      </c>
      <c r="D1321" s="227">
        <f t="shared" si="41"/>
        <v>-0.15927977839335183</v>
      </c>
      <c r="E1321" s="226">
        <v>0.63700000000000001</v>
      </c>
      <c r="F1321" s="227">
        <f t="shared" si="40"/>
        <v>-0.11772853185595566</v>
      </c>
      <c r="G1321" s="184"/>
      <c r="H1321" s="184"/>
      <c r="I1321" s="228"/>
      <c r="K1321" s="228"/>
      <c r="M1321" s="228"/>
    </row>
    <row r="1322" spans="1:13" x14ac:dyDescent="0.2">
      <c r="A1322" s="224" t="s">
        <v>3978</v>
      </c>
      <c r="B1322" s="225">
        <v>0.96799999999999997</v>
      </c>
      <c r="C1322" s="226">
        <v>0.73</v>
      </c>
      <c r="D1322" s="227">
        <f t="shared" si="41"/>
        <v>-0.24586776859504134</v>
      </c>
      <c r="E1322" s="226">
        <v>0.79100000000000004</v>
      </c>
      <c r="F1322" s="227">
        <f t="shared" si="40"/>
        <v>-0.18285123966942141</v>
      </c>
      <c r="G1322" s="184"/>
      <c r="H1322" s="184"/>
      <c r="I1322" s="228"/>
      <c r="K1322" s="228"/>
      <c r="M1322" s="228"/>
    </row>
    <row r="1323" spans="1:13" x14ac:dyDescent="0.2">
      <c r="A1323" s="224" t="s">
        <v>3979</v>
      </c>
      <c r="B1323" s="225">
        <v>0.72199999999999998</v>
      </c>
      <c r="C1323" s="226">
        <v>0.64200000000000002</v>
      </c>
      <c r="D1323" s="227">
        <f t="shared" si="41"/>
        <v>-0.11080332409972293</v>
      </c>
      <c r="E1323" s="226">
        <v>0.66300000000000003</v>
      </c>
      <c r="F1323" s="227">
        <f t="shared" si="40"/>
        <v>-8.1717451523545592E-2</v>
      </c>
      <c r="G1323" s="184"/>
      <c r="H1323" s="184"/>
      <c r="I1323" s="228"/>
      <c r="K1323" s="228"/>
      <c r="M1323" s="228"/>
    </row>
    <row r="1324" spans="1:13" x14ac:dyDescent="0.2">
      <c r="A1324" s="224" t="s">
        <v>3980</v>
      </c>
      <c r="B1324" s="225">
        <v>0.72199999999999998</v>
      </c>
      <c r="C1324" s="226">
        <v>0.64200000000000002</v>
      </c>
      <c r="D1324" s="227">
        <f t="shared" si="41"/>
        <v>-0.11080332409972293</v>
      </c>
      <c r="E1324" s="226">
        <v>0.66300000000000003</v>
      </c>
      <c r="F1324" s="227">
        <f t="shared" si="40"/>
        <v>-8.1717451523545592E-2</v>
      </c>
      <c r="G1324" s="184"/>
      <c r="H1324" s="184"/>
      <c r="I1324" s="228"/>
      <c r="K1324" s="228"/>
      <c r="M1324" s="228"/>
    </row>
    <row r="1325" spans="1:13" x14ac:dyDescent="0.2">
      <c r="A1325" s="224" t="s">
        <v>3981</v>
      </c>
      <c r="B1325" s="225">
        <v>0.72099999999999997</v>
      </c>
      <c r="C1325" s="226">
        <v>0.58099999999999996</v>
      </c>
      <c r="D1325" s="227">
        <f t="shared" si="41"/>
        <v>-0.19417475728155342</v>
      </c>
      <c r="E1325" s="226">
        <v>0.61699999999999999</v>
      </c>
      <c r="F1325" s="227">
        <f t="shared" si="40"/>
        <v>-0.14424410540915389</v>
      </c>
      <c r="G1325" s="184"/>
      <c r="H1325" s="184"/>
      <c r="I1325" s="228"/>
      <c r="K1325" s="228"/>
      <c r="M1325" s="228"/>
    </row>
    <row r="1326" spans="1:13" x14ac:dyDescent="0.2">
      <c r="A1326" s="224" t="s">
        <v>3982</v>
      </c>
      <c r="B1326" s="225">
        <v>0.72099999999999997</v>
      </c>
      <c r="C1326" s="226">
        <v>0.59299999999999997</v>
      </c>
      <c r="D1326" s="227">
        <f t="shared" si="41"/>
        <v>-0.17753120665742028</v>
      </c>
      <c r="E1326" s="226">
        <v>0.626</v>
      </c>
      <c r="F1326" s="227">
        <f t="shared" si="40"/>
        <v>-0.13176144244105403</v>
      </c>
      <c r="G1326" s="184"/>
      <c r="H1326" s="184"/>
      <c r="I1326" s="228"/>
      <c r="K1326" s="228"/>
      <c r="M1326" s="228"/>
    </row>
    <row r="1327" spans="1:13" x14ac:dyDescent="0.2">
      <c r="A1327" s="224" t="s">
        <v>3983</v>
      </c>
      <c r="B1327" s="225">
        <v>0.72099999999999997</v>
      </c>
      <c r="C1327" s="226">
        <v>0.59299999999999997</v>
      </c>
      <c r="D1327" s="227">
        <f t="shared" si="41"/>
        <v>-0.17753120665742028</v>
      </c>
      <c r="E1327" s="226">
        <v>0.626</v>
      </c>
      <c r="F1327" s="227">
        <f t="shared" si="40"/>
        <v>-0.13176144244105403</v>
      </c>
      <c r="G1327" s="184"/>
      <c r="H1327" s="184"/>
      <c r="I1327" s="228"/>
      <c r="K1327" s="228"/>
      <c r="M1327" s="228"/>
    </row>
    <row r="1328" spans="1:13" x14ac:dyDescent="0.2">
      <c r="A1328" s="224" t="s">
        <v>3984</v>
      </c>
      <c r="B1328" s="225">
        <v>0.72099999999999997</v>
      </c>
      <c r="C1328" s="226">
        <v>0.57999999999999996</v>
      </c>
      <c r="D1328" s="227">
        <f t="shared" si="41"/>
        <v>-0.19556171983356452</v>
      </c>
      <c r="E1328" s="226">
        <v>0.61699999999999999</v>
      </c>
      <c r="F1328" s="227">
        <f t="shared" si="40"/>
        <v>-0.14424410540915389</v>
      </c>
      <c r="G1328" s="184"/>
      <c r="H1328" s="184"/>
      <c r="I1328" s="228"/>
      <c r="K1328" s="228"/>
      <c r="M1328" s="228"/>
    </row>
    <row r="1329" spans="1:13" x14ac:dyDescent="0.2">
      <c r="A1329" s="224" t="s">
        <v>3985</v>
      </c>
      <c r="B1329" s="225">
        <v>0.72099999999999997</v>
      </c>
      <c r="C1329" s="226">
        <v>0.57999999999999996</v>
      </c>
      <c r="D1329" s="227">
        <f t="shared" si="41"/>
        <v>-0.19556171983356452</v>
      </c>
      <c r="E1329" s="226">
        <v>0.61699999999999999</v>
      </c>
      <c r="F1329" s="227">
        <f t="shared" si="40"/>
        <v>-0.14424410540915389</v>
      </c>
      <c r="G1329" s="184"/>
      <c r="H1329" s="184"/>
      <c r="I1329" s="228"/>
      <c r="K1329" s="228"/>
      <c r="M1329" s="228"/>
    </row>
    <row r="1330" spans="1:13" x14ac:dyDescent="0.2">
      <c r="A1330" s="224" t="s">
        <v>3986</v>
      </c>
      <c r="B1330" s="225">
        <v>0.80700000000000005</v>
      </c>
      <c r="C1330" s="226">
        <v>0.74099999999999999</v>
      </c>
      <c r="D1330" s="227">
        <f t="shared" si="41"/>
        <v>-8.1784386617100413E-2</v>
      </c>
      <c r="E1330" s="226">
        <v>0.75900000000000001</v>
      </c>
      <c r="F1330" s="227">
        <f t="shared" si="40"/>
        <v>-5.9479553903345805E-2</v>
      </c>
      <c r="G1330" s="184"/>
      <c r="H1330" s="184"/>
      <c r="I1330" s="228"/>
      <c r="K1330" s="228"/>
      <c r="M1330" s="228"/>
    </row>
    <row r="1331" spans="1:13" x14ac:dyDescent="0.2">
      <c r="A1331" s="224" t="s">
        <v>3987</v>
      </c>
      <c r="B1331" s="225">
        <v>0.80700000000000005</v>
      </c>
      <c r="C1331" s="226">
        <v>0.74099999999999999</v>
      </c>
      <c r="D1331" s="227">
        <f t="shared" si="41"/>
        <v>-8.1784386617100413E-2</v>
      </c>
      <c r="E1331" s="226">
        <v>0.75900000000000001</v>
      </c>
      <c r="F1331" s="227">
        <f t="shared" si="40"/>
        <v>-5.9479553903345805E-2</v>
      </c>
      <c r="G1331" s="184"/>
      <c r="H1331" s="184"/>
      <c r="I1331" s="228"/>
      <c r="K1331" s="228"/>
      <c r="M1331" s="228"/>
    </row>
    <row r="1332" spans="1:13" x14ac:dyDescent="0.2">
      <c r="A1332" s="224" t="s">
        <v>3988</v>
      </c>
      <c r="B1332" s="225">
        <v>0.84799999999999998</v>
      </c>
      <c r="C1332" s="226">
        <v>0.77600000000000002</v>
      </c>
      <c r="D1332" s="227">
        <f t="shared" si="41"/>
        <v>-8.4905660377358472E-2</v>
      </c>
      <c r="E1332" s="226">
        <v>0.79600000000000004</v>
      </c>
      <c r="F1332" s="227">
        <f t="shared" si="40"/>
        <v>-6.1320754716981063E-2</v>
      </c>
      <c r="G1332" s="184"/>
      <c r="H1332" s="184"/>
      <c r="I1332" s="228"/>
      <c r="K1332" s="228"/>
      <c r="M1332" s="228"/>
    </row>
    <row r="1333" spans="1:13" x14ac:dyDescent="0.2">
      <c r="A1333" s="229" t="s">
        <v>3989</v>
      </c>
      <c r="B1333" s="230">
        <v>0.80700000000000005</v>
      </c>
      <c r="C1333" s="231">
        <v>0.76700000000000002</v>
      </c>
      <c r="D1333" s="232">
        <f t="shared" si="41"/>
        <v>-4.9566294919454856E-2</v>
      </c>
      <c r="E1333" s="231">
        <v>0.77900000000000003</v>
      </c>
      <c r="F1333" s="232">
        <f t="shared" si="40"/>
        <v>-3.4696406443618377E-2</v>
      </c>
      <c r="G1333" s="184"/>
      <c r="H1333" s="184"/>
      <c r="I1333" s="228"/>
      <c r="K1333" s="228"/>
      <c r="M1333" s="228"/>
    </row>
    <row r="1334" spans="1:13" x14ac:dyDescent="0.2">
      <c r="A1334" s="233" t="s">
        <v>3990</v>
      </c>
      <c r="B1334" s="234">
        <v>0.84799999999999998</v>
      </c>
      <c r="C1334" s="235">
        <v>0.80600000000000005</v>
      </c>
      <c r="D1334" s="236">
        <f t="shared" si="41"/>
        <v>-4.9528301886792359E-2</v>
      </c>
      <c r="E1334" s="235">
        <v>0.81799999999999995</v>
      </c>
      <c r="F1334" s="236">
        <f t="shared" si="40"/>
        <v>-3.5377358490566113E-2</v>
      </c>
      <c r="G1334" s="184"/>
      <c r="H1334" s="184"/>
      <c r="I1334" s="228"/>
      <c r="K1334" s="228"/>
      <c r="M1334" s="228"/>
    </row>
    <row r="1335" spans="1:13" x14ac:dyDescent="0.2">
      <c r="A1335" s="224" t="s">
        <v>3991</v>
      </c>
      <c r="B1335" s="225">
        <v>0.84799999999999998</v>
      </c>
      <c r="C1335" s="226">
        <v>0.73899999999999999</v>
      </c>
      <c r="D1335" s="227">
        <f t="shared" si="41"/>
        <v>-0.12853773584905659</v>
      </c>
      <c r="E1335" s="226">
        <v>0.76800000000000002</v>
      </c>
      <c r="F1335" s="227">
        <f t="shared" si="40"/>
        <v>-9.4339622641509413E-2</v>
      </c>
      <c r="G1335" s="184"/>
      <c r="H1335" s="184"/>
      <c r="I1335" s="228"/>
      <c r="K1335" s="228"/>
      <c r="M1335" s="228"/>
    </row>
    <row r="1336" spans="1:13" x14ac:dyDescent="0.2">
      <c r="A1336" s="224" t="s">
        <v>3992</v>
      </c>
      <c r="B1336" s="225">
        <v>0.80700000000000005</v>
      </c>
      <c r="C1336" s="226">
        <v>0.75700000000000001</v>
      </c>
      <c r="D1336" s="227">
        <f t="shared" si="41"/>
        <v>-6.1957868649318515E-2</v>
      </c>
      <c r="E1336" s="226">
        <v>0.77100000000000002</v>
      </c>
      <c r="F1336" s="227">
        <f t="shared" si="40"/>
        <v>-4.4609665427509326E-2</v>
      </c>
      <c r="G1336" s="184"/>
      <c r="H1336" s="184"/>
      <c r="I1336" s="228"/>
      <c r="K1336" s="228"/>
      <c r="M1336" s="228"/>
    </row>
    <row r="1337" spans="1:13" x14ac:dyDescent="0.2">
      <c r="A1337" s="224" t="s">
        <v>3993</v>
      </c>
      <c r="B1337" s="225">
        <v>0.76900000000000002</v>
      </c>
      <c r="C1337" s="226">
        <v>0.70399999999999996</v>
      </c>
      <c r="D1337" s="227">
        <f t="shared" si="41"/>
        <v>-8.4525357607282303E-2</v>
      </c>
      <c r="E1337" s="226">
        <v>0.72199999999999998</v>
      </c>
      <c r="F1337" s="227">
        <f t="shared" si="40"/>
        <v>-6.1118335500650267E-2</v>
      </c>
      <c r="G1337" s="184"/>
      <c r="H1337" s="184"/>
      <c r="I1337" s="228"/>
      <c r="K1337" s="228"/>
      <c r="M1337" s="228"/>
    </row>
    <row r="1338" spans="1:13" x14ac:dyDescent="0.2">
      <c r="A1338" s="224" t="s">
        <v>3994</v>
      </c>
      <c r="B1338" s="225">
        <v>0.84799999999999998</v>
      </c>
      <c r="C1338" s="226">
        <v>0.80900000000000005</v>
      </c>
      <c r="D1338" s="227">
        <f t="shared" si="41"/>
        <v>-4.5990566037735769E-2</v>
      </c>
      <c r="E1338" s="226">
        <v>0.82099999999999995</v>
      </c>
      <c r="F1338" s="227">
        <f t="shared" si="40"/>
        <v>-3.1839622641509413E-2</v>
      </c>
      <c r="G1338" s="184"/>
      <c r="H1338" s="184"/>
      <c r="I1338" s="228"/>
      <c r="K1338" s="228"/>
      <c r="M1338" s="228"/>
    </row>
    <row r="1339" spans="1:13" x14ac:dyDescent="0.2">
      <c r="A1339" s="224" t="s">
        <v>3995</v>
      </c>
      <c r="B1339" s="225">
        <v>0.80700000000000005</v>
      </c>
      <c r="C1339" s="226">
        <v>0.73199999999999998</v>
      </c>
      <c r="D1339" s="227">
        <f t="shared" si="41"/>
        <v>-9.2936802973977772E-2</v>
      </c>
      <c r="E1339" s="226">
        <v>0.753</v>
      </c>
      <c r="F1339" s="227">
        <f t="shared" si="40"/>
        <v>-6.6914498141264045E-2</v>
      </c>
      <c r="G1339" s="184"/>
      <c r="H1339" s="184"/>
      <c r="I1339" s="228"/>
      <c r="K1339" s="228"/>
      <c r="M1339" s="228"/>
    </row>
    <row r="1340" spans="1:13" x14ac:dyDescent="0.2">
      <c r="A1340" s="224" t="s">
        <v>3996</v>
      </c>
      <c r="B1340" s="225">
        <v>0.83899999999999997</v>
      </c>
      <c r="C1340" s="226">
        <v>0.8</v>
      </c>
      <c r="D1340" s="227">
        <f t="shared" si="41"/>
        <v>-4.6483909415971358E-2</v>
      </c>
      <c r="E1340" s="226">
        <v>0.81200000000000006</v>
      </c>
      <c r="F1340" s="227">
        <f t="shared" si="40"/>
        <v>-3.2181168057210829E-2</v>
      </c>
      <c r="G1340" s="184"/>
      <c r="H1340" s="184"/>
      <c r="I1340" s="228"/>
      <c r="K1340" s="228"/>
      <c r="M1340" s="228"/>
    </row>
    <row r="1341" spans="1:13" x14ac:dyDescent="0.2">
      <c r="A1341" s="224" t="s">
        <v>3997</v>
      </c>
      <c r="B1341" s="225">
        <v>0.79900000000000004</v>
      </c>
      <c r="C1341" s="226">
        <v>0.75</v>
      </c>
      <c r="D1341" s="227">
        <f t="shared" si="41"/>
        <v>-6.1326658322903627E-2</v>
      </c>
      <c r="E1341" s="226">
        <v>0.76400000000000001</v>
      </c>
      <c r="F1341" s="227">
        <f t="shared" si="40"/>
        <v>-4.3804755944931162E-2</v>
      </c>
      <c r="G1341" s="184"/>
      <c r="H1341" s="184"/>
      <c r="I1341" s="228"/>
      <c r="K1341" s="228"/>
      <c r="M1341" s="228"/>
    </row>
    <row r="1342" spans="1:13" x14ac:dyDescent="0.2">
      <c r="A1342" s="224" t="s">
        <v>3998</v>
      </c>
      <c r="B1342" s="225">
        <v>0.76100000000000001</v>
      </c>
      <c r="C1342" s="226">
        <v>0.71799999999999997</v>
      </c>
      <c r="D1342" s="227">
        <f t="shared" si="41"/>
        <v>-5.6504599211563811E-2</v>
      </c>
      <c r="E1342" s="226">
        <v>0.73099999999999998</v>
      </c>
      <c r="F1342" s="227">
        <f t="shared" si="40"/>
        <v>-3.942181340341655E-2</v>
      </c>
      <c r="G1342" s="184"/>
      <c r="H1342" s="184"/>
      <c r="I1342" s="228"/>
      <c r="K1342" s="228"/>
      <c r="M1342" s="228"/>
    </row>
    <row r="1343" spans="1:13" x14ac:dyDescent="0.2">
      <c r="A1343" s="224" t="s">
        <v>3999</v>
      </c>
      <c r="B1343" s="225">
        <v>0.88100000000000001</v>
      </c>
      <c r="C1343" s="226">
        <v>0.80600000000000005</v>
      </c>
      <c r="D1343" s="227">
        <f t="shared" si="41"/>
        <v>-8.5130533484676474E-2</v>
      </c>
      <c r="E1343" s="226">
        <v>0.82699999999999996</v>
      </c>
      <c r="F1343" s="227">
        <f t="shared" si="40"/>
        <v>-6.1293984108967137E-2</v>
      </c>
      <c r="G1343" s="184"/>
      <c r="H1343" s="184"/>
      <c r="I1343" s="228"/>
      <c r="K1343" s="228"/>
      <c r="M1343" s="228"/>
    </row>
    <row r="1344" spans="1:13" x14ac:dyDescent="0.2">
      <c r="A1344" s="224" t="s">
        <v>4000</v>
      </c>
      <c r="B1344" s="225">
        <v>0.76100000000000001</v>
      </c>
      <c r="C1344" s="226">
        <v>0.71199999999999997</v>
      </c>
      <c r="D1344" s="227">
        <f t="shared" si="41"/>
        <v>-6.4388961892247076E-2</v>
      </c>
      <c r="E1344" s="226">
        <v>0.72599999999999998</v>
      </c>
      <c r="F1344" s="227">
        <f t="shared" si="40"/>
        <v>-4.5992115637319309E-2</v>
      </c>
      <c r="G1344" s="184"/>
      <c r="H1344" s="184"/>
      <c r="I1344" s="228"/>
      <c r="K1344" s="228"/>
      <c r="M1344" s="228"/>
    </row>
    <row r="1345" spans="1:13" x14ac:dyDescent="0.2">
      <c r="A1345" s="224" t="s">
        <v>4001</v>
      </c>
      <c r="B1345" s="225">
        <v>0.76100000000000001</v>
      </c>
      <c r="C1345" s="226">
        <v>0.70199999999999996</v>
      </c>
      <c r="D1345" s="227">
        <f t="shared" si="41"/>
        <v>-7.7529566360052593E-2</v>
      </c>
      <c r="E1345" s="226">
        <v>0.71899999999999997</v>
      </c>
      <c r="F1345" s="227">
        <f t="shared" si="40"/>
        <v>-5.5190538764783192E-2</v>
      </c>
      <c r="G1345" s="184"/>
      <c r="H1345" s="184"/>
      <c r="I1345" s="228"/>
      <c r="K1345" s="228"/>
      <c r="M1345" s="228"/>
    </row>
    <row r="1346" spans="1:13" x14ac:dyDescent="0.2">
      <c r="A1346" s="224" t="s">
        <v>4002</v>
      </c>
      <c r="B1346" s="225">
        <v>0.84799999999999998</v>
      </c>
      <c r="C1346" s="226">
        <v>0.80600000000000005</v>
      </c>
      <c r="D1346" s="227">
        <f t="shared" si="41"/>
        <v>-4.9528301886792359E-2</v>
      </c>
      <c r="E1346" s="226">
        <v>0.81799999999999995</v>
      </c>
      <c r="F1346" s="227">
        <f t="shared" si="40"/>
        <v>-3.5377358490566113E-2</v>
      </c>
      <c r="G1346" s="184"/>
      <c r="H1346" s="184"/>
      <c r="I1346" s="228"/>
      <c r="K1346" s="228"/>
      <c r="M1346" s="228"/>
    </row>
    <row r="1347" spans="1:13" x14ac:dyDescent="0.2">
      <c r="A1347" s="224" t="s">
        <v>4003</v>
      </c>
      <c r="B1347" s="225">
        <v>0.80700000000000005</v>
      </c>
      <c r="C1347" s="226">
        <v>0.74099999999999999</v>
      </c>
      <c r="D1347" s="227">
        <f t="shared" si="41"/>
        <v>-8.1784386617100413E-2</v>
      </c>
      <c r="E1347" s="226">
        <v>0.75900000000000001</v>
      </c>
      <c r="F1347" s="227">
        <f t="shared" si="40"/>
        <v>-5.9479553903345805E-2</v>
      </c>
      <c r="G1347" s="184"/>
      <c r="H1347" s="184"/>
      <c r="I1347" s="228"/>
      <c r="K1347" s="228"/>
      <c r="M1347" s="228"/>
    </row>
    <row r="1348" spans="1:13" x14ac:dyDescent="0.2">
      <c r="A1348" s="224" t="s">
        <v>4004</v>
      </c>
      <c r="B1348" s="225">
        <v>0.76100000000000001</v>
      </c>
      <c r="C1348" s="226">
        <v>0.68200000000000005</v>
      </c>
      <c r="D1348" s="227">
        <f t="shared" si="41"/>
        <v>-0.10381077529566352</v>
      </c>
      <c r="E1348" s="226">
        <v>0.70299999999999996</v>
      </c>
      <c r="F1348" s="227">
        <f t="shared" si="40"/>
        <v>-7.6215505913272086E-2</v>
      </c>
      <c r="G1348" s="184"/>
      <c r="H1348" s="184"/>
      <c r="I1348" s="228"/>
      <c r="K1348" s="228"/>
      <c r="M1348" s="228"/>
    </row>
    <row r="1349" spans="1:13" x14ac:dyDescent="0.2">
      <c r="A1349" s="224" t="s">
        <v>4005</v>
      </c>
      <c r="B1349" s="225">
        <v>0.79900000000000004</v>
      </c>
      <c r="C1349" s="226">
        <v>0.70099999999999996</v>
      </c>
      <c r="D1349" s="227">
        <f t="shared" si="41"/>
        <v>-0.12265331664580736</v>
      </c>
      <c r="E1349" s="226">
        <v>0.72699999999999998</v>
      </c>
      <c r="F1349" s="227">
        <f t="shared" si="40"/>
        <v>-9.0112640801001342E-2</v>
      </c>
      <c r="G1349" s="184"/>
      <c r="H1349" s="184"/>
      <c r="I1349" s="228"/>
      <c r="K1349" s="228"/>
      <c r="M1349" s="228"/>
    </row>
    <row r="1350" spans="1:13" x14ac:dyDescent="0.2">
      <c r="A1350" s="224" t="s">
        <v>4006</v>
      </c>
      <c r="B1350" s="225">
        <v>0.76100000000000001</v>
      </c>
      <c r="C1350" s="226">
        <v>0.68400000000000005</v>
      </c>
      <c r="D1350" s="227">
        <f t="shared" si="41"/>
        <v>-0.10118265440210239</v>
      </c>
      <c r="E1350" s="226">
        <v>0.70499999999999996</v>
      </c>
      <c r="F1350" s="227">
        <f t="shared" si="40"/>
        <v>-7.358738501971096E-2</v>
      </c>
      <c r="G1350" s="184"/>
      <c r="H1350" s="184"/>
      <c r="I1350" s="228"/>
      <c r="K1350" s="228"/>
      <c r="M1350" s="228"/>
    </row>
    <row r="1351" spans="1:13" x14ac:dyDescent="0.2">
      <c r="A1351" s="224" t="s">
        <v>4007</v>
      </c>
      <c r="B1351" s="225">
        <v>0.80700000000000005</v>
      </c>
      <c r="C1351" s="226">
        <v>0.72899999999999998</v>
      </c>
      <c r="D1351" s="227">
        <f t="shared" si="41"/>
        <v>-9.6654275092936892E-2</v>
      </c>
      <c r="E1351" s="226">
        <v>0.751</v>
      </c>
      <c r="F1351" s="227">
        <f t="shared" si="40"/>
        <v>-6.9392812887236754E-2</v>
      </c>
      <c r="G1351" s="184"/>
      <c r="H1351" s="184"/>
      <c r="I1351" s="228"/>
      <c r="K1351" s="228"/>
      <c r="M1351" s="228"/>
    </row>
    <row r="1352" spans="1:13" x14ac:dyDescent="0.2">
      <c r="A1352" s="224" t="s">
        <v>4008</v>
      </c>
      <c r="B1352" s="225">
        <v>0.73199999999999998</v>
      </c>
      <c r="C1352" s="226">
        <v>0.66900000000000004</v>
      </c>
      <c r="D1352" s="227">
        <f t="shared" si="41"/>
        <v>-8.6065573770491732E-2</v>
      </c>
      <c r="E1352" s="226">
        <v>0.68600000000000005</v>
      </c>
      <c r="F1352" s="227">
        <f t="shared" si="40"/>
        <v>-6.2841530054644767E-2</v>
      </c>
      <c r="G1352" s="184"/>
      <c r="H1352" s="184"/>
      <c r="I1352" s="228"/>
      <c r="K1352" s="228"/>
      <c r="M1352" s="228"/>
    </row>
    <row r="1353" spans="1:13" x14ac:dyDescent="0.2">
      <c r="A1353" s="224" t="s">
        <v>4009</v>
      </c>
      <c r="B1353" s="225">
        <v>0.80700000000000005</v>
      </c>
      <c r="C1353" s="226">
        <v>0.73199999999999998</v>
      </c>
      <c r="D1353" s="227">
        <f t="shared" si="41"/>
        <v>-9.2936802973977772E-2</v>
      </c>
      <c r="E1353" s="226">
        <v>0.753</v>
      </c>
      <c r="F1353" s="227">
        <f t="shared" si="40"/>
        <v>-6.6914498141264045E-2</v>
      </c>
      <c r="G1353" s="184"/>
      <c r="H1353" s="184"/>
      <c r="I1353" s="228"/>
      <c r="K1353" s="228"/>
      <c r="M1353" s="228"/>
    </row>
    <row r="1354" spans="1:13" x14ac:dyDescent="0.2">
      <c r="A1354" s="224" t="s">
        <v>4010</v>
      </c>
      <c r="B1354" s="225">
        <v>0.84799999999999998</v>
      </c>
      <c r="C1354" s="226">
        <v>0.78600000000000003</v>
      </c>
      <c r="D1354" s="227">
        <f t="shared" si="41"/>
        <v>-7.3113207547169767E-2</v>
      </c>
      <c r="E1354" s="226">
        <v>0.80300000000000005</v>
      </c>
      <c r="F1354" s="227">
        <f t="shared" si="40"/>
        <v>-5.3066037735848948E-2</v>
      </c>
      <c r="G1354" s="184"/>
      <c r="H1354" s="184"/>
      <c r="I1354" s="228"/>
      <c r="K1354" s="228"/>
      <c r="M1354" s="228"/>
    </row>
    <row r="1355" spans="1:13" x14ac:dyDescent="0.2">
      <c r="A1355" s="224" t="s">
        <v>4011</v>
      </c>
      <c r="B1355" s="225">
        <v>0.75800000000000001</v>
      </c>
      <c r="C1355" s="226">
        <v>0.66900000000000004</v>
      </c>
      <c r="D1355" s="227">
        <f t="shared" si="41"/>
        <v>-0.11741424802110811</v>
      </c>
      <c r="E1355" s="226">
        <v>0.69299999999999995</v>
      </c>
      <c r="F1355" s="227">
        <f t="shared" ref="F1355:F1418" si="42">E1355/B1355-1</f>
        <v>-8.5751978891820624E-2</v>
      </c>
      <c r="G1355" s="184"/>
      <c r="H1355" s="184"/>
      <c r="I1355" s="228"/>
      <c r="K1355" s="228"/>
      <c r="M1355" s="228"/>
    </row>
    <row r="1356" spans="1:13" x14ac:dyDescent="0.2">
      <c r="A1356" s="224" t="s">
        <v>4012</v>
      </c>
      <c r="B1356" s="225">
        <v>0.65700000000000003</v>
      </c>
      <c r="C1356" s="226">
        <v>0.68899999999999995</v>
      </c>
      <c r="D1356" s="227">
        <f t="shared" ref="D1356:D1419" si="43">C1356/B1356-1</f>
        <v>4.870624048706218E-2</v>
      </c>
      <c r="E1356" s="226">
        <v>0.68300000000000005</v>
      </c>
      <c r="F1356" s="227">
        <f t="shared" si="42"/>
        <v>3.9573820395738313E-2</v>
      </c>
      <c r="G1356" s="184"/>
      <c r="H1356" s="184"/>
      <c r="I1356" s="228"/>
      <c r="K1356" s="228"/>
      <c r="M1356" s="228"/>
    </row>
    <row r="1357" spans="1:13" x14ac:dyDescent="0.2">
      <c r="A1357" s="224" t="s">
        <v>4013</v>
      </c>
      <c r="B1357" s="225">
        <v>0.69699999999999995</v>
      </c>
      <c r="C1357" s="226">
        <v>0.80600000000000005</v>
      </c>
      <c r="D1357" s="227">
        <f t="shared" si="43"/>
        <v>0.1563845050215209</v>
      </c>
      <c r="E1357" s="226">
        <v>0.78100000000000003</v>
      </c>
      <c r="F1357" s="227">
        <f t="shared" si="42"/>
        <v>0.12051649928263997</v>
      </c>
      <c r="G1357" s="184"/>
      <c r="H1357" s="184"/>
      <c r="I1357" s="228"/>
      <c r="K1357" s="228"/>
      <c r="M1357" s="228"/>
    </row>
    <row r="1358" spans="1:13" x14ac:dyDescent="0.2">
      <c r="A1358" s="224" t="s">
        <v>4014</v>
      </c>
      <c r="B1358" s="225">
        <v>0.80700000000000005</v>
      </c>
      <c r="C1358" s="226">
        <v>0.748</v>
      </c>
      <c r="D1358" s="227">
        <f t="shared" si="43"/>
        <v>-7.3110285006195874E-2</v>
      </c>
      <c r="E1358" s="226">
        <v>0.76500000000000001</v>
      </c>
      <c r="F1358" s="227">
        <f t="shared" si="42"/>
        <v>-5.2044609665427566E-2</v>
      </c>
      <c r="G1358" s="184"/>
      <c r="H1358" s="184"/>
      <c r="I1358" s="228"/>
      <c r="K1358" s="228"/>
      <c r="M1358" s="228"/>
    </row>
    <row r="1359" spans="1:13" x14ac:dyDescent="0.2">
      <c r="A1359" s="224" t="s">
        <v>4015</v>
      </c>
      <c r="B1359" s="225">
        <v>0.83899999999999997</v>
      </c>
      <c r="C1359" s="226">
        <v>0.73799999999999999</v>
      </c>
      <c r="D1359" s="227">
        <f t="shared" si="43"/>
        <v>-0.12038140643623363</v>
      </c>
      <c r="E1359" s="226">
        <v>0.76500000000000001</v>
      </c>
      <c r="F1359" s="227">
        <f t="shared" si="42"/>
        <v>-8.8200238379022577E-2</v>
      </c>
      <c r="G1359" s="184"/>
      <c r="H1359" s="184"/>
      <c r="I1359" s="228"/>
      <c r="K1359" s="228"/>
      <c r="M1359" s="228"/>
    </row>
    <row r="1360" spans="1:13" x14ac:dyDescent="0.2">
      <c r="A1360" s="224" t="s">
        <v>4016</v>
      </c>
      <c r="B1360" s="225">
        <v>0.73199999999999998</v>
      </c>
      <c r="C1360" s="226">
        <v>0.67300000000000004</v>
      </c>
      <c r="D1360" s="227">
        <f t="shared" si="43"/>
        <v>-8.0601092896174786E-2</v>
      </c>
      <c r="E1360" s="226">
        <v>0.68899999999999995</v>
      </c>
      <c r="F1360" s="227">
        <f t="shared" si="42"/>
        <v>-5.8743169398907114E-2</v>
      </c>
      <c r="G1360" s="184"/>
      <c r="H1360" s="184"/>
      <c r="I1360" s="228"/>
      <c r="K1360" s="228"/>
      <c r="M1360" s="228"/>
    </row>
    <row r="1361" spans="1:13" x14ac:dyDescent="0.2">
      <c r="A1361" s="224" t="s">
        <v>4017</v>
      </c>
      <c r="B1361" s="225">
        <v>0.80700000000000005</v>
      </c>
      <c r="C1361" s="226">
        <v>0.751</v>
      </c>
      <c r="D1361" s="227">
        <f t="shared" si="43"/>
        <v>-6.9392812887236754E-2</v>
      </c>
      <c r="E1361" s="226">
        <v>0.76700000000000002</v>
      </c>
      <c r="F1361" s="227">
        <f t="shared" si="42"/>
        <v>-4.9566294919454856E-2</v>
      </c>
      <c r="G1361" s="184"/>
      <c r="H1361" s="184"/>
      <c r="I1361" s="228"/>
      <c r="K1361" s="228"/>
      <c r="M1361" s="228"/>
    </row>
    <row r="1362" spans="1:13" x14ac:dyDescent="0.2">
      <c r="A1362" s="224" t="s">
        <v>4018</v>
      </c>
      <c r="B1362" s="225">
        <v>0.80700000000000005</v>
      </c>
      <c r="C1362" s="226">
        <v>0.72899999999999998</v>
      </c>
      <c r="D1362" s="227">
        <f t="shared" si="43"/>
        <v>-9.6654275092936892E-2</v>
      </c>
      <c r="E1362" s="226">
        <v>0.751</v>
      </c>
      <c r="F1362" s="227">
        <f t="shared" si="42"/>
        <v>-6.9392812887236754E-2</v>
      </c>
      <c r="G1362" s="184"/>
      <c r="H1362" s="184"/>
      <c r="I1362" s="228"/>
      <c r="K1362" s="228"/>
      <c r="M1362" s="228"/>
    </row>
    <row r="1363" spans="1:13" x14ac:dyDescent="0.2">
      <c r="A1363" s="224" t="s">
        <v>4019</v>
      </c>
      <c r="B1363" s="225">
        <v>0.84799999999999998</v>
      </c>
      <c r="C1363" s="226">
        <v>0.80900000000000005</v>
      </c>
      <c r="D1363" s="227">
        <f t="shared" si="43"/>
        <v>-4.5990566037735769E-2</v>
      </c>
      <c r="E1363" s="226">
        <v>0.82099999999999995</v>
      </c>
      <c r="F1363" s="227">
        <f t="shared" si="42"/>
        <v>-3.1839622641509413E-2</v>
      </c>
      <c r="G1363" s="184"/>
      <c r="H1363" s="184"/>
      <c r="I1363" s="228"/>
      <c r="K1363" s="228"/>
      <c r="M1363" s="228"/>
    </row>
    <row r="1364" spans="1:13" x14ac:dyDescent="0.2">
      <c r="A1364" s="224" t="s">
        <v>4020</v>
      </c>
      <c r="B1364" s="225">
        <v>0.84799999999999998</v>
      </c>
      <c r="C1364" s="226">
        <v>0.77600000000000002</v>
      </c>
      <c r="D1364" s="227">
        <f t="shared" si="43"/>
        <v>-8.4905660377358472E-2</v>
      </c>
      <c r="E1364" s="226">
        <v>0.79600000000000004</v>
      </c>
      <c r="F1364" s="227">
        <f t="shared" si="42"/>
        <v>-6.1320754716981063E-2</v>
      </c>
      <c r="G1364" s="184"/>
      <c r="H1364" s="184"/>
      <c r="I1364" s="228"/>
      <c r="K1364" s="228"/>
      <c r="M1364" s="228"/>
    </row>
    <row r="1365" spans="1:13" x14ac:dyDescent="0.2">
      <c r="A1365" s="224" t="s">
        <v>4021</v>
      </c>
      <c r="B1365" s="225">
        <v>0.80700000000000005</v>
      </c>
      <c r="C1365" s="226">
        <v>0.74099999999999999</v>
      </c>
      <c r="D1365" s="227">
        <f t="shared" si="43"/>
        <v>-8.1784386617100413E-2</v>
      </c>
      <c r="E1365" s="226">
        <v>0.75900000000000001</v>
      </c>
      <c r="F1365" s="227">
        <f t="shared" si="42"/>
        <v>-5.9479553903345805E-2</v>
      </c>
      <c r="G1365" s="184"/>
      <c r="H1365" s="184"/>
      <c r="I1365" s="228"/>
      <c r="K1365" s="228"/>
      <c r="M1365" s="228"/>
    </row>
    <row r="1366" spans="1:13" x14ac:dyDescent="0.2">
      <c r="A1366" s="224" t="s">
        <v>4022</v>
      </c>
      <c r="B1366" s="225">
        <v>0.76100000000000001</v>
      </c>
      <c r="C1366" s="226">
        <v>0.73399999999999999</v>
      </c>
      <c r="D1366" s="227">
        <f t="shared" si="43"/>
        <v>-3.5479632063074917E-2</v>
      </c>
      <c r="E1366" s="226">
        <v>0.74299999999999999</v>
      </c>
      <c r="F1366" s="227">
        <f t="shared" si="42"/>
        <v>-2.3653088042049908E-2</v>
      </c>
      <c r="G1366" s="184"/>
      <c r="H1366" s="184"/>
      <c r="I1366" s="228"/>
      <c r="K1366" s="228"/>
      <c r="M1366" s="228"/>
    </row>
    <row r="1367" spans="1:13" x14ac:dyDescent="0.2">
      <c r="A1367" s="224" t="s">
        <v>4023</v>
      </c>
      <c r="B1367" s="225">
        <v>0.79900000000000004</v>
      </c>
      <c r="C1367" s="226">
        <v>0.75</v>
      </c>
      <c r="D1367" s="227">
        <f t="shared" si="43"/>
        <v>-6.1326658322903627E-2</v>
      </c>
      <c r="E1367" s="226">
        <v>0.76400000000000001</v>
      </c>
      <c r="F1367" s="227">
        <f t="shared" si="42"/>
        <v>-4.3804755944931162E-2</v>
      </c>
      <c r="G1367" s="184"/>
      <c r="H1367" s="184"/>
      <c r="I1367" s="228"/>
      <c r="K1367" s="228"/>
      <c r="M1367" s="228"/>
    </row>
    <row r="1368" spans="1:13" x14ac:dyDescent="0.2">
      <c r="A1368" s="224" t="s">
        <v>4024</v>
      </c>
      <c r="B1368" s="225">
        <v>0.76100000000000001</v>
      </c>
      <c r="C1368" s="226">
        <v>0.68400000000000005</v>
      </c>
      <c r="D1368" s="227">
        <f t="shared" si="43"/>
        <v>-0.10118265440210239</v>
      </c>
      <c r="E1368" s="226">
        <v>0.70499999999999996</v>
      </c>
      <c r="F1368" s="227">
        <f t="shared" si="42"/>
        <v>-7.358738501971096E-2</v>
      </c>
      <c r="G1368" s="184"/>
      <c r="H1368" s="184"/>
      <c r="I1368" s="228"/>
      <c r="K1368" s="228"/>
      <c r="M1368" s="228"/>
    </row>
    <row r="1369" spans="1:13" x14ac:dyDescent="0.2">
      <c r="A1369" s="224" t="s">
        <v>4025</v>
      </c>
      <c r="B1369" s="225">
        <v>0.80700000000000005</v>
      </c>
      <c r="C1369" s="226">
        <v>0.72899999999999998</v>
      </c>
      <c r="D1369" s="227">
        <f t="shared" si="43"/>
        <v>-9.6654275092936892E-2</v>
      </c>
      <c r="E1369" s="226">
        <v>0.751</v>
      </c>
      <c r="F1369" s="227">
        <f t="shared" si="42"/>
        <v>-6.9392812887236754E-2</v>
      </c>
      <c r="G1369" s="184"/>
      <c r="H1369" s="184"/>
      <c r="I1369" s="228"/>
      <c r="K1369" s="228"/>
      <c r="M1369" s="228"/>
    </row>
    <row r="1370" spans="1:13" x14ac:dyDescent="0.2">
      <c r="A1370" s="224" t="s">
        <v>4026</v>
      </c>
      <c r="B1370" s="225">
        <v>0.84799999999999998</v>
      </c>
      <c r="C1370" s="226">
        <v>0.73299999999999998</v>
      </c>
      <c r="D1370" s="227">
        <f t="shared" si="43"/>
        <v>-0.13561320754716977</v>
      </c>
      <c r="E1370" s="226">
        <v>0.76400000000000001</v>
      </c>
      <c r="F1370" s="227">
        <f t="shared" si="42"/>
        <v>-9.9056603773584828E-2</v>
      </c>
      <c r="G1370" s="184"/>
      <c r="H1370" s="184"/>
      <c r="I1370" s="228"/>
      <c r="K1370" s="228"/>
      <c r="M1370" s="228"/>
    </row>
    <row r="1371" spans="1:13" x14ac:dyDescent="0.2">
      <c r="A1371" s="224" t="s">
        <v>4027</v>
      </c>
      <c r="B1371" s="225">
        <v>0.76100000000000001</v>
      </c>
      <c r="C1371" s="226">
        <v>0.70199999999999996</v>
      </c>
      <c r="D1371" s="227">
        <f t="shared" si="43"/>
        <v>-7.7529566360052593E-2</v>
      </c>
      <c r="E1371" s="226">
        <v>0.71899999999999997</v>
      </c>
      <c r="F1371" s="227">
        <f t="shared" si="42"/>
        <v>-5.5190538764783192E-2</v>
      </c>
      <c r="G1371" s="184"/>
      <c r="H1371" s="184"/>
      <c r="I1371" s="228"/>
      <c r="K1371" s="228"/>
      <c r="M1371" s="228"/>
    </row>
    <row r="1372" spans="1:13" x14ac:dyDescent="0.2">
      <c r="A1372" s="224" t="s">
        <v>4028</v>
      </c>
      <c r="B1372" s="225">
        <v>0.76900000000000002</v>
      </c>
      <c r="C1372" s="226">
        <v>0.70399999999999996</v>
      </c>
      <c r="D1372" s="227">
        <f t="shared" si="43"/>
        <v>-8.4525357607282303E-2</v>
      </c>
      <c r="E1372" s="226">
        <v>0.72199999999999998</v>
      </c>
      <c r="F1372" s="227">
        <f t="shared" si="42"/>
        <v>-6.1118335500650267E-2</v>
      </c>
      <c r="G1372" s="184"/>
      <c r="H1372" s="184"/>
      <c r="I1372" s="228"/>
      <c r="K1372" s="228"/>
      <c r="M1372" s="228"/>
    </row>
    <row r="1373" spans="1:13" x14ac:dyDescent="0.2">
      <c r="A1373" s="224" t="s">
        <v>4029</v>
      </c>
      <c r="B1373" s="225">
        <v>0.79900000000000004</v>
      </c>
      <c r="C1373" s="226">
        <v>0.74099999999999999</v>
      </c>
      <c r="D1373" s="227">
        <f t="shared" si="43"/>
        <v>-7.2590738423028878E-2</v>
      </c>
      <c r="E1373" s="226">
        <v>0.75700000000000001</v>
      </c>
      <c r="F1373" s="227">
        <f t="shared" si="42"/>
        <v>-5.2565707133917394E-2</v>
      </c>
      <c r="G1373" s="184"/>
      <c r="H1373" s="184"/>
      <c r="I1373" s="228"/>
      <c r="K1373" s="228"/>
      <c r="M1373" s="228"/>
    </row>
    <row r="1374" spans="1:13" x14ac:dyDescent="0.2">
      <c r="A1374" s="224" t="s">
        <v>4030</v>
      </c>
      <c r="B1374" s="225">
        <v>0.80700000000000005</v>
      </c>
      <c r="C1374" s="226">
        <v>0.72899999999999998</v>
      </c>
      <c r="D1374" s="227">
        <f t="shared" si="43"/>
        <v>-9.6654275092936892E-2</v>
      </c>
      <c r="E1374" s="226">
        <v>0.751</v>
      </c>
      <c r="F1374" s="227">
        <f t="shared" si="42"/>
        <v>-6.9392812887236754E-2</v>
      </c>
      <c r="G1374" s="184"/>
      <c r="H1374" s="184"/>
      <c r="I1374" s="228"/>
      <c r="K1374" s="228"/>
      <c r="M1374" s="228"/>
    </row>
    <row r="1375" spans="1:13" x14ac:dyDescent="0.2">
      <c r="A1375" s="224" t="s">
        <v>4031</v>
      </c>
      <c r="B1375" s="225">
        <v>0.748</v>
      </c>
      <c r="C1375" s="226">
        <v>0.60599999999999998</v>
      </c>
      <c r="D1375" s="227">
        <f t="shared" si="43"/>
        <v>-0.18983957219251335</v>
      </c>
      <c r="E1375" s="226">
        <v>0.64300000000000002</v>
      </c>
      <c r="F1375" s="227">
        <f t="shared" si="42"/>
        <v>-0.14037433155080214</v>
      </c>
      <c r="G1375" s="184"/>
      <c r="H1375" s="184"/>
      <c r="I1375" s="228"/>
      <c r="K1375" s="228"/>
      <c r="M1375" s="228"/>
    </row>
    <row r="1376" spans="1:13" x14ac:dyDescent="0.2">
      <c r="A1376" s="224" t="s">
        <v>4032</v>
      </c>
      <c r="B1376" s="225">
        <v>0.748</v>
      </c>
      <c r="C1376" s="226">
        <v>0.60599999999999998</v>
      </c>
      <c r="D1376" s="227">
        <f t="shared" si="43"/>
        <v>-0.18983957219251335</v>
      </c>
      <c r="E1376" s="226">
        <v>0.64300000000000002</v>
      </c>
      <c r="F1376" s="227">
        <f t="shared" si="42"/>
        <v>-0.14037433155080214</v>
      </c>
      <c r="G1376" s="184"/>
      <c r="H1376" s="184"/>
      <c r="I1376" s="228"/>
      <c r="K1376" s="228"/>
      <c r="M1376" s="228"/>
    </row>
    <row r="1377" spans="1:13" x14ac:dyDescent="0.2">
      <c r="A1377" s="224" t="s">
        <v>4033</v>
      </c>
      <c r="B1377" s="225">
        <v>0.71599999999999997</v>
      </c>
      <c r="C1377" s="226">
        <v>0.60199999999999998</v>
      </c>
      <c r="D1377" s="227">
        <f t="shared" si="43"/>
        <v>-0.15921787709497204</v>
      </c>
      <c r="E1377" s="226">
        <v>0.63200000000000001</v>
      </c>
      <c r="F1377" s="227">
        <f t="shared" si="42"/>
        <v>-0.11731843575418988</v>
      </c>
      <c r="G1377" s="184"/>
      <c r="H1377" s="184"/>
      <c r="I1377" s="228"/>
      <c r="K1377" s="228"/>
      <c r="M1377" s="228"/>
    </row>
    <row r="1378" spans="1:13" x14ac:dyDescent="0.2">
      <c r="A1378" s="224" t="s">
        <v>4034</v>
      </c>
      <c r="B1378" s="225">
        <v>0.75700000000000001</v>
      </c>
      <c r="C1378" s="226">
        <v>0.60599999999999998</v>
      </c>
      <c r="D1378" s="227">
        <f t="shared" si="43"/>
        <v>-0.19947159841479523</v>
      </c>
      <c r="E1378" s="226">
        <v>0.64500000000000002</v>
      </c>
      <c r="F1378" s="227">
        <f t="shared" si="42"/>
        <v>-0.14795244385733153</v>
      </c>
      <c r="G1378" s="184"/>
      <c r="H1378" s="184"/>
      <c r="I1378" s="228"/>
      <c r="K1378" s="228"/>
      <c r="M1378" s="228"/>
    </row>
    <row r="1379" spans="1:13" x14ac:dyDescent="0.2">
      <c r="A1379" s="224" t="s">
        <v>4035</v>
      </c>
      <c r="B1379" s="225">
        <v>0.748</v>
      </c>
      <c r="C1379" s="226">
        <v>0.60699999999999998</v>
      </c>
      <c r="D1379" s="227">
        <f t="shared" si="43"/>
        <v>-0.18850267379679142</v>
      </c>
      <c r="E1379" s="226">
        <v>0.64400000000000002</v>
      </c>
      <c r="F1379" s="227">
        <f t="shared" si="42"/>
        <v>-0.13903743315508021</v>
      </c>
      <c r="G1379" s="184"/>
      <c r="H1379" s="184"/>
      <c r="I1379" s="228"/>
      <c r="K1379" s="228"/>
      <c r="M1379" s="228"/>
    </row>
    <row r="1380" spans="1:13" x14ac:dyDescent="0.2">
      <c r="A1380" s="224" t="s">
        <v>4036</v>
      </c>
      <c r="B1380" s="225">
        <v>0.68600000000000005</v>
      </c>
      <c r="C1380" s="226">
        <v>0.59499999999999997</v>
      </c>
      <c r="D1380" s="227">
        <f t="shared" si="43"/>
        <v>-0.13265306122448994</v>
      </c>
      <c r="E1380" s="226">
        <v>0.61899999999999999</v>
      </c>
      <c r="F1380" s="227">
        <f t="shared" si="42"/>
        <v>-9.7667638483965091E-2</v>
      </c>
      <c r="G1380" s="184"/>
      <c r="H1380" s="184"/>
      <c r="I1380" s="228"/>
      <c r="K1380" s="228"/>
      <c r="M1380" s="228"/>
    </row>
    <row r="1381" spans="1:13" x14ac:dyDescent="0.2">
      <c r="A1381" s="224" t="s">
        <v>4037</v>
      </c>
      <c r="B1381" s="225">
        <v>0.748</v>
      </c>
      <c r="C1381" s="226">
        <v>0.60599999999999998</v>
      </c>
      <c r="D1381" s="227">
        <f t="shared" si="43"/>
        <v>-0.18983957219251335</v>
      </c>
      <c r="E1381" s="226">
        <v>0.64300000000000002</v>
      </c>
      <c r="F1381" s="227">
        <f t="shared" si="42"/>
        <v>-0.14037433155080214</v>
      </c>
      <c r="G1381" s="184"/>
      <c r="H1381" s="184"/>
      <c r="I1381" s="228"/>
      <c r="K1381" s="228"/>
      <c r="M1381" s="228"/>
    </row>
    <row r="1382" spans="1:13" x14ac:dyDescent="0.2">
      <c r="A1382" s="229" t="s">
        <v>4038</v>
      </c>
      <c r="B1382" s="230">
        <v>0.75800000000000001</v>
      </c>
      <c r="C1382" s="231">
        <v>0.64900000000000002</v>
      </c>
      <c r="D1382" s="232">
        <f t="shared" si="43"/>
        <v>-0.14379947229551449</v>
      </c>
      <c r="E1382" s="231">
        <v>0.67800000000000005</v>
      </c>
      <c r="F1382" s="232">
        <f t="shared" si="42"/>
        <v>-0.10554089709762526</v>
      </c>
      <c r="G1382" s="184"/>
      <c r="H1382" s="184"/>
      <c r="I1382" s="228"/>
      <c r="K1382" s="228"/>
      <c r="M1382" s="228"/>
    </row>
    <row r="1383" spans="1:13" x14ac:dyDescent="0.2">
      <c r="A1383" s="233" t="s">
        <v>4039</v>
      </c>
      <c r="B1383" s="234">
        <v>0.72199999999999998</v>
      </c>
      <c r="C1383" s="235">
        <v>0.624</v>
      </c>
      <c r="D1383" s="236">
        <f t="shared" si="43"/>
        <v>-0.13573407202216059</v>
      </c>
      <c r="E1383" s="235">
        <v>0.65</v>
      </c>
      <c r="F1383" s="236">
        <f t="shared" si="42"/>
        <v>-9.9722991689750629E-2</v>
      </c>
      <c r="G1383" s="184"/>
      <c r="H1383" s="184"/>
      <c r="I1383" s="228"/>
      <c r="K1383" s="228"/>
      <c r="M1383" s="228"/>
    </row>
    <row r="1384" spans="1:13" x14ac:dyDescent="0.2">
      <c r="A1384" s="224" t="s">
        <v>4040</v>
      </c>
      <c r="B1384" s="225">
        <v>0.72199999999999998</v>
      </c>
      <c r="C1384" s="226">
        <v>0.626</v>
      </c>
      <c r="D1384" s="227">
        <f t="shared" si="43"/>
        <v>-0.13296398891966754</v>
      </c>
      <c r="E1384" s="226">
        <v>0.65200000000000002</v>
      </c>
      <c r="F1384" s="227">
        <f t="shared" si="42"/>
        <v>-9.695290858725758E-2</v>
      </c>
      <c r="G1384" s="184"/>
      <c r="H1384" s="184"/>
      <c r="I1384" s="228"/>
      <c r="K1384" s="228"/>
      <c r="M1384" s="228"/>
    </row>
    <row r="1385" spans="1:13" x14ac:dyDescent="0.2">
      <c r="A1385" s="224" t="s">
        <v>4041</v>
      </c>
      <c r="B1385" s="225">
        <v>0.75800000000000001</v>
      </c>
      <c r="C1385" s="226">
        <v>0.61299999999999999</v>
      </c>
      <c r="D1385" s="227">
        <f t="shared" si="43"/>
        <v>-0.19129287598944589</v>
      </c>
      <c r="E1385" s="226">
        <v>0.65100000000000002</v>
      </c>
      <c r="F1385" s="227">
        <f t="shared" si="42"/>
        <v>-0.14116094986807382</v>
      </c>
      <c r="G1385" s="184"/>
      <c r="H1385" s="184"/>
      <c r="I1385" s="228"/>
      <c r="K1385" s="228"/>
      <c r="M1385" s="228"/>
    </row>
    <row r="1386" spans="1:13" x14ac:dyDescent="0.2">
      <c r="A1386" s="224" t="s">
        <v>4042</v>
      </c>
      <c r="B1386" s="225">
        <v>0.77700000000000002</v>
      </c>
      <c r="C1386" s="226">
        <v>0.64500000000000002</v>
      </c>
      <c r="D1386" s="227">
        <f t="shared" si="43"/>
        <v>-0.16988416988416988</v>
      </c>
      <c r="E1386" s="226">
        <v>0.67900000000000005</v>
      </c>
      <c r="F1386" s="227">
        <f t="shared" si="42"/>
        <v>-0.12612612612612606</v>
      </c>
      <c r="G1386" s="184"/>
      <c r="H1386" s="184"/>
      <c r="I1386" s="228"/>
      <c r="K1386" s="228"/>
      <c r="M1386" s="228"/>
    </row>
    <row r="1387" spans="1:13" x14ac:dyDescent="0.2">
      <c r="A1387" s="224" t="s">
        <v>4043</v>
      </c>
      <c r="B1387" s="225">
        <v>0.81599999999999995</v>
      </c>
      <c r="C1387" s="226">
        <v>0.68</v>
      </c>
      <c r="D1387" s="227">
        <f t="shared" si="43"/>
        <v>-0.16666666666666652</v>
      </c>
      <c r="E1387" s="226">
        <v>0.71599999999999997</v>
      </c>
      <c r="F1387" s="227">
        <f t="shared" si="42"/>
        <v>-0.12254901960784315</v>
      </c>
      <c r="G1387" s="184"/>
      <c r="H1387" s="184"/>
      <c r="I1387" s="228"/>
      <c r="K1387" s="228"/>
      <c r="M1387" s="228"/>
    </row>
    <row r="1388" spans="1:13" x14ac:dyDescent="0.2">
      <c r="A1388" s="224" t="s">
        <v>4044</v>
      </c>
      <c r="B1388" s="225">
        <v>0.86399999999999999</v>
      </c>
      <c r="C1388" s="226">
        <v>0.876</v>
      </c>
      <c r="D1388" s="227">
        <f t="shared" si="43"/>
        <v>1.388888888888884E-2</v>
      </c>
      <c r="E1388" s="226">
        <v>0.875</v>
      </c>
      <c r="F1388" s="227">
        <f t="shared" si="42"/>
        <v>1.2731481481481399E-2</v>
      </c>
      <c r="G1388" s="184"/>
      <c r="H1388" s="184"/>
      <c r="I1388" s="228"/>
      <c r="K1388" s="228"/>
      <c r="M1388" s="228"/>
    </row>
    <row r="1389" spans="1:13" x14ac:dyDescent="0.2">
      <c r="A1389" s="224" t="s">
        <v>4045</v>
      </c>
      <c r="B1389" s="225">
        <v>0.83399999999999996</v>
      </c>
      <c r="C1389" s="226">
        <v>0.68400000000000005</v>
      </c>
      <c r="D1389" s="227">
        <f t="shared" si="43"/>
        <v>-0.17985611510791355</v>
      </c>
      <c r="E1389" s="226">
        <v>0.72299999999999998</v>
      </c>
      <c r="F1389" s="227">
        <f t="shared" si="42"/>
        <v>-0.13309352517985606</v>
      </c>
      <c r="G1389" s="184"/>
      <c r="H1389" s="184"/>
      <c r="I1389" s="228"/>
      <c r="K1389" s="228"/>
      <c r="M1389" s="228"/>
    </row>
    <row r="1390" spans="1:13" x14ac:dyDescent="0.2">
      <c r="A1390" s="224" t="s">
        <v>4046</v>
      </c>
      <c r="B1390" s="225">
        <v>1.0649999999999999</v>
      </c>
      <c r="C1390" s="226">
        <v>1.0209999999999999</v>
      </c>
      <c r="D1390" s="227">
        <f t="shared" si="43"/>
        <v>-4.1314553990610348E-2</v>
      </c>
      <c r="E1390" s="226">
        <v>1.034</v>
      </c>
      <c r="F1390" s="227">
        <f t="shared" si="42"/>
        <v>-2.9107981220657164E-2</v>
      </c>
      <c r="G1390" s="184"/>
      <c r="H1390" s="184"/>
      <c r="I1390" s="228"/>
      <c r="K1390" s="228"/>
      <c r="M1390" s="228"/>
    </row>
    <row r="1391" spans="1:13" x14ac:dyDescent="0.2">
      <c r="A1391" s="224" t="s">
        <v>4047</v>
      </c>
      <c r="B1391" s="225">
        <v>0.96599999999999997</v>
      </c>
      <c r="C1391" s="226">
        <v>0.82499999999999996</v>
      </c>
      <c r="D1391" s="227">
        <f t="shared" si="43"/>
        <v>-0.14596273291925466</v>
      </c>
      <c r="E1391" s="226">
        <v>0.86199999999999999</v>
      </c>
      <c r="F1391" s="227">
        <f t="shared" si="42"/>
        <v>-0.10766045548654246</v>
      </c>
      <c r="G1391" s="184"/>
      <c r="H1391" s="184"/>
      <c r="I1391" s="228"/>
      <c r="K1391" s="228"/>
      <c r="M1391" s="228"/>
    </row>
    <row r="1392" spans="1:13" x14ac:dyDescent="0.2">
      <c r="A1392" s="224" t="s">
        <v>4048</v>
      </c>
      <c r="B1392" s="225">
        <v>1.7969999999999999</v>
      </c>
      <c r="C1392" s="226">
        <v>1.528</v>
      </c>
      <c r="D1392" s="227">
        <f t="shared" si="43"/>
        <v>-0.14969393433500278</v>
      </c>
      <c r="E1392" s="226">
        <v>1.599</v>
      </c>
      <c r="F1392" s="227">
        <f t="shared" si="42"/>
        <v>-0.11018363939899833</v>
      </c>
      <c r="G1392" s="184"/>
      <c r="H1392" s="184"/>
      <c r="I1392" s="228"/>
      <c r="K1392" s="228"/>
      <c r="M1392" s="228"/>
    </row>
    <row r="1393" spans="1:13" x14ac:dyDescent="0.2">
      <c r="A1393" s="224" t="s">
        <v>4049</v>
      </c>
      <c r="B1393" s="225">
        <v>0.96599999999999997</v>
      </c>
      <c r="C1393" s="226">
        <v>0.83699999999999997</v>
      </c>
      <c r="D1393" s="227">
        <f t="shared" si="43"/>
        <v>-0.13354037267080743</v>
      </c>
      <c r="E1393" s="226">
        <v>0.871</v>
      </c>
      <c r="F1393" s="227">
        <f t="shared" si="42"/>
        <v>-9.8343685300206984E-2</v>
      </c>
      <c r="G1393" s="184"/>
      <c r="H1393" s="184"/>
      <c r="I1393" s="228"/>
      <c r="K1393" s="228"/>
      <c r="M1393" s="228"/>
    </row>
    <row r="1394" spans="1:13" x14ac:dyDescent="0.2">
      <c r="A1394" s="224" t="s">
        <v>4050</v>
      </c>
      <c r="B1394" s="225">
        <v>0.85899999999999999</v>
      </c>
      <c r="C1394" s="226">
        <v>0.73099999999999998</v>
      </c>
      <c r="D1394" s="227">
        <f t="shared" si="43"/>
        <v>-0.14901047729918515</v>
      </c>
      <c r="E1394" s="226">
        <v>0.76500000000000001</v>
      </c>
      <c r="F1394" s="227">
        <f t="shared" si="42"/>
        <v>-0.10942956926658898</v>
      </c>
      <c r="G1394" s="184"/>
      <c r="H1394" s="184"/>
      <c r="I1394" s="228"/>
      <c r="K1394" s="228"/>
      <c r="M1394" s="228"/>
    </row>
    <row r="1395" spans="1:13" x14ac:dyDescent="0.2">
      <c r="A1395" s="224" t="s">
        <v>4051</v>
      </c>
      <c r="B1395" s="225">
        <v>0.92</v>
      </c>
      <c r="C1395" s="226">
        <v>0.75800000000000001</v>
      </c>
      <c r="D1395" s="227">
        <f t="shared" si="43"/>
        <v>-0.17608695652173911</v>
      </c>
      <c r="E1395" s="226">
        <v>0.8</v>
      </c>
      <c r="F1395" s="227">
        <f t="shared" si="42"/>
        <v>-0.13043478260869568</v>
      </c>
      <c r="G1395" s="184"/>
      <c r="H1395" s="184"/>
      <c r="I1395" s="228"/>
      <c r="K1395" s="228"/>
      <c r="M1395" s="228"/>
    </row>
    <row r="1396" spans="1:13" x14ac:dyDescent="0.2">
      <c r="A1396" s="224" t="s">
        <v>4052</v>
      </c>
      <c r="B1396" s="225">
        <v>1.151</v>
      </c>
      <c r="C1396" s="226">
        <v>0.77400000000000002</v>
      </c>
      <c r="D1396" s="227">
        <f t="shared" si="43"/>
        <v>-0.32754126846220677</v>
      </c>
      <c r="E1396" s="226">
        <v>0.87</v>
      </c>
      <c r="F1396" s="227">
        <f t="shared" si="42"/>
        <v>-0.2441355343179844</v>
      </c>
      <c r="G1396" s="184"/>
      <c r="H1396" s="184"/>
      <c r="I1396" s="228"/>
      <c r="K1396" s="228"/>
      <c r="M1396" s="228"/>
    </row>
    <row r="1397" spans="1:13" x14ac:dyDescent="0.2">
      <c r="A1397" s="224" t="s">
        <v>4053</v>
      </c>
      <c r="B1397" s="225">
        <v>0.875</v>
      </c>
      <c r="C1397" s="226">
        <v>0.77400000000000002</v>
      </c>
      <c r="D1397" s="227">
        <f t="shared" si="43"/>
        <v>-0.11542857142857144</v>
      </c>
      <c r="E1397" s="226">
        <v>0.80100000000000005</v>
      </c>
      <c r="F1397" s="227">
        <f t="shared" si="42"/>
        <v>-8.457142857142852E-2</v>
      </c>
      <c r="G1397" s="184"/>
      <c r="H1397" s="184"/>
      <c r="I1397" s="228"/>
      <c r="K1397" s="228"/>
      <c r="M1397" s="228"/>
    </row>
    <row r="1398" spans="1:13" x14ac:dyDescent="0.2">
      <c r="A1398" s="224" t="s">
        <v>4054</v>
      </c>
      <c r="B1398" s="225">
        <v>0.83299999999999996</v>
      </c>
      <c r="C1398" s="226">
        <v>0.73099999999999998</v>
      </c>
      <c r="D1398" s="227">
        <f t="shared" si="43"/>
        <v>-0.12244897959183676</v>
      </c>
      <c r="E1398" s="226">
        <v>0.75800000000000001</v>
      </c>
      <c r="F1398" s="227">
        <f t="shared" si="42"/>
        <v>-9.0036014405762255E-2</v>
      </c>
      <c r="G1398" s="184"/>
      <c r="H1398" s="184"/>
      <c r="I1398" s="228"/>
      <c r="K1398" s="228"/>
      <c r="M1398" s="228"/>
    </row>
    <row r="1399" spans="1:13" x14ac:dyDescent="0.2">
      <c r="A1399" s="224" t="s">
        <v>4055</v>
      </c>
      <c r="B1399" s="225">
        <v>1.409</v>
      </c>
      <c r="C1399" s="226">
        <v>1.7789999999999999</v>
      </c>
      <c r="D1399" s="227">
        <f t="shared" si="43"/>
        <v>0.26259758694109281</v>
      </c>
      <c r="E1399" s="226">
        <v>1.6910000000000001</v>
      </c>
      <c r="F1399" s="227">
        <f t="shared" si="42"/>
        <v>0.20014194464158974</v>
      </c>
      <c r="G1399" s="184"/>
      <c r="H1399" s="184"/>
      <c r="I1399" s="228"/>
      <c r="K1399" s="228"/>
      <c r="M1399" s="228"/>
    </row>
    <row r="1400" spans="1:13" x14ac:dyDescent="0.2">
      <c r="A1400" s="224" t="s">
        <v>4056</v>
      </c>
      <c r="B1400" s="225">
        <v>1.1739999999999999</v>
      </c>
      <c r="C1400" s="226">
        <v>1.0389999999999999</v>
      </c>
      <c r="D1400" s="227">
        <f t="shared" si="43"/>
        <v>-0.11499148211243615</v>
      </c>
      <c r="E1400" s="226">
        <v>1.075</v>
      </c>
      <c r="F1400" s="227">
        <f t="shared" si="42"/>
        <v>-8.4327086882453162E-2</v>
      </c>
      <c r="G1400" s="184"/>
      <c r="H1400" s="184"/>
      <c r="I1400" s="228"/>
      <c r="K1400" s="228"/>
      <c r="M1400" s="228"/>
    </row>
    <row r="1401" spans="1:13" x14ac:dyDescent="0.2">
      <c r="A1401" s="224" t="s">
        <v>4057</v>
      </c>
      <c r="B1401" s="225">
        <v>0.96599999999999997</v>
      </c>
      <c r="C1401" s="226">
        <v>0.997</v>
      </c>
      <c r="D1401" s="227">
        <f t="shared" si="43"/>
        <v>3.2091097308488692E-2</v>
      </c>
      <c r="E1401" s="226">
        <v>0.99199999999999999</v>
      </c>
      <c r="F1401" s="227">
        <f t="shared" si="42"/>
        <v>2.6915113871635699E-2</v>
      </c>
      <c r="G1401" s="184"/>
      <c r="H1401" s="184"/>
      <c r="I1401" s="228"/>
      <c r="K1401" s="228"/>
      <c r="M1401" s="228"/>
    </row>
    <row r="1402" spans="1:13" x14ac:dyDescent="0.2">
      <c r="A1402" s="224" t="s">
        <v>4058</v>
      </c>
      <c r="B1402" s="225">
        <v>0.83399999999999996</v>
      </c>
      <c r="C1402" s="226">
        <v>0.71099999999999997</v>
      </c>
      <c r="D1402" s="227">
        <f t="shared" si="43"/>
        <v>-0.14748201438848918</v>
      </c>
      <c r="E1402" s="226">
        <v>0.74399999999999999</v>
      </c>
      <c r="F1402" s="227">
        <f t="shared" si="42"/>
        <v>-0.1079136690647482</v>
      </c>
      <c r="G1402" s="184"/>
      <c r="H1402" s="184"/>
      <c r="I1402" s="228"/>
      <c r="K1402" s="228"/>
      <c r="M1402" s="228"/>
    </row>
    <row r="1403" spans="1:13" x14ac:dyDescent="0.2">
      <c r="A1403" s="224" t="s">
        <v>4059</v>
      </c>
      <c r="B1403" s="225">
        <v>0.875</v>
      </c>
      <c r="C1403" s="226">
        <v>0.752</v>
      </c>
      <c r="D1403" s="227">
        <f t="shared" si="43"/>
        <v>-0.14057142857142857</v>
      </c>
      <c r="E1403" s="226">
        <v>0.78400000000000003</v>
      </c>
      <c r="F1403" s="227">
        <f t="shared" si="42"/>
        <v>-0.10399999999999998</v>
      </c>
      <c r="G1403" s="184"/>
      <c r="H1403" s="184"/>
      <c r="I1403" s="228"/>
      <c r="K1403" s="228"/>
      <c r="M1403" s="228"/>
    </row>
    <row r="1404" spans="1:13" x14ac:dyDescent="0.2">
      <c r="A1404" s="224" t="s">
        <v>4060</v>
      </c>
      <c r="B1404" s="225">
        <v>0.83399999999999996</v>
      </c>
      <c r="C1404" s="226">
        <v>0.72699999999999998</v>
      </c>
      <c r="D1404" s="227">
        <f t="shared" si="43"/>
        <v>-0.12829736211031173</v>
      </c>
      <c r="E1404" s="226">
        <v>0.75600000000000001</v>
      </c>
      <c r="F1404" s="227">
        <f t="shared" si="42"/>
        <v>-9.3525179856115082E-2</v>
      </c>
      <c r="G1404" s="184"/>
      <c r="H1404" s="184"/>
      <c r="I1404" s="228"/>
      <c r="K1404" s="228"/>
      <c r="M1404" s="228"/>
    </row>
    <row r="1405" spans="1:13" x14ac:dyDescent="0.2">
      <c r="A1405" s="224" t="s">
        <v>4061</v>
      </c>
      <c r="B1405" s="225">
        <v>0.875</v>
      </c>
      <c r="C1405" s="226">
        <v>0.77100000000000002</v>
      </c>
      <c r="D1405" s="227">
        <f t="shared" si="43"/>
        <v>-0.11885714285714288</v>
      </c>
      <c r="E1405" s="226">
        <v>0.79900000000000004</v>
      </c>
      <c r="F1405" s="227">
        <f t="shared" si="42"/>
        <v>-8.6857142857142855E-2</v>
      </c>
      <c r="G1405" s="184"/>
      <c r="H1405" s="184"/>
      <c r="I1405" s="228"/>
      <c r="K1405" s="228"/>
      <c r="M1405" s="228"/>
    </row>
    <row r="1406" spans="1:13" x14ac:dyDescent="0.2">
      <c r="A1406" s="224" t="s">
        <v>4062</v>
      </c>
      <c r="B1406" s="225">
        <v>0.83399999999999996</v>
      </c>
      <c r="C1406" s="226">
        <v>0.72699999999999998</v>
      </c>
      <c r="D1406" s="227">
        <f t="shared" si="43"/>
        <v>-0.12829736211031173</v>
      </c>
      <c r="E1406" s="226">
        <v>0.75600000000000001</v>
      </c>
      <c r="F1406" s="227">
        <f t="shared" si="42"/>
        <v>-9.3525179856115082E-2</v>
      </c>
      <c r="G1406" s="184"/>
      <c r="H1406" s="184"/>
      <c r="I1406" s="228"/>
      <c r="K1406" s="228"/>
      <c r="M1406" s="228"/>
    </row>
    <row r="1407" spans="1:13" x14ac:dyDescent="0.2">
      <c r="A1407" s="224" t="s">
        <v>4063</v>
      </c>
      <c r="B1407" s="225">
        <v>0.83399999999999996</v>
      </c>
      <c r="C1407" s="226">
        <v>0.73099999999999998</v>
      </c>
      <c r="D1407" s="227">
        <f t="shared" si="43"/>
        <v>-0.1235011990407674</v>
      </c>
      <c r="E1407" s="226">
        <v>0.75900000000000001</v>
      </c>
      <c r="F1407" s="227">
        <f t="shared" si="42"/>
        <v>-8.9928057553956831E-2</v>
      </c>
      <c r="G1407" s="184"/>
      <c r="H1407" s="184"/>
      <c r="I1407" s="228"/>
      <c r="K1407" s="228"/>
      <c r="M1407" s="228"/>
    </row>
    <row r="1408" spans="1:13" x14ac:dyDescent="0.2">
      <c r="A1408" s="224" t="s">
        <v>4064</v>
      </c>
      <c r="B1408" s="225">
        <v>0.83399999999999996</v>
      </c>
      <c r="C1408" s="226">
        <v>0.72699999999999998</v>
      </c>
      <c r="D1408" s="227">
        <f t="shared" si="43"/>
        <v>-0.12829736211031173</v>
      </c>
      <c r="E1408" s="226">
        <v>0.75600000000000001</v>
      </c>
      <c r="F1408" s="227">
        <f t="shared" si="42"/>
        <v>-9.3525179856115082E-2</v>
      </c>
      <c r="G1408" s="184"/>
      <c r="H1408" s="184"/>
      <c r="I1408" s="228"/>
      <c r="K1408" s="228"/>
      <c r="M1408" s="228"/>
    </row>
    <row r="1409" spans="1:13" x14ac:dyDescent="0.2">
      <c r="A1409" s="224" t="s">
        <v>4065</v>
      </c>
      <c r="B1409" s="225">
        <v>1.014</v>
      </c>
      <c r="C1409" s="226">
        <v>0.98</v>
      </c>
      <c r="D1409" s="227">
        <f t="shared" si="43"/>
        <v>-3.3530571992110514E-2</v>
      </c>
      <c r="E1409" s="226">
        <v>0.99099999999999999</v>
      </c>
      <c r="F1409" s="227">
        <f t="shared" si="42"/>
        <v>-2.2682445759368841E-2</v>
      </c>
      <c r="G1409" s="184"/>
      <c r="H1409" s="184"/>
      <c r="I1409" s="228"/>
      <c r="K1409" s="228"/>
      <c r="M1409" s="228"/>
    </row>
    <row r="1410" spans="1:13" x14ac:dyDescent="0.2">
      <c r="A1410" s="224" t="s">
        <v>4066</v>
      </c>
      <c r="B1410" s="225">
        <v>0.83399999999999996</v>
      </c>
      <c r="C1410" s="226">
        <v>0.77200000000000002</v>
      </c>
      <c r="D1410" s="227">
        <f t="shared" si="43"/>
        <v>-7.4340527577937632E-2</v>
      </c>
      <c r="E1410" s="226">
        <v>0.78900000000000003</v>
      </c>
      <c r="F1410" s="227">
        <f t="shared" si="42"/>
        <v>-5.3956834532373987E-2</v>
      </c>
      <c r="G1410" s="184"/>
      <c r="H1410" s="184"/>
      <c r="I1410" s="228"/>
      <c r="K1410" s="228"/>
      <c r="M1410" s="228"/>
    </row>
    <row r="1411" spans="1:13" x14ac:dyDescent="0.2">
      <c r="A1411" s="224" t="s">
        <v>4067</v>
      </c>
      <c r="B1411" s="225">
        <v>0.875</v>
      </c>
      <c r="C1411" s="226">
        <v>0.752</v>
      </c>
      <c r="D1411" s="227">
        <f t="shared" si="43"/>
        <v>-0.14057142857142857</v>
      </c>
      <c r="E1411" s="226">
        <v>0.78400000000000003</v>
      </c>
      <c r="F1411" s="227">
        <f t="shared" si="42"/>
        <v>-0.10399999999999998</v>
      </c>
      <c r="G1411" s="184"/>
      <c r="H1411" s="184"/>
      <c r="I1411" s="228"/>
      <c r="K1411" s="228"/>
      <c r="M1411" s="228"/>
    </row>
    <row r="1412" spans="1:13" x14ac:dyDescent="0.2">
      <c r="A1412" s="224" t="s">
        <v>4068</v>
      </c>
      <c r="B1412" s="225">
        <v>1.014</v>
      </c>
      <c r="C1412" s="226">
        <v>1.1559999999999999</v>
      </c>
      <c r="D1412" s="227">
        <f t="shared" si="43"/>
        <v>0.14003944773175525</v>
      </c>
      <c r="E1412" s="226">
        <v>1.123</v>
      </c>
      <c r="F1412" s="227">
        <f t="shared" si="42"/>
        <v>0.10749506903353057</v>
      </c>
      <c r="G1412" s="184"/>
      <c r="H1412" s="184"/>
      <c r="I1412" s="228"/>
      <c r="K1412" s="228"/>
      <c r="M1412" s="228"/>
    </row>
    <row r="1413" spans="1:13" x14ac:dyDescent="0.2">
      <c r="A1413" s="224" t="s">
        <v>4069</v>
      </c>
      <c r="B1413" s="225">
        <v>0.875</v>
      </c>
      <c r="C1413" s="226">
        <v>0.73499999999999999</v>
      </c>
      <c r="D1413" s="227">
        <f t="shared" si="43"/>
        <v>-0.16000000000000003</v>
      </c>
      <c r="E1413" s="226">
        <v>0.77200000000000002</v>
      </c>
      <c r="F1413" s="227">
        <f t="shared" si="42"/>
        <v>-0.11771428571428566</v>
      </c>
      <c r="G1413" s="184"/>
      <c r="H1413" s="184"/>
      <c r="I1413" s="228"/>
      <c r="K1413" s="228"/>
      <c r="M1413" s="228"/>
    </row>
    <row r="1414" spans="1:13" x14ac:dyDescent="0.2">
      <c r="A1414" s="224" t="s">
        <v>4070</v>
      </c>
      <c r="B1414" s="225">
        <v>0.96599999999999997</v>
      </c>
      <c r="C1414" s="226">
        <v>0.88600000000000001</v>
      </c>
      <c r="D1414" s="227">
        <f t="shared" si="43"/>
        <v>-8.2815734989648004E-2</v>
      </c>
      <c r="E1414" s="226">
        <v>0.90800000000000003</v>
      </c>
      <c r="F1414" s="227">
        <f t="shared" si="42"/>
        <v>-6.0041407867494789E-2</v>
      </c>
      <c r="G1414" s="184"/>
      <c r="H1414" s="184"/>
      <c r="I1414" s="228"/>
      <c r="K1414" s="228"/>
      <c r="M1414" s="228"/>
    </row>
    <row r="1415" spans="1:13" x14ac:dyDescent="0.2">
      <c r="A1415" s="224" t="s">
        <v>4071</v>
      </c>
      <c r="B1415" s="225">
        <v>0.81799999999999995</v>
      </c>
      <c r="C1415" s="226">
        <v>0.71599999999999997</v>
      </c>
      <c r="D1415" s="227">
        <f t="shared" si="43"/>
        <v>-0.12469437652811732</v>
      </c>
      <c r="E1415" s="226">
        <v>0.74299999999999999</v>
      </c>
      <c r="F1415" s="227">
        <f t="shared" si="42"/>
        <v>-9.1687041564792127E-2</v>
      </c>
      <c r="G1415" s="184"/>
      <c r="H1415" s="184"/>
      <c r="I1415" s="228"/>
      <c r="K1415" s="228"/>
      <c r="M1415" s="228"/>
    </row>
    <row r="1416" spans="1:13" x14ac:dyDescent="0.2">
      <c r="A1416" s="224" t="s">
        <v>4072</v>
      </c>
      <c r="B1416" s="225">
        <v>0.99399999999999999</v>
      </c>
      <c r="C1416" s="226">
        <v>0.86099999999999999</v>
      </c>
      <c r="D1416" s="227">
        <f t="shared" si="43"/>
        <v>-0.13380281690140849</v>
      </c>
      <c r="E1416" s="226">
        <v>0.89600000000000002</v>
      </c>
      <c r="F1416" s="227">
        <f t="shared" si="42"/>
        <v>-9.8591549295774628E-2</v>
      </c>
      <c r="G1416" s="184"/>
      <c r="H1416" s="184"/>
      <c r="I1416" s="228"/>
      <c r="K1416" s="228"/>
      <c r="M1416" s="228"/>
    </row>
    <row r="1417" spans="1:13" x14ac:dyDescent="0.2">
      <c r="A1417" s="224" t="s">
        <v>4073</v>
      </c>
      <c r="B1417" s="225">
        <v>0.85899999999999999</v>
      </c>
      <c r="C1417" s="226">
        <v>0.69899999999999995</v>
      </c>
      <c r="D1417" s="227">
        <f t="shared" si="43"/>
        <v>-0.18626309662398144</v>
      </c>
      <c r="E1417" s="226">
        <v>0.74099999999999999</v>
      </c>
      <c r="F1417" s="227">
        <f t="shared" si="42"/>
        <v>-0.13736903376018628</v>
      </c>
      <c r="G1417" s="184"/>
      <c r="H1417" s="184"/>
      <c r="I1417" s="228"/>
      <c r="K1417" s="228"/>
      <c r="M1417" s="228"/>
    </row>
    <row r="1418" spans="1:13" x14ac:dyDescent="0.2">
      <c r="A1418" s="224" t="s">
        <v>4074</v>
      </c>
      <c r="B1418" s="225">
        <v>0.86499999999999999</v>
      </c>
      <c r="C1418" s="226">
        <v>0.70399999999999996</v>
      </c>
      <c r="D1418" s="227">
        <f t="shared" si="43"/>
        <v>-0.18612716763005788</v>
      </c>
      <c r="E1418" s="226">
        <v>0.746</v>
      </c>
      <c r="F1418" s="227">
        <f t="shared" si="42"/>
        <v>-0.1375722543352601</v>
      </c>
      <c r="G1418" s="184"/>
      <c r="H1418" s="184"/>
      <c r="I1418" s="228"/>
      <c r="K1418" s="228"/>
      <c r="M1418" s="228"/>
    </row>
    <row r="1419" spans="1:13" x14ac:dyDescent="0.2">
      <c r="A1419" s="224" t="s">
        <v>4075</v>
      </c>
      <c r="B1419" s="225">
        <v>0.86499999999999999</v>
      </c>
      <c r="C1419" s="226">
        <v>0.70399999999999996</v>
      </c>
      <c r="D1419" s="227">
        <f t="shared" si="43"/>
        <v>-0.18612716763005788</v>
      </c>
      <c r="E1419" s="226">
        <v>0.746</v>
      </c>
      <c r="F1419" s="227">
        <f t="shared" ref="F1419:F1482" si="44">E1419/B1419-1</f>
        <v>-0.1375722543352601</v>
      </c>
      <c r="G1419" s="184"/>
      <c r="H1419" s="184"/>
      <c r="I1419" s="228"/>
      <c r="K1419" s="228"/>
      <c r="M1419" s="228"/>
    </row>
    <row r="1420" spans="1:13" x14ac:dyDescent="0.2">
      <c r="A1420" s="224" t="s">
        <v>4076</v>
      </c>
      <c r="B1420" s="225">
        <v>0.86499999999999999</v>
      </c>
      <c r="C1420" s="226">
        <v>0.71899999999999997</v>
      </c>
      <c r="D1420" s="227">
        <f t="shared" ref="D1420:D1483" si="45">C1420/B1420-1</f>
        <v>-0.16878612716763008</v>
      </c>
      <c r="E1420" s="226">
        <v>0.75700000000000001</v>
      </c>
      <c r="F1420" s="227">
        <f t="shared" si="44"/>
        <v>-0.12485549132947971</v>
      </c>
      <c r="G1420" s="184"/>
      <c r="H1420" s="184"/>
      <c r="I1420" s="228"/>
      <c r="K1420" s="228"/>
      <c r="M1420" s="228"/>
    </row>
    <row r="1421" spans="1:13" x14ac:dyDescent="0.2">
      <c r="A1421" s="224" t="s">
        <v>4077</v>
      </c>
      <c r="B1421" s="225">
        <v>0.95399999999999996</v>
      </c>
      <c r="C1421" s="226">
        <v>0.754</v>
      </c>
      <c r="D1421" s="227">
        <f t="shared" si="45"/>
        <v>-0.20964360587002095</v>
      </c>
      <c r="E1421" s="226">
        <v>0.80600000000000005</v>
      </c>
      <c r="F1421" s="227">
        <f t="shared" si="44"/>
        <v>-0.15513626834381544</v>
      </c>
      <c r="G1421" s="184"/>
      <c r="H1421" s="184"/>
      <c r="I1421" s="228"/>
      <c r="K1421" s="228"/>
      <c r="M1421" s="228"/>
    </row>
    <row r="1422" spans="1:13" x14ac:dyDescent="0.2">
      <c r="A1422" s="224" t="s">
        <v>4078</v>
      </c>
      <c r="B1422" s="225">
        <v>0.90800000000000003</v>
      </c>
      <c r="C1422" s="226">
        <v>0.72699999999999998</v>
      </c>
      <c r="D1422" s="227">
        <f t="shared" si="45"/>
        <v>-0.1993392070484582</v>
      </c>
      <c r="E1422" s="226">
        <v>0.77400000000000002</v>
      </c>
      <c r="F1422" s="227">
        <f t="shared" si="44"/>
        <v>-0.14757709251101325</v>
      </c>
      <c r="G1422" s="184"/>
      <c r="H1422" s="184"/>
      <c r="I1422" s="228"/>
      <c r="K1422" s="228"/>
      <c r="M1422" s="228"/>
    </row>
    <row r="1423" spans="1:13" x14ac:dyDescent="0.2">
      <c r="A1423" s="224" t="s">
        <v>4079</v>
      </c>
      <c r="B1423" s="225">
        <v>0.86499999999999999</v>
      </c>
      <c r="C1423" s="226">
        <v>0.75700000000000001</v>
      </c>
      <c r="D1423" s="227">
        <f t="shared" si="45"/>
        <v>-0.12485549132947971</v>
      </c>
      <c r="E1423" s="226">
        <v>0.78600000000000003</v>
      </c>
      <c r="F1423" s="227">
        <f t="shared" si="44"/>
        <v>-9.1329479768786026E-2</v>
      </c>
      <c r="G1423" s="184"/>
      <c r="H1423" s="184"/>
      <c r="I1423" s="228"/>
      <c r="K1423" s="228"/>
      <c r="M1423" s="228"/>
    </row>
    <row r="1424" spans="1:13" x14ac:dyDescent="0.2">
      <c r="A1424" s="224" t="s">
        <v>4080</v>
      </c>
      <c r="B1424" s="225">
        <v>1.002</v>
      </c>
      <c r="C1424" s="226">
        <v>0.747</v>
      </c>
      <c r="D1424" s="227">
        <f t="shared" si="45"/>
        <v>-0.25449101796407181</v>
      </c>
      <c r="E1424" s="226">
        <v>0.81299999999999994</v>
      </c>
      <c r="F1424" s="227">
        <f t="shared" si="44"/>
        <v>-0.18862275449101806</v>
      </c>
      <c r="G1424" s="184"/>
      <c r="H1424" s="184"/>
      <c r="I1424" s="228"/>
      <c r="K1424" s="228"/>
      <c r="M1424" s="228"/>
    </row>
    <row r="1425" spans="1:13" x14ac:dyDescent="0.2">
      <c r="A1425" s="224" t="s">
        <v>4081</v>
      </c>
      <c r="B1425" s="225">
        <v>0.86499999999999999</v>
      </c>
      <c r="C1425" s="226">
        <v>0.75700000000000001</v>
      </c>
      <c r="D1425" s="227">
        <f t="shared" si="45"/>
        <v>-0.12485549132947971</v>
      </c>
      <c r="E1425" s="226">
        <v>0.78600000000000003</v>
      </c>
      <c r="F1425" s="227">
        <f t="shared" si="44"/>
        <v>-9.1329479768786026E-2</v>
      </c>
      <c r="G1425" s="184"/>
      <c r="H1425" s="184"/>
      <c r="I1425" s="228"/>
      <c r="K1425" s="228"/>
      <c r="M1425" s="228"/>
    </row>
    <row r="1426" spans="1:13" x14ac:dyDescent="0.2">
      <c r="A1426" s="224" t="s">
        <v>4082</v>
      </c>
      <c r="B1426" s="225">
        <v>0.90800000000000003</v>
      </c>
      <c r="C1426" s="226">
        <v>0.72699999999999998</v>
      </c>
      <c r="D1426" s="227">
        <f t="shared" si="45"/>
        <v>-0.1993392070484582</v>
      </c>
      <c r="E1426" s="226">
        <v>0.77400000000000002</v>
      </c>
      <c r="F1426" s="227">
        <f t="shared" si="44"/>
        <v>-0.14757709251101325</v>
      </c>
      <c r="G1426" s="184"/>
      <c r="H1426" s="184"/>
      <c r="I1426" s="228"/>
      <c r="K1426" s="228"/>
      <c r="M1426" s="228"/>
    </row>
    <row r="1427" spans="1:13" x14ac:dyDescent="0.2">
      <c r="A1427" s="224" t="s">
        <v>4083</v>
      </c>
      <c r="B1427" s="225">
        <v>0.86499999999999999</v>
      </c>
      <c r="C1427" s="226">
        <v>0.71099999999999997</v>
      </c>
      <c r="D1427" s="227">
        <f t="shared" si="45"/>
        <v>-0.17803468208092488</v>
      </c>
      <c r="E1427" s="226">
        <v>0.752</v>
      </c>
      <c r="F1427" s="227">
        <f t="shared" si="44"/>
        <v>-0.13063583815028901</v>
      </c>
      <c r="G1427" s="184"/>
      <c r="H1427" s="184"/>
      <c r="I1427" s="228"/>
      <c r="K1427" s="228"/>
      <c r="M1427" s="228"/>
    </row>
    <row r="1428" spans="1:13" x14ac:dyDescent="0.2">
      <c r="A1428" s="224" t="s">
        <v>4084</v>
      </c>
      <c r="B1428" s="225">
        <v>0.95399999999999996</v>
      </c>
      <c r="C1428" s="226">
        <v>0.79300000000000004</v>
      </c>
      <c r="D1428" s="227">
        <f t="shared" si="45"/>
        <v>-0.16876310272536676</v>
      </c>
      <c r="E1428" s="226">
        <v>0.83499999999999996</v>
      </c>
      <c r="F1428" s="227">
        <f t="shared" si="44"/>
        <v>-0.12473794549266248</v>
      </c>
      <c r="G1428" s="184"/>
      <c r="H1428" s="184"/>
      <c r="I1428" s="228"/>
      <c r="K1428" s="228"/>
      <c r="M1428" s="228"/>
    </row>
    <row r="1429" spans="1:13" x14ac:dyDescent="0.2">
      <c r="A1429" s="224" t="s">
        <v>4085</v>
      </c>
      <c r="B1429" s="225">
        <v>0.83399999999999996</v>
      </c>
      <c r="C1429" s="226">
        <v>0.71099999999999997</v>
      </c>
      <c r="D1429" s="227">
        <f t="shared" si="45"/>
        <v>-0.14748201438848918</v>
      </c>
      <c r="E1429" s="226">
        <v>0.74299999999999999</v>
      </c>
      <c r="F1429" s="227">
        <f t="shared" si="44"/>
        <v>-0.10911270983213428</v>
      </c>
      <c r="G1429" s="184"/>
      <c r="H1429" s="184"/>
      <c r="I1429" s="228"/>
      <c r="K1429" s="228"/>
      <c r="M1429" s="228"/>
    </row>
    <row r="1430" spans="1:13" x14ac:dyDescent="0.2">
      <c r="A1430" s="224" t="s">
        <v>4086</v>
      </c>
      <c r="B1430" s="225">
        <v>1.014</v>
      </c>
      <c r="C1430" s="226">
        <v>0.748</v>
      </c>
      <c r="D1430" s="227">
        <f t="shared" si="45"/>
        <v>-0.26232741617357003</v>
      </c>
      <c r="E1430" s="226">
        <v>0.81699999999999995</v>
      </c>
      <c r="F1430" s="227">
        <f t="shared" si="44"/>
        <v>-0.19428007889546361</v>
      </c>
      <c r="G1430" s="184"/>
      <c r="H1430" s="184"/>
      <c r="I1430" s="228"/>
      <c r="K1430" s="228"/>
      <c r="M1430" s="228"/>
    </row>
    <row r="1431" spans="1:13" x14ac:dyDescent="0.2">
      <c r="A1431" s="229" t="s">
        <v>4087</v>
      </c>
      <c r="B1431" s="230">
        <v>0.96599999999999997</v>
      </c>
      <c r="C1431" s="231">
        <v>0.87</v>
      </c>
      <c r="D1431" s="232">
        <f t="shared" si="45"/>
        <v>-9.9378881987577605E-2</v>
      </c>
      <c r="E1431" s="231">
        <v>0.89600000000000002</v>
      </c>
      <c r="F1431" s="232">
        <f t="shared" si="44"/>
        <v>-7.2463768115942018E-2</v>
      </c>
      <c r="G1431" s="184"/>
      <c r="H1431" s="184"/>
      <c r="I1431" s="228"/>
      <c r="K1431" s="228"/>
      <c r="M1431" s="228"/>
    </row>
    <row r="1432" spans="1:13" x14ac:dyDescent="0.2">
      <c r="A1432" s="233" t="s">
        <v>4088</v>
      </c>
      <c r="B1432" s="234">
        <v>0.747</v>
      </c>
      <c r="C1432" s="235">
        <v>0.64800000000000002</v>
      </c>
      <c r="D1432" s="236">
        <f t="shared" si="45"/>
        <v>-0.13253012048192769</v>
      </c>
      <c r="E1432" s="235">
        <v>0.67500000000000004</v>
      </c>
      <c r="F1432" s="236">
        <f t="shared" si="44"/>
        <v>-9.6385542168674676E-2</v>
      </c>
      <c r="G1432" s="184"/>
      <c r="H1432" s="184"/>
      <c r="I1432" s="228"/>
      <c r="K1432" s="228"/>
      <c r="M1432" s="228"/>
    </row>
    <row r="1433" spans="1:13" x14ac:dyDescent="0.2">
      <c r="A1433" s="224" t="s">
        <v>4089</v>
      </c>
      <c r="B1433" s="225">
        <v>0.95399999999999996</v>
      </c>
      <c r="C1433" s="226">
        <v>0.88700000000000001</v>
      </c>
      <c r="D1433" s="227">
        <f t="shared" si="45"/>
        <v>-7.023060796645697E-2</v>
      </c>
      <c r="E1433" s="226">
        <v>0.90600000000000003</v>
      </c>
      <c r="F1433" s="227">
        <f t="shared" si="44"/>
        <v>-5.0314465408804909E-2</v>
      </c>
      <c r="G1433" s="184"/>
      <c r="H1433" s="184"/>
      <c r="I1433" s="228"/>
      <c r="K1433" s="228"/>
      <c r="M1433" s="228"/>
    </row>
    <row r="1434" spans="1:13" x14ac:dyDescent="0.2">
      <c r="A1434" s="224" t="s">
        <v>4090</v>
      </c>
      <c r="B1434" s="225">
        <v>1.1599999999999999</v>
      </c>
      <c r="C1434" s="226">
        <v>0.89400000000000002</v>
      </c>
      <c r="D1434" s="227">
        <f t="shared" si="45"/>
        <v>-0.22931034482758617</v>
      </c>
      <c r="E1434" s="226">
        <v>0.96299999999999997</v>
      </c>
      <c r="F1434" s="227">
        <f t="shared" si="44"/>
        <v>-0.16982758620689653</v>
      </c>
      <c r="G1434" s="184"/>
      <c r="H1434" s="184"/>
      <c r="I1434" s="228"/>
      <c r="K1434" s="228"/>
      <c r="M1434" s="228"/>
    </row>
    <row r="1435" spans="1:13" x14ac:dyDescent="0.2">
      <c r="A1435" s="224" t="s">
        <v>4091</v>
      </c>
      <c r="B1435" s="225">
        <v>0.875</v>
      </c>
      <c r="C1435" s="226">
        <v>0.74299999999999999</v>
      </c>
      <c r="D1435" s="227">
        <f t="shared" si="45"/>
        <v>-0.15085714285714291</v>
      </c>
      <c r="E1435" s="226">
        <v>0.77800000000000002</v>
      </c>
      <c r="F1435" s="227">
        <f t="shared" si="44"/>
        <v>-0.11085714285714288</v>
      </c>
      <c r="G1435" s="184"/>
      <c r="H1435" s="184"/>
      <c r="I1435" s="228"/>
      <c r="K1435" s="228"/>
      <c r="M1435" s="228"/>
    </row>
    <row r="1436" spans="1:13" x14ac:dyDescent="0.2">
      <c r="A1436" s="224" t="s">
        <v>4092</v>
      </c>
      <c r="B1436" s="225">
        <v>0.78500000000000003</v>
      </c>
      <c r="C1436" s="226">
        <v>0.72399999999999998</v>
      </c>
      <c r="D1436" s="227">
        <f t="shared" si="45"/>
        <v>-7.7707006369426845E-2</v>
      </c>
      <c r="E1436" s="226">
        <v>0.74099999999999999</v>
      </c>
      <c r="F1436" s="227">
        <f t="shared" si="44"/>
        <v>-5.6050955414012837E-2</v>
      </c>
      <c r="G1436" s="184"/>
      <c r="H1436" s="184"/>
      <c r="I1436" s="228"/>
      <c r="K1436" s="228"/>
      <c r="M1436" s="228"/>
    </row>
    <row r="1437" spans="1:13" x14ac:dyDescent="0.2">
      <c r="A1437" s="224" t="s">
        <v>4093</v>
      </c>
      <c r="B1437" s="225">
        <v>0.96599999999999997</v>
      </c>
      <c r="C1437" s="226">
        <v>0.82499999999999996</v>
      </c>
      <c r="D1437" s="227">
        <f t="shared" si="45"/>
        <v>-0.14596273291925466</v>
      </c>
      <c r="E1437" s="226">
        <v>0.86199999999999999</v>
      </c>
      <c r="F1437" s="227">
        <f t="shared" si="44"/>
        <v>-0.10766045548654246</v>
      </c>
      <c r="G1437" s="184"/>
      <c r="H1437" s="184"/>
      <c r="I1437" s="228"/>
      <c r="K1437" s="228"/>
      <c r="M1437" s="228"/>
    </row>
    <row r="1438" spans="1:13" x14ac:dyDescent="0.2">
      <c r="A1438" s="224" t="s">
        <v>4094</v>
      </c>
      <c r="B1438" s="225">
        <v>0.86499999999999999</v>
      </c>
      <c r="C1438" s="226">
        <v>0.71099999999999997</v>
      </c>
      <c r="D1438" s="227">
        <f t="shared" si="45"/>
        <v>-0.17803468208092488</v>
      </c>
      <c r="E1438" s="226">
        <v>0.752</v>
      </c>
      <c r="F1438" s="227">
        <f t="shared" si="44"/>
        <v>-0.13063583815028901</v>
      </c>
      <c r="G1438" s="184"/>
      <c r="H1438" s="184"/>
      <c r="I1438" s="228"/>
      <c r="K1438" s="228"/>
      <c r="M1438" s="228"/>
    </row>
    <row r="1439" spans="1:13" x14ac:dyDescent="0.2">
      <c r="A1439" s="224" t="s">
        <v>4095</v>
      </c>
      <c r="B1439" s="225">
        <v>0.86399999999999999</v>
      </c>
      <c r="C1439" s="226">
        <v>0.91500000000000004</v>
      </c>
      <c r="D1439" s="227">
        <f t="shared" si="45"/>
        <v>5.9027777777777901E-2</v>
      </c>
      <c r="E1439" s="226">
        <v>0.90400000000000003</v>
      </c>
      <c r="F1439" s="227">
        <f t="shared" si="44"/>
        <v>4.629629629629628E-2</v>
      </c>
      <c r="G1439" s="184"/>
      <c r="H1439" s="184"/>
      <c r="I1439" s="228"/>
      <c r="K1439" s="228"/>
      <c r="M1439" s="228"/>
    </row>
    <row r="1440" spans="1:13" x14ac:dyDescent="0.2">
      <c r="A1440" s="224" t="s">
        <v>4096</v>
      </c>
      <c r="B1440" s="225">
        <v>0.78400000000000003</v>
      </c>
      <c r="C1440" s="226">
        <v>0.626</v>
      </c>
      <c r="D1440" s="227">
        <f t="shared" si="45"/>
        <v>-0.20153061224489799</v>
      </c>
      <c r="E1440" s="226">
        <v>0.66700000000000004</v>
      </c>
      <c r="F1440" s="227">
        <f t="shared" si="44"/>
        <v>-0.14923469387755095</v>
      </c>
      <c r="G1440" s="184"/>
      <c r="H1440" s="184"/>
      <c r="I1440" s="228"/>
      <c r="K1440" s="228"/>
      <c r="M1440" s="228"/>
    </row>
    <row r="1441" spans="1:13" x14ac:dyDescent="0.2">
      <c r="A1441" s="224" t="s">
        <v>4097</v>
      </c>
      <c r="B1441" s="225">
        <v>0.747</v>
      </c>
      <c r="C1441" s="226">
        <v>0.64200000000000002</v>
      </c>
      <c r="D1441" s="227">
        <f t="shared" si="45"/>
        <v>-0.14056224899598391</v>
      </c>
      <c r="E1441" s="226">
        <v>0.67</v>
      </c>
      <c r="F1441" s="227">
        <f t="shared" si="44"/>
        <v>-0.10307898259705484</v>
      </c>
      <c r="G1441" s="184"/>
      <c r="H1441" s="184"/>
      <c r="I1441" s="228"/>
      <c r="K1441" s="228"/>
      <c r="M1441" s="228"/>
    </row>
    <row r="1442" spans="1:13" x14ac:dyDescent="0.2">
      <c r="A1442" s="224" t="s">
        <v>4098</v>
      </c>
      <c r="B1442" s="225">
        <v>0.875</v>
      </c>
      <c r="C1442" s="226">
        <v>0.73499999999999999</v>
      </c>
      <c r="D1442" s="227">
        <f t="shared" si="45"/>
        <v>-0.16000000000000003</v>
      </c>
      <c r="E1442" s="226">
        <v>0.77200000000000002</v>
      </c>
      <c r="F1442" s="227">
        <f t="shared" si="44"/>
        <v>-0.11771428571428566</v>
      </c>
      <c r="G1442" s="184"/>
      <c r="H1442" s="184"/>
      <c r="I1442" s="228"/>
      <c r="K1442" s="228"/>
      <c r="M1442" s="228"/>
    </row>
    <row r="1443" spans="1:13" x14ac:dyDescent="0.2">
      <c r="A1443" s="224" t="s">
        <v>4099</v>
      </c>
      <c r="B1443" s="225">
        <v>1.0509999999999999</v>
      </c>
      <c r="C1443" s="226">
        <v>0.63400000000000001</v>
      </c>
      <c r="D1443" s="227">
        <f t="shared" si="45"/>
        <v>-0.39676498572787822</v>
      </c>
      <c r="E1443" s="226">
        <v>0.74</v>
      </c>
      <c r="F1443" s="227">
        <f t="shared" si="44"/>
        <v>-0.29590865842055181</v>
      </c>
      <c r="G1443" s="184"/>
      <c r="H1443" s="184"/>
      <c r="I1443" s="228"/>
      <c r="K1443" s="228"/>
      <c r="M1443" s="228"/>
    </row>
    <row r="1444" spans="1:13" x14ac:dyDescent="0.2">
      <c r="A1444" s="224" t="s">
        <v>4100</v>
      </c>
      <c r="B1444" s="225">
        <v>1.0649999999999999</v>
      </c>
      <c r="C1444" s="226">
        <v>0.95299999999999996</v>
      </c>
      <c r="D1444" s="227">
        <f t="shared" si="45"/>
        <v>-0.1051643192488263</v>
      </c>
      <c r="E1444" s="226">
        <v>0.98299999999999998</v>
      </c>
      <c r="F1444" s="227">
        <f t="shared" si="44"/>
        <v>-7.6995305164319183E-2</v>
      </c>
      <c r="G1444" s="184"/>
      <c r="H1444" s="184"/>
      <c r="I1444" s="228"/>
      <c r="K1444" s="228"/>
      <c r="M1444" s="228"/>
    </row>
    <row r="1445" spans="1:13" x14ac:dyDescent="0.2">
      <c r="A1445" s="224" t="s">
        <v>4101</v>
      </c>
      <c r="B1445" s="225">
        <v>0.875</v>
      </c>
      <c r="C1445" s="226">
        <v>0.74099999999999999</v>
      </c>
      <c r="D1445" s="227">
        <f t="shared" si="45"/>
        <v>-0.15314285714285714</v>
      </c>
      <c r="E1445" s="226">
        <v>0.77600000000000002</v>
      </c>
      <c r="F1445" s="227">
        <f t="shared" si="44"/>
        <v>-0.1131428571428571</v>
      </c>
      <c r="G1445" s="184"/>
      <c r="H1445" s="184"/>
      <c r="I1445" s="228"/>
      <c r="K1445" s="228"/>
      <c r="M1445" s="228"/>
    </row>
    <row r="1446" spans="1:13" x14ac:dyDescent="0.2">
      <c r="A1446" s="224" t="s">
        <v>4102</v>
      </c>
      <c r="B1446" s="225">
        <v>0.92</v>
      </c>
      <c r="C1446" s="226">
        <v>0.8</v>
      </c>
      <c r="D1446" s="227">
        <f t="shared" si="45"/>
        <v>-0.13043478260869568</v>
      </c>
      <c r="E1446" s="226">
        <v>0.83199999999999996</v>
      </c>
      <c r="F1446" s="227">
        <f t="shared" si="44"/>
        <v>-9.5652173913043592E-2</v>
      </c>
      <c r="G1446" s="184"/>
      <c r="H1446" s="184"/>
      <c r="I1446" s="228"/>
      <c r="K1446" s="228"/>
      <c r="M1446" s="228"/>
    </row>
    <row r="1447" spans="1:13" x14ac:dyDescent="0.2">
      <c r="A1447" s="224" t="s">
        <v>4103</v>
      </c>
      <c r="B1447" s="225">
        <v>0.82399999999999995</v>
      </c>
      <c r="C1447" s="226">
        <v>0.71699999999999997</v>
      </c>
      <c r="D1447" s="227">
        <f t="shared" si="45"/>
        <v>-0.12985436893203883</v>
      </c>
      <c r="E1447" s="226">
        <v>0.745</v>
      </c>
      <c r="F1447" s="227">
        <f t="shared" si="44"/>
        <v>-9.5873786407766892E-2</v>
      </c>
      <c r="G1447" s="184"/>
      <c r="H1447" s="184"/>
      <c r="I1447" s="228"/>
      <c r="K1447" s="228"/>
      <c r="M1447" s="228"/>
    </row>
    <row r="1448" spans="1:13" x14ac:dyDescent="0.2">
      <c r="A1448" s="224" t="s">
        <v>4104</v>
      </c>
      <c r="B1448" s="225">
        <v>1.982</v>
      </c>
      <c r="C1448" s="226">
        <v>3.2749999999999999</v>
      </c>
      <c r="D1448" s="227">
        <f t="shared" si="45"/>
        <v>0.65237134207870828</v>
      </c>
      <c r="E1448" s="226">
        <v>2.9590000000000001</v>
      </c>
      <c r="F1448" s="227">
        <f t="shared" si="44"/>
        <v>0.49293642785065606</v>
      </c>
      <c r="G1448" s="184"/>
      <c r="H1448" s="184"/>
      <c r="I1448" s="228"/>
      <c r="K1448" s="228"/>
      <c r="M1448" s="228"/>
    </row>
    <row r="1449" spans="1:13" x14ac:dyDescent="0.2">
      <c r="A1449" s="224" t="s">
        <v>4105</v>
      </c>
      <c r="B1449" s="225">
        <v>1.002</v>
      </c>
      <c r="C1449" s="226">
        <v>0.68500000000000005</v>
      </c>
      <c r="D1449" s="227">
        <f t="shared" si="45"/>
        <v>-0.3163672654690618</v>
      </c>
      <c r="E1449" s="226">
        <v>0.76600000000000001</v>
      </c>
      <c r="F1449" s="227">
        <f t="shared" si="44"/>
        <v>-0.23552894211576847</v>
      </c>
      <c r="G1449" s="184"/>
      <c r="H1449" s="184"/>
      <c r="I1449" s="228"/>
      <c r="K1449" s="228"/>
      <c r="M1449" s="228"/>
    </row>
    <row r="1450" spans="1:13" x14ac:dyDescent="0.2">
      <c r="A1450" s="224" t="s">
        <v>4106</v>
      </c>
      <c r="B1450" s="225">
        <v>1.0649999999999999</v>
      </c>
      <c r="C1450" s="226">
        <v>0.89100000000000001</v>
      </c>
      <c r="D1450" s="227">
        <f t="shared" si="45"/>
        <v>-0.16338028169014074</v>
      </c>
      <c r="E1450" s="226">
        <v>0.93700000000000006</v>
      </c>
      <c r="F1450" s="227">
        <f t="shared" si="44"/>
        <v>-0.12018779342722996</v>
      </c>
      <c r="G1450" s="184"/>
      <c r="H1450" s="184"/>
      <c r="I1450" s="228"/>
      <c r="K1450" s="228"/>
      <c r="M1450" s="228"/>
    </row>
    <row r="1451" spans="1:13" x14ac:dyDescent="0.2">
      <c r="A1451" s="224" t="s">
        <v>4107</v>
      </c>
      <c r="B1451" s="225">
        <v>0.96599999999999997</v>
      </c>
      <c r="C1451" s="226">
        <v>0.82499999999999996</v>
      </c>
      <c r="D1451" s="227">
        <f t="shared" si="45"/>
        <v>-0.14596273291925466</v>
      </c>
      <c r="E1451" s="226">
        <v>0.86199999999999999</v>
      </c>
      <c r="F1451" s="227">
        <f t="shared" si="44"/>
        <v>-0.10766045548654246</v>
      </c>
      <c r="G1451" s="184"/>
      <c r="H1451" s="184"/>
      <c r="I1451" s="228"/>
      <c r="K1451" s="228"/>
      <c r="M1451" s="228"/>
    </row>
    <row r="1452" spans="1:13" x14ac:dyDescent="0.2">
      <c r="A1452" s="224" t="s">
        <v>4108</v>
      </c>
      <c r="B1452" s="225">
        <v>0.94699999999999995</v>
      </c>
      <c r="C1452" s="226">
        <v>0.81899999999999995</v>
      </c>
      <c r="D1452" s="227">
        <f t="shared" si="45"/>
        <v>-0.13516367476240765</v>
      </c>
      <c r="E1452" s="226">
        <v>0.85299999999999998</v>
      </c>
      <c r="F1452" s="227">
        <f t="shared" si="44"/>
        <v>-9.9260823653643082E-2</v>
      </c>
      <c r="G1452" s="184"/>
      <c r="H1452" s="184"/>
      <c r="I1452" s="228"/>
      <c r="K1452" s="228"/>
      <c r="M1452" s="228"/>
    </row>
    <row r="1453" spans="1:13" x14ac:dyDescent="0.2">
      <c r="A1453" s="224" t="s">
        <v>4109</v>
      </c>
      <c r="B1453" s="225">
        <v>0.83399999999999996</v>
      </c>
      <c r="C1453" s="226">
        <v>0.71399999999999997</v>
      </c>
      <c r="D1453" s="227">
        <f t="shared" si="45"/>
        <v>-0.14388489208633093</v>
      </c>
      <c r="E1453" s="226">
        <v>0.746</v>
      </c>
      <c r="F1453" s="227">
        <f t="shared" si="44"/>
        <v>-0.10551558752997603</v>
      </c>
      <c r="G1453" s="184"/>
      <c r="H1453" s="184"/>
      <c r="I1453" s="228"/>
      <c r="K1453" s="228"/>
      <c r="M1453" s="228"/>
    </row>
    <row r="1454" spans="1:13" x14ac:dyDescent="0.2">
      <c r="A1454" s="224" t="s">
        <v>4110</v>
      </c>
      <c r="B1454" s="225">
        <v>0.86399999999999999</v>
      </c>
      <c r="C1454" s="226">
        <v>0.625</v>
      </c>
      <c r="D1454" s="227">
        <f t="shared" si="45"/>
        <v>-0.27662037037037035</v>
      </c>
      <c r="E1454" s="226">
        <v>0.68700000000000006</v>
      </c>
      <c r="F1454" s="227">
        <f t="shared" si="44"/>
        <v>-0.20486111111111105</v>
      </c>
      <c r="G1454" s="184"/>
      <c r="H1454" s="184"/>
      <c r="I1454" s="228"/>
      <c r="K1454" s="228"/>
      <c r="M1454" s="228"/>
    </row>
    <row r="1455" spans="1:13" x14ac:dyDescent="0.2">
      <c r="A1455" s="224" t="s">
        <v>4111</v>
      </c>
      <c r="B1455" s="225">
        <v>1.2769999999999999</v>
      </c>
      <c r="C1455" s="226">
        <v>1.0549999999999999</v>
      </c>
      <c r="D1455" s="227">
        <f t="shared" si="45"/>
        <v>-0.17384494909945181</v>
      </c>
      <c r="E1455" s="226">
        <v>1.113</v>
      </c>
      <c r="F1455" s="227">
        <f t="shared" si="44"/>
        <v>-0.12842599843382929</v>
      </c>
      <c r="G1455" s="184"/>
      <c r="H1455" s="184"/>
      <c r="I1455" s="228"/>
      <c r="K1455" s="228"/>
      <c r="M1455" s="228"/>
    </row>
    <row r="1456" spans="1:13" x14ac:dyDescent="0.2">
      <c r="A1456" s="224" t="s">
        <v>4112</v>
      </c>
      <c r="B1456" s="225">
        <v>0.96599999999999997</v>
      </c>
      <c r="C1456" s="226">
        <v>0.82499999999999996</v>
      </c>
      <c r="D1456" s="227">
        <f t="shared" si="45"/>
        <v>-0.14596273291925466</v>
      </c>
      <c r="E1456" s="226">
        <v>0.86199999999999999</v>
      </c>
      <c r="F1456" s="227">
        <f t="shared" si="44"/>
        <v>-0.10766045548654246</v>
      </c>
      <c r="G1456" s="184"/>
      <c r="H1456" s="184"/>
      <c r="I1456" s="228"/>
      <c r="K1456" s="228"/>
      <c r="M1456" s="228"/>
    </row>
    <row r="1457" spans="1:13" x14ac:dyDescent="0.2">
      <c r="A1457" s="224" t="s">
        <v>4113</v>
      </c>
      <c r="B1457" s="225">
        <v>1.631</v>
      </c>
      <c r="C1457" s="226">
        <v>1.0549999999999999</v>
      </c>
      <c r="D1457" s="227">
        <f t="shared" si="45"/>
        <v>-0.35315757204169229</v>
      </c>
      <c r="E1457" s="226">
        <v>1.2010000000000001</v>
      </c>
      <c r="F1457" s="227">
        <f t="shared" si="44"/>
        <v>-0.26364193746167996</v>
      </c>
      <c r="G1457" s="184"/>
      <c r="H1457" s="184"/>
      <c r="I1457" s="228"/>
      <c r="K1457" s="228"/>
      <c r="M1457" s="228"/>
    </row>
    <row r="1458" spans="1:13" x14ac:dyDescent="0.2">
      <c r="A1458" s="224" t="s">
        <v>4114</v>
      </c>
      <c r="B1458" s="225">
        <v>0.90800000000000003</v>
      </c>
      <c r="C1458" s="226">
        <v>0.84399999999999997</v>
      </c>
      <c r="D1458" s="227">
        <f t="shared" si="45"/>
        <v>-7.0484581497797461E-2</v>
      </c>
      <c r="E1458" s="226">
        <v>0.86199999999999999</v>
      </c>
      <c r="F1458" s="227">
        <f t="shared" si="44"/>
        <v>-5.0660792951541911E-2</v>
      </c>
      <c r="G1458" s="184"/>
      <c r="H1458" s="184"/>
      <c r="I1458" s="228"/>
      <c r="K1458" s="228"/>
      <c r="M1458" s="228"/>
    </row>
    <row r="1459" spans="1:13" x14ac:dyDescent="0.2">
      <c r="A1459" s="224" t="s">
        <v>4115</v>
      </c>
      <c r="B1459" s="225">
        <v>0.90800000000000003</v>
      </c>
      <c r="C1459" s="226">
        <v>0.70799999999999996</v>
      </c>
      <c r="D1459" s="227">
        <f t="shared" si="45"/>
        <v>-0.22026431718061679</v>
      </c>
      <c r="E1459" s="226">
        <v>0.76</v>
      </c>
      <c r="F1459" s="227">
        <f t="shared" si="44"/>
        <v>-0.16299559471365643</v>
      </c>
      <c r="G1459" s="184"/>
      <c r="H1459" s="184"/>
      <c r="I1459" s="228"/>
      <c r="K1459" s="228"/>
      <c r="M1459" s="228"/>
    </row>
    <row r="1460" spans="1:13" x14ac:dyDescent="0.2">
      <c r="A1460" s="224" t="s">
        <v>4116</v>
      </c>
      <c r="B1460" s="225">
        <v>0.90800000000000003</v>
      </c>
      <c r="C1460" s="226">
        <v>0.74399999999999999</v>
      </c>
      <c r="D1460" s="227">
        <f t="shared" si="45"/>
        <v>-0.1806167400881058</v>
      </c>
      <c r="E1460" s="226">
        <v>0.78700000000000003</v>
      </c>
      <c r="F1460" s="227">
        <f t="shared" si="44"/>
        <v>-0.13325991189427311</v>
      </c>
      <c r="G1460" s="184"/>
      <c r="H1460" s="184"/>
      <c r="I1460" s="228"/>
      <c r="K1460" s="228"/>
      <c r="M1460" s="228"/>
    </row>
    <row r="1461" spans="1:13" x14ac:dyDescent="0.2">
      <c r="A1461" s="224" t="s">
        <v>4117</v>
      </c>
      <c r="B1461" s="225">
        <v>0.90800000000000003</v>
      </c>
      <c r="C1461" s="226">
        <v>0.749</v>
      </c>
      <c r="D1461" s="227">
        <f t="shared" si="45"/>
        <v>-0.17511013215859028</v>
      </c>
      <c r="E1461" s="226">
        <v>0.79100000000000004</v>
      </c>
      <c r="F1461" s="227">
        <f t="shared" si="44"/>
        <v>-0.12885462555066074</v>
      </c>
      <c r="G1461" s="184"/>
      <c r="H1461" s="184"/>
      <c r="I1461" s="228"/>
      <c r="K1461" s="228"/>
      <c r="M1461" s="228"/>
    </row>
    <row r="1462" spans="1:13" x14ac:dyDescent="0.2">
      <c r="A1462" s="224" t="s">
        <v>4118</v>
      </c>
      <c r="B1462" s="225">
        <v>0.83399999999999996</v>
      </c>
      <c r="C1462" s="226">
        <v>0.71799999999999997</v>
      </c>
      <c r="D1462" s="227">
        <f t="shared" si="45"/>
        <v>-0.13908872901678659</v>
      </c>
      <c r="E1462" s="226">
        <v>0.749</v>
      </c>
      <c r="F1462" s="227">
        <f t="shared" si="44"/>
        <v>-0.10191846522781767</v>
      </c>
      <c r="G1462" s="184"/>
      <c r="H1462" s="184"/>
      <c r="I1462" s="228"/>
      <c r="K1462" s="228"/>
      <c r="M1462" s="228"/>
    </row>
    <row r="1463" spans="1:13" x14ac:dyDescent="0.2">
      <c r="A1463" s="224" t="s">
        <v>4119</v>
      </c>
      <c r="B1463" s="225">
        <v>0.875</v>
      </c>
      <c r="C1463" s="226">
        <v>0.71499999999999997</v>
      </c>
      <c r="D1463" s="227">
        <f t="shared" si="45"/>
        <v>-0.18285714285714294</v>
      </c>
      <c r="E1463" s="226">
        <v>0.75700000000000001</v>
      </c>
      <c r="F1463" s="227">
        <f t="shared" si="44"/>
        <v>-0.1348571428571429</v>
      </c>
      <c r="G1463" s="184"/>
      <c r="H1463" s="184"/>
      <c r="I1463" s="228"/>
      <c r="K1463" s="228"/>
      <c r="M1463" s="228"/>
    </row>
    <row r="1464" spans="1:13" x14ac:dyDescent="0.2">
      <c r="A1464" s="224" t="s">
        <v>4120</v>
      </c>
      <c r="B1464" s="225">
        <v>0.81799999999999995</v>
      </c>
      <c r="C1464" s="226">
        <v>0.69499999999999995</v>
      </c>
      <c r="D1464" s="227">
        <f t="shared" si="45"/>
        <v>-0.15036674816625917</v>
      </c>
      <c r="E1464" s="226">
        <v>0.72799999999999998</v>
      </c>
      <c r="F1464" s="227">
        <f t="shared" si="44"/>
        <v>-0.11002444987775062</v>
      </c>
      <c r="G1464" s="184"/>
      <c r="H1464" s="184"/>
      <c r="I1464" s="228"/>
      <c r="K1464" s="228"/>
      <c r="M1464" s="228"/>
    </row>
    <row r="1465" spans="1:13" x14ac:dyDescent="0.2">
      <c r="A1465" s="224" t="s">
        <v>4121</v>
      </c>
      <c r="B1465" s="225">
        <v>1.343</v>
      </c>
      <c r="C1465" s="226">
        <v>1.0720000000000001</v>
      </c>
      <c r="D1465" s="227">
        <f t="shared" si="45"/>
        <v>-0.2017870439314966</v>
      </c>
      <c r="E1465" s="226">
        <v>1.143</v>
      </c>
      <c r="F1465" s="227">
        <f t="shared" si="44"/>
        <v>-0.14892032762472074</v>
      </c>
      <c r="G1465" s="184"/>
      <c r="H1465" s="184"/>
      <c r="I1465" s="228"/>
      <c r="K1465" s="228"/>
      <c r="M1465" s="228"/>
    </row>
    <row r="1466" spans="1:13" x14ac:dyDescent="0.2">
      <c r="A1466" s="224" t="s">
        <v>4122</v>
      </c>
      <c r="B1466" s="225">
        <v>0.82399999999999995</v>
      </c>
      <c r="C1466" s="226">
        <v>0.71699999999999997</v>
      </c>
      <c r="D1466" s="227">
        <f t="shared" si="45"/>
        <v>-0.12985436893203883</v>
      </c>
      <c r="E1466" s="226">
        <v>0.746</v>
      </c>
      <c r="F1466" s="227">
        <f t="shared" si="44"/>
        <v>-9.466019417475724E-2</v>
      </c>
      <c r="G1466" s="184"/>
      <c r="H1466" s="184"/>
      <c r="I1466" s="228"/>
      <c r="K1466" s="228"/>
      <c r="M1466" s="228"/>
    </row>
    <row r="1467" spans="1:13" x14ac:dyDescent="0.2">
      <c r="A1467" s="224" t="s">
        <v>4123</v>
      </c>
      <c r="B1467" s="225">
        <v>0.86499999999999999</v>
      </c>
      <c r="C1467" s="226">
        <v>0.69899999999999995</v>
      </c>
      <c r="D1467" s="227">
        <f t="shared" si="45"/>
        <v>-0.19190751445086707</v>
      </c>
      <c r="E1467" s="226">
        <v>0.74299999999999999</v>
      </c>
      <c r="F1467" s="227">
        <f t="shared" si="44"/>
        <v>-0.14104046242774571</v>
      </c>
      <c r="G1467" s="184"/>
      <c r="H1467" s="184"/>
      <c r="I1467" s="228"/>
      <c r="K1467" s="228"/>
      <c r="M1467" s="228"/>
    </row>
    <row r="1468" spans="1:13" x14ac:dyDescent="0.2">
      <c r="A1468" s="224" t="s">
        <v>4124</v>
      </c>
      <c r="B1468" s="225">
        <v>0.81799999999999995</v>
      </c>
      <c r="C1468" s="226">
        <v>0.70099999999999996</v>
      </c>
      <c r="D1468" s="227">
        <f t="shared" si="45"/>
        <v>-0.14303178484107582</v>
      </c>
      <c r="E1468" s="226">
        <v>0.73199999999999998</v>
      </c>
      <c r="F1468" s="227">
        <f t="shared" si="44"/>
        <v>-0.10513447432762835</v>
      </c>
      <c r="G1468" s="184"/>
      <c r="H1468" s="184"/>
      <c r="I1468" s="228"/>
      <c r="K1468" s="228"/>
      <c r="M1468" s="228"/>
    </row>
    <row r="1469" spans="1:13" x14ac:dyDescent="0.2">
      <c r="A1469" s="224" t="s">
        <v>4125</v>
      </c>
      <c r="B1469" s="225">
        <v>0.81799999999999995</v>
      </c>
      <c r="C1469" s="226">
        <v>0.67500000000000004</v>
      </c>
      <c r="D1469" s="227">
        <f t="shared" si="45"/>
        <v>-0.17481662591687031</v>
      </c>
      <c r="E1469" s="226">
        <v>0.71199999999999997</v>
      </c>
      <c r="F1469" s="227">
        <f t="shared" si="44"/>
        <v>-0.1295843520782396</v>
      </c>
      <c r="G1469" s="184"/>
      <c r="H1469" s="184"/>
      <c r="I1469" s="228"/>
      <c r="K1469" s="228"/>
      <c r="M1469" s="228"/>
    </row>
    <row r="1470" spans="1:13" x14ac:dyDescent="0.2">
      <c r="A1470" s="224" t="s">
        <v>4126</v>
      </c>
      <c r="B1470" s="225">
        <v>0.81799999999999995</v>
      </c>
      <c r="C1470" s="226">
        <v>0.69199999999999995</v>
      </c>
      <c r="D1470" s="227">
        <f t="shared" si="45"/>
        <v>-0.15403422982885084</v>
      </c>
      <c r="E1470" s="226">
        <v>0.72499999999999998</v>
      </c>
      <c r="F1470" s="227">
        <f t="shared" si="44"/>
        <v>-0.11369193154034229</v>
      </c>
      <c r="G1470" s="184"/>
      <c r="H1470" s="184"/>
      <c r="I1470" s="228"/>
      <c r="K1470" s="228"/>
      <c r="M1470" s="228"/>
    </row>
    <row r="1471" spans="1:13" x14ac:dyDescent="0.2">
      <c r="A1471" s="224" t="s">
        <v>4127</v>
      </c>
      <c r="B1471" s="225">
        <v>0.85899999999999999</v>
      </c>
      <c r="C1471" s="226">
        <v>0.70299999999999996</v>
      </c>
      <c r="D1471" s="227">
        <f t="shared" si="45"/>
        <v>-0.18160651920838189</v>
      </c>
      <c r="E1471" s="226">
        <v>0.74399999999999999</v>
      </c>
      <c r="F1471" s="227">
        <f t="shared" si="44"/>
        <v>-0.13387660069848661</v>
      </c>
      <c r="G1471" s="184"/>
      <c r="H1471" s="184"/>
      <c r="I1471" s="228"/>
      <c r="K1471" s="228"/>
      <c r="M1471" s="228"/>
    </row>
    <row r="1472" spans="1:13" x14ac:dyDescent="0.2">
      <c r="A1472" s="224" t="s">
        <v>4128</v>
      </c>
      <c r="B1472" s="225">
        <v>0.83399999999999996</v>
      </c>
      <c r="C1472" s="226">
        <v>0.72299999999999998</v>
      </c>
      <c r="D1472" s="227">
        <f t="shared" si="45"/>
        <v>-0.13309352517985606</v>
      </c>
      <c r="E1472" s="226">
        <v>0.753</v>
      </c>
      <c r="F1472" s="227">
        <f t="shared" si="44"/>
        <v>-9.7122302158273333E-2</v>
      </c>
      <c r="G1472" s="184"/>
      <c r="H1472" s="184"/>
      <c r="I1472" s="228"/>
      <c r="K1472" s="228"/>
      <c r="M1472" s="228"/>
    </row>
    <row r="1473" spans="1:13" x14ac:dyDescent="0.2">
      <c r="A1473" s="224" t="s">
        <v>4129</v>
      </c>
      <c r="B1473" s="225">
        <v>0.83399999999999996</v>
      </c>
      <c r="C1473" s="226">
        <v>0.73499999999999999</v>
      </c>
      <c r="D1473" s="227">
        <f t="shared" si="45"/>
        <v>-0.11870503597122295</v>
      </c>
      <c r="E1473" s="226">
        <v>0.76200000000000001</v>
      </c>
      <c r="F1473" s="227">
        <f t="shared" si="44"/>
        <v>-8.6330935251798468E-2</v>
      </c>
      <c r="G1473" s="184"/>
      <c r="H1473" s="184"/>
      <c r="I1473" s="228"/>
      <c r="K1473" s="228"/>
      <c r="M1473" s="228"/>
    </row>
    <row r="1474" spans="1:13" x14ac:dyDescent="0.2">
      <c r="A1474" s="224" t="s">
        <v>4130</v>
      </c>
      <c r="B1474" s="225">
        <v>0.83399999999999996</v>
      </c>
      <c r="C1474" s="226">
        <v>0.76100000000000001</v>
      </c>
      <c r="D1474" s="227">
        <f t="shared" si="45"/>
        <v>-8.7529976019184552E-2</v>
      </c>
      <c r="E1474" s="226">
        <v>0.78100000000000003</v>
      </c>
      <c r="F1474" s="227">
        <f t="shared" si="44"/>
        <v>-6.3549160671462768E-2</v>
      </c>
      <c r="G1474" s="184"/>
      <c r="H1474" s="184"/>
      <c r="I1474" s="228"/>
      <c r="K1474" s="228"/>
      <c r="M1474" s="228"/>
    </row>
    <row r="1475" spans="1:13" x14ac:dyDescent="0.2">
      <c r="A1475" s="224" t="s">
        <v>4131</v>
      </c>
      <c r="B1475" s="225">
        <v>0.83399999999999996</v>
      </c>
      <c r="C1475" s="226">
        <v>0.79300000000000004</v>
      </c>
      <c r="D1475" s="227">
        <f t="shared" si="45"/>
        <v>-4.9160671462829653E-2</v>
      </c>
      <c r="E1475" s="226">
        <v>0.80500000000000005</v>
      </c>
      <c r="F1475" s="227">
        <f t="shared" si="44"/>
        <v>-3.4772182254196538E-2</v>
      </c>
      <c r="G1475" s="184"/>
      <c r="H1475" s="184"/>
      <c r="I1475" s="228"/>
      <c r="K1475" s="228"/>
      <c r="M1475" s="228"/>
    </row>
    <row r="1476" spans="1:13" x14ac:dyDescent="0.2">
      <c r="A1476" s="224" t="s">
        <v>4132</v>
      </c>
      <c r="B1476" s="225">
        <v>0.86399999999999999</v>
      </c>
      <c r="C1476" s="226">
        <v>0.77900000000000003</v>
      </c>
      <c r="D1476" s="227">
        <f t="shared" si="45"/>
        <v>-9.8379629629629539E-2</v>
      </c>
      <c r="E1476" s="226">
        <v>0.80200000000000005</v>
      </c>
      <c r="F1476" s="227">
        <f t="shared" si="44"/>
        <v>-7.1759259259259189E-2</v>
      </c>
      <c r="G1476" s="184"/>
      <c r="H1476" s="184"/>
      <c r="I1476" s="228"/>
      <c r="K1476" s="228"/>
      <c r="M1476" s="228"/>
    </row>
    <row r="1477" spans="1:13" x14ac:dyDescent="0.2">
      <c r="A1477" s="224" t="s">
        <v>4133</v>
      </c>
      <c r="B1477" s="225">
        <v>0.99</v>
      </c>
      <c r="C1477" s="226">
        <v>0.89200000000000002</v>
      </c>
      <c r="D1477" s="227">
        <f t="shared" si="45"/>
        <v>-9.8989898989898961E-2</v>
      </c>
      <c r="E1477" s="226">
        <v>0.91900000000000004</v>
      </c>
      <c r="F1477" s="227">
        <f t="shared" si="44"/>
        <v>-7.1717171717171624E-2</v>
      </c>
      <c r="G1477" s="184"/>
      <c r="H1477" s="184"/>
      <c r="I1477" s="228"/>
      <c r="K1477" s="228"/>
      <c r="M1477" s="228"/>
    </row>
    <row r="1478" spans="1:13" x14ac:dyDescent="0.2">
      <c r="A1478" s="224" t="s">
        <v>4134</v>
      </c>
      <c r="B1478" s="225">
        <v>0.96399999999999997</v>
      </c>
      <c r="C1478" s="226">
        <v>0.81200000000000006</v>
      </c>
      <c r="D1478" s="227">
        <f t="shared" si="45"/>
        <v>-0.15767634854771773</v>
      </c>
      <c r="E1478" s="226">
        <v>0.85199999999999998</v>
      </c>
      <c r="F1478" s="227">
        <f t="shared" si="44"/>
        <v>-0.11618257261410792</v>
      </c>
      <c r="G1478" s="184"/>
      <c r="H1478" s="184"/>
      <c r="I1478" s="228"/>
      <c r="K1478" s="228"/>
      <c r="M1478" s="228"/>
    </row>
    <row r="1479" spans="1:13" x14ac:dyDescent="0.2">
      <c r="A1479" s="224" t="s">
        <v>4135</v>
      </c>
      <c r="B1479" s="225">
        <v>1.0920000000000001</v>
      </c>
      <c r="C1479" s="226">
        <v>0.91400000000000003</v>
      </c>
      <c r="D1479" s="227">
        <f t="shared" si="45"/>
        <v>-0.16300366300366298</v>
      </c>
      <c r="E1479" s="226">
        <v>0.96099999999999997</v>
      </c>
      <c r="F1479" s="227">
        <f t="shared" si="44"/>
        <v>-0.11996336996337009</v>
      </c>
      <c r="G1479" s="184"/>
      <c r="H1479" s="184"/>
      <c r="I1479" s="228"/>
      <c r="K1479" s="228"/>
      <c r="M1479" s="228"/>
    </row>
    <row r="1480" spans="1:13" x14ac:dyDescent="0.2">
      <c r="A1480" s="229" t="s">
        <v>4136</v>
      </c>
      <c r="B1480" s="230">
        <v>0.94199999999999995</v>
      </c>
      <c r="C1480" s="231">
        <v>0.70899999999999996</v>
      </c>
      <c r="D1480" s="232">
        <f t="shared" si="45"/>
        <v>-0.24734607218683646</v>
      </c>
      <c r="E1480" s="231">
        <v>0.76900000000000002</v>
      </c>
      <c r="F1480" s="232">
        <f t="shared" si="44"/>
        <v>-0.18365180467091291</v>
      </c>
      <c r="G1480" s="184"/>
      <c r="H1480" s="184"/>
      <c r="I1480" s="228"/>
      <c r="K1480" s="228"/>
      <c r="M1480" s="228"/>
    </row>
    <row r="1481" spans="1:13" x14ac:dyDescent="0.2">
      <c r="A1481" s="233" t="s">
        <v>4137</v>
      </c>
      <c r="B1481" s="234">
        <v>1.0629999999999999</v>
      </c>
      <c r="C1481" s="235">
        <v>0.90400000000000003</v>
      </c>
      <c r="D1481" s="236">
        <f t="shared" si="45"/>
        <v>-0.14957666980244588</v>
      </c>
      <c r="E1481" s="235">
        <v>0.94599999999999995</v>
      </c>
      <c r="F1481" s="236">
        <f t="shared" si="44"/>
        <v>-0.11006585136406399</v>
      </c>
      <c r="G1481" s="184"/>
      <c r="H1481" s="184"/>
      <c r="I1481" s="228"/>
      <c r="K1481" s="228"/>
      <c r="M1481" s="228"/>
    </row>
    <row r="1482" spans="1:13" x14ac:dyDescent="0.2">
      <c r="A1482" s="224" t="s">
        <v>4138</v>
      </c>
      <c r="B1482" s="225">
        <v>0.94199999999999995</v>
      </c>
      <c r="C1482" s="226">
        <v>0.8</v>
      </c>
      <c r="D1482" s="227">
        <f t="shared" si="45"/>
        <v>-0.15074309978768563</v>
      </c>
      <c r="E1482" s="226">
        <v>0.83799999999999997</v>
      </c>
      <c r="F1482" s="227">
        <f t="shared" si="44"/>
        <v>-0.11040339702760082</v>
      </c>
      <c r="G1482" s="184"/>
      <c r="H1482" s="184"/>
      <c r="I1482" s="228"/>
      <c r="K1482" s="228"/>
      <c r="M1482" s="228"/>
    </row>
    <row r="1483" spans="1:13" x14ac:dyDescent="0.2">
      <c r="A1483" s="224" t="s">
        <v>4139</v>
      </c>
      <c r="B1483" s="225">
        <v>0.94199999999999995</v>
      </c>
      <c r="C1483" s="226">
        <v>0.64</v>
      </c>
      <c r="D1483" s="227">
        <f t="shared" si="45"/>
        <v>-0.32059447983014855</v>
      </c>
      <c r="E1483" s="226">
        <v>0.71699999999999997</v>
      </c>
      <c r="F1483" s="227">
        <f t="shared" ref="F1483:F1546" si="46">E1483/B1483-1</f>
        <v>-0.23885350318471332</v>
      </c>
      <c r="G1483" s="184"/>
      <c r="H1483" s="184"/>
      <c r="I1483" s="228"/>
      <c r="K1483" s="228"/>
      <c r="M1483" s="228"/>
    </row>
    <row r="1484" spans="1:13" x14ac:dyDescent="0.2">
      <c r="A1484" s="224" t="s">
        <v>4140</v>
      </c>
      <c r="B1484" s="225">
        <v>0.94199999999999995</v>
      </c>
      <c r="C1484" s="226">
        <v>0.83499999999999996</v>
      </c>
      <c r="D1484" s="227">
        <f t="shared" ref="D1484:D1547" si="47">C1484/B1484-1</f>
        <v>-0.113588110403397</v>
      </c>
      <c r="E1484" s="226">
        <v>0.86399999999999999</v>
      </c>
      <c r="F1484" s="227">
        <f t="shared" si="46"/>
        <v>-8.2802547770700619E-2</v>
      </c>
      <c r="G1484" s="184"/>
      <c r="H1484" s="184"/>
      <c r="I1484" s="228"/>
      <c r="K1484" s="228"/>
      <c r="M1484" s="228"/>
    </row>
    <row r="1485" spans="1:13" x14ac:dyDescent="0.2">
      <c r="A1485" s="224" t="s">
        <v>4141</v>
      </c>
      <c r="B1485" s="225">
        <v>1.0389999999999999</v>
      </c>
      <c r="C1485" s="226">
        <v>0.88500000000000001</v>
      </c>
      <c r="D1485" s="227">
        <f t="shared" si="47"/>
        <v>-0.14821944177093349</v>
      </c>
      <c r="E1485" s="226">
        <v>0.92600000000000005</v>
      </c>
      <c r="F1485" s="227">
        <f t="shared" si="46"/>
        <v>-0.10875842155919146</v>
      </c>
      <c r="G1485" s="184"/>
      <c r="H1485" s="184"/>
      <c r="I1485" s="228"/>
      <c r="K1485" s="228"/>
      <c r="M1485" s="228"/>
    </row>
    <row r="1486" spans="1:13" x14ac:dyDescent="0.2">
      <c r="A1486" s="224" t="s">
        <v>4142</v>
      </c>
      <c r="B1486" s="225">
        <v>0.96399999999999997</v>
      </c>
      <c r="C1486" s="226">
        <v>0.78100000000000003</v>
      </c>
      <c r="D1486" s="227">
        <f t="shared" si="47"/>
        <v>-0.18983402489626555</v>
      </c>
      <c r="E1486" s="226">
        <v>0.82899999999999996</v>
      </c>
      <c r="F1486" s="227">
        <f t="shared" si="46"/>
        <v>-0.14004149377593367</v>
      </c>
      <c r="G1486" s="184"/>
      <c r="H1486" s="184"/>
      <c r="I1486" s="228"/>
      <c r="K1486" s="228"/>
      <c r="M1486" s="228"/>
    </row>
    <row r="1487" spans="1:13" x14ac:dyDescent="0.2">
      <c r="A1487" s="224" t="s">
        <v>4143</v>
      </c>
      <c r="B1487" s="225">
        <v>1.496</v>
      </c>
      <c r="C1487" s="226">
        <v>0.91800000000000004</v>
      </c>
      <c r="D1487" s="227">
        <f t="shared" si="47"/>
        <v>-0.38636363636363635</v>
      </c>
      <c r="E1487" s="226">
        <v>1.0649999999999999</v>
      </c>
      <c r="F1487" s="227">
        <f t="shared" si="46"/>
        <v>-0.28810160427807485</v>
      </c>
      <c r="G1487" s="184"/>
      <c r="H1487" s="184"/>
      <c r="I1487" s="228"/>
      <c r="K1487" s="228"/>
      <c r="M1487" s="228"/>
    </row>
    <row r="1488" spans="1:13" x14ac:dyDescent="0.2">
      <c r="A1488" s="224" t="s">
        <v>4144</v>
      </c>
      <c r="B1488" s="225">
        <v>0.94199999999999995</v>
      </c>
      <c r="C1488" s="226">
        <v>0.70899999999999996</v>
      </c>
      <c r="D1488" s="227">
        <f t="shared" si="47"/>
        <v>-0.24734607218683646</v>
      </c>
      <c r="E1488" s="226">
        <v>0.76900000000000002</v>
      </c>
      <c r="F1488" s="227">
        <f t="shared" si="46"/>
        <v>-0.18365180467091291</v>
      </c>
      <c r="G1488" s="184"/>
      <c r="H1488" s="184"/>
      <c r="I1488" s="228"/>
      <c r="K1488" s="228"/>
      <c r="M1488" s="228"/>
    </row>
    <row r="1489" spans="1:13" x14ac:dyDescent="0.2">
      <c r="A1489" s="224" t="s">
        <v>4145</v>
      </c>
      <c r="B1489" s="225">
        <v>1.012</v>
      </c>
      <c r="C1489" s="226">
        <v>0.9</v>
      </c>
      <c r="D1489" s="227">
        <f t="shared" si="47"/>
        <v>-0.11067193675889331</v>
      </c>
      <c r="E1489" s="226">
        <v>0.93</v>
      </c>
      <c r="F1489" s="227">
        <f t="shared" si="46"/>
        <v>-8.10276679841897E-2</v>
      </c>
      <c r="G1489" s="184"/>
      <c r="H1489" s="184"/>
      <c r="I1489" s="228"/>
      <c r="K1489" s="228"/>
      <c r="M1489" s="228"/>
    </row>
    <row r="1490" spans="1:13" x14ac:dyDescent="0.2">
      <c r="A1490" s="224" t="s">
        <v>4146</v>
      </c>
      <c r="B1490" s="225">
        <v>0.99</v>
      </c>
      <c r="C1490" s="226">
        <v>0.85899999999999999</v>
      </c>
      <c r="D1490" s="227">
        <f t="shared" si="47"/>
        <v>-0.13232323232323229</v>
      </c>
      <c r="E1490" s="226">
        <v>0.89400000000000002</v>
      </c>
      <c r="F1490" s="227">
        <f t="shared" si="46"/>
        <v>-9.6969696969696928E-2</v>
      </c>
      <c r="G1490" s="184"/>
      <c r="H1490" s="184"/>
      <c r="I1490" s="228"/>
      <c r="K1490" s="228"/>
      <c r="M1490" s="228"/>
    </row>
    <row r="1491" spans="1:13" x14ac:dyDescent="0.2">
      <c r="A1491" s="224" t="s">
        <v>4147</v>
      </c>
      <c r="B1491" s="225">
        <v>1.496</v>
      </c>
      <c r="C1491" s="226">
        <v>0.86599999999999999</v>
      </c>
      <c r="D1491" s="227">
        <f t="shared" si="47"/>
        <v>-0.42112299465240643</v>
      </c>
      <c r="E1491" s="226">
        <v>1.026</v>
      </c>
      <c r="F1491" s="227">
        <f t="shared" si="46"/>
        <v>-0.31417112299465244</v>
      </c>
      <c r="G1491" s="184"/>
      <c r="H1491" s="184"/>
      <c r="I1491" s="228"/>
      <c r="K1491" s="228"/>
      <c r="M1491" s="228"/>
    </row>
    <row r="1492" spans="1:13" x14ac:dyDescent="0.2">
      <c r="A1492" s="224" t="s">
        <v>4148</v>
      </c>
      <c r="B1492" s="225">
        <v>1.1160000000000001</v>
      </c>
      <c r="C1492" s="226">
        <v>0.93100000000000005</v>
      </c>
      <c r="D1492" s="227">
        <f t="shared" si="47"/>
        <v>-0.16577060931899645</v>
      </c>
      <c r="E1492" s="226">
        <v>0.97899999999999998</v>
      </c>
      <c r="F1492" s="227">
        <f t="shared" si="46"/>
        <v>-0.12275985663082445</v>
      </c>
      <c r="G1492" s="184"/>
      <c r="H1492" s="184"/>
      <c r="I1492" s="228"/>
      <c r="K1492" s="228"/>
      <c r="M1492" s="228"/>
    </row>
    <row r="1493" spans="1:13" x14ac:dyDescent="0.2">
      <c r="A1493" s="224" t="s">
        <v>4149</v>
      </c>
      <c r="B1493" s="225">
        <v>0.99</v>
      </c>
      <c r="C1493" s="226">
        <v>0.85899999999999999</v>
      </c>
      <c r="D1493" s="227">
        <f t="shared" si="47"/>
        <v>-0.13232323232323229</v>
      </c>
      <c r="E1493" s="226">
        <v>0.89400000000000002</v>
      </c>
      <c r="F1493" s="227">
        <f t="shared" si="46"/>
        <v>-9.6969696969696928E-2</v>
      </c>
      <c r="G1493" s="184"/>
      <c r="H1493" s="184"/>
      <c r="I1493" s="228"/>
      <c r="K1493" s="228"/>
      <c r="M1493" s="228"/>
    </row>
    <row r="1494" spans="1:13" x14ac:dyDescent="0.2">
      <c r="A1494" s="224" t="s">
        <v>4150</v>
      </c>
      <c r="B1494" s="225">
        <v>1.496</v>
      </c>
      <c r="C1494" s="226">
        <v>0.91800000000000004</v>
      </c>
      <c r="D1494" s="227">
        <f t="shared" si="47"/>
        <v>-0.38636363636363635</v>
      </c>
      <c r="E1494" s="226">
        <v>1.0649999999999999</v>
      </c>
      <c r="F1494" s="227">
        <f t="shared" si="46"/>
        <v>-0.28810160427807485</v>
      </c>
      <c r="G1494" s="184"/>
      <c r="H1494" s="184"/>
      <c r="I1494" s="228"/>
      <c r="K1494" s="228"/>
      <c r="M1494" s="228"/>
    </row>
    <row r="1495" spans="1:13" x14ac:dyDescent="0.2">
      <c r="A1495" s="224" t="s">
        <v>4151</v>
      </c>
      <c r="B1495" s="225">
        <v>0.94199999999999995</v>
      </c>
      <c r="C1495" s="226">
        <v>0.83499999999999996</v>
      </c>
      <c r="D1495" s="227">
        <f t="shared" si="47"/>
        <v>-0.113588110403397</v>
      </c>
      <c r="E1495" s="226">
        <v>0.86399999999999999</v>
      </c>
      <c r="F1495" s="227">
        <f t="shared" si="46"/>
        <v>-8.2802547770700619E-2</v>
      </c>
      <c r="G1495" s="184"/>
      <c r="H1495" s="184"/>
      <c r="I1495" s="228"/>
      <c r="K1495" s="228"/>
      <c r="M1495" s="228"/>
    </row>
    <row r="1496" spans="1:13" x14ac:dyDescent="0.2">
      <c r="A1496" s="224" t="s">
        <v>4152</v>
      </c>
      <c r="B1496" s="225">
        <v>1.0189999999999999</v>
      </c>
      <c r="C1496" s="226">
        <v>0.97399999999999998</v>
      </c>
      <c r="D1496" s="227">
        <f t="shared" si="47"/>
        <v>-4.4160942100098022E-2</v>
      </c>
      <c r="E1496" s="226">
        <v>0.98799999999999999</v>
      </c>
      <c r="F1496" s="227">
        <f t="shared" si="46"/>
        <v>-3.0421982335623099E-2</v>
      </c>
      <c r="G1496" s="184"/>
      <c r="H1496" s="184"/>
      <c r="I1496" s="228"/>
      <c r="K1496" s="228"/>
      <c r="M1496" s="228"/>
    </row>
    <row r="1497" spans="1:13" x14ac:dyDescent="0.2">
      <c r="A1497" s="224" t="s">
        <v>4153</v>
      </c>
      <c r="B1497" s="225">
        <v>0.97</v>
      </c>
      <c r="C1497" s="226">
        <v>0.86099999999999999</v>
      </c>
      <c r="D1497" s="227">
        <f t="shared" si="47"/>
        <v>-0.11237113402061849</v>
      </c>
      <c r="E1497" s="226">
        <v>0.89100000000000001</v>
      </c>
      <c r="F1497" s="227">
        <f t="shared" si="46"/>
        <v>-8.1443298969072098E-2</v>
      </c>
      <c r="G1497" s="184"/>
      <c r="H1497" s="184"/>
      <c r="I1497" s="228"/>
      <c r="K1497" s="228"/>
      <c r="M1497" s="228"/>
    </row>
    <row r="1498" spans="1:13" x14ac:dyDescent="0.2">
      <c r="A1498" s="224" t="s">
        <v>4154</v>
      </c>
      <c r="B1498" s="225">
        <v>1.0189999999999999</v>
      </c>
      <c r="C1498" s="226">
        <v>0.95299999999999996</v>
      </c>
      <c r="D1498" s="227">
        <f t="shared" si="47"/>
        <v>-6.4769381746810573E-2</v>
      </c>
      <c r="E1498" s="226">
        <v>0.97199999999999998</v>
      </c>
      <c r="F1498" s="227">
        <f t="shared" si="46"/>
        <v>-4.6123650637880265E-2</v>
      </c>
      <c r="G1498" s="184"/>
      <c r="H1498" s="184"/>
      <c r="I1498" s="228"/>
      <c r="K1498" s="228"/>
      <c r="M1498" s="228"/>
    </row>
    <row r="1499" spans="1:13" x14ac:dyDescent="0.2">
      <c r="A1499" s="224" t="s">
        <v>4155</v>
      </c>
      <c r="B1499" s="225">
        <v>1.0189999999999999</v>
      </c>
      <c r="C1499" s="226">
        <v>0.97399999999999998</v>
      </c>
      <c r="D1499" s="227">
        <f t="shared" si="47"/>
        <v>-4.4160942100098022E-2</v>
      </c>
      <c r="E1499" s="226">
        <v>0.98799999999999999</v>
      </c>
      <c r="F1499" s="227">
        <f t="shared" si="46"/>
        <v>-3.0421982335623099E-2</v>
      </c>
      <c r="G1499" s="184"/>
      <c r="H1499" s="184"/>
      <c r="I1499" s="228"/>
      <c r="K1499" s="228"/>
      <c r="M1499" s="228"/>
    </row>
    <row r="1500" spans="1:13" x14ac:dyDescent="0.2">
      <c r="A1500" s="224" t="s">
        <v>4156</v>
      </c>
      <c r="B1500" s="225">
        <v>1.3660000000000001</v>
      </c>
      <c r="C1500" s="226">
        <v>0.91900000000000004</v>
      </c>
      <c r="D1500" s="227">
        <f t="shared" si="47"/>
        <v>-0.32723279648609083</v>
      </c>
      <c r="E1500" s="226">
        <v>1.0329999999999999</v>
      </c>
      <c r="F1500" s="227">
        <f t="shared" si="46"/>
        <v>-0.24377745241581272</v>
      </c>
      <c r="G1500" s="184"/>
      <c r="H1500" s="184"/>
      <c r="I1500" s="228"/>
      <c r="K1500" s="228"/>
      <c r="M1500" s="228"/>
    </row>
    <row r="1501" spans="1:13" x14ac:dyDescent="0.2">
      <c r="A1501" s="224" t="s">
        <v>4157</v>
      </c>
      <c r="B1501" s="225">
        <v>0.88</v>
      </c>
      <c r="C1501" s="226">
        <v>0.79700000000000004</v>
      </c>
      <c r="D1501" s="227">
        <f t="shared" si="47"/>
        <v>-9.4318181818181746E-2</v>
      </c>
      <c r="E1501" s="226">
        <v>0.81899999999999995</v>
      </c>
      <c r="F1501" s="227">
        <f t="shared" si="46"/>
        <v>-6.9318181818181834E-2</v>
      </c>
      <c r="G1501" s="184"/>
      <c r="H1501" s="184"/>
      <c r="I1501" s="228"/>
      <c r="K1501" s="228"/>
      <c r="M1501" s="228"/>
    </row>
    <row r="1502" spans="1:13" x14ac:dyDescent="0.2">
      <c r="A1502" s="224" t="s">
        <v>4158</v>
      </c>
      <c r="B1502" s="225">
        <v>0.92300000000000004</v>
      </c>
      <c r="C1502" s="226">
        <v>0.91300000000000003</v>
      </c>
      <c r="D1502" s="227">
        <f t="shared" si="47"/>
        <v>-1.0834236186348822E-2</v>
      </c>
      <c r="E1502" s="226">
        <v>0.91800000000000004</v>
      </c>
      <c r="F1502" s="227">
        <f t="shared" si="46"/>
        <v>-5.4171180931744667E-3</v>
      </c>
      <c r="G1502" s="184"/>
      <c r="H1502" s="184"/>
      <c r="I1502" s="228"/>
      <c r="K1502" s="228"/>
      <c r="M1502" s="228"/>
    </row>
    <row r="1503" spans="1:13" x14ac:dyDescent="0.2">
      <c r="A1503" s="224" t="s">
        <v>4159</v>
      </c>
      <c r="B1503" s="225">
        <v>0.84499999999999997</v>
      </c>
      <c r="C1503" s="226">
        <v>0.89800000000000002</v>
      </c>
      <c r="D1503" s="227">
        <f t="shared" si="47"/>
        <v>6.2721893491124225E-2</v>
      </c>
      <c r="E1503" s="226">
        <v>0.88700000000000001</v>
      </c>
      <c r="F1503" s="227">
        <f t="shared" si="46"/>
        <v>4.9704142011834263E-2</v>
      </c>
      <c r="G1503" s="184"/>
      <c r="H1503" s="184"/>
      <c r="I1503" s="228"/>
      <c r="K1503" s="228"/>
      <c r="M1503" s="228"/>
    </row>
    <row r="1504" spans="1:13" x14ac:dyDescent="0.2">
      <c r="A1504" s="224" t="s">
        <v>4160</v>
      </c>
      <c r="B1504" s="225">
        <v>1.0189999999999999</v>
      </c>
      <c r="C1504" s="226">
        <v>1.016</v>
      </c>
      <c r="D1504" s="227">
        <f t="shared" si="47"/>
        <v>-2.9440628066731422E-3</v>
      </c>
      <c r="E1504" s="226">
        <v>1.0189999999999999</v>
      </c>
      <c r="F1504" s="227">
        <f t="shared" si="46"/>
        <v>0</v>
      </c>
      <c r="G1504" s="184"/>
      <c r="H1504" s="184"/>
      <c r="I1504" s="228"/>
      <c r="K1504" s="228"/>
      <c r="M1504" s="228"/>
    </row>
    <row r="1505" spans="1:13" x14ac:dyDescent="0.2">
      <c r="A1505" s="224" t="s">
        <v>4161</v>
      </c>
      <c r="B1505" s="225">
        <v>0.88</v>
      </c>
      <c r="C1505" s="226">
        <v>0.752</v>
      </c>
      <c r="D1505" s="227">
        <f t="shared" si="47"/>
        <v>-0.1454545454545455</v>
      </c>
      <c r="E1505" s="226">
        <v>0.78600000000000003</v>
      </c>
      <c r="F1505" s="227">
        <f t="shared" si="46"/>
        <v>-0.10681818181818181</v>
      </c>
      <c r="G1505" s="184"/>
      <c r="H1505" s="184"/>
      <c r="I1505" s="228"/>
      <c r="K1505" s="228"/>
      <c r="M1505" s="228"/>
    </row>
    <row r="1506" spans="1:13" x14ac:dyDescent="0.2">
      <c r="A1506" s="224" t="s">
        <v>4162</v>
      </c>
      <c r="B1506" s="225">
        <v>1.0189999999999999</v>
      </c>
      <c r="C1506" s="226">
        <v>0.97399999999999998</v>
      </c>
      <c r="D1506" s="227">
        <f t="shared" si="47"/>
        <v>-4.4160942100098022E-2</v>
      </c>
      <c r="E1506" s="226">
        <v>0.98799999999999999</v>
      </c>
      <c r="F1506" s="227">
        <f t="shared" si="46"/>
        <v>-3.0421982335623099E-2</v>
      </c>
      <c r="G1506" s="184"/>
      <c r="H1506" s="184"/>
      <c r="I1506" s="228"/>
      <c r="K1506" s="228"/>
      <c r="M1506" s="228"/>
    </row>
    <row r="1507" spans="1:13" x14ac:dyDescent="0.2">
      <c r="A1507" s="224" t="s">
        <v>4163</v>
      </c>
      <c r="B1507" s="225">
        <v>0.97</v>
      </c>
      <c r="C1507" s="226">
        <v>0.89700000000000002</v>
      </c>
      <c r="D1507" s="227">
        <f t="shared" si="47"/>
        <v>-7.5257731958762841E-2</v>
      </c>
      <c r="E1507" s="226">
        <v>0.91800000000000004</v>
      </c>
      <c r="F1507" s="227">
        <f t="shared" si="46"/>
        <v>-5.3608247422680333E-2</v>
      </c>
      <c r="G1507" s="184"/>
      <c r="H1507" s="184"/>
      <c r="I1507" s="228"/>
      <c r="K1507" s="228"/>
      <c r="M1507" s="228"/>
    </row>
    <row r="1508" spans="1:13" x14ac:dyDescent="0.2">
      <c r="A1508" s="224" t="s">
        <v>4164</v>
      </c>
      <c r="B1508" s="225">
        <v>0.875</v>
      </c>
      <c r="C1508" s="226">
        <v>0.72899999999999998</v>
      </c>
      <c r="D1508" s="227">
        <f t="shared" si="47"/>
        <v>-0.16685714285714293</v>
      </c>
      <c r="E1508" s="226">
        <v>0.76700000000000002</v>
      </c>
      <c r="F1508" s="227">
        <f t="shared" si="46"/>
        <v>-0.12342857142857144</v>
      </c>
      <c r="G1508" s="184"/>
      <c r="H1508" s="184"/>
      <c r="I1508" s="228"/>
      <c r="K1508" s="228"/>
      <c r="M1508" s="228"/>
    </row>
    <row r="1509" spans="1:13" x14ac:dyDescent="0.2">
      <c r="A1509" s="224" t="s">
        <v>4165</v>
      </c>
      <c r="B1509" s="225">
        <v>0.875</v>
      </c>
      <c r="C1509" s="226">
        <v>0.72899999999999998</v>
      </c>
      <c r="D1509" s="227">
        <f t="shared" si="47"/>
        <v>-0.16685714285714293</v>
      </c>
      <c r="E1509" s="226">
        <v>0.76700000000000002</v>
      </c>
      <c r="F1509" s="227">
        <f t="shared" si="46"/>
        <v>-0.12342857142857144</v>
      </c>
      <c r="G1509" s="184"/>
      <c r="H1509" s="184"/>
      <c r="I1509" s="228"/>
      <c r="K1509" s="228"/>
      <c r="M1509" s="228"/>
    </row>
    <row r="1510" spans="1:13" x14ac:dyDescent="0.2">
      <c r="A1510" s="224" t="s">
        <v>4166</v>
      </c>
      <c r="B1510" s="225">
        <v>0.96599999999999997</v>
      </c>
      <c r="C1510" s="226">
        <v>0.79700000000000004</v>
      </c>
      <c r="D1510" s="227">
        <f t="shared" si="47"/>
        <v>-0.17494824016563137</v>
      </c>
      <c r="E1510" s="226">
        <v>0.84099999999999997</v>
      </c>
      <c r="F1510" s="227">
        <f t="shared" si="46"/>
        <v>-0.12939958592132506</v>
      </c>
      <c r="G1510" s="184"/>
      <c r="H1510" s="184"/>
      <c r="I1510" s="228"/>
      <c r="K1510" s="228"/>
      <c r="M1510" s="228"/>
    </row>
    <row r="1511" spans="1:13" x14ac:dyDescent="0.2">
      <c r="A1511" s="224" t="s">
        <v>4167</v>
      </c>
      <c r="B1511" s="225">
        <v>0.83399999999999996</v>
      </c>
      <c r="C1511" s="226">
        <v>0.69599999999999995</v>
      </c>
      <c r="D1511" s="227">
        <f t="shared" si="47"/>
        <v>-0.16546762589928055</v>
      </c>
      <c r="E1511" s="226">
        <v>0.73299999999999998</v>
      </c>
      <c r="F1511" s="227">
        <f t="shared" si="46"/>
        <v>-0.12110311750599523</v>
      </c>
      <c r="G1511" s="184"/>
      <c r="H1511" s="184"/>
      <c r="I1511" s="228"/>
      <c r="K1511" s="228"/>
      <c r="M1511" s="228"/>
    </row>
    <row r="1512" spans="1:13" x14ac:dyDescent="0.2">
      <c r="A1512" s="224" t="s">
        <v>4168</v>
      </c>
      <c r="B1512" s="225">
        <v>0.92</v>
      </c>
      <c r="C1512" s="226">
        <v>0.78200000000000003</v>
      </c>
      <c r="D1512" s="227">
        <f t="shared" si="47"/>
        <v>-0.15000000000000002</v>
      </c>
      <c r="E1512" s="226">
        <v>0.81899999999999995</v>
      </c>
      <c r="F1512" s="227">
        <f t="shared" si="46"/>
        <v>-0.10978260869565226</v>
      </c>
      <c r="G1512" s="184"/>
      <c r="H1512" s="184"/>
      <c r="I1512" s="228"/>
      <c r="K1512" s="228"/>
      <c r="M1512" s="228"/>
    </row>
    <row r="1513" spans="1:13" x14ac:dyDescent="0.2">
      <c r="A1513" s="224" t="s">
        <v>4169</v>
      </c>
      <c r="B1513" s="225">
        <v>0.875</v>
      </c>
      <c r="C1513" s="226">
        <v>0.71599999999999997</v>
      </c>
      <c r="D1513" s="227">
        <f t="shared" si="47"/>
        <v>-0.18171428571428572</v>
      </c>
      <c r="E1513" s="226">
        <v>0.75700000000000001</v>
      </c>
      <c r="F1513" s="227">
        <f t="shared" si="46"/>
        <v>-0.1348571428571429</v>
      </c>
      <c r="G1513" s="184"/>
      <c r="H1513" s="184"/>
      <c r="I1513" s="228"/>
      <c r="K1513" s="228"/>
      <c r="M1513" s="228"/>
    </row>
    <row r="1514" spans="1:13" x14ac:dyDescent="0.2">
      <c r="A1514" s="224" t="s">
        <v>4170</v>
      </c>
      <c r="B1514" s="225">
        <v>0.875</v>
      </c>
      <c r="C1514" s="226">
        <v>0.72899999999999998</v>
      </c>
      <c r="D1514" s="227">
        <f t="shared" si="47"/>
        <v>-0.16685714285714293</v>
      </c>
      <c r="E1514" s="226">
        <v>0.76700000000000002</v>
      </c>
      <c r="F1514" s="227">
        <f t="shared" si="46"/>
        <v>-0.12342857142857144</v>
      </c>
      <c r="G1514" s="184"/>
      <c r="H1514" s="184"/>
      <c r="I1514" s="228"/>
      <c r="K1514" s="228"/>
      <c r="M1514" s="228"/>
    </row>
    <row r="1515" spans="1:13" x14ac:dyDescent="0.2">
      <c r="A1515" s="224" t="s">
        <v>4171</v>
      </c>
      <c r="B1515" s="225">
        <v>0.83399999999999996</v>
      </c>
      <c r="C1515" s="226">
        <v>0.69599999999999995</v>
      </c>
      <c r="D1515" s="227">
        <f t="shared" si="47"/>
        <v>-0.16546762589928055</v>
      </c>
      <c r="E1515" s="226">
        <v>0.73299999999999998</v>
      </c>
      <c r="F1515" s="227">
        <f t="shared" si="46"/>
        <v>-0.12110311750599523</v>
      </c>
      <c r="G1515" s="184"/>
      <c r="H1515" s="184"/>
      <c r="I1515" s="228"/>
      <c r="K1515" s="228"/>
      <c r="M1515" s="228"/>
    </row>
    <row r="1516" spans="1:13" x14ac:dyDescent="0.2">
      <c r="A1516" s="224" t="s">
        <v>4172</v>
      </c>
      <c r="B1516" s="225">
        <v>0.96599999999999997</v>
      </c>
      <c r="C1516" s="226">
        <v>0.79700000000000004</v>
      </c>
      <c r="D1516" s="227">
        <f t="shared" si="47"/>
        <v>-0.17494824016563137</v>
      </c>
      <c r="E1516" s="226">
        <v>0.84099999999999997</v>
      </c>
      <c r="F1516" s="227">
        <f t="shared" si="46"/>
        <v>-0.12939958592132506</v>
      </c>
      <c r="G1516" s="184"/>
      <c r="H1516" s="184"/>
      <c r="I1516" s="228"/>
      <c r="K1516" s="228"/>
      <c r="M1516" s="228"/>
    </row>
    <row r="1517" spans="1:13" x14ac:dyDescent="0.2">
      <c r="A1517" s="224" t="s">
        <v>4173</v>
      </c>
      <c r="B1517" s="225">
        <v>0.80800000000000005</v>
      </c>
      <c r="C1517" s="226">
        <v>0.65600000000000003</v>
      </c>
      <c r="D1517" s="227">
        <f t="shared" si="47"/>
        <v>-0.18811881188118817</v>
      </c>
      <c r="E1517" s="226">
        <v>0.69599999999999995</v>
      </c>
      <c r="F1517" s="227">
        <f t="shared" si="46"/>
        <v>-0.13861386138613874</v>
      </c>
      <c r="G1517" s="184"/>
      <c r="H1517" s="184"/>
      <c r="I1517" s="228"/>
      <c r="K1517" s="228"/>
      <c r="M1517" s="228"/>
    </row>
    <row r="1518" spans="1:13" x14ac:dyDescent="0.2">
      <c r="A1518" s="224" t="s">
        <v>4174</v>
      </c>
      <c r="B1518" s="225">
        <v>0.98199999999999998</v>
      </c>
      <c r="C1518" s="226">
        <v>0.67700000000000005</v>
      </c>
      <c r="D1518" s="227">
        <f t="shared" si="47"/>
        <v>-0.31059063136456211</v>
      </c>
      <c r="E1518" s="226">
        <v>0.755</v>
      </c>
      <c r="F1518" s="227">
        <f t="shared" si="46"/>
        <v>-0.23116089613034618</v>
      </c>
      <c r="G1518" s="184"/>
      <c r="H1518" s="184"/>
      <c r="I1518" s="228"/>
      <c r="K1518" s="228"/>
      <c r="M1518" s="228"/>
    </row>
    <row r="1519" spans="1:13" x14ac:dyDescent="0.2">
      <c r="A1519" s="224" t="s">
        <v>4175</v>
      </c>
      <c r="B1519" s="225">
        <v>0.84899999999999998</v>
      </c>
      <c r="C1519" s="226">
        <v>0.70399999999999996</v>
      </c>
      <c r="D1519" s="227">
        <f t="shared" si="47"/>
        <v>-0.17078916372202591</v>
      </c>
      <c r="E1519" s="226">
        <v>0.74199999999999999</v>
      </c>
      <c r="F1519" s="227">
        <f t="shared" si="46"/>
        <v>-0.12603062426383982</v>
      </c>
      <c r="G1519" s="184"/>
      <c r="H1519" s="184"/>
      <c r="I1519" s="228"/>
      <c r="K1519" s="228"/>
      <c r="M1519" s="228"/>
    </row>
    <row r="1520" spans="1:13" x14ac:dyDescent="0.2">
      <c r="A1520" s="224" t="s">
        <v>4176</v>
      </c>
      <c r="B1520" s="225">
        <v>0.98199999999999998</v>
      </c>
      <c r="C1520" s="226">
        <v>0.67700000000000005</v>
      </c>
      <c r="D1520" s="227">
        <f t="shared" si="47"/>
        <v>-0.31059063136456211</v>
      </c>
      <c r="E1520" s="226">
        <v>0.755</v>
      </c>
      <c r="F1520" s="227">
        <f t="shared" si="46"/>
        <v>-0.23116089613034618</v>
      </c>
      <c r="G1520" s="184"/>
      <c r="H1520" s="184"/>
      <c r="I1520" s="228"/>
      <c r="K1520" s="228"/>
      <c r="M1520" s="228"/>
    </row>
    <row r="1521" spans="1:13" x14ac:dyDescent="0.2">
      <c r="A1521" s="224" t="s">
        <v>4177</v>
      </c>
      <c r="B1521" s="225">
        <v>0.80800000000000005</v>
      </c>
      <c r="C1521" s="226">
        <v>0.70399999999999996</v>
      </c>
      <c r="D1521" s="227">
        <f t="shared" si="47"/>
        <v>-0.12871287128712883</v>
      </c>
      <c r="E1521" s="226">
        <v>0.73199999999999998</v>
      </c>
      <c r="F1521" s="227">
        <f t="shared" si="46"/>
        <v>-9.4059405940594143E-2</v>
      </c>
      <c r="G1521" s="184"/>
      <c r="H1521" s="184"/>
      <c r="I1521" s="228"/>
      <c r="K1521" s="228"/>
      <c r="M1521" s="228"/>
    </row>
    <row r="1522" spans="1:13" x14ac:dyDescent="0.2">
      <c r="A1522" s="224" t="s">
        <v>4178</v>
      </c>
      <c r="B1522" s="225">
        <v>0.80800000000000005</v>
      </c>
      <c r="C1522" s="226">
        <v>0.65600000000000003</v>
      </c>
      <c r="D1522" s="227">
        <f t="shared" si="47"/>
        <v>-0.18811881188118817</v>
      </c>
      <c r="E1522" s="226">
        <v>0.69599999999999995</v>
      </c>
      <c r="F1522" s="227">
        <f t="shared" si="46"/>
        <v>-0.13861386138613874</v>
      </c>
      <c r="G1522" s="184"/>
      <c r="H1522" s="184"/>
      <c r="I1522" s="228"/>
      <c r="K1522" s="228"/>
      <c r="M1522" s="228"/>
    </row>
    <row r="1523" spans="1:13" x14ac:dyDescent="0.2">
      <c r="A1523" s="224" t="s">
        <v>4179</v>
      </c>
      <c r="B1523" s="225">
        <v>0.77</v>
      </c>
      <c r="C1523" s="226">
        <v>0.64600000000000002</v>
      </c>
      <c r="D1523" s="227">
        <f t="shared" si="47"/>
        <v>-0.16103896103896098</v>
      </c>
      <c r="E1523" s="226">
        <v>0.67800000000000005</v>
      </c>
      <c r="F1523" s="227">
        <f t="shared" si="46"/>
        <v>-0.11948051948051941</v>
      </c>
      <c r="G1523" s="184"/>
      <c r="H1523" s="184"/>
      <c r="I1523" s="228"/>
      <c r="K1523" s="228"/>
      <c r="M1523" s="228"/>
    </row>
    <row r="1524" spans="1:13" x14ac:dyDescent="0.2">
      <c r="A1524" s="224" t="s">
        <v>4180</v>
      </c>
      <c r="B1524" s="225">
        <v>0.90700000000000003</v>
      </c>
      <c r="C1524" s="226">
        <v>1.018</v>
      </c>
      <c r="D1524" s="227">
        <f t="shared" si="47"/>
        <v>0.12238147739801541</v>
      </c>
      <c r="E1524" s="226">
        <v>0.99299999999999999</v>
      </c>
      <c r="F1524" s="227">
        <f t="shared" si="46"/>
        <v>9.4818081587651593E-2</v>
      </c>
      <c r="G1524" s="184"/>
      <c r="H1524" s="184"/>
      <c r="I1524" s="228"/>
      <c r="K1524" s="228"/>
      <c r="M1524" s="228"/>
    </row>
    <row r="1525" spans="1:13" x14ac:dyDescent="0.2">
      <c r="A1525" s="224" t="s">
        <v>4181</v>
      </c>
      <c r="B1525" s="225">
        <v>0.82299999999999995</v>
      </c>
      <c r="C1525" s="226">
        <v>0.70599999999999996</v>
      </c>
      <c r="D1525" s="227">
        <f t="shared" si="47"/>
        <v>-0.14216281895504257</v>
      </c>
      <c r="E1525" s="226">
        <v>0.73699999999999999</v>
      </c>
      <c r="F1525" s="227">
        <f t="shared" si="46"/>
        <v>-0.10449574726609956</v>
      </c>
      <c r="G1525" s="184"/>
      <c r="H1525" s="184"/>
      <c r="I1525" s="228"/>
      <c r="K1525" s="228"/>
      <c r="M1525" s="228"/>
    </row>
    <row r="1526" spans="1:13" x14ac:dyDescent="0.2">
      <c r="A1526" s="224" t="s">
        <v>4182</v>
      </c>
      <c r="B1526" s="225">
        <v>1.083</v>
      </c>
      <c r="C1526" s="226">
        <v>0.77900000000000003</v>
      </c>
      <c r="D1526" s="227">
        <f t="shared" si="47"/>
        <v>-0.2807017543859649</v>
      </c>
      <c r="E1526" s="226">
        <v>0.85699999999999998</v>
      </c>
      <c r="F1526" s="227">
        <f t="shared" si="46"/>
        <v>-0.20867959372114497</v>
      </c>
      <c r="G1526" s="184"/>
      <c r="H1526" s="184"/>
      <c r="I1526" s="228"/>
      <c r="K1526" s="228"/>
      <c r="M1526" s="228"/>
    </row>
    <row r="1527" spans="1:13" x14ac:dyDescent="0.2">
      <c r="A1527" s="224" t="s">
        <v>4183</v>
      </c>
      <c r="B1527" s="225">
        <v>0.80800000000000005</v>
      </c>
      <c r="C1527" s="226">
        <v>0.68300000000000005</v>
      </c>
      <c r="D1527" s="227">
        <f t="shared" si="47"/>
        <v>-0.15470297029702973</v>
      </c>
      <c r="E1527" s="226">
        <v>0.71599999999999997</v>
      </c>
      <c r="F1527" s="227">
        <f t="shared" si="46"/>
        <v>-0.11386138613861396</v>
      </c>
      <c r="G1527" s="184"/>
      <c r="H1527" s="184"/>
      <c r="I1527" s="228"/>
      <c r="K1527" s="228"/>
      <c r="M1527" s="228"/>
    </row>
    <row r="1528" spans="1:13" x14ac:dyDescent="0.2">
      <c r="A1528" s="224" t="s">
        <v>4184</v>
      </c>
      <c r="B1528" s="225">
        <v>0.746</v>
      </c>
      <c r="C1528" s="226">
        <v>0.59199999999999997</v>
      </c>
      <c r="D1528" s="227">
        <f t="shared" si="47"/>
        <v>-0.20643431635388743</v>
      </c>
      <c r="E1528" s="226">
        <v>0.63200000000000001</v>
      </c>
      <c r="F1528" s="227">
        <f t="shared" si="46"/>
        <v>-0.15281501340482573</v>
      </c>
      <c r="G1528" s="184"/>
      <c r="H1528" s="184"/>
      <c r="I1528" s="228"/>
      <c r="K1528" s="228"/>
      <c r="M1528" s="228"/>
    </row>
    <row r="1529" spans="1:13" x14ac:dyDescent="0.2">
      <c r="A1529" s="229" t="s">
        <v>4185</v>
      </c>
      <c r="B1529" s="230">
        <v>0.98199999999999998</v>
      </c>
      <c r="C1529" s="231">
        <v>0.624</v>
      </c>
      <c r="D1529" s="232">
        <f t="shared" si="47"/>
        <v>-0.36456211812627293</v>
      </c>
      <c r="E1529" s="231">
        <v>0.71499999999999997</v>
      </c>
      <c r="F1529" s="232">
        <f t="shared" si="46"/>
        <v>-0.27189409368635442</v>
      </c>
      <c r="G1529" s="184"/>
      <c r="H1529" s="184"/>
      <c r="I1529" s="228"/>
      <c r="K1529" s="228"/>
      <c r="M1529" s="228"/>
    </row>
    <row r="1530" spans="1:13" x14ac:dyDescent="0.2">
      <c r="A1530" s="233" t="s">
        <v>4186</v>
      </c>
      <c r="B1530" s="234">
        <v>1.032</v>
      </c>
      <c r="C1530" s="235">
        <v>0.80500000000000005</v>
      </c>
      <c r="D1530" s="236">
        <f t="shared" si="47"/>
        <v>-0.21996124031007747</v>
      </c>
      <c r="E1530" s="235">
        <v>0.86399999999999999</v>
      </c>
      <c r="F1530" s="236">
        <f t="shared" si="46"/>
        <v>-0.16279069767441867</v>
      </c>
      <c r="G1530" s="184"/>
      <c r="H1530" s="184"/>
      <c r="I1530" s="228"/>
      <c r="K1530" s="228"/>
      <c r="M1530" s="228"/>
    </row>
    <row r="1531" spans="1:13" x14ac:dyDescent="0.2">
      <c r="A1531" s="224" t="s">
        <v>4187</v>
      </c>
      <c r="B1531" s="225">
        <v>0.746</v>
      </c>
      <c r="C1531" s="226">
        <v>0.57299999999999995</v>
      </c>
      <c r="D1531" s="227">
        <f t="shared" si="47"/>
        <v>-0.23190348525469173</v>
      </c>
      <c r="E1531" s="226">
        <v>0.61799999999999999</v>
      </c>
      <c r="F1531" s="227">
        <f t="shared" si="46"/>
        <v>-0.17158176943699732</v>
      </c>
      <c r="G1531" s="184"/>
      <c r="H1531" s="184"/>
      <c r="I1531" s="228"/>
      <c r="K1531" s="228"/>
      <c r="M1531" s="228"/>
    </row>
    <row r="1532" spans="1:13" x14ac:dyDescent="0.2">
      <c r="A1532" s="224" t="s">
        <v>4188</v>
      </c>
      <c r="B1532" s="225">
        <v>1.1379999999999999</v>
      </c>
      <c r="C1532" s="226">
        <v>0.83099999999999996</v>
      </c>
      <c r="D1532" s="227">
        <f t="shared" si="47"/>
        <v>-0.26977152899824253</v>
      </c>
      <c r="E1532" s="226">
        <v>0.91</v>
      </c>
      <c r="F1532" s="227">
        <f t="shared" si="46"/>
        <v>-0.20035149384885753</v>
      </c>
      <c r="G1532" s="184"/>
      <c r="H1532" s="184"/>
      <c r="I1532" s="228"/>
      <c r="K1532" s="228"/>
      <c r="M1532" s="228"/>
    </row>
    <row r="1533" spans="1:13" x14ac:dyDescent="0.2">
      <c r="A1533" s="224" t="s">
        <v>4189</v>
      </c>
      <c r="B1533" s="225">
        <v>0.93500000000000005</v>
      </c>
      <c r="C1533" s="226">
        <v>1.181</v>
      </c>
      <c r="D1533" s="227">
        <f t="shared" si="47"/>
        <v>0.26310160427807494</v>
      </c>
      <c r="E1533" s="226">
        <v>1.1220000000000001</v>
      </c>
      <c r="F1533" s="227">
        <f t="shared" si="46"/>
        <v>0.19999999999999996</v>
      </c>
      <c r="G1533" s="184"/>
      <c r="H1533" s="184"/>
      <c r="I1533" s="228"/>
      <c r="K1533" s="228"/>
      <c r="M1533" s="228"/>
    </row>
    <row r="1534" spans="1:13" x14ac:dyDescent="0.2">
      <c r="A1534" s="224" t="s">
        <v>4190</v>
      </c>
      <c r="B1534" s="225">
        <v>1.1379999999999999</v>
      </c>
      <c r="C1534" s="226">
        <v>1.2030000000000001</v>
      </c>
      <c r="D1534" s="227">
        <f t="shared" si="47"/>
        <v>5.7117750439367398E-2</v>
      </c>
      <c r="E1534" s="226">
        <v>1.1890000000000001</v>
      </c>
      <c r="F1534" s="227">
        <f t="shared" si="46"/>
        <v>4.4815465729349802E-2</v>
      </c>
      <c r="G1534" s="184"/>
      <c r="H1534" s="184"/>
      <c r="I1534" s="228"/>
      <c r="K1534" s="228"/>
      <c r="M1534" s="228"/>
    </row>
    <row r="1535" spans="1:13" x14ac:dyDescent="0.2">
      <c r="A1535" s="224" t="s">
        <v>4191</v>
      </c>
      <c r="B1535" s="225">
        <v>0.80800000000000005</v>
      </c>
      <c r="C1535" s="226">
        <v>0.68899999999999995</v>
      </c>
      <c r="D1535" s="227">
        <f t="shared" si="47"/>
        <v>-0.14727722772277241</v>
      </c>
      <c r="E1535" s="226">
        <v>0.72</v>
      </c>
      <c r="F1535" s="227">
        <f t="shared" si="46"/>
        <v>-0.10891089108910901</v>
      </c>
      <c r="G1535" s="184"/>
      <c r="H1535" s="184"/>
      <c r="I1535" s="228"/>
      <c r="K1535" s="228"/>
      <c r="M1535" s="228"/>
    </row>
    <row r="1536" spans="1:13" x14ac:dyDescent="0.2">
      <c r="A1536" s="224" t="s">
        <v>4192</v>
      </c>
      <c r="B1536" s="225">
        <v>1.083</v>
      </c>
      <c r="C1536" s="226">
        <v>0.70199999999999996</v>
      </c>
      <c r="D1536" s="227">
        <f t="shared" si="47"/>
        <v>-0.35180055401662047</v>
      </c>
      <c r="E1536" s="226">
        <v>0.79900000000000004</v>
      </c>
      <c r="F1536" s="227">
        <f t="shared" si="46"/>
        <v>-0.26223453370267769</v>
      </c>
      <c r="G1536" s="184"/>
      <c r="H1536" s="184"/>
      <c r="I1536" s="228"/>
      <c r="K1536" s="228"/>
      <c r="M1536" s="228"/>
    </row>
    <row r="1537" spans="1:13" x14ac:dyDescent="0.2">
      <c r="A1537" s="224" t="s">
        <v>4193</v>
      </c>
      <c r="B1537" s="225">
        <v>0.84899999999999998</v>
      </c>
      <c r="C1537" s="226">
        <v>0.70799999999999996</v>
      </c>
      <c r="D1537" s="227">
        <f t="shared" si="47"/>
        <v>-0.16607773851590113</v>
      </c>
      <c r="E1537" s="226">
        <v>0.745</v>
      </c>
      <c r="F1537" s="227">
        <f t="shared" si="46"/>
        <v>-0.12249705535924615</v>
      </c>
      <c r="G1537" s="184"/>
      <c r="H1537" s="184"/>
      <c r="I1537" s="228"/>
      <c r="K1537" s="228"/>
      <c r="M1537" s="228"/>
    </row>
    <row r="1538" spans="1:13" x14ac:dyDescent="0.2">
      <c r="A1538" s="224" t="s">
        <v>4194</v>
      </c>
      <c r="B1538" s="225">
        <v>0.84899999999999998</v>
      </c>
      <c r="C1538" s="226">
        <v>0.70799999999999996</v>
      </c>
      <c r="D1538" s="227">
        <f t="shared" si="47"/>
        <v>-0.16607773851590113</v>
      </c>
      <c r="E1538" s="226">
        <v>0.745</v>
      </c>
      <c r="F1538" s="227">
        <f t="shared" si="46"/>
        <v>-0.12249705535924615</v>
      </c>
      <c r="G1538" s="184"/>
      <c r="H1538" s="184"/>
      <c r="I1538" s="228"/>
      <c r="K1538" s="228"/>
      <c r="M1538" s="228"/>
    </row>
    <row r="1539" spans="1:13" x14ac:dyDescent="0.2">
      <c r="A1539" s="224" t="s">
        <v>4195</v>
      </c>
      <c r="B1539" s="225">
        <v>0.84899999999999998</v>
      </c>
      <c r="C1539" s="226">
        <v>0.629</v>
      </c>
      <c r="D1539" s="227">
        <f t="shared" si="47"/>
        <v>-0.25912838633686686</v>
      </c>
      <c r="E1539" s="226">
        <v>0.68600000000000005</v>
      </c>
      <c r="F1539" s="227">
        <f t="shared" si="46"/>
        <v>-0.19199057714958767</v>
      </c>
      <c r="G1539" s="184"/>
      <c r="H1539" s="184"/>
      <c r="I1539" s="228"/>
      <c r="K1539" s="228"/>
      <c r="M1539" s="228"/>
    </row>
    <row r="1540" spans="1:13" x14ac:dyDescent="0.2">
      <c r="A1540" s="224" t="s">
        <v>4196</v>
      </c>
      <c r="B1540" s="225">
        <v>1.1950000000000001</v>
      </c>
      <c r="C1540" s="226">
        <v>1.0509999999999999</v>
      </c>
      <c r="D1540" s="227">
        <f t="shared" si="47"/>
        <v>-0.12050209205020934</v>
      </c>
      <c r="E1540" s="226">
        <v>1.0900000000000001</v>
      </c>
      <c r="F1540" s="227">
        <f t="shared" si="46"/>
        <v>-8.786610878661083E-2</v>
      </c>
      <c r="G1540" s="184"/>
      <c r="H1540" s="184"/>
      <c r="I1540" s="228"/>
      <c r="K1540" s="228"/>
      <c r="M1540" s="228"/>
    </row>
    <row r="1541" spans="1:13" x14ac:dyDescent="0.2">
      <c r="A1541" s="224" t="s">
        <v>4197</v>
      </c>
      <c r="B1541" s="225">
        <v>0.98199999999999998</v>
      </c>
      <c r="C1541" s="226">
        <v>0.64300000000000002</v>
      </c>
      <c r="D1541" s="227">
        <f t="shared" si="47"/>
        <v>-0.34521384928716903</v>
      </c>
      <c r="E1541" s="226">
        <v>0.72899999999999998</v>
      </c>
      <c r="F1541" s="227">
        <f t="shared" si="46"/>
        <v>-0.25763747454175157</v>
      </c>
      <c r="G1541" s="184"/>
      <c r="H1541" s="184"/>
      <c r="I1541" s="228"/>
      <c r="K1541" s="228"/>
      <c r="M1541" s="228"/>
    </row>
    <row r="1542" spans="1:13" x14ac:dyDescent="0.2">
      <c r="A1542" s="224" t="s">
        <v>4198</v>
      </c>
      <c r="B1542" s="225">
        <v>0.80800000000000005</v>
      </c>
      <c r="C1542" s="226">
        <v>0.69499999999999995</v>
      </c>
      <c r="D1542" s="227">
        <f t="shared" si="47"/>
        <v>-0.13985148514851498</v>
      </c>
      <c r="E1542" s="226">
        <v>0.72499999999999998</v>
      </c>
      <c r="F1542" s="227">
        <f t="shared" si="46"/>
        <v>-0.10272277227722781</v>
      </c>
      <c r="G1542" s="184"/>
      <c r="H1542" s="184"/>
      <c r="I1542" s="228"/>
      <c r="K1542" s="228"/>
      <c r="M1542" s="228"/>
    </row>
    <row r="1543" spans="1:13" x14ac:dyDescent="0.2">
      <c r="A1543" s="224" t="s">
        <v>4199</v>
      </c>
      <c r="B1543" s="225">
        <v>1.1950000000000001</v>
      </c>
      <c r="C1543" s="226">
        <v>0.96599999999999997</v>
      </c>
      <c r="D1543" s="227">
        <f t="shared" si="47"/>
        <v>-0.19163179916317996</v>
      </c>
      <c r="E1543" s="226">
        <v>1.026</v>
      </c>
      <c r="F1543" s="227">
        <f t="shared" si="46"/>
        <v>-0.14142259414225944</v>
      </c>
      <c r="G1543" s="184"/>
      <c r="H1543" s="184"/>
      <c r="I1543" s="228"/>
      <c r="K1543" s="228"/>
      <c r="M1543" s="228"/>
    </row>
    <row r="1544" spans="1:13" x14ac:dyDescent="0.2">
      <c r="A1544" s="224" t="s">
        <v>4200</v>
      </c>
      <c r="B1544" s="225">
        <v>1.103</v>
      </c>
      <c r="C1544" s="226">
        <v>0.67700000000000005</v>
      </c>
      <c r="D1544" s="227">
        <f t="shared" si="47"/>
        <v>-0.38621940163191293</v>
      </c>
      <c r="E1544" s="226">
        <v>0.78600000000000003</v>
      </c>
      <c r="F1544" s="227">
        <f t="shared" si="46"/>
        <v>-0.28739800543970984</v>
      </c>
      <c r="G1544" s="184"/>
      <c r="H1544" s="184"/>
      <c r="I1544" s="228"/>
      <c r="K1544" s="228"/>
      <c r="M1544" s="228"/>
    </row>
    <row r="1545" spans="1:13" x14ac:dyDescent="0.2">
      <c r="A1545" s="224" t="s">
        <v>4201</v>
      </c>
      <c r="B1545" s="225">
        <v>1.0009999999999999</v>
      </c>
      <c r="C1545" s="226">
        <v>0.59799999999999998</v>
      </c>
      <c r="D1545" s="227">
        <f t="shared" si="47"/>
        <v>-0.40259740259740251</v>
      </c>
      <c r="E1545" s="226">
        <v>0.70099999999999996</v>
      </c>
      <c r="F1545" s="227">
        <f t="shared" si="46"/>
        <v>-0.29970029970029965</v>
      </c>
      <c r="G1545" s="184"/>
      <c r="H1545" s="184"/>
      <c r="I1545" s="228"/>
      <c r="K1545" s="228"/>
      <c r="M1545" s="228"/>
    </row>
    <row r="1546" spans="1:13" x14ac:dyDescent="0.2">
      <c r="A1546" s="224" t="s">
        <v>4202</v>
      </c>
      <c r="B1546" s="225">
        <v>0.78400000000000003</v>
      </c>
      <c r="C1546" s="226">
        <v>0.57399999999999995</v>
      </c>
      <c r="D1546" s="227">
        <f t="shared" si="47"/>
        <v>-0.2678571428571429</v>
      </c>
      <c r="E1546" s="226">
        <v>0.628</v>
      </c>
      <c r="F1546" s="227">
        <f t="shared" si="46"/>
        <v>-0.19897959183673475</v>
      </c>
      <c r="G1546" s="184"/>
      <c r="H1546" s="184"/>
      <c r="I1546" s="228"/>
      <c r="K1546" s="228"/>
      <c r="M1546" s="228"/>
    </row>
    <row r="1547" spans="1:13" x14ac:dyDescent="0.2">
      <c r="A1547" s="224" t="s">
        <v>4203</v>
      </c>
      <c r="B1547" s="225">
        <v>0.78400000000000003</v>
      </c>
      <c r="C1547" s="226">
        <v>0.57399999999999995</v>
      </c>
      <c r="D1547" s="227">
        <f t="shared" si="47"/>
        <v>-0.2678571428571429</v>
      </c>
      <c r="E1547" s="226">
        <v>0.628</v>
      </c>
      <c r="F1547" s="227">
        <f t="shared" ref="F1547:F1610" si="48">E1547/B1547-1</f>
        <v>-0.19897959183673475</v>
      </c>
      <c r="G1547" s="184"/>
      <c r="H1547" s="184"/>
      <c r="I1547" s="228"/>
      <c r="K1547" s="228"/>
      <c r="M1547" s="228"/>
    </row>
    <row r="1548" spans="1:13" x14ac:dyDescent="0.2">
      <c r="A1548" s="224" t="s">
        <v>4204</v>
      </c>
      <c r="B1548" s="225">
        <v>1.1950000000000001</v>
      </c>
      <c r="C1548" s="226">
        <v>0.83299999999999996</v>
      </c>
      <c r="D1548" s="227">
        <f t="shared" ref="D1548:D1611" si="49">C1548/B1548-1</f>
        <v>-0.30292887029288706</v>
      </c>
      <c r="E1548" s="226">
        <v>0.92500000000000004</v>
      </c>
      <c r="F1548" s="227">
        <f t="shared" si="48"/>
        <v>-0.22594142259414229</v>
      </c>
      <c r="G1548" s="184"/>
      <c r="H1548" s="184"/>
      <c r="I1548" s="228"/>
      <c r="K1548" s="228"/>
      <c r="M1548" s="228"/>
    </row>
    <row r="1549" spans="1:13" x14ac:dyDescent="0.2">
      <c r="A1549" s="224" t="s">
        <v>4205</v>
      </c>
      <c r="B1549" s="225">
        <v>0.84899999999999998</v>
      </c>
      <c r="C1549" s="226">
        <v>0.73199999999999998</v>
      </c>
      <c r="D1549" s="227">
        <f t="shared" si="49"/>
        <v>-0.13780918727915192</v>
      </c>
      <c r="E1549" s="226">
        <v>0.76300000000000001</v>
      </c>
      <c r="F1549" s="227">
        <f t="shared" si="48"/>
        <v>-0.10129564193168428</v>
      </c>
      <c r="G1549" s="184"/>
      <c r="H1549" s="184"/>
      <c r="I1549" s="228"/>
      <c r="K1549" s="228"/>
      <c r="M1549" s="228"/>
    </row>
    <row r="1550" spans="1:13" x14ac:dyDescent="0.2">
      <c r="A1550" s="224" t="s">
        <v>4206</v>
      </c>
      <c r="B1550" s="225">
        <v>0.89100000000000001</v>
      </c>
      <c r="C1550" s="226">
        <v>0.70199999999999996</v>
      </c>
      <c r="D1550" s="227">
        <f t="shared" si="49"/>
        <v>-0.21212121212121215</v>
      </c>
      <c r="E1550" s="226">
        <v>0.751</v>
      </c>
      <c r="F1550" s="227">
        <f t="shared" si="48"/>
        <v>-0.15712682379349052</v>
      </c>
      <c r="G1550" s="184"/>
      <c r="H1550" s="184"/>
      <c r="I1550" s="228"/>
      <c r="K1550" s="228"/>
      <c r="M1550" s="228"/>
    </row>
    <row r="1551" spans="1:13" x14ac:dyDescent="0.2">
      <c r="A1551" s="224" t="s">
        <v>4207</v>
      </c>
      <c r="B1551" s="225">
        <v>1.1950000000000001</v>
      </c>
      <c r="C1551" s="226">
        <v>0.91300000000000003</v>
      </c>
      <c r="D1551" s="227">
        <f t="shared" si="49"/>
        <v>-0.23598326359832633</v>
      </c>
      <c r="E1551" s="226">
        <v>0.98499999999999999</v>
      </c>
      <c r="F1551" s="227">
        <f t="shared" si="48"/>
        <v>-0.17573221757322177</v>
      </c>
      <c r="G1551" s="184"/>
      <c r="H1551" s="184"/>
      <c r="I1551" s="228"/>
      <c r="K1551" s="228"/>
      <c r="M1551" s="228"/>
    </row>
    <row r="1552" spans="1:13" x14ac:dyDescent="0.2">
      <c r="A1552" s="224" t="s">
        <v>4208</v>
      </c>
      <c r="B1552" s="225">
        <v>0.73299999999999998</v>
      </c>
      <c r="C1552" s="226">
        <v>0.65600000000000003</v>
      </c>
      <c r="D1552" s="227">
        <f t="shared" si="49"/>
        <v>-0.10504774897680758</v>
      </c>
      <c r="E1552" s="226">
        <v>0.67700000000000005</v>
      </c>
      <c r="F1552" s="227">
        <f t="shared" si="48"/>
        <v>-7.6398362892223681E-2</v>
      </c>
      <c r="G1552" s="184"/>
      <c r="H1552" s="184"/>
      <c r="I1552" s="228"/>
      <c r="K1552" s="228"/>
      <c r="M1552" s="228"/>
    </row>
    <row r="1553" spans="1:13" x14ac:dyDescent="0.2">
      <c r="A1553" s="224" t="s">
        <v>4209</v>
      </c>
      <c r="B1553" s="225">
        <v>0.84899999999999998</v>
      </c>
      <c r="C1553" s="226">
        <v>0.72099999999999997</v>
      </c>
      <c r="D1553" s="227">
        <f t="shared" si="49"/>
        <v>-0.15076560659599525</v>
      </c>
      <c r="E1553" s="226">
        <v>0.755</v>
      </c>
      <c r="F1553" s="227">
        <f t="shared" si="48"/>
        <v>-0.11071849234393405</v>
      </c>
      <c r="G1553" s="184"/>
      <c r="H1553" s="184"/>
      <c r="I1553" s="228"/>
      <c r="K1553" s="228"/>
      <c r="M1553" s="228"/>
    </row>
    <row r="1554" spans="1:13" x14ac:dyDescent="0.2">
      <c r="A1554" s="224" t="s">
        <v>4210</v>
      </c>
      <c r="B1554" s="225">
        <v>0.84899999999999998</v>
      </c>
      <c r="C1554" s="226">
        <v>0.72099999999999997</v>
      </c>
      <c r="D1554" s="227">
        <f t="shared" si="49"/>
        <v>-0.15076560659599525</v>
      </c>
      <c r="E1554" s="226">
        <v>0.755</v>
      </c>
      <c r="F1554" s="227">
        <f t="shared" si="48"/>
        <v>-0.11071849234393405</v>
      </c>
      <c r="G1554" s="184"/>
      <c r="H1554" s="184"/>
      <c r="I1554" s="228"/>
      <c r="K1554" s="228"/>
      <c r="M1554" s="228"/>
    </row>
    <row r="1555" spans="1:13" x14ac:dyDescent="0.2">
      <c r="A1555" s="224" t="s">
        <v>4211</v>
      </c>
      <c r="B1555" s="225">
        <v>0.93500000000000005</v>
      </c>
      <c r="C1555" s="226">
        <v>0.85199999999999998</v>
      </c>
      <c r="D1555" s="227">
        <f t="shared" si="49"/>
        <v>-8.8770053475935917E-2</v>
      </c>
      <c r="E1555" s="226">
        <v>0.875</v>
      </c>
      <c r="F1555" s="227">
        <f t="shared" si="48"/>
        <v>-6.4171122994652441E-2</v>
      </c>
      <c r="G1555" s="184"/>
      <c r="H1555" s="184"/>
      <c r="I1555" s="228"/>
      <c r="K1555" s="228"/>
      <c r="M1555" s="228"/>
    </row>
    <row r="1556" spans="1:13" x14ac:dyDescent="0.2">
      <c r="A1556" s="224" t="s">
        <v>4212</v>
      </c>
      <c r="B1556" s="225">
        <v>1.083</v>
      </c>
      <c r="C1556" s="226">
        <v>0.68600000000000005</v>
      </c>
      <c r="D1556" s="227">
        <f t="shared" si="49"/>
        <v>-0.36657433056325017</v>
      </c>
      <c r="E1556" s="226">
        <v>0.78700000000000003</v>
      </c>
      <c r="F1556" s="227">
        <f t="shared" si="48"/>
        <v>-0.27331486611264999</v>
      </c>
      <c r="G1556" s="184"/>
      <c r="H1556" s="184"/>
      <c r="I1556" s="228"/>
      <c r="K1556" s="228"/>
      <c r="M1556" s="228"/>
    </row>
    <row r="1557" spans="1:13" x14ac:dyDescent="0.2">
      <c r="A1557" s="224" t="s">
        <v>4213</v>
      </c>
      <c r="B1557" s="225">
        <v>1.103</v>
      </c>
      <c r="C1557" s="226">
        <v>0.68</v>
      </c>
      <c r="D1557" s="227">
        <f t="shared" si="49"/>
        <v>-0.38349954669084307</v>
      </c>
      <c r="E1557" s="226">
        <v>0.78800000000000003</v>
      </c>
      <c r="F1557" s="227">
        <f t="shared" si="48"/>
        <v>-0.28558476881232997</v>
      </c>
      <c r="G1557" s="184"/>
      <c r="H1557" s="184"/>
      <c r="I1557" s="228"/>
      <c r="K1557" s="228"/>
      <c r="M1557" s="228"/>
    </row>
    <row r="1558" spans="1:13" x14ac:dyDescent="0.2">
      <c r="A1558" s="224" t="s">
        <v>4214</v>
      </c>
      <c r="B1558" s="225">
        <v>1.254</v>
      </c>
      <c r="C1558" s="226">
        <v>0.92300000000000004</v>
      </c>
      <c r="D1558" s="227">
        <f t="shared" si="49"/>
        <v>-0.26395534290271128</v>
      </c>
      <c r="E1558" s="226">
        <v>1.008</v>
      </c>
      <c r="F1558" s="227">
        <f t="shared" si="48"/>
        <v>-0.19617224880382778</v>
      </c>
      <c r="G1558" s="184"/>
      <c r="H1558" s="184"/>
      <c r="I1558" s="228"/>
      <c r="K1558" s="228"/>
      <c r="M1558" s="228"/>
    </row>
    <row r="1559" spans="1:13" x14ac:dyDescent="0.2">
      <c r="A1559" s="224" t="s">
        <v>4215</v>
      </c>
      <c r="B1559" s="225">
        <v>0.80800000000000005</v>
      </c>
      <c r="C1559" s="226">
        <v>0.68300000000000005</v>
      </c>
      <c r="D1559" s="227">
        <f t="shared" si="49"/>
        <v>-0.15470297029702973</v>
      </c>
      <c r="E1559" s="226">
        <v>0.71599999999999997</v>
      </c>
      <c r="F1559" s="227">
        <f t="shared" si="48"/>
        <v>-0.11386138613861396</v>
      </c>
      <c r="G1559" s="184"/>
      <c r="H1559" s="184"/>
      <c r="I1559" s="228"/>
      <c r="K1559" s="228"/>
      <c r="M1559" s="228"/>
    </row>
    <row r="1560" spans="1:13" x14ac:dyDescent="0.2">
      <c r="A1560" s="224" t="s">
        <v>4216</v>
      </c>
      <c r="B1560" s="225">
        <v>0.80800000000000005</v>
      </c>
      <c r="C1560" s="226">
        <v>0.68899999999999995</v>
      </c>
      <c r="D1560" s="227">
        <f t="shared" si="49"/>
        <v>-0.14727722772277241</v>
      </c>
      <c r="E1560" s="226">
        <v>0.72</v>
      </c>
      <c r="F1560" s="227">
        <f t="shared" si="48"/>
        <v>-0.10891089108910901</v>
      </c>
      <c r="G1560" s="184"/>
      <c r="H1560" s="184"/>
      <c r="I1560" s="228"/>
      <c r="K1560" s="228"/>
      <c r="M1560" s="228"/>
    </row>
    <row r="1561" spans="1:13" x14ac:dyDescent="0.2">
      <c r="A1561" s="224" t="s">
        <v>4217</v>
      </c>
      <c r="B1561" s="225">
        <v>1.032</v>
      </c>
      <c r="C1561" s="226">
        <v>0.80500000000000005</v>
      </c>
      <c r="D1561" s="227">
        <f t="shared" si="49"/>
        <v>-0.21996124031007747</v>
      </c>
      <c r="E1561" s="226">
        <v>0.86399999999999999</v>
      </c>
      <c r="F1561" s="227">
        <f t="shared" si="48"/>
        <v>-0.16279069767441867</v>
      </c>
      <c r="G1561" s="184"/>
      <c r="H1561" s="184"/>
      <c r="I1561" s="228"/>
      <c r="K1561" s="228"/>
      <c r="M1561" s="228"/>
    </row>
    <row r="1562" spans="1:13" x14ac:dyDescent="0.2">
      <c r="A1562" s="224" t="s">
        <v>4218</v>
      </c>
      <c r="B1562" s="225">
        <v>0.89100000000000001</v>
      </c>
      <c r="C1562" s="226">
        <v>0.70199999999999996</v>
      </c>
      <c r="D1562" s="227">
        <f t="shared" si="49"/>
        <v>-0.21212121212121215</v>
      </c>
      <c r="E1562" s="226">
        <v>0.751</v>
      </c>
      <c r="F1562" s="227">
        <f t="shared" si="48"/>
        <v>-0.15712682379349052</v>
      </c>
      <c r="G1562" s="184"/>
      <c r="H1562" s="184"/>
      <c r="I1562" s="228"/>
      <c r="K1562" s="228"/>
      <c r="M1562" s="228"/>
    </row>
    <row r="1563" spans="1:13" x14ac:dyDescent="0.2">
      <c r="A1563" s="224" t="s">
        <v>4219</v>
      </c>
      <c r="B1563" s="225">
        <v>0.84899999999999998</v>
      </c>
      <c r="C1563" s="226">
        <v>0.629</v>
      </c>
      <c r="D1563" s="227">
        <f t="shared" si="49"/>
        <v>-0.25912838633686686</v>
      </c>
      <c r="E1563" s="226">
        <v>0.68600000000000005</v>
      </c>
      <c r="F1563" s="227">
        <f t="shared" si="48"/>
        <v>-0.19199057714958767</v>
      </c>
      <c r="G1563" s="184"/>
      <c r="H1563" s="184"/>
      <c r="I1563" s="228"/>
      <c r="K1563" s="228"/>
      <c r="M1563" s="228"/>
    </row>
    <row r="1564" spans="1:13" x14ac:dyDescent="0.2">
      <c r="A1564" s="224" t="s">
        <v>4220</v>
      </c>
      <c r="B1564" s="225">
        <v>0.75700000000000001</v>
      </c>
      <c r="C1564" s="226">
        <v>0.64800000000000002</v>
      </c>
      <c r="D1564" s="227">
        <f t="shared" si="49"/>
        <v>-0.14398943196829583</v>
      </c>
      <c r="E1564" s="226">
        <v>0.67700000000000005</v>
      </c>
      <c r="F1564" s="227">
        <f t="shared" si="48"/>
        <v>-0.10568031704095104</v>
      </c>
      <c r="G1564" s="184"/>
      <c r="H1564" s="184"/>
      <c r="I1564" s="228"/>
      <c r="K1564" s="228"/>
      <c r="M1564" s="228"/>
    </row>
    <row r="1565" spans="1:13" x14ac:dyDescent="0.2">
      <c r="A1565" s="224" t="s">
        <v>4221</v>
      </c>
      <c r="B1565" s="225">
        <v>0.89</v>
      </c>
      <c r="C1565" s="226">
        <v>0.88500000000000001</v>
      </c>
      <c r="D1565" s="227">
        <f t="shared" si="49"/>
        <v>-5.6179775280899014E-3</v>
      </c>
      <c r="E1565" s="226">
        <v>0.88800000000000001</v>
      </c>
      <c r="F1565" s="227">
        <f t="shared" si="48"/>
        <v>-2.2471910112359383E-3</v>
      </c>
      <c r="G1565" s="184"/>
      <c r="H1565" s="184"/>
      <c r="I1565" s="228"/>
      <c r="K1565" s="228"/>
      <c r="M1565" s="228"/>
    </row>
    <row r="1566" spans="1:13" x14ac:dyDescent="0.2">
      <c r="A1566" s="224" t="s">
        <v>4222</v>
      </c>
      <c r="B1566" s="225">
        <v>0.93799999999999994</v>
      </c>
      <c r="C1566" s="226">
        <v>0.98699999999999999</v>
      </c>
      <c r="D1566" s="227">
        <f t="shared" si="49"/>
        <v>5.2238805970149294E-2</v>
      </c>
      <c r="E1566" s="226">
        <v>0.97699999999999998</v>
      </c>
      <c r="F1566" s="227">
        <f t="shared" si="48"/>
        <v>4.1577825159914816E-2</v>
      </c>
      <c r="G1566" s="184"/>
      <c r="H1566" s="184"/>
      <c r="I1566" s="228"/>
      <c r="K1566" s="228"/>
      <c r="M1566" s="228"/>
    </row>
    <row r="1567" spans="1:13" x14ac:dyDescent="0.2">
      <c r="A1567" s="224" t="s">
        <v>4223</v>
      </c>
      <c r="B1567" s="225">
        <v>1.044</v>
      </c>
      <c r="C1567" s="226">
        <v>1.1890000000000001</v>
      </c>
      <c r="D1567" s="227">
        <f t="shared" si="49"/>
        <v>0.13888888888888884</v>
      </c>
      <c r="E1567" s="226">
        <v>1.155</v>
      </c>
      <c r="F1567" s="227">
        <f t="shared" si="48"/>
        <v>0.10632183908045967</v>
      </c>
      <c r="G1567" s="184"/>
      <c r="H1567" s="184"/>
      <c r="I1567" s="228"/>
      <c r="K1567" s="228"/>
      <c r="M1567" s="228"/>
    </row>
    <row r="1568" spans="1:13" x14ac:dyDescent="0.2">
      <c r="A1568" s="224" t="s">
        <v>4224</v>
      </c>
      <c r="B1568" s="225">
        <v>1.151</v>
      </c>
      <c r="C1568" s="226">
        <v>1.276</v>
      </c>
      <c r="D1568" s="227">
        <f t="shared" si="49"/>
        <v>0.10860121633362296</v>
      </c>
      <c r="E1568" s="226">
        <v>1.248</v>
      </c>
      <c r="F1568" s="227">
        <f t="shared" si="48"/>
        <v>8.4274543874891306E-2</v>
      </c>
      <c r="G1568" s="184"/>
      <c r="H1568" s="184"/>
      <c r="I1568" s="228"/>
      <c r="K1568" s="228"/>
      <c r="M1568" s="228"/>
    </row>
    <row r="1569" spans="1:13" x14ac:dyDescent="0.2">
      <c r="A1569" s="224" t="s">
        <v>4225</v>
      </c>
      <c r="B1569" s="225">
        <v>1.151</v>
      </c>
      <c r="C1569" s="226">
        <v>1.2</v>
      </c>
      <c r="D1569" s="227">
        <f t="shared" si="49"/>
        <v>4.2571676802780178E-2</v>
      </c>
      <c r="E1569" s="226">
        <v>1.1910000000000001</v>
      </c>
      <c r="F1569" s="227">
        <f t="shared" si="48"/>
        <v>3.4752389226759384E-2</v>
      </c>
      <c r="G1569" s="184"/>
      <c r="H1569" s="184"/>
      <c r="I1569" s="228"/>
      <c r="K1569" s="228"/>
      <c r="M1569" s="228"/>
    </row>
    <row r="1570" spans="1:13" x14ac:dyDescent="0.2">
      <c r="A1570" s="224" t="s">
        <v>4226</v>
      </c>
      <c r="B1570" s="225">
        <v>0.748</v>
      </c>
      <c r="C1570" s="226">
        <v>0.625</v>
      </c>
      <c r="D1570" s="227">
        <f t="shared" si="49"/>
        <v>-0.16443850267379678</v>
      </c>
      <c r="E1570" s="226">
        <v>0.65700000000000003</v>
      </c>
      <c r="F1570" s="227">
        <f t="shared" si="48"/>
        <v>-0.12165775401069512</v>
      </c>
      <c r="G1570" s="184"/>
      <c r="H1570" s="184"/>
      <c r="I1570" s="228"/>
      <c r="K1570" s="228"/>
      <c r="M1570" s="228"/>
    </row>
    <row r="1571" spans="1:13" x14ac:dyDescent="0.2">
      <c r="A1571" s="224" t="s">
        <v>4227</v>
      </c>
      <c r="B1571" s="225">
        <v>0.80700000000000005</v>
      </c>
      <c r="C1571" s="226">
        <v>0.67200000000000004</v>
      </c>
      <c r="D1571" s="227">
        <f t="shared" si="49"/>
        <v>-0.16728624535315983</v>
      </c>
      <c r="E1571" s="226">
        <v>0.70699999999999996</v>
      </c>
      <c r="F1571" s="227">
        <f t="shared" si="48"/>
        <v>-0.12391573729863703</v>
      </c>
      <c r="G1571" s="184"/>
      <c r="H1571" s="184"/>
      <c r="I1571" s="228"/>
      <c r="K1571" s="228"/>
      <c r="M1571" s="228"/>
    </row>
    <row r="1572" spans="1:13" x14ac:dyDescent="0.2">
      <c r="A1572" s="224" t="s">
        <v>4228</v>
      </c>
      <c r="B1572" s="225">
        <v>0.748</v>
      </c>
      <c r="C1572" s="226">
        <v>0.625</v>
      </c>
      <c r="D1572" s="227">
        <f t="shared" si="49"/>
        <v>-0.16443850267379678</v>
      </c>
      <c r="E1572" s="226">
        <v>0.65700000000000003</v>
      </c>
      <c r="F1572" s="227">
        <f t="shared" si="48"/>
        <v>-0.12165775401069512</v>
      </c>
      <c r="G1572" s="184"/>
      <c r="H1572" s="184"/>
      <c r="I1572" s="228"/>
      <c r="K1572" s="228"/>
      <c r="M1572" s="228"/>
    </row>
    <row r="1573" spans="1:13" x14ac:dyDescent="0.2">
      <c r="A1573" s="224" t="s">
        <v>4229</v>
      </c>
      <c r="B1573" s="225">
        <v>0.89300000000000002</v>
      </c>
      <c r="C1573" s="226">
        <v>0.73399999999999999</v>
      </c>
      <c r="D1573" s="227">
        <f t="shared" si="49"/>
        <v>-0.17805151175811873</v>
      </c>
      <c r="E1573" s="226">
        <v>0.77500000000000002</v>
      </c>
      <c r="F1573" s="227">
        <f t="shared" si="48"/>
        <v>-0.1321388577827548</v>
      </c>
      <c r="G1573" s="184"/>
      <c r="H1573" s="184"/>
      <c r="I1573" s="228"/>
      <c r="K1573" s="228"/>
      <c r="M1573" s="228"/>
    </row>
    <row r="1574" spans="1:13" x14ac:dyDescent="0.2">
      <c r="A1574" s="224" t="s">
        <v>4230</v>
      </c>
      <c r="B1574" s="225">
        <v>1.014</v>
      </c>
      <c r="C1574" s="226">
        <v>0.78</v>
      </c>
      <c r="D1574" s="227">
        <f t="shared" si="49"/>
        <v>-0.23076923076923073</v>
      </c>
      <c r="E1574" s="226">
        <v>0.84099999999999997</v>
      </c>
      <c r="F1574" s="227">
        <f t="shared" si="48"/>
        <v>-0.17061143984220917</v>
      </c>
      <c r="G1574" s="184"/>
      <c r="H1574" s="184"/>
      <c r="I1574" s="228"/>
      <c r="K1574" s="228"/>
      <c r="M1574" s="228"/>
    </row>
    <row r="1575" spans="1:13" x14ac:dyDescent="0.2">
      <c r="A1575" s="224" t="s">
        <v>4231</v>
      </c>
      <c r="B1575" s="225">
        <v>0.72099999999999997</v>
      </c>
      <c r="C1575" s="226">
        <v>0.60399999999999998</v>
      </c>
      <c r="D1575" s="227">
        <f t="shared" si="49"/>
        <v>-0.16227461858529824</v>
      </c>
      <c r="E1575" s="226">
        <v>0.63500000000000001</v>
      </c>
      <c r="F1575" s="227">
        <f t="shared" si="48"/>
        <v>-0.11927877947295418</v>
      </c>
      <c r="G1575" s="184"/>
      <c r="H1575" s="184"/>
      <c r="I1575" s="228"/>
      <c r="K1575" s="228"/>
      <c r="M1575" s="228"/>
    </row>
    <row r="1576" spans="1:13" x14ac:dyDescent="0.2">
      <c r="A1576" s="224" t="s">
        <v>4232</v>
      </c>
      <c r="B1576" s="225">
        <v>1.0309999999999999</v>
      </c>
      <c r="C1576" s="226">
        <v>0.97</v>
      </c>
      <c r="D1576" s="227">
        <f t="shared" si="49"/>
        <v>-5.9165858389912618E-2</v>
      </c>
      <c r="E1576" s="226">
        <v>0.98699999999999999</v>
      </c>
      <c r="F1576" s="227">
        <f t="shared" si="48"/>
        <v>-4.2677012609117271E-2</v>
      </c>
      <c r="G1576" s="184"/>
      <c r="H1576" s="184"/>
      <c r="I1576" s="228"/>
      <c r="K1576" s="228"/>
      <c r="M1576" s="228"/>
    </row>
    <row r="1577" spans="1:13" x14ac:dyDescent="0.2">
      <c r="A1577" s="224" t="s">
        <v>4233</v>
      </c>
      <c r="B1577" s="225">
        <v>1.151</v>
      </c>
      <c r="C1577" s="226">
        <v>1.3680000000000001</v>
      </c>
      <c r="D1577" s="227">
        <f t="shared" si="49"/>
        <v>0.18853171155516946</v>
      </c>
      <c r="E1577" s="226">
        <v>1.3160000000000001</v>
      </c>
      <c r="F1577" s="227">
        <f t="shared" si="48"/>
        <v>0.14335360556038235</v>
      </c>
      <c r="G1577" s="184"/>
      <c r="H1577" s="184"/>
      <c r="I1577" s="228"/>
      <c r="K1577" s="228"/>
      <c r="M1577" s="228"/>
    </row>
    <row r="1578" spans="1:13" x14ac:dyDescent="0.2">
      <c r="A1578" s="229" t="s">
        <v>4234</v>
      </c>
      <c r="B1578" s="230">
        <v>0.76900000000000002</v>
      </c>
      <c r="C1578" s="231">
        <v>0.64900000000000002</v>
      </c>
      <c r="D1578" s="232">
        <f t="shared" si="49"/>
        <v>-0.15604681404421328</v>
      </c>
      <c r="E1578" s="231">
        <v>0.68100000000000005</v>
      </c>
      <c r="F1578" s="232">
        <f t="shared" si="48"/>
        <v>-0.11443433029908967</v>
      </c>
      <c r="G1578" s="184"/>
      <c r="H1578" s="184"/>
      <c r="I1578" s="228"/>
      <c r="K1578" s="228"/>
      <c r="M1578" s="228"/>
    </row>
    <row r="1579" spans="1:13" x14ac:dyDescent="0.2">
      <c r="A1579" s="233" t="s">
        <v>4235</v>
      </c>
      <c r="B1579" s="234">
        <v>0.876</v>
      </c>
      <c r="C1579" s="235">
        <v>0.79200000000000004</v>
      </c>
      <c r="D1579" s="236">
        <f t="shared" si="49"/>
        <v>-9.5890410958904049E-2</v>
      </c>
      <c r="E1579" s="235">
        <v>0.81499999999999995</v>
      </c>
      <c r="F1579" s="236">
        <f t="shared" si="48"/>
        <v>-6.9634703196347125E-2</v>
      </c>
      <c r="G1579" s="184"/>
      <c r="H1579" s="184"/>
      <c r="I1579" s="228"/>
      <c r="K1579" s="228"/>
      <c r="M1579" s="228"/>
    </row>
    <row r="1580" spans="1:13" x14ac:dyDescent="0.2">
      <c r="A1580" s="224" t="s">
        <v>4236</v>
      </c>
      <c r="B1580" s="225">
        <v>0.876</v>
      </c>
      <c r="C1580" s="226">
        <v>0.79200000000000004</v>
      </c>
      <c r="D1580" s="227">
        <f t="shared" si="49"/>
        <v>-9.5890410958904049E-2</v>
      </c>
      <c r="E1580" s="226">
        <v>0.81499999999999995</v>
      </c>
      <c r="F1580" s="227">
        <f t="shared" si="48"/>
        <v>-6.9634703196347125E-2</v>
      </c>
      <c r="G1580" s="184"/>
      <c r="H1580" s="184"/>
      <c r="I1580" s="228"/>
      <c r="K1580" s="228"/>
      <c r="M1580" s="228"/>
    </row>
    <row r="1581" spans="1:13" x14ac:dyDescent="0.2">
      <c r="A1581" s="224" t="s">
        <v>4237</v>
      </c>
      <c r="B1581" s="225">
        <v>0.98499999999999999</v>
      </c>
      <c r="C1581" s="226">
        <v>0.83599999999999997</v>
      </c>
      <c r="D1581" s="227">
        <f t="shared" si="49"/>
        <v>-0.15126903553299498</v>
      </c>
      <c r="E1581" s="226">
        <v>0.875</v>
      </c>
      <c r="F1581" s="227">
        <f t="shared" si="48"/>
        <v>-0.1116751269035533</v>
      </c>
      <c r="G1581" s="184"/>
      <c r="H1581" s="184"/>
      <c r="I1581" s="228"/>
      <c r="K1581" s="228"/>
      <c r="M1581" s="228"/>
    </row>
    <row r="1582" spans="1:13" x14ac:dyDescent="0.2">
      <c r="A1582" s="224" t="s">
        <v>4238</v>
      </c>
      <c r="B1582" s="225">
        <v>0.98499999999999999</v>
      </c>
      <c r="C1582" s="226">
        <v>0.83599999999999997</v>
      </c>
      <c r="D1582" s="227">
        <f t="shared" si="49"/>
        <v>-0.15126903553299498</v>
      </c>
      <c r="E1582" s="226">
        <v>0.875</v>
      </c>
      <c r="F1582" s="227">
        <f t="shared" si="48"/>
        <v>-0.1116751269035533</v>
      </c>
      <c r="G1582" s="184"/>
      <c r="H1582" s="184"/>
      <c r="I1582" s="228"/>
      <c r="K1582" s="228"/>
      <c r="M1582" s="228"/>
    </row>
    <row r="1583" spans="1:13" x14ac:dyDescent="0.2">
      <c r="A1583" s="224" t="s">
        <v>4239</v>
      </c>
      <c r="B1583" s="225">
        <v>1.28</v>
      </c>
      <c r="C1583" s="226">
        <v>1.7190000000000001</v>
      </c>
      <c r="D1583" s="227">
        <f t="shared" si="49"/>
        <v>0.34296875000000004</v>
      </c>
      <c r="E1583" s="226">
        <v>1.613</v>
      </c>
      <c r="F1583" s="227">
        <f t="shared" si="48"/>
        <v>0.26015624999999987</v>
      </c>
      <c r="G1583" s="184"/>
      <c r="H1583" s="184"/>
      <c r="I1583" s="228"/>
      <c r="K1583" s="228"/>
      <c r="M1583" s="228"/>
    </row>
    <row r="1584" spans="1:13" x14ac:dyDescent="0.2">
      <c r="A1584" s="224" t="s">
        <v>4240</v>
      </c>
      <c r="B1584" s="225">
        <v>0.90900000000000003</v>
      </c>
      <c r="C1584" s="226">
        <v>0.75900000000000001</v>
      </c>
      <c r="D1584" s="227">
        <f t="shared" si="49"/>
        <v>-0.16501650165016502</v>
      </c>
      <c r="E1584" s="226">
        <v>0.79900000000000004</v>
      </c>
      <c r="F1584" s="227">
        <f t="shared" si="48"/>
        <v>-0.12101210121012096</v>
      </c>
      <c r="G1584" s="184"/>
      <c r="H1584" s="184"/>
      <c r="I1584" s="228"/>
      <c r="K1584" s="228"/>
      <c r="M1584" s="228"/>
    </row>
    <row r="1585" spans="1:13" x14ac:dyDescent="0.2">
      <c r="A1585" s="224" t="s">
        <v>4241</v>
      </c>
      <c r="B1585" s="225">
        <v>0.82499999999999996</v>
      </c>
      <c r="C1585" s="226">
        <v>0.69099999999999995</v>
      </c>
      <c r="D1585" s="227">
        <f t="shared" si="49"/>
        <v>-0.16242424242424247</v>
      </c>
      <c r="E1585" s="226">
        <v>0.72599999999999998</v>
      </c>
      <c r="F1585" s="227">
        <f t="shared" si="48"/>
        <v>-0.12</v>
      </c>
      <c r="G1585" s="184"/>
      <c r="H1585" s="184"/>
      <c r="I1585" s="228"/>
      <c r="K1585" s="228"/>
      <c r="M1585" s="228"/>
    </row>
    <row r="1586" spans="1:13" x14ac:dyDescent="0.2">
      <c r="A1586" s="224" t="s">
        <v>4242</v>
      </c>
      <c r="B1586" s="225">
        <v>1.306</v>
      </c>
      <c r="C1586" s="226">
        <v>1.7190000000000001</v>
      </c>
      <c r="D1586" s="227">
        <f t="shared" si="49"/>
        <v>0.31623277182235832</v>
      </c>
      <c r="E1586" s="226">
        <v>1.62</v>
      </c>
      <c r="F1586" s="227">
        <f t="shared" si="48"/>
        <v>0.24042879019908114</v>
      </c>
      <c r="G1586" s="184"/>
      <c r="H1586" s="184"/>
      <c r="I1586" s="228"/>
      <c r="K1586" s="228"/>
      <c r="M1586" s="228"/>
    </row>
    <row r="1587" spans="1:13" x14ac:dyDescent="0.2">
      <c r="A1587" s="224" t="s">
        <v>4243</v>
      </c>
      <c r="B1587" s="225">
        <v>0.79500000000000004</v>
      </c>
      <c r="C1587" s="226">
        <v>0.75800000000000001</v>
      </c>
      <c r="D1587" s="227">
        <f t="shared" si="49"/>
        <v>-4.6540880503144644E-2</v>
      </c>
      <c r="E1587" s="226">
        <v>0.76900000000000002</v>
      </c>
      <c r="F1587" s="227">
        <f t="shared" si="48"/>
        <v>-3.2704402515723263E-2</v>
      </c>
      <c r="G1587" s="184"/>
      <c r="H1587" s="184"/>
      <c r="I1587" s="228"/>
      <c r="K1587" s="228"/>
      <c r="M1587" s="228"/>
    </row>
    <row r="1588" spans="1:13" x14ac:dyDescent="0.2">
      <c r="A1588" s="224" t="s">
        <v>4244</v>
      </c>
      <c r="B1588" s="225">
        <v>0.79500000000000004</v>
      </c>
      <c r="C1588" s="226">
        <v>0.75800000000000001</v>
      </c>
      <c r="D1588" s="227">
        <f t="shared" si="49"/>
        <v>-4.6540880503144644E-2</v>
      </c>
      <c r="E1588" s="226">
        <v>0.76900000000000002</v>
      </c>
      <c r="F1588" s="227">
        <f t="shared" si="48"/>
        <v>-3.2704402515723263E-2</v>
      </c>
      <c r="G1588" s="184"/>
      <c r="H1588" s="184"/>
      <c r="I1588" s="228"/>
      <c r="K1588" s="228"/>
      <c r="M1588" s="228"/>
    </row>
    <row r="1589" spans="1:13" x14ac:dyDescent="0.2">
      <c r="A1589" s="224" t="s">
        <v>4245</v>
      </c>
      <c r="B1589" s="225">
        <v>0.92</v>
      </c>
      <c r="C1589" s="226">
        <v>0.84399999999999997</v>
      </c>
      <c r="D1589" s="227">
        <f t="shared" si="49"/>
        <v>-8.2608695652173991E-2</v>
      </c>
      <c r="E1589" s="226">
        <v>0.86499999999999999</v>
      </c>
      <c r="F1589" s="227">
        <f t="shared" si="48"/>
        <v>-5.9782608695652217E-2</v>
      </c>
      <c r="G1589" s="184"/>
      <c r="H1589" s="184"/>
      <c r="I1589" s="228"/>
      <c r="K1589" s="228"/>
      <c r="M1589" s="228"/>
    </row>
    <row r="1590" spans="1:13" x14ac:dyDescent="0.2">
      <c r="A1590" s="224" t="s">
        <v>4246</v>
      </c>
      <c r="B1590" s="225">
        <v>0.96599999999999997</v>
      </c>
      <c r="C1590" s="226">
        <v>0.84399999999999997</v>
      </c>
      <c r="D1590" s="227">
        <f t="shared" si="49"/>
        <v>-0.1262939958592133</v>
      </c>
      <c r="E1590" s="226">
        <v>0.877</v>
      </c>
      <c r="F1590" s="227">
        <f t="shared" si="48"/>
        <v>-9.213250517598337E-2</v>
      </c>
      <c r="G1590" s="184"/>
      <c r="H1590" s="184"/>
      <c r="I1590" s="228"/>
      <c r="K1590" s="228"/>
      <c r="M1590" s="228"/>
    </row>
    <row r="1591" spans="1:13" x14ac:dyDescent="0.2">
      <c r="A1591" s="224" t="s">
        <v>4247</v>
      </c>
      <c r="B1591" s="225">
        <v>0.85099999999999998</v>
      </c>
      <c r="C1591" s="226">
        <v>0.70499999999999996</v>
      </c>
      <c r="D1591" s="227">
        <f t="shared" si="49"/>
        <v>-0.1715628672150411</v>
      </c>
      <c r="E1591" s="226">
        <v>0.74299999999999999</v>
      </c>
      <c r="F1591" s="227">
        <f t="shared" si="48"/>
        <v>-0.12690951821386598</v>
      </c>
      <c r="G1591" s="184"/>
      <c r="H1591" s="184"/>
      <c r="I1591" s="228"/>
      <c r="K1591" s="228"/>
      <c r="M1591" s="228"/>
    </row>
    <row r="1592" spans="1:13" x14ac:dyDescent="0.2">
      <c r="A1592" s="224" t="s">
        <v>4248</v>
      </c>
      <c r="B1592" s="225">
        <v>1.151</v>
      </c>
      <c r="C1592" s="226">
        <v>1.3680000000000001</v>
      </c>
      <c r="D1592" s="227">
        <f t="shared" si="49"/>
        <v>0.18853171155516946</v>
      </c>
      <c r="E1592" s="226">
        <v>1.3160000000000001</v>
      </c>
      <c r="F1592" s="227">
        <f t="shared" si="48"/>
        <v>0.14335360556038235</v>
      </c>
      <c r="G1592" s="184"/>
      <c r="H1592" s="184"/>
      <c r="I1592" s="228"/>
      <c r="K1592" s="228"/>
      <c r="M1592" s="228"/>
    </row>
    <row r="1593" spans="1:13" x14ac:dyDescent="0.2">
      <c r="A1593" s="224" t="s">
        <v>4249</v>
      </c>
      <c r="B1593" s="225">
        <v>0.876</v>
      </c>
      <c r="C1593" s="226">
        <v>0.76500000000000001</v>
      </c>
      <c r="D1593" s="227">
        <f t="shared" si="49"/>
        <v>-0.12671232876712324</v>
      </c>
      <c r="E1593" s="226">
        <v>0.79500000000000004</v>
      </c>
      <c r="F1593" s="227">
        <f t="shared" si="48"/>
        <v>-9.246575342465746E-2</v>
      </c>
      <c r="G1593" s="184"/>
      <c r="H1593" s="184"/>
      <c r="I1593" s="228"/>
      <c r="K1593" s="228"/>
      <c r="M1593" s="228"/>
    </row>
    <row r="1594" spans="1:13" x14ac:dyDescent="0.2">
      <c r="A1594" s="224" t="s">
        <v>4250</v>
      </c>
      <c r="B1594" s="225">
        <v>1.7709999999999999</v>
      </c>
      <c r="C1594" s="226">
        <v>1.661</v>
      </c>
      <c r="D1594" s="227">
        <f t="shared" si="49"/>
        <v>-6.211180124223592E-2</v>
      </c>
      <c r="E1594" s="226">
        <v>1.6930000000000001</v>
      </c>
      <c r="F1594" s="227">
        <f t="shared" si="48"/>
        <v>-4.4042913608130951E-2</v>
      </c>
      <c r="G1594" s="184"/>
      <c r="H1594" s="184"/>
      <c r="I1594" s="228"/>
      <c r="K1594" s="228"/>
      <c r="M1594" s="228"/>
    </row>
    <row r="1595" spans="1:13" x14ac:dyDescent="0.2">
      <c r="A1595" s="224" t="s">
        <v>4251</v>
      </c>
      <c r="B1595" s="225">
        <v>1.1599999999999999</v>
      </c>
      <c r="C1595" s="226">
        <v>1.7190000000000001</v>
      </c>
      <c r="D1595" s="227">
        <f t="shared" si="49"/>
        <v>0.48189655172413803</v>
      </c>
      <c r="E1595" s="226">
        <v>1.583</v>
      </c>
      <c r="F1595" s="227">
        <f t="shared" si="48"/>
        <v>0.36465517241379319</v>
      </c>
      <c r="G1595" s="184"/>
      <c r="H1595" s="184"/>
      <c r="I1595" s="228"/>
      <c r="K1595" s="228"/>
      <c r="M1595" s="228"/>
    </row>
    <row r="1596" spans="1:13" x14ac:dyDescent="0.2">
      <c r="A1596" s="224" t="s">
        <v>4252</v>
      </c>
      <c r="B1596" s="225">
        <v>1.0860000000000001</v>
      </c>
      <c r="C1596" s="226">
        <v>1.1160000000000001</v>
      </c>
      <c r="D1596" s="227">
        <f t="shared" si="49"/>
        <v>2.7624309392265234E-2</v>
      </c>
      <c r="E1596" s="226">
        <v>1.111</v>
      </c>
      <c r="F1596" s="227">
        <f t="shared" si="48"/>
        <v>2.3020257826887658E-2</v>
      </c>
      <c r="G1596" s="184"/>
      <c r="H1596" s="184"/>
      <c r="I1596" s="228"/>
      <c r="K1596" s="228"/>
      <c r="M1596" s="228"/>
    </row>
    <row r="1597" spans="1:13" x14ac:dyDescent="0.2">
      <c r="A1597" s="224" t="s">
        <v>4253</v>
      </c>
      <c r="B1597" s="225">
        <v>0.96599999999999997</v>
      </c>
      <c r="C1597" s="226">
        <v>0.83799999999999997</v>
      </c>
      <c r="D1597" s="227">
        <f t="shared" si="49"/>
        <v>-0.13250517598343681</v>
      </c>
      <c r="E1597" s="226">
        <v>0.872</v>
      </c>
      <c r="F1597" s="227">
        <f t="shared" si="48"/>
        <v>-9.7308488612836364E-2</v>
      </c>
      <c r="G1597" s="184"/>
      <c r="H1597" s="184"/>
      <c r="I1597" s="228"/>
      <c r="K1597" s="228"/>
      <c r="M1597" s="228"/>
    </row>
    <row r="1598" spans="1:13" x14ac:dyDescent="0.2">
      <c r="A1598" s="224" t="s">
        <v>4254</v>
      </c>
      <c r="B1598" s="225">
        <v>0.75700000000000001</v>
      </c>
      <c r="C1598" s="226">
        <v>0.61599999999999999</v>
      </c>
      <c r="D1598" s="227">
        <f t="shared" si="49"/>
        <v>-0.18626155878467632</v>
      </c>
      <c r="E1598" s="226">
        <v>0.65300000000000002</v>
      </c>
      <c r="F1598" s="227">
        <f t="shared" si="48"/>
        <v>-0.13738441215323638</v>
      </c>
      <c r="G1598" s="184"/>
      <c r="H1598" s="184"/>
      <c r="I1598" s="228"/>
      <c r="K1598" s="228"/>
      <c r="M1598" s="228"/>
    </row>
    <row r="1599" spans="1:13" x14ac:dyDescent="0.2">
      <c r="A1599" s="224" t="s">
        <v>4255</v>
      </c>
      <c r="B1599" s="225">
        <v>0.72099999999999997</v>
      </c>
      <c r="C1599" s="226">
        <v>0.60499999999999998</v>
      </c>
      <c r="D1599" s="227">
        <f t="shared" si="49"/>
        <v>-0.16088765603328714</v>
      </c>
      <c r="E1599" s="226">
        <v>0.63500000000000001</v>
      </c>
      <c r="F1599" s="227">
        <f t="shared" si="48"/>
        <v>-0.11927877947295418</v>
      </c>
      <c r="G1599" s="184"/>
      <c r="H1599" s="184"/>
      <c r="I1599" s="228"/>
      <c r="K1599" s="228"/>
      <c r="M1599" s="228"/>
    </row>
    <row r="1600" spans="1:13" x14ac:dyDescent="0.2">
      <c r="A1600" s="224" t="s">
        <v>4256</v>
      </c>
      <c r="B1600" s="225">
        <v>0.72099999999999997</v>
      </c>
      <c r="C1600" s="226">
        <v>0.63700000000000001</v>
      </c>
      <c r="D1600" s="227">
        <f t="shared" si="49"/>
        <v>-0.11650485436893199</v>
      </c>
      <c r="E1600" s="226">
        <v>0.65900000000000003</v>
      </c>
      <c r="F1600" s="227">
        <f t="shared" si="48"/>
        <v>-8.5991678224687895E-2</v>
      </c>
      <c r="G1600" s="184"/>
      <c r="H1600" s="184"/>
      <c r="I1600" s="228"/>
      <c r="K1600" s="228"/>
      <c r="M1600" s="228"/>
    </row>
    <row r="1601" spans="1:13" x14ac:dyDescent="0.2">
      <c r="A1601" s="224" t="s">
        <v>4257</v>
      </c>
      <c r="B1601" s="225">
        <v>0.72099999999999997</v>
      </c>
      <c r="C1601" s="226">
        <v>0.60499999999999998</v>
      </c>
      <c r="D1601" s="227">
        <f t="shared" si="49"/>
        <v>-0.16088765603328714</v>
      </c>
      <c r="E1601" s="226">
        <v>0.63500000000000001</v>
      </c>
      <c r="F1601" s="227">
        <f t="shared" si="48"/>
        <v>-0.11927877947295418</v>
      </c>
      <c r="G1601" s="184"/>
      <c r="H1601" s="184"/>
      <c r="I1601" s="228"/>
      <c r="K1601" s="228"/>
      <c r="M1601" s="228"/>
    </row>
    <row r="1602" spans="1:13" x14ac:dyDescent="0.2">
      <c r="A1602" s="224" t="s">
        <v>4258</v>
      </c>
      <c r="B1602" s="225">
        <v>0.72099999999999997</v>
      </c>
      <c r="C1602" s="226">
        <v>0.63700000000000001</v>
      </c>
      <c r="D1602" s="227">
        <f t="shared" si="49"/>
        <v>-0.11650485436893199</v>
      </c>
      <c r="E1602" s="226">
        <v>0.65900000000000003</v>
      </c>
      <c r="F1602" s="227">
        <f t="shared" si="48"/>
        <v>-8.5991678224687895E-2</v>
      </c>
      <c r="G1602" s="184"/>
      <c r="H1602" s="184"/>
      <c r="I1602" s="228"/>
      <c r="K1602" s="228"/>
      <c r="M1602" s="228"/>
    </row>
    <row r="1603" spans="1:13" x14ac:dyDescent="0.2">
      <c r="A1603" s="224" t="s">
        <v>4259</v>
      </c>
      <c r="B1603" s="225">
        <v>1.1359999999999999</v>
      </c>
      <c r="C1603" s="226">
        <v>0.94499999999999995</v>
      </c>
      <c r="D1603" s="227">
        <f t="shared" si="49"/>
        <v>-0.16813380281690138</v>
      </c>
      <c r="E1603" s="226">
        <v>0.995</v>
      </c>
      <c r="F1603" s="227">
        <f t="shared" si="48"/>
        <v>-0.12411971830985913</v>
      </c>
      <c r="G1603" s="184"/>
      <c r="H1603" s="184"/>
      <c r="I1603" s="228"/>
      <c r="K1603" s="228"/>
      <c r="M1603" s="228"/>
    </row>
    <row r="1604" spans="1:13" x14ac:dyDescent="0.2">
      <c r="A1604" s="224" t="s">
        <v>4260</v>
      </c>
      <c r="B1604" s="225">
        <v>0.80700000000000005</v>
      </c>
      <c r="C1604" s="226">
        <v>0.67400000000000004</v>
      </c>
      <c r="D1604" s="227">
        <f t="shared" si="49"/>
        <v>-0.16480793060718713</v>
      </c>
      <c r="E1604" s="226">
        <v>0.70899999999999996</v>
      </c>
      <c r="F1604" s="227">
        <f t="shared" si="48"/>
        <v>-0.12143742255266432</v>
      </c>
      <c r="G1604" s="184"/>
      <c r="H1604" s="184"/>
      <c r="I1604" s="228"/>
      <c r="K1604" s="228"/>
      <c r="M1604" s="228"/>
    </row>
    <row r="1605" spans="1:13" x14ac:dyDescent="0.2">
      <c r="A1605" s="224" t="s">
        <v>4261</v>
      </c>
      <c r="B1605" s="225">
        <v>0.80700000000000005</v>
      </c>
      <c r="C1605" s="226">
        <v>0.67400000000000004</v>
      </c>
      <c r="D1605" s="227">
        <f t="shared" si="49"/>
        <v>-0.16480793060718713</v>
      </c>
      <c r="E1605" s="226">
        <v>0.70899999999999996</v>
      </c>
      <c r="F1605" s="227">
        <f t="shared" si="48"/>
        <v>-0.12143742255266432</v>
      </c>
      <c r="G1605" s="184"/>
      <c r="H1605" s="184"/>
      <c r="I1605" s="228"/>
      <c r="K1605" s="228"/>
      <c r="M1605" s="228"/>
    </row>
    <row r="1606" spans="1:13" x14ac:dyDescent="0.2">
      <c r="A1606" s="224" t="s">
        <v>4262</v>
      </c>
      <c r="B1606" s="225">
        <v>1.1930000000000001</v>
      </c>
      <c r="C1606" s="226">
        <v>0.91200000000000003</v>
      </c>
      <c r="D1606" s="227">
        <f t="shared" si="49"/>
        <v>-0.23554065381391454</v>
      </c>
      <c r="E1606" s="226">
        <v>0.98499999999999999</v>
      </c>
      <c r="F1606" s="227">
        <f t="shared" si="48"/>
        <v>-0.1743503772003353</v>
      </c>
      <c r="G1606" s="184"/>
      <c r="H1606" s="184"/>
      <c r="I1606" s="228"/>
      <c r="K1606" s="228"/>
      <c r="M1606" s="228"/>
    </row>
    <row r="1607" spans="1:13" x14ac:dyDescent="0.2">
      <c r="A1607" s="224" t="s">
        <v>4263</v>
      </c>
      <c r="B1607" s="225">
        <v>1.083</v>
      </c>
      <c r="C1607" s="226">
        <v>1.0509999999999999</v>
      </c>
      <c r="D1607" s="227">
        <f t="shared" si="49"/>
        <v>-2.9547553093259515E-2</v>
      </c>
      <c r="E1607" s="226">
        <v>1.0609999999999999</v>
      </c>
      <c r="F1607" s="227">
        <f t="shared" si="48"/>
        <v>-2.031394275161591E-2</v>
      </c>
      <c r="G1607" s="184"/>
      <c r="H1607" s="184"/>
      <c r="I1607" s="228"/>
      <c r="K1607" s="228"/>
      <c r="M1607" s="228"/>
    </row>
    <row r="1608" spans="1:13" x14ac:dyDescent="0.2">
      <c r="A1608" s="224" t="s">
        <v>4264</v>
      </c>
      <c r="B1608" s="225">
        <v>1.044</v>
      </c>
      <c r="C1608" s="226">
        <v>1.157</v>
      </c>
      <c r="D1608" s="227">
        <f t="shared" si="49"/>
        <v>0.10823754789272022</v>
      </c>
      <c r="E1608" s="226">
        <v>1.131</v>
      </c>
      <c r="F1608" s="227">
        <f t="shared" si="48"/>
        <v>8.3333333333333259E-2</v>
      </c>
      <c r="G1608" s="184"/>
      <c r="H1608" s="184"/>
      <c r="I1608" s="228"/>
      <c r="K1608" s="228"/>
      <c r="M1608" s="228"/>
    </row>
    <row r="1609" spans="1:13" x14ac:dyDescent="0.2">
      <c r="A1609" s="224" t="s">
        <v>4265</v>
      </c>
      <c r="B1609" s="225">
        <v>1.044</v>
      </c>
      <c r="C1609" s="226">
        <v>1.157</v>
      </c>
      <c r="D1609" s="227">
        <f t="shared" si="49"/>
        <v>0.10823754789272022</v>
      </c>
      <c r="E1609" s="226">
        <v>1.131</v>
      </c>
      <c r="F1609" s="227">
        <f t="shared" si="48"/>
        <v>8.3333333333333259E-2</v>
      </c>
      <c r="G1609" s="184"/>
      <c r="H1609" s="184"/>
      <c r="I1609" s="228"/>
      <c r="K1609" s="228"/>
      <c r="M1609" s="228"/>
    </row>
    <row r="1610" spans="1:13" x14ac:dyDescent="0.2">
      <c r="A1610" s="224" t="s">
        <v>4266</v>
      </c>
      <c r="B1610" s="225">
        <v>0.79500000000000004</v>
      </c>
      <c r="C1610" s="226">
        <v>0.64100000000000001</v>
      </c>
      <c r="D1610" s="227">
        <f t="shared" si="49"/>
        <v>-0.19371069182389944</v>
      </c>
      <c r="E1610" s="226">
        <v>0.68100000000000005</v>
      </c>
      <c r="F1610" s="227">
        <f t="shared" si="48"/>
        <v>-0.14339622641509431</v>
      </c>
      <c r="G1610" s="184"/>
      <c r="H1610" s="184"/>
      <c r="I1610" s="228"/>
      <c r="K1610" s="228"/>
      <c r="M1610" s="228"/>
    </row>
    <row r="1611" spans="1:13" x14ac:dyDescent="0.2">
      <c r="A1611" s="224" t="s">
        <v>4267</v>
      </c>
      <c r="B1611" s="225">
        <v>0.79500000000000004</v>
      </c>
      <c r="C1611" s="226">
        <v>0.64100000000000001</v>
      </c>
      <c r="D1611" s="227">
        <f t="shared" si="49"/>
        <v>-0.19371069182389944</v>
      </c>
      <c r="E1611" s="226">
        <v>0.68100000000000005</v>
      </c>
      <c r="F1611" s="227">
        <f t="shared" ref="F1611:F1674" si="50">E1611/B1611-1</f>
        <v>-0.14339622641509431</v>
      </c>
      <c r="G1611" s="184"/>
      <c r="H1611" s="184"/>
      <c r="I1611" s="228"/>
      <c r="K1611" s="228"/>
      <c r="M1611" s="228"/>
    </row>
    <row r="1612" spans="1:13" x14ac:dyDescent="0.2">
      <c r="A1612" s="224" t="s">
        <v>4268</v>
      </c>
      <c r="B1612" s="225">
        <v>0.98199999999999998</v>
      </c>
      <c r="C1612" s="226">
        <v>1.0780000000000001</v>
      </c>
      <c r="D1612" s="227">
        <f t="shared" ref="D1612:D1675" si="51">C1612/B1612-1</f>
        <v>9.775967413441955E-2</v>
      </c>
      <c r="E1612" s="226">
        <v>1.056</v>
      </c>
      <c r="F1612" s="227">
        <f t="shared" si="50"/>
        <v>7.5356415478615046E-2</v>
      </c>
      <c r="G1612" s="184"/>
      <c r="H1612" s="184"/>
      <c r="I1612" s="228"/>
      <c r="K1612" s="228"/>
      <c r="M1612" s="228"/>
    </row>
    <row r="1613" spans="1:13" x14ac:dyDescent="0.2">
      <c r="A1613" s="224" t="s">
        <v>4269</v>
      </c>
      <c r="B1613" s="225">
        <v>1.258</v>
      </c>
      <c r="C1613" s="226">
        <v>0.98599999999999999</v>
      </c>
      <c r="D1613" s="227">
        <f t="shared" si="51"/>
        <v>-0.21621621621621623</v>
      </c>
      <c r="E1613" s="226">
        <v>1.056</v>
      </c>
      <c r="F1613" s="227">
        <f t="shared" si="50"/>
        <v>-0.16057233704292528</v>
      </c>
      <c r="G1613" s="184"/>
      <c r="H1613" s="184"/>
      <c r="I1613" s="228"/>
      <c r="K1613" s="228"/>
      <c r="M1613" s="228"/>
    </row>
    <row r="1614" spans="1:13" x14ac:dyDescent="0.2">
      <c r="A1614" s="224" t="s">
        <v>4270</v>
      </c>
      <c r="B1614" s="225">
        <v>0.84799999999999998</v>
      </c>
      <c r="C1614" s="226">
        <v>0.79</v>
      </c>
      <c r="D1614" s="227">
        <f t="shared" si="51"/>
        <v>-6.8396226415094241E-2</v>
      </c>
      <c r="E1614" s="226">
        <v>0.80700000000000005</v>
      </c>
      <c r="F1614" s="227">
        <f t="shared" si="50"/>
        <v>-4.8349056603773533E-2</v>
      </c>
      <c r="G1614" s="184"/>
      <c r="H1614" s="184"/>
      <c r="I1614" s="228"/>
      <c r="K1614" s="228"/>
      <c r="M1614" s="228"/>
    </row>
    <row r="1615" spans="1:13" x14ac:dyDescent="0.2">
      <c r="A1615" s="224" t="s">
        <v>4271</v>
      </c>
      <c r="B1615" s="225">
        <v>0.84799999999999998</v>
      </c>
      <c r="C1615" s="226">
        <v>0.79</v>
      </c>
      <c r="D1615" s="227">
        <f t="shared" si="51"/>
        <v>-6.8396226415094241E-2</v>
      </c>
      <c r="E1615" s="226">
        <v>0.80700000000000005</v>
      </c>
      <c r="F1615" s="227">
        <f t="shared" si="50"/>
        <v>-4.8349056603773533E-2</v>
      </c>
      <c r="G1615" s="184"/>
      <c r="H1615" s="184"/>
      <c r="I1615" s="228"/>
      <c r="K1615" s="228"/>
      <c r="M1615" s="228"/>
    </row>
    <row r="1616" spans="1:13" x14ac:dyDescent="0.2">
      <c r="A1616" s="224" t="s">
        <v>4272</v>
      </c>
      <c r="B1616" s="225">
        <v>0.82499999999999996</v>
      </c>
      <c r="C1616" s="226">
        <v>0.72599999999999998</v>
      </c>
      <c r="D1616" s="227">
        <f t="shared" si="51"/>
        <v>-0.12</v>
      </c>
      <c r="E1616" s="226">
        <v>0.752</v>
      </c>
      <c r="F1616" s="227">
        <f t="shared" si="50"/>
        <v>-8.8484848484848388E-2</v>
      </c>
      <c r="G1616" s="184"/>
      <c r="H1616" s="184"/>
      <c r="I1616" s="228"/>
      <c r="K1616" s="228"/>
      <c r="M1616" s="228"/>
    </row>
    <row r="1617" spans="1:13" x14ac:dyDescent="0.2">
      <c r="A1617" s="224" t="s">
        <v>4273</v>
      </c>
      <c r="B1617" s="225">
        <v>0.82499999999999996</v>
      </c>
      <c r="C1617" s="226">
        <v>0.72599999999999998</v>
      </c>
      <c r="D1617" s="227">
        <f t="shared" si="51"/>
        <v>-0.12</v>
      </c>
      <c r="E1617" s="226">
        <v>0.752</v>
      </c>
      <c r="F1617" s="227">
        <f t="shared" si="50"/>
        <v>-8.8484848484848388E-2</v>
      </c>
      <c r="G1617" s="184"/>
      <c r="H1617" s="184"/>
      <c r="I1617" s="228"/>
      <c r="K1617" s="228"/>
      <c r="M1617" s="228"/>
    </row>
    <row r="1618" spans="1:13" x14ac:dyDescent="0.2">
      <c r="A1618" s="224" t="s">
        <v>4274</v>
      </c>
      <c r="B1618" s="225">
        <v>0.82499999999999996</v>
      </c>
      <c r="C1618" s="226">
        <v>0.72599999999999998</v>
      </c>
      <c r="D1618" s="227">
        <f t="shared" si="51"/>
        <v>-0.12</v>
      </c>
      <c r="E1618" s="226">
        <v>0.752</v>
      </c>
      <c r="F1618" s="227">
        <f t="shared" si="50"/>
        <v>-8.8484848484848388E-2</v>
      </c>
      <c r="G1618" s="184"/>
      <c r="H1618" s="184"/>
      <c r="I1618" s="228"/>
      <c r="K1618" s="228"/>
      <c r="M1618" s="228"/>
    </row>
    <row r="1619" spans="1:13" x14ac:dyDescent="0.2">
      <c r="A1619" s="224" t="s">
        <v>4275</v>
      </c>
      <c r="B1619" s="225">
        <v>0.82499999999999996</v>
      </c>
      <c r="C1619" s="226">
        <v>0.72599999999999998</v>
      </c>
      <c r="D1619" s="227">
        <f t="shared" si="51"/>
        <v>-0.12</v>
      </c>
      <c r="E1619" s="226">
        <v>0.752</v>
      </c>
      <c r="F1619" s="227">
        <f t="shared" si="50"/>
        <v>-8.8484848484848388E-2</v>
      </c>
      <c r="G1619" s="184"/>
      <c r="H1619" s="184"/>
      <c r="I1619" s="228"/>
      <c r="K1619" s="228"/>
      <c r="M1619" s="228"/>
    </row>
    <row r="1620" spans="1:13" x14ac:dyDescent="0.2">
      <c r="A1620" s="224" t="s">
        <v>4276</v>
      </c>
      <c r="B1620" s="225">
        <v>0.80600000000000005</v>
      </c>
      <c r="C1620" s="226">
        <v>0.66200000000000003</v>
      </c>
      <c r="D1620" s="227">
        <f t="shared" si="51"/>
        <v>-0.17866004962779158</v>
      </c>
      <c r="E1620" s="226">
        <v>0.7</v>
      </c>
      <c r="F1620" s="227">
        <f t="shared" si="50"/>
        <v>-0.13151364764268003</v>
      </c>
      <c r="G1620" s="184"/>
      <c r="H1620" s="184"/>
      <c r="I1620" s="228"/>
      <c r="K1620" s="228"/>
      <c r="M1620" s="228"/>
    </row>
    <row r="1621" spans="1:13" x14ac:dyDescent="0.2">
      <c r="A1621" s="224" t="s">
        <v>4277</v>
      </c>
      <c r="B1621" s="225">
        <v>0.84599999999999997</v>
      </c>
      <c r="C1621" s="226">
        <v>0.77300000000000002</v>
      </c>
      <c r="D1621" s="227">
        <f t="shared" si="51"/>
        <v>-8.6288416075650076E-2</v>
      </c>
      <c r="E1621" s="226">
        <v>0.79300000000000004</v>
      </c>
      <c r="F1621" s="227">
        <f t="shared" si="50"/>
        <v>-6.2647754137115763E-2</v>
      </c>
      <c r="G1621" s="184"/>
      <c r="H1621" s="184"/>
      <c r="I1621" s="228"/>
      <c r="K1621" s="228"/>
      <c r="M1621" s="228"/>
    </row>
    <row r="1622" spans="1:13" x14ac:dyDescent="0.2">
      <c r="A1622" s="224" t="s">
        <v>4278</v>
      </c>
      <c r="B1622" s="225">
        <v>0.748</v>
      </c>
      <c r="C1622" s="226">
        <v>0.72599999999999998</v>
      </c>
      <c r="D1622" s="227">
        <f t="shared" si="51"/>
        <v>-2.9411764705882359E-2</v>
      </c>
      <c r="E1622" s="226">
        <v>0.73299999999999998</v>
      </c>
      <c r="F1622" s="227">
        <f t="shared" si="50"/>
        <v>-2.0053475935828846E-2</v>
      </c>
      <c r="G1622" s="184"/>
      <c r="H1622" s="184"/>
      <c r="I1622" s="228"/>
      <c r="K1622" s="228"/>
      <c r="M1622" s="228"/>
    </row>
    <row r="1623" spans="1:13" x14ac:dyDescent="0.2">
      <c r="A1623" s="224" t="s">
        <v>4279</v>
      </c>
      <c r="B1623" s="225">
        <v>0.748</v>
      </c>
      <c r="C1623" s="226">
        <v>0.70099999999999996</v>
      </c>
      <c r="D1623" s="227">
        <f t="shared" si="51"/>
        <v>-6.283422459893051E-2</v>
      </c>
      <c r="E1623" s="226">
        <v>0.71499999999999997</v>
      </c>
      <c r="F1623" s="227">
        <f t="shared" si="50"/>
        <v>-4.4117647058823595E-2</v>
      </c>
      <c r="G1623" s="184"/>
      <c r="H1623" s="184"/>
      <c r="I1623" s="228"/>
      <c r="K1623" s="228"/>
      <c r="M1623" s="228"/>
    </row>
    <row r="1624" spans="1:13" x14ac:dyDescent="0.2">
      <c r="A1624" s="224" t="s">
        <v>4280</v>
      </c>
      <c r="B1624" s="225">
        <v>0.82499999999999996</v>
      </c>
      <c r="C1624" s="226">
        <v>0.72599999999999998</v>
      </c>
      <c r="D1624" s="227">
        <f t="shared" si="51"/>
        <v>-0.12</v>
      </c>
      <c r="E1624" s="226">
        <v>0.752</v>
      </c>
      <c r="F1624" s="227">
        <f t="shared" si="50"/>
        <v>-8.8484848484848388E-2</v>
      </c>
      <c r="G1624" s="184"/>
      <c r="H1624" s="184"/>
      <c r="I1624" s="228"/>
      <c r="K1624" s="228"/>
      <c r="M1624" s="228"/>
    </row>
    <row r="1625" spans="1:13" x14ac:dyDescent="0.2">
      <c r="A1625" s="224" t="s">
        <v>4281</v>
      </c>
      <c r="B1625" s="225">
        <v>0.88900000000000001</v>
      </c>
      <c r="C1625" s="226">
        <v>0.77300000000000002</v>
      </c>
      <c r="D1625" s="227">
        <f t="shared" si="51"/>
        <v>-0.13048368953880762</v>
      </c>
      <c r="E1625" s="226">
        <v>0.80400000000000005</v>
      </c>
      <c r="F1625" s="227">
        <f t="shared" si="50"/>
        <v>-9.561304836895379E-2</v>
      </c>
      <c r="G1625" s="184"/>
      <c r="H1625" s="184"/>
      <c r="I1625" s="228"/>
      <c r="K1625" s="228"/>
      <c r="M1625" s="228"/>
    </row>
    <row r="1626" spans="1:13" x14ac:dyDescent="0.2">
      <c r="A1626" s="224" t="s">
        <v>4282</v>
      </c>
      <c r="B1626" s="225">
        <v>0.748</v>
      </c>
      <c r="C1626" s="226">
        <v>0.61499999999999999</v>
      </c>
      <c r="D1626" s="227">
        <f t="shared" si="51"/>
        <v>-0.17780748663101609</v>
      </c>
      <c r="E1626" s="226">
        <v>0.65</v>
      </c>
      <c r="F1626" s="227">
        <f t="shared" si="50"/>
        <v>-0.13101604278074863</v>
      </c>
      <c r="G1626" s="184"/>
      <c r="H1626" s="184"/>
      <c r="I1626" s="228"/>
      <c r="K1626" s="228"/>
      <c r="M1626" s="228"/>
    </row>
    <row r="1627" spans="1:13" x14ac:dyDescent="0.2">
      <c r="A1627" s="229" t="s">
        <v>4283</v>
      </c>
      <c r="B1627" s="230">
        <v>0.748</v>
      </c>
      <c r="C1627" s="231">
        <v>0.69199999999999995</v>
      </c>
      <c r="D1627" s="232">
        <f t="shared" si="51"/>
        <v>-7.4866310160427885E-2</v>
      </c>
      <c r="E1627" s="231">
        <v>0.70799999999999996</v>
      </c>
      <c r="F1627" s="232">
        <f t="shared" si="50"/>
        <v>-5.3475935828877108E-2</v>
      </c>
      <c r="G1627" s="184"/>
      <c r="H1627" s="184"/>
      <c r="I1627" s="228"/>
      <c r="K1627" s="228"/>
      <c r="M1627" s="228"/>
    </row>
    <row r="1628" spans="1:13" x14ac:dyDescent="0.2">
      <c r="A1628" s="233" t="s">
        <v>4284</v>
      </c>
      <c r="B1628" s="234">
        <v>0.83499999999999996</v>
      </c>
      <c r="C1628" s="235">
        <v>0.749</v>
      </c>
      <c r="D1628" s="236">
        <f t="shared" si="51"/>
        <v>-0.10299401197604785</v>
      </c>
      <c r="E1628" s="235">
        <v>0.77200000000000002</v>
      </c>
      <c r="F1628" s="236">
        <f t="shared" si="50"/>
        <v>-7.544910179640707E-2</v>
      </c>
      <c r="G1628" s="184"/>
      <c r="H1628" s="184"/>
      <c r="I1628" s="228"/>
      <c r="K1628" s="228"/>
      <c r="M1628" s="228"/>
    </row>
    <row r="1629" spans="1:13" x14ac:dyDescent="0.2">
      <c r="A1629" s="224" t="s">
        <v>4285</v>
      </c>
      <c r="B1629" s="225">
        <v>0.876</v>
      </c>
      <c r="C1629" s="226">
        <v>0.76500000000000001</v>
      </c>
      <c r="D1629" s="227">
        <f t="shared" si="51"/>
        <v>-0.12671232876712324</v>
      </c>
      <c r="E1629" s="226">
        <v>0.79500000000000004</v>
      </c>
      <c r="F1629" s="227">
        <f t="shared" si="50"/>
        <v>-9.246575342465746E-2</v>
      </c>
      <c r="G1629" s="184"/>
      <c r="H1629" s="184"/>
      <c r="I1629" s="228"/>
      <c r="K1629" s="228"/>
      <c r="M1629" s="228"/>
    </row>
    <row r="1630" spans="1:13" x14ac:dyDescent="0.2">
      <c r="A1630" s="224" t="s">
        <v>4286</v>
      </c>
      <c r="B1630" s="225">
        <v>0.86599999999999999</v>
      </c>
      <c r="C1630" s="226">
        <v>0.86799999999999999</v>
      </c>
      <c r="D1630" s="227">
        <f t="shared" si="51"/>
        <v>2.3094688221709792E-3</v>
      </c>
      <c r="E1630" s="226">
        <v>0.87</v>
      </c>
      <c r="F1630" s="227">
        <f t="shared" si="50"/>
        <v>4.6189376443417363E-3</v>
      </c>
      <c r="G1630" s="184"/>
      <c r="H1630" s="184"/>
      <c r="I1630" s="228"/>
      <c r="K1630" s="228"/>
      <c r="M1630" s="228"/>
    </row>
    <row r="1631" spans="1:13" x14ac:dyDescent="0.2">
      <c r="A1631" s="224" t="s">
        <v>4287</v>
      </c>
      <c r="B1631" s="225">
        <v>0.93300000000000005</v>
      </c>
      <c r="C1631" s="226">
        <v>0.79200000000000004</v>
      </c>
      <c r="D1631" s="227">
        <f t="shared" si="51"/>
        <v>-0.15112540192926049</v>
      </c>
      <c r="E1631" s="226">
        <v>0.82899999999999996</v>
      </c>
      <c r="F1631" s="227">
        <f t="shared" si="50"/>
        <v>-0.11146838156484473</v>
      </c>
      <c r="G1631" s="184"/>
      <c r="H1631" s="184"/>
      <c r="I1631" s="228"/>
      <c r="K1631" s="228"/>
      <c r="M1631" s="228"/>
    </row>
    <row r="1632" spans="1:13" x14ac:dyDescent="0.2">
      <c r="A1632" s="224" t="s">
        <v>4288</v>
      </c>
      <c r="B1632" s="225">
        <v>0.79500000000000004</v>
      </c>
      <c r="C1632" s="226">
        <v>0.72899999999999998</v>
      </c>
      <c r="D1632" s="227">
        <f t="shared" si="51"/>
        <v>-8.3018867924528394E-2</v>
      </c>
      <c r="E1632" s="226">
        <v>0.747</v>
      </c>
      <c r="F1632" s="227">
        <f t="shared" si="50"/>
        <v>-6.0377358490566135E-2</v>
      </c>
      <c r="G1632" s="184"/>
      <c r="H1632" s="184"/>
      <c r="I1632" s="228"/>
      <c r="K1632" s="228"/>
      <c r="M1632" s="228"/>
    </row>
    <row r="1633" spans="1:13" x14ac:dyDescent="0.2">
      <c r="A1633" s="224" t="s">
        <v>4289</v>
      </c>
      <c r="B1633" s="225">
        <v>0.78500000000000003</v>
      </c>
      <c r="C1633" s="226">
        <v>0.65800000000000003</v>
      </c>
      <c r="D1633" s="227">
        <f t="shared" si="51"/>
        <v>-0.16178343949044582</v>
      </c>
      <c r="E1633" s="226">
        <v>0.69199999999999995</v>
      </c>
      <c r="F1633" s="227">
        <f t="shared" si="50"/>
        <v>-0.11847133757961792</v>
      </c>
      <c r="G1633" s="184"/>
      <c r="H1633" s="184"/>
      <c r="I1633" s="228"/>
      <c r="K1633" s="228"/>
      <c r="M1633" s="228"/>
    </row>
    <row r="1634" spans="1:13" x14ac:dyDescent="0.2">
      <c r="A1634" s="224" t="s">
        <v>4290</v>
      </c>
      <c r="B1634" s="225">
        <v>0.748</v>
      </c>
      <c r="C1634" s="226">
        <v>0.67600000000000005</v>
      </c>
      <c r="D1634" s="227">
        <f t="shared" si="51"/>
        <v>-9.625668449197855E-2</v>
      </c>
      <c r="E1634" s="226">
        <v>0.69499999999999995</v>
      </c>
      <c r="F1634" s="227">
        <f t="shared" si="50"/>
        <v>-7.0855614973262093E-2</v>
      </c>
      <c r="G1634" s="184"/>
      <c r="H1634" s="184"/>
      <c r="I1634" s="228"/>
      <c r="K1634" s="228"/>
      <c r="M1634" s="228"/>
    </row>
    <row r="1635" spans="1:13" x14ac:dyDescent="0.2">
      <c r="A1635" s="224" t="s">
        <v>4291</v>
      </c>
      <c r="B1635" s="225">
        <v>0.748</v>
      </c>
      <c r="C1635" s="226">
        <v>0.626</v>
      </c>
      <c r="D1635" s="227">
        <f t="shared" si="51"/>
        <v>-0.16310160427807485</v>
      </c>
      <c r="E1635" s="226">
        <v>0.65800000000000003</v>
      </c>
      <c r="F1635" s="227">
        <f t="shared" si="50"/>
        <v>-0.12032085561497319</v>
      </c>
      <c r="G1635" s="184"/>
      <c r="H1635" s="184"/>
      <c r="I1635" s="228"/>
      <c r="K1635" s="228"/>
      <c r="M1635" s="228"/>
    </row>
    <row r="1636" spans="1:13" x14ac:dyDescent="0.2">
      <c r="A1636" s="224" t="s">
        <v>4292</v>
      </c>
      <c r="B1636" s="225">
        <v>0.98</v>
      </c>
      <c r="C1636" s="226">
        <v>0.86699999999999999</v>
      </c>
      <c r="D1636" s="227">
        <f t="shared" si="51"/>
        <v>-0.11530612244897953</v>
      </c>
      <c r="E1636" s="226">
        <v>0.89700000000000002</v>
      </c>
      <c r="F1636" s="227">
        <f t="shared" si="50"/>
        <v>-8.4693877551020424E-2</v>
      </c>
      <c r="G1636" s="184"/>
      <c r="H1636" s="184"/>
      <c r="I1636" s="228"/>
      <c r="K1636" s="228"/>
      <c r="M1636" s="228"/>
    </row>
    <row r="1637" spans="1:13" x14ac:dyDescent="0.2">
      <c r="A1637" s="224" t="s">
        <v>4293</v>
      </c>
      <c r="B1637" s="225">
        <v>0.748</v>
      </c>
      <c r="C1637" s="226">
        <v>0.626</v>
      </c>
      <c r="D1637" s="227">
        <f t="shared" si="51"/>
        <v>-0.16310160427807485</v>
      </c>
      <c r="E1637" s="226">
        <v>0.65800000000000003</v>
      </c>
      <c r="F1637" s="227">
        <f t="shared" si="50"/>
        <v>-0.12032085561497319</v>
      </c>
      <c r="G1637" s="184"/>
      <c r="H1637" s="184"/>
      <c r="I1637" s="228"/>
      <c r="K1637" s="228"/>
      <c r="M1637" s="228"/>
    </row>
    <row r="1638" spans="1:13" x14ac:dyDescent="0.2">
      <c r="A1638" s="224" t="s">
        <v>4294</v>
      </c>
      <c r="B1638" s="225">
        <v>0.72099999999999997</v>
      </c>
      <c r="C1638" s="226">
        <v>0.6</v>
      </c>
      <c r="D1638" s="227">
        <f t="shared" si="51"/>
        <v>-0.16782246879334262</v>
      </c>
      <c r="E1638" s="226">
        <v>0.63200000000000001</v>
      </c>
      <c r="F1638" s="227">
        <f t="shared" si="50"/>
        <v>-0.12343966712898746</v>
      </c>
      <c r="G1638" s="184"/>
      <c r="H1638" s="184"/>
      <c r="I1638" s="228"/>
      <c r="K1638" s="228"/>
      <c r="M1638" s="228"/>
    </row>
    <row r="1639" spans="1:13" x14ac:dyDescent="0.2">
      <c r="A1639" s="224" t="s">
        <v>4295</v>
      </c>
      <c r="B1639" s="225">
        <v>0.75700000000000001</v>
      </c>
      <c r="C1639" s="226">
        <v>0.60699999999999998</v>
      </c>
      <c r="D1639" s="227">
        <f t="shared" si="51"/>
        <v>-0.1981505944517834</v>
      </c>
      <c r="E1639" s="226">
        <v>0.64600000000000002</v>
      </c>
      <c r="F1639" s="227">
        <f t="shared" si="50"/>
        <v>-0.1466314398943197</v>
      </c>
      <c r="G1639" s="184"/>
      <c r="H1639" s="184"/>
      <c r="I1639" s="228"/>
      <c r="K1639" s="228"/>
      <c r="M1639" s="228"/>
    </row>
    <row r="1640" spans="1:13" x14ac:dyDescent="0.2">
      <c r="A1640" s="224" t="s">
        <v>4296</v>
      </c>
      <c r="B1640" s="225">
        <v>0.83499999999999996</v>
      </c>
      <c r="C1640" s="226">
        <v>0.81799999999999995</v>
      </c>
      <c r="D1640" s="227">
        <f t="shared" si="51"/>
        <v>-2.0359281437125731E-2</v>
      </c>
      <c r="E1640" s="226">
        <v>0.82399999999999995</v>
      </c>
      <c r="F1640" s="227">
        <f t="shared" si="50"/>
        <v>-1.3173652694610793E-2</v>
      </c>
      <c r="G1640" s="184"/>
      <c r="H1640" s="184"/>
      <c r="I1640" s="228"/>
      <c r="K1640" s="228"/>
      <c r="M1640" s="228"/>
    </row>
    <row r="1641" spans="1:13" x14ac:dyDescent="0.2">
      <c r="A1641" s="224" t="s">
        <v>4297</v>
      </c>
      <c r="B1641" s="225">
        <v>0.876</v>
      </c>
      <c r="C1641" s="226">
        <v>0.86</v>
      </c>
      <c r="D1641" s="227">
        <f t="shared" si="51"/>
        <v>-1.8264840182648401E-2</v>
      </c>
      <c r="E1641" s="226">
        <v>0.86599999999999999</v>
      </c>
      <c r="F1641" s="227">
        <f t="shared" si="50"/>
        <v>-1.1415525114155223E-2</v>
      </c>
      <c r="G1641" s="184"/>
      <c r="H1641" s="184"/>
      <c r="I1641" s="228"/>
      <c r="K1641" s="228"/>
      <c r="M1641" s="228"/>
    </row>
    <row r="1642" spans="1:13" x14ac:dyDescent="0.2">
      <c r="A1642" s="224" t="s">
        <v>4298</v>
      </c>
      <c r="B1642" s="225">
        <v>0.79500000000000004</v>
      </c>
      <c r="C1642" s="226">
        <v>0.81</v>
      </c>
      <c r="D1642" s="227">
        <f t="shared" si="51"/>
        <v>1.8867924528301883E-2</v>
      </c>
      <c r="E1642" s="226">
        <v>0.80800000000000005</v>
      </c>
      <c r="F1642" s="227">
        <f t="shared" si="50"/>
        <v>1.6352201257861632E-2</v>
      </c>
      <c r="G1642" s="184"/>
      <c r="H1642" s="184"/>
      <c r="I1642" s="228"/>
      <c r="K1642" s="228"/>
      <c r="M1642" s="228"/>
    </row>
    <row r="1643" spans="1:13" x14ac:dyDescent="0.2">
      <c r="A1643" s="224" t="s">
        <v>4299</v>
      </c>
      <c r="B1643" s="225">
        <v>0.75700000000000001</v>
      </c>
      <c r="C1643" s="226">
        <v>0.66700000000000004</v>
      </c>
      <c r="D1643" s="227">
        <f t="shared" si="51"/>
        <v>-0.11889035667106995</v>
      </c>
      <c r="E1643" s="226">
        <v>0.69099999999999995</v>
      </c>
      <c r="F1643" s="227">
        <f t="shared" si="50"/>
        <v>-8.7186261558784728E-2</v>
      </c>
      <c r="G1643" s="184"/>
      <c r="H1643" s="184"/>
      <c r="I1643" s="228"/>
      <c r="K1643" s="228"/>
      <c r="M1643" s="228"/>
    </row>
    <row r="1644" spans="1:13" x14ac:dyDescent="0.2">
      <c r="A1644" s="224" t="s">
        <v>4300</v>
      </c>
      <c r="B1644" s="225">
        <v>1.119</v>
      </c>
      <c r="C1644" s="226">
        <v>1.032</v>
      </c>
      <c r="D1644" s="227">
        <f t="shared" si="51"/>
        <v>-7.7747989276139351E-2</v>
      </c>
      <c r="E1644" s="226">
        <v>1.056</v>
      </c>
      <c r="F1644" s="227">
        <f t="shared" si="50"/>
        <v>-5.6300268096514672E-2</v>
      </c>
      <c r="G1644" s="184"/>
      <c r="H1644" s="184"/>
      <c r="I1644" s="228"/>
      <c r="K1644" s="228"/>
      <c r="M1644" s="228"/>
    </row>
    <row r="1645" spans="1:13" x14ac:dyDescent="0.2">
      <c r="A1645" s="224" t="s">
        <v>4301</v>
      </c>
      <c r="B1645" s="225">
        <v>0.748</v>
      </c>
      <c r="C1645" s="226">
        <v>0.72899999999999998</v>
      </c>
      <c r="D1645" s="227">
        <f t="shared" si="51"/>
        <v>-2.5401069518716568E-2</v>
      </c>
      <c r="E1645" s="226">
        <v>0.73599999999999999</v>
      </c>
      <c r="F1645" s="227">
        <f t="shared" si="50"/>
        <v>-1.6042780748663166E-2</v>
      </c>
      <c r="G1645" s="184"/>
      <c r="H1645" s="184"/>
      <c r="I1645" s="228"/>
      <c r="K1645" s="228"/>
      <c r="M1645" s="228"/>
    </row>
    <row r="1646" spans="1:13" x14ac:dyDescent="0.2">
      <c r="A1646" s="224" t="s">
        <v>4302</v>
      </c>
      <c r="B1646" s="225">
        <v>0.86599999999999999</v>
      </c>
      <c r="C1646" s="226">
        <v>0.79500000000000004</v>
      </c>
      <c r="D1646" s="227">
        <f t="shared" si="51"/>
        <v>-8.1986143187066873E-2</v>
      </c>
      <c r="E1646" s="226">
        <v>0.81499999999999995</v>
      </c>
      <c r="F1646" s="227">
        <f t="shared" si="50"/>
        <v>-5.889145496535797E-2</v>
      </c>
      <c r="G1646" s="184"/>
      <c r="H1646" s="184"/>
      <c r="I1646" s="228"/>
      <c r="K1646" s="228"/>
      <c r="M1646" s="228"/>
    </row>
    <row r="1647" spans="1:13" x14ac:dyDescent="0.2">
      <c r="A1647" s="224" t="s">
        <v>4303</v>
      </c>
      <c r="B1647" s="225">
        <v>0.83499999999999996</v>
      </c>
      <c r="C1647" s="226">
        <v>0.76600000000000001</v>
      </c>
      <c r="D1647" s="227">
        <f t="shared" si="51"/>
        <v>-8.2634730538922119E-2</v>
      </c>
      <c r="E1647" s="226">
        <v>0.78500000000000003</v>
      </c>
      <c r="F1647" s="227">
        <f t="shared" si="50"/>
        <v>-5.9880239520958001E-2</v>
      </c>
      <c r="G1647" s="184"/>
      <c r="H1647" s="184"/>
      <c r="I1647" s="228"/>
      <c r="K1647" s="228"/>
      <c r="M1647" s="228"/>
    </row>
    <row r="1648" spans="1:13" x14ac:dyDescent="0.2">
      <c r="A1648" s="224" t="s">
        <v>4304</v>
      </c>
      <c r="B1648" s="225">
        <v>1.296</v>
      </c>
      <c r="C1648" s="226">
        <v>0.90500000000000003</v>
      </c>
      <c r="D1648" s="227">
        <f t="shared" si="51"/>
        <v>-0.30169753086419748</v>
      </c>
      <c r="E1648" s="226">
        <v>1.0049999999999999</v>
      </c>
      <c r="F1648" s="227">
        <f t="shared" si="50"/>
        <v>-0.22453703703703709</v>
      </c>
      <c r="G1648" s="184"/>
      <c r="H1648" s="184"/>
      <c r="I1648" s="228"/>
      <c r="K1648" s="228"/>
      <c r="M1648" s="228"/>
    </row>
    <row r="1649" spans="1:13" x14ac:dyDescent="0.2">
      <c r="A1649" s="224" t="s">
        <v>4305</v>
      </c>
      <c r="B1649" s="225">
        <v>1.014</v>
      </c>
      <c r="C1649" s="226">
        <v>0.86699999999999999</v>
      </c>
      <c r="D1649" s="227">
        <f t="shared" si="51"/>
        <v>-0.1449704142011834</v>
      </c>
      <c r="E1649" s="226">
        <v>0.90600000000000003</v>
      </c>
      <c r="F1649" s="227">
        <f t="shared" si="50"/>
        <v>-0.10650887573964496</v>
      </c>
      <c r="G1649" s="184"/>
      <c r="H1649" s="184"/>
      <c r="I1649" s="228"/>
      <c r="K1649" s="228"/>
      <c r="M1649" s="228"/>
    </row>
    <row r="1650" spans="1:13" x14ac:dyDescent="0.2">
      <c r="A1650" s="224" t="s">
        <v>4306</v>
      </c>
      <c r="B1650" s="225">
        <v>1.482</v>
      </c>
      <c r="C1650" s="226">
        <v>1.2589999999999999</v>
      </c>
      <c r="D1650" s="227">
        <f t="shared" si="51"/>
        <v>-0.15047233468286103</v>
      </c>
      <c r="E1650" s="226">
        <v>1.3180000000000001</v>
      </c>
      <c r="F1650" s="227">
        <f t="shared" si="50"/>
        <v>-0.11066126855600533</v>
      </c>
      <c r="G1650" s="184"/>
      <c r="H1650" s="184"/>
      <c r="I1650" s="228"/>
      <c r="K1650" s="228"/>
      <c r="M1650" s="228"/>
    </row>
    <row r="1651" spans="1:13" x14ac:dyDescent="0.2">
      <c r="A1651" s="224" t="s">
        <v>4307</v>
      </c>
      <c r="B1651" s="225">
        <v>0.75700000000000001</v>
      </c>
      <c r="C1651" s="226">
        <v>0.67600000000000005</v>
      </c>
      <c r="D1651" s="227">
        <f t="shared" si="51"/>
        <v>-0.10700132100396298</v>
      </c>
      <c r="E1651" s="226">
        <v>0.69799999999999995</v>
      </c>
      <c r="F1651" s="227">
        <f t="shared" si="50"/>
        <v>-7.7939233817701514E-2</v>
      </c>
      <c r="G1651" s="184"/>
      <c r="H1651" s="184"/>
      <c r="I1651" s="228"/>
      <c r="K1651" s="228"/>
      <c r="M1651" s="228"/>
    </row>
    <row r="1652" spans="1:13" x14ac:dyDescent="0.2">
      <c r="A1652" s="224" t="s">
        <v>4308</v>
      </c>
      <c r="B1652" s="225">
        <v>0.86599999999999999</v>
      </c>
      <c r="C1652" s="226">
        <v>0.86799999999999999</v>
      </c>
      <c r="D1652" s="227">
        <f t="shared" si="51"/>
        <v>2.3094688221709792E-3</v>
      </c>
      <c r="E1652" s="226">
        <v>0.87</v>
      </c>
      <c r="F1652" s="227">
        <f t="shared" si="50"/>
        <v>4.6189376443417363E-3</v>
      </c>
      <c r="G1652" s="184"/>
      <c r="H1652" s="184"/>
      <c r="I1652" s="228"/>
      <c r="K1652" s="228"/>
      <c r="M1652" s="228"/>
    </row>
    <row r="1653" spans="1:13" x14ac:dyDescent="0.2">
      <c r="A1653" s="224" t="s">
        <v>4309</v>
      </c>
      <c r="B1653" s="225">
        <v>0.876</v>
      </c>
      <c r="C1653" s="226">
        <v>0.86</v>
      </c>
      <c r="D1653" s="227">
        <f t="shared" si="51"/>
        <v>-1.8264840182648401E-2</v>
      </c>
      <c r="E1653" s="226">
        <v>0.86599999999999999</v>
      </c>
      <c r="F1653" s="227">
        <f t="shared" si="50"/>
        <v>-1.1415525114155223E-2</v>
      </c>
      <c r="G1653" s="184"/>
      <c r="H1653" s="184"/>
      <c r="I1653" s="228"/>
      <c r="K1653" s="228"/>
      <c r="M1653" s="228"/>
    </row>
    <row r="1654" spans="1:13" x14ac:dyDescent="0.2">
      <c r="A1654" s="224" t="s">
        <v>4310</v>
      </c>
      <c r="B1654" s="225">
        <v>0.78500000000000003</v>
      </c>
      <c r="C1654" s="226">
        <v>0.65800000000000003</v>
      </c>
      <c r="D1654" s="227">
        <f t="shared" si="51"/>
        <v>-0.16178343949044582</v>
      </c>
      <c r="E1654" s="226">
        <v>0.69199999999999995</v>
      </c>
      <c r="F1654" s="227">
        <f t="shared" si="50"/>
        <v>-0.11847133757961792</v>
      </c>
      <c r="G1654" s="184"/>
      <c r="H1654" s="184"/>
      <c r="I1654" s="228"/>
      <c r="K1654" s="228"/>
      <c r="M1654" s="228"/>
    </row>
    <row r="1655" spans="1:13" x14ac:dyDescent="0.2">
      <c r="A1655" s="224" t="s">
        <v>4311</v>
      </c>
      <c r="B1655" s="225">
        <v>0.748</v>
      </c>
      <c r="C1655" s="226">
        <v>0.67600000000000005</v>
      </c>
      <c r="D1655" s="227">
        <f t="shared" si="51"/>
        <v>-9.625668449197855E-2</v>
      </c>
      <c r="E1655" s="226">
        <v>0.69499999999999995</v>
      </c>
      <c r="F1655" s="227">
        <f t="shared" si="50"/>
        <v>-7.0855614973262093E-2</v>
      </c>
      <c r="G1655" s="184"/>
      <c r="H1655" s="184"/>
      <c r="I1655" s="228"/>
      <c r="K1655" s="228"/>
      <c r="M1655" s="228"/>
    </row>
    <row r="1656" spans="1:13" x14ac:dyDescent="0.2">
      <c r="A1656" s="224" t="s">
        <v>4312</v>
      </c>
      <c r="B1656" s="225">
        <v>0.98</v>
      </c>
      <c r="C1656" s="226">
        <v>0.86699999999999999</v>
      </c>
      <c r="D1656" s="227">
        <f t="shared" si="51"/>
        <v>-0.11530612244897953</v>
      </c>
      <c r="E1656" s="226">
        <v>0.89700000000000002</v>
      </c>
      <c r="F1656" s="227">
        <f t="shared" si="50"/>
        <v>-8.4693877551020424E-2</v>
      </c>
      <c r="G1656" s="184"/>
      <c r="H1656" s="184"/>
      <c r="I1656" s="228"/>
      <c r="K1656" s="228"/>
      <c r="M1656" s="228"/>
    </row>
    <row r="1657" spans="1:13" x14ac:dyDescent="0.2">
      <c r="A1657" s="224" t="s">
        <v>4313</v>
      </c>
      <c r="B1657" s="225">
        <v>0.75700000000000001</v>
      </c>
      <c r="C1657" s="226">
        <v>0.61499999999999999</v>
      </c>
      <c r="D1657" s="227">
        <f t="shared" si="51"/>
        <v>-0.18758256274768825</v>
      </c>
      <c r="E1657" s="226">
        <v>0.65200000000000002</v>
      </c>
      <c r="F1657" s="227">
        <f t="shared" si="50"/>
        <v>-0.13870541611624831</v>
      </c>
      <c r="G1657" s="184"/>
      <c r="H1657" s="184"/>
      <c r="I1657" s="228"/>
      <c r="K1657" s="228"/>
      <c r="M1657" s="228"/>
    </row>
    <row r="1658" spans="1:13" x14ac:dyDescent="0.2">
      <c r="A1658" s="224" t="s">
        <v>4314</v>
      </c>
      <c r="B1658" s="225">
        <v>0.748</v>
      </c>
      <c r="C1658" s="226">
        <v>0.69199999999999995</v>
      </c>
      <c r="D1658" s="227">
        <f t="shared" si="51"/>
        <v>-7.4866310160427885E-2</v>
      </c>
      <c r="E1658" s="226">
        <v>0.70799999999999996</v>
      </c>
      <c r="F1658" s="227">
        <f t="shared" si="50"/>
        <v>-5.3475935828877108E-2</v>
      </c>
      <c r="G1658" s="184"/>
      <c r="H1658" s="184"/>
      <c r="I1658" s="228"/>
      <c r="K1658" s="228"/>
      <c r="M1658" s="228"/>
    </row>
    <row r="1659" spans="1:13" x14ac:dyDescent="0.2">
      <c r="A1659" s="224" t="s">
        <v>4315</v>
      </c>
      <c r="B1659" s="225">
        <v>0.748</v>
      </c>
      <c r="C1659" s="226">
        <v>0.626</v>
      </c>
      <c r="D1659" s="227">
        <f t="shared" si="51"/>
        <v>-0.16310160427807485</v>
      </c>
      <c r="E1659" s="226">
        <v>0.65800000000000003</v>
      </c>
      <c r="F1659" s="227">
        <f t="shared" si="50"/>
        <v>-0.12032085561497319</v>
      </c>
      <c r="G1659" s="184"/>
      <c r="H1659" s="184"/>
      <c r="I1659" s="228"/>
      <c r="K1659" s="228"/>
      <c r="M1659" s="228"/>
    </row>
    <row r="1660" spans="1:13" x14ac:dyDescent="0.2">
      <c r="A1660" s="224" t="s">
        <v>4316</v>
      </c>
      <c r="B1660" s="225">
        <v>0.75700000000000001</v>
      </c>
      <c r="C1660" s="226">
        <v>0.66700000000000004</v>
      </c>
      <c r="D1660" s="227">
        <f t="shared" si="51"/>
        <v>-0.11889035667106995</v>
      </c>
      <c r="E1660" s="226">
        <v>0.69099999999999995</v>
      </c>
      <c r="F1660" s="227">
        <f t="shared" si="50"/>
        <v>-8.7186261558784728E-2</v>
      </c>
      <c r="G1660" s="184"/>
      <c r="H1660" s="184"/>
      <c r="I1660" s="228"/>
      <c r="K1660" s="228"/>
      <c r="M1660" s="228"/>
    </row>
    <row r="1661" spans="1:13" x14ac:dyDescent="0.2">
      <c r="A1661" s="224" t="s">
        <v>4317</v>
      </c>
      <c r="B1661" s="225">
        <v>0.72099999999999997</v>
      </c>
      <c r="C1661" s="226">
        <v>0.61499999999999999</v>
      </c>
      <c r="D1661" s="227">
        <f t="shared" si="51"/>
        <v>-0.14701803051317608</v>
      </c>
      <c r="E1661" s="226">
        <v>0.64300000000000002</v>
      </c>
      <c r="F1661" s="227">
        <f t="shared" si="50"/>
        <v>-0.10818307905686542</v>
      </c>
      <c r="G1661" s="184"/>
      <c r="H1661" s="184"/>
      <c r="I1661" s="228"/>
      <c r="K1661" s="228"/>
      <c r="M1661" s="228"/>
    </row>
    <row r="1662" spans="1:13" x14ac:dyDescent="0.2">
      <c r="A1662" s="224" t="s">
        <v>4318</v>
      </c>
      <c r="B1662" s="225">
        <v>0.748</v>
      </c>
      <c r="C1662" s="226">
        <v>0.72599999999999998</v>
      </c>
      <c r="D1662" s="227">
        <f t="shared" si="51"/>
        <v>-2.9411764705882359E-2</v>
      </c>
      <c r="E1662" s="226">
        <v>0.73299999999999998</v>
      </c>
      <c r="F1662" s="227">
        <f t="shared" si="50"/>
        <v>-2.0053475935828846E-2</v>
      </c>
      <c r="G1662" s="184"/>
      <c r="H1662" s="184"/>
      <c r="I1662" s="228"/>
      <c r="K1662" s="228"/>
      <c r="M1662" s="228"/>
    </row>
    <row r="1663" spans="1:13" x14ac:dyDescent="0.2">
      <c r="A1663" s="224" t="s">
        <v>4319</v>
      </c>
      <c r="B1663" s="225">
        <v>0.93300000000000005</v>
      </c>
      <c r="C1663" s="226">
        <v>0.79200000000000004</v>
      </c>
      <c r="D1663" s="227">
        <f t="shared" si="51"/>
        <v>-0.15112540192926049</v>
      </c>
      <c r="E1663" s="226">
        <v>0.82899999999999996</v>
      </c>
      <c r="F1663" s="227">
        <f t="shared" si="50"/>
        <v>-0.11146838156484473</v>
      </c>
      <c r="G1663" s="184"/>
      <c r="H1663" s="184"/>
      <c r="I1663" s="228"/>
      <c r="K1663" s="228"/>
      <c r="M1663" s="228"/>
    </row>
    <row r="1664" spans="1:13" x14ac:dyDescent="0.2">
      <c r="A1664" s="224" t="s">
        <v>4320</v>
      </c>
      <c r="B1664" s="225">
        <v>0.83499999999999996</v>
      </c>
      <c r="C1664" s="226">
        <v>0.81799999999999995</v>
      </c>
      <c r="D1664" s="227">
        <f t="shared" si="51"/>
        <v>-2.0359281437125731E-2</v>
      </c>
      <c r="E1664" s="226">
        <v>0.82399999999999995</v>
      </c>
      <c r="F1664" s="227">
        <f t="shared" si="50"/>
        <v>-1.3173652694610793E-2</v>
      </c>
      <c r="G1664" s="184"/>
      <c r="H1664" s="184"/>
      <c r="I1664" s="228"/>
      <c r="K1664" s="228"/>
      <c r="M1664" s="228"/>
    </row>
    <row r="1665" spans="1:13" x14ac:dyDescent="0.2">
      <c r="A1665" s="224" t="s">
        <v>4321</v>
      </c>
      <c r="B1665" s="225">
        <v>0.88800000000000001</v>
      </c>
      <c r="C1665" s="226">
        <v>0.79400000000000004</v>
      </c>
      <c r="D1665" s="227">
        <f t="shared" si="51"/>
        <v>-0.10585585585585577</v>
      </c>
      <c r="E1665" s="226">
        <v>0.81899999999999995</v>
      </c>
      <c r="F1665" s="227">
        <f t="shared" si="50"/>
        <v>-7.7702702702702742E-2</v>
      </c>
      <c r="G1665" s="184"/>
      <c r="H1665" s="184"/>
      <c r="I1665" s="228"/>
      <c r="K1665" s="228"/>
      <c r="M1665" s="228"/>
    </row>
    <row r="1666" spans="1:13" x14ac:dyDescent="0.2">
      <c r="A1666" s="224" t="s">
        <v>4322</v>
      </c>
      <c r="B1666" s="225">
        <v>0.88800000000000001</v>
      </c>
      <c r="C1666" s="226">
        <v>0.79400000000000004</v>
      </c>
      <c r="D1666" s="227">
        <f t="shared" si="51"/>
        <v>-0.10585585585585577</v>
      </c>
      <c r="E1666" s="226">
        <v>0.81899999999999995</v>
      </c>
      <c r="F1666" s="227">
        <f t="shared" si="50"/>
        <v>-7.7702702702702742E-2</v>
      </c>
      <c r="G1666" s="184"/>
      <c r="H1666" s="184"/>
      <c r="I1666" s="228"/>
      <c r="K1666" s="228"/>
      <c r="M1666" s="228"/>
    </row>
    <row r="1667" spans="1:13" x14ac:dyDescent="0.2">
      <c r="A1667" s="224" t="s">
        <v>4323</v>
      </c>
      <c r="B1667" s="225">
        <v>0.88800000000000001</v>
      </c>
      <c r="C1667" s="226">
        <v>0.78300000000000003</v>
      </c>
      <c r="D1667" s="227">
        <f t="shared" si="51"/>
        <v>-0.1182432432432432</v>
      </c>
      <c r="E1667" s="226">
        <v>0.81100000000000005</v>
      </c>
      <c r="F1667" s="227">
        <f t="shared" si="50"/>
        <v>-8.6711711711711659E-2</v>
      </c>
      <c r="G1667" s="184"/>
      <c r="H1667" s="184"/>
      <c r="I1667" s="228"/>
      <c r="K1667" s="228"/>
      <c r="M1667" s="228"/>
    </row>
    <row r="1668" spans="1:13" x14ac:dyDescent="0.2">
      <c r="A1668" s="224" t="s">
        <v>4324</v>
      </c>
      <c r="B1668" s="225">
        <v>0.84599999999999997</v>
      </c>
      <c r="C1668" s="226">
        <v>0.78600000000000003</v>
      </c>
      <c r="D1668" s="227">
        <f t="shared" si="51"/>
        <v>-7.0921985815602717E-2</v>
      </c>
      <c r="E1668" s="226">
        <v>0.80300000000000005</v>
      </c>
      <c r="F1668" s="227">
        <f t="shared" si="50"/>
        <v>-5.0827423167848607E-2</v>
      </c>
      <c r="G1668" s="184"/>
      <c r="H1668" s="184"/>
      <c r="I1668" s="228"/>
      <c r="K1668" s="228"/>
      <c r="M1668" s="228"/>
    </row>
    <row r="1669" spans="1:13" x14ac:dyDescent="0.2">
      <c r="A1669" s="224" t="s">
        <v>4325</v>
      </c>
      <c r="B1669" s="225">
        <v>0.88800000000000001</v>
      </c>
      <c r="C1669" s="226">
        <v>0.79</v>
      </c>
      <c r="D1669" s="227">
        <f t="shared" si="51"/>
        <v>-0.11036036036036034</v>
      </c>
      <c r="E1669" s="226">
        <v>0.81699999999999995</v>
      </c>
      <c r="F1669" s="227">
        <f t="shared" si="50"/>
        <v>-7.9954954954954971E-2</v>
      </c>
      <c r="G1669" s="184"/>
      <c r="H1669" s="184"/>
      <c r="I1669" s="228"/>
      <c r="K1669" s="228"/>
      <c r="M1669" s="228"/>
    </row>
    <row r="1670" spans="1:13" x14ac:dyDescent="0.2">
      <c r="A1670" s="224" t="s">
        <v>4326</v>
      </c>
      <c r="B1670" s="225">
        <v>0.88800000000000001</v>
      </c>
      <c r="C1670" s="226">
        <v>0.77200000000000002</v>
      </c>
      <c r="D1670" s="227">
        <f t="shared" si="51"/>
        <v>-0.13063063063063063</v>
      </c>
      <c r="E1670" s="226">
        <v>0.80300000000000005</v>
      </c>
      <c r="F1670" s="227">
        <f t="shared" si="50"/>
        <v>-9.5720720720720687E-2</v>
      </c>
      <c r="G1670" s="184"/>
      <c r="H1670" s="184"/>
      <c r="I1670" s="228"/>
      <c r="K1670" s="228"/>
      <c r="M1670" s="228"/>
    </row>
    <row r="1671" spans="1:13" x14ac:dyDescent="0.2">
      <c r="A1671" s="224" t="s">
        <v>4327</v>
      </c>
      <c r="B1671" s="225">
        <v>0.84599999999999997</v>
      </c>
      <c r="C1671" s="226">
        <v>0.75600000000000001</v>
      </c>
      <c r="D1671" s="227">
        <f t="shared" si="51"/>
        <v>-0.10638297872340419</v>
      </c>
      <c r="E1671" s="226">
        <v>0.78</v>
      </c>
      <c r="F1671" s="227">
        <f t="shared" si="50"/>
        <v>-7.8014184397163011E-2</v>
      </c>
      <c r="G1671" s="184"/>
      <c r="H1671" s="184"/>
      <c r="I1671" s="228"/>
      <c r="K1671" s="228"/>
      <c r="M1671" s="228"/>
    </row>
    <row r="1672" spans="1:13" x14ac:dyDescent="0.2">
      <c r="A1672" s="224" t="s">
        <v>4328</v>
      </c>
      <c r="B1672" s="225">
        <v>0.84599999999999997</v>
      </c>
      <c r="C1672" s="226">
        <v>0.74199999999999999</v>
      </c>
      <c r="D1672" s="227">
        <f t="shared" si="51"/>
        <v>-0.12293144208037821</v>
      </c>
      <c r="E1672" s="226">
        <v>0.77</v>
      </c>
      <c r="F1672" s="227">
        <f t="shared" si="50"/>
        <v>-8.9834515366430168E-2</v>
      </c>
      <c r="G1672" s="184"/>
      <c r="H1672" s="184"/>
      <c r="I1672" s="228"/>
      <c r="K1672" s="228"/>
      <c r="M1672" s="228"/>
    </row>
    <row r="1673" spans="1:13" x14ac:dyDescent="0.2">
      <c r="A1673" s="224" t="s">
        <v>4329</v>
      </c>
      <c r="B1673" s="225">
        <v>0.84599999999999997</v>
      </c>
      <c r="C1673" s="226">
        <v>0.76700000000000002</v>
      </c>
      <c r="D1673" s="227">
        <f t="shared" si="51"/>
        <v>-9.338061465721037E-2</v>
      </c>
      <c r="E1673" s="226">
        <v>0.78900000000000003</v>
      </c>
      <c r="F1673" s="227">
        <f t="shared" si="50"/>
        <v>-6.7375886524822626E-2</v>
      </c>
      <c r="G1673" s="184"/>
      <c r="H1673" s="184"/>
      <c r="I1673" s="228"/>
      <c r="K1673" s="228"/>
      <c r="M1673" s="228"/>
    </row>
    <row r="1674" spans="1:13" x14ac:dyDescent="0.2">
      <c r="A1674" s="224" t="s">
        <v>4330</v>
      </c>
      <c r="B1674" s="225">
        <v>0.84599999999999997</v>
      </c>
      <c r="C1674" s="226">
        <v>0.77900000000000003</v>
      </c>
      <c r="D1674" s="227">
        <f t="shared" si="51"/>
        <v>-7.9196217494089782E-2</v>
      </c>
      <c r="E1674" s="226">
        <v>0.79800000000000004</v>
      </c>
      <c r="F1674" s="227">
        <f t="shared" si="50"/>
        <v>-5.673758865248224E-2</v>
      </c>
      <c r="G1674" s="184"/>
      <c r="H1674" s="184"/>
      <c r="I1674" s="228"/>
      <c r="K1674" s="228"/>
      <c r="M1674" s="228"/>
    </row>
    <row r="1675" spans="1:13" x14ac:dyDescent="0.2">
      <c r="A1675" s="224" t="s">
        <v>4331</v>
      </c>
      <c r="B1675" s="225">
        <v>0.88800000000000001</v>
      </c>
      <c r="C1675" s="226">
        <v>0.78700000000000003</v>
      </c>
      <c r="D1675" s="227">
        <f t="shared" si="51"/>
        <v>-0.11373873873873874</v>
      </c>
      <c r="E1675" s="226">
        <v>0.81399999999999995</v>
      </c>
      <c r="F1675" s="227">
        <f t="shared" ref="F1675:F1738" si="52">E1675/B1675-1</f>
        <v>-8.333333333333337E-2</v>
      </c>
      <c r="G1675" s="184"/>
      <c r="H1675" s="184"/>
      <c r="I1675" s="228"/>
      <c r="K1675" s="228"/>
      <c r="M1675" s="228"/>
    </row>
    <row r="1676" spans="1:13" x14ac:dyDescent="0.2">
      <c r="A1676" s="229" t="s">
        <v>4332</v>
      </c>
      <c r="B1676" s="230">
        <v>0.88800000000000001</v>
      </c>
      <c r="C1676" s="231">
        <v>0.79800000000000004</v>
      </c>
      <c r="D1676" s="232">
        <f t="shared" ref="D1676:D1739" si="53">C1676/B1676-1</f>
        <v>-0.10135135135135132</v>
      </c>
      <c r="E1676" s="231">
        <v>0.82199999999999995</v>
      </c>
      <c r="F1676" s="232">
        <f t="shared" si="52"/>
        <v>-7.4324324324324342E-2</v>
      </c>
      <c r="G1676" s="184"/>
      <c r="H1676" s="184"/>
      <c r="I1676" s="228"/>
      <c r="K1676" s="228"/>
      <c r="M1676" s="228"/>
    </row>
    <row r="1677" spans="1:13" x14ac:dyDescent="0.2">
      <c r="A1677" s="233" t="s">
        <v>4333</v>
      </c>
      <c r="B1677" s="234">
        <v>0.88800000000000001</v>
      </c>
      <c r="C1677" s="235">
        <v>0.79800000000000004</v>
      </c>
      <c r="D1677" s="236">
        <f t="shared" si="53"/>
        <v>-0.10135135135135132</v>
      </c>
      <c r="E1677" s="235">
        <v>0.82199999999999995</v>
      </c>
      <c r="F1677" s="236">
        <f t="shared" si="52"/>
        <v>-7.4324324324324342E-2</v>
      </c>
      <c r="G1677" s="184"/>
      <c r="H1677" s="184"/>
      <c r="I1677" s="228"/>
      <c r="K1677" s="228"/>
      <c r="M1677" s="228"/>
    </row>
    <row r="1678" spans="1:13" x14ac:dyDescent="0.2">
      <c r="A1678" s="224" t="s">
        <v>4334</v>
      </c>
      <c r="B1678" s="225">
        <v>0.84599999999999997</v>
      </c>
      <c r="C1678" s="226">
        <v>0.75900000000000001</v>
      </c>
      <c r="D1678" s="227">
        <f t="shared" si="53"/>
        <v>-0.1028368794326241</v>
      </c>
      <c r="E1678" s="226">
        <v>0.78300000000000003</v>
      </c>
      <c r="F1678" s="227">
        <f t="shared" si="52"/>
        <v>-7.446808510638292E-2</v>
      </c>
      <c r="G1678" s="184"/>
      <c r="H1678" s="184"/>
      <c r="I1678" s="228"/>
      <c r="K1678" s="228"/>
      <c r="M1678" s="228"/>
    </row>
    <row r="1679" spans="1:13" x14ac:dyDescent="0.2">
      <c r="A1679" s="224" t="s">
        <v>4335</v>
      </c>
      <c r="B1679" s="225">
        <v>0.93200000000000005</v>
      </c>
      <c r="C1679" s="226">
        <v>0.754</v>
      </c>
      <c r="D1679" s="227">
        <f t="shared" si="53"/>
        <v>-0.1909871244635194</v>
      </c>
      <c r="E1679" s="226">
        <v>0.80100000000000005</v>
      </c>
      <c r="F1679" s="227">
        <f t="shared" si="52"/>
        <v>-0.1405579399141631</v>
      </c>
      <c r="G1679" s="184"/>
      <c r="H1679" s="184"/>
      <c r="I1679" s="228"/>
      <c r="K1679" s="228"/>
      <c r="M1679" s="228"/>
    </row>
    <row r="1680" spans="1:13" x14ac:dyDescent="0.2">
      <c r="A1680" s="224" t="s">
        <v>4336</v>
      </c>
      <c r="B1680" s="225">
        <v>1.94</v>
      </c>
      <c r="C1680" s="226">
        <v>2.8359999999999999</v>
      </c>
      <c r="D1680" s="227">
        <f t="shared" si="53"/>
        <v>0.4618556701030927</v>
      </c>
      <c r="E1680" s="226">
        <v>2.6179999999999999</v>
      </c>
      <c r="F1680" s="227">
        <f t="shared" si="52"/>
        <v>0.3494845360824741</v>
      </c>
      <c r="G1680" s="184"/>
      <c r="H1680" s="184"/>
      <c r="I1680" s="228"/>
      <c r="K1680" s="228"/>
      <c r="M1680" s="228"/>
    </row>
    <row r="1681" spans="1:13" x14ac:dyDescent="0.2">
      <c r="A1681" s="224" t="s">
        <v>4337</v>
      </c>
      <c r="B1681" s="225">
        <v>1.94</v>
      </c>
      <c r="C1681" s="226">
        <v>2.8359999999999999</v>
      </c>
      <c r="D1681" s="227">
        <f t="shared" si="53"/>
        <v>0.4618556701030927</v>
      </c>
      <c r="E1681" s="226">
        <v>2.6179999999999999</v>
      </c>
      <c r="F1681" s="227">
        <f t="shared" si="52"/>
        <v>0.3494845360824741</v>
      </c>
      <c r="G1681" s="184"/>
      <c r="H1681" s="184"/>
      <c r="I1681" s="228"/>
      <c r="K1681" s="228"/>
      <c r="M1681" s="228"/>
    </row>
    <row r="1682" spans="1:13" x14ac:dyDescent="0.2">
      <c r="A1682" s="224" t="s">
        <v>4338</v>
      </c>
      <c r="B1682" s="225">
        <v>1.675</v>
      </c>
      <c r="C1682" s="226">
        <v>2.891</v>
      </c>
      <c r="D1682" s="227">
        <f t="shared" si="53"/>
        <v>0.72597014925373138</v>
      </c>
      <c r="E1682" s="226">
        <v>2.593</v>
      </c>
      <c r="F1682" s="227">
        <f t="shared" si="52"/>
        <v>0.54805970149253724</v>
      </c>
      <c r="G1682" s="184"/>
      <c r="H1682" s="184"/>
      <c r="I1682" s="228"/>
      <c r="K1682" s="228"/>
      <c r="M1682" s="228"/>
    </row>
    <row r="1683" spans="1:13" x14ac:dyDescent="0.2">
      <c r="A1683" s="224" t="s">
        <v>4339</v>
      </c>
      <c r="B1683" s="225">
        <v>1.847</v>
      </c>
      <c r="C1683" s="226">
        <v>3.2290000000000001</v>
      </c>
      <c r="D1683" s="227">
        <f t="shared" si="53"/>
        <v>0.7482403898213319</v>
      </c>
      <c r="E1683" s="226">
        <v>2.891</v>
      </c>
      <c r="F1683" s="227">
        <f t="shared" si="52"/>
        <v>0.56524093123984853</v>
      </c>
      <c r="G1683" s="184"/>
      <c r="H1683" s="184"/>
      <c r="I1683" s="228"/>
      <c r="K1683" s="228"/>
      <c r="M1683" s="228"/>
    </row>
    <row r="1684" spans="1:13" x14ac:dyDescent="0.2">
      <c r="A1684" s="224" t="s">
        <v>4340</v>
      </c>
      <c r="B1684" s="225">
        <v>1.675</v>
      </c>
      <c r="C1684" s="226">
        <v>1.7689999999999999</v>
      </c>
      <c r="D1684" s="227">
        <f t="shared" si="53"/>
        <v>5.6119402985074451E-2</v>
      </c>
      <c r="E1684" s="226">
        <v>1.75</v>
      </c>
      <c r="F1684" s="227">
        <f t="shared" si="52"/>
        <v>4.4776119402984982E-2</v>
      </c>
      <c r="G1684" s="184"/>
      <c r="H1684" s="184"/>
      <c r="I1684" s="228"/>
      <c r="K1684" s="228"/>
      <c r="M1684" s="228"/>
    </row>
    <row r="1685" spans="1:13" x14ac:dyDescent="0.2">
      <c r="A1685" s="224" t="s">
        <v>4341</v>
      </c>
      <c r="B1685" s="225">
        <v>1.675</v>
      </c>
      <c r="C1685" s="226">
        <v>1.7689999999999999</v>
      </c>
      <c r="D1685" s="227">
        <f t="shared" si="53"/>
        <v>5.6119402985074451E-2</v>
      </c>
      <c r="E1685" s="226">
        <v>1.75</v>
      </c>
      <c r="F1685" s="227">
        <f t="shared" si="52"/>
        <v>4.4776119402984982E-2</v>
      </c>
      <c r="G1685" s="184"/>
      <c r="H1685" s="184"/>
      <c r="I1685" s="228"/>
      <c r="K1685" s="228"/>
      <c r="M1685" s="228"/>
    </row>
    <row r="1686" spans="1:13" x14ac:dyDescent="0.2">
      <c r="A1686" s="224" t="s">
        <v>4342</v>
      </c>
      <c r="B1686" s="225">
        <v>1.2490000000000001</v>
      </c>
      <c r="C1686" s="226">
        <v>0.78600000000000003</v>
      </c>
      <c r="D1686" s="227">
        <f t="shared" si="53"/>
        <v>-0.37069655724579664</v>
      </c>
      <c r="E1686" s="226">
        <v>0.90400000000000003</v>
      </c>
      <c r="F1686" s="227">
        <f t="shared" si="52"/>
        <v>-0.27622097678142521</v>
      </c>
      <c r="G1686" s="184"/>
      <c r="H1686" s="184"/>
      <c r="I1686" s="228"/>
      <c r="K1686" s="228"/>
      <c r="M1686" s="228"/>
    </row>
    <row r="1687" spans="1:13" x14ac:dyDescent="0.2">
      <c r="A1687" s="224" t="s">
        <v>4343</v>
      </c>
      <c r="B1687" s="225">
        <v>1.675</v>
      </c>
      <c r="C1687" s="226">
        <v>2.3330000000000002</v>
      </c>
      <c r="D1687" s="227">
        <f t="shared" si="53"/>
        <v>0.39283582089552249</v>
      </c>
      <c r="E1687" s="226">
        <v>2.1739999999999999</v>
      </c>
      <c r="F1687" s="227">
        <f t="shared" si="52"/>
        <v>0.29791044776119402</v>
      </c>
      <c r="G1687" s="184"/>
      <c r="H1687" s="184"/>
      <c r="I1687" s="228"/>
      <c r="K1687" s="228"/>
      <c r="M1687" s="228"/>
    </row>
    <row r="1688" spans="1:13" x14ac:dyDescent="0.2">
      <c r="A1688" s="224" t="s">
        <v>4344</v>
      </c>
      <c r="B1688" s="225">
        <v>2.3570000000000002</v>
      </c>
      <c r="C1688" s="226">
        <v>3</v>
      </c>
      <c r="D1688" s="227">
        <f t="shared" si="53"/>
        <v>0.27280441238862951</v>
      </c>
      <c r="E1688" s="226">
        <v>2.8460000000000001</v>
      </c>
      <c r="F1688" s="227">
        <f t="shared" si="52"/>
        <v>0.20746711921934646</v>
      </c>
      <c r="G1688" s="184"/>
      <c r="H1688" s="184"/>
      <c r="I1688" s="228"/>
      <c r="K1688" s="228"/>
      <c r="M1688" s="228"/>
    </row>
    <row r="1689" spans="1:13" x14ac:dyDescent="0.2">
      <c r="A1689" s="224" t="s">
        <v>4345</v>
      </c>
      <c r="B1689" s="225">
        <v>1.4470000000000001</v>
      </c>
      <c r="C1689" s="226">
        <v>0.83899999999999997</v>
      </c>
      <c r="D1689" s="227">
        <f t="shared" si="53"/>
        <v>-0.42017968210089851</v>
      </c>
      <c r="E1689" s="226">
        <v>0.99299999999999999</v>
      </c>
      <c r="F1689" s="227">
        <f t="shared" si="52"/>
        <v>-0.31375259156876301</v>
      </c>
      <c r="G1689" s="184"/>
      <c r="H1689" s="184"/>
      <c r="I1689" s="228"/>
      <c r="K1689" s="228"/>
      <c r="M1689" s="228"/>
    </row>
    <row r="1690" spans="1:13" x14ac:dyDescent="0.2">
      <c r="A1690" s="224" t="s">
        <v>4346</v>
      </c>
      <c r="B1690" s="225">
        <v>0.88800000000000001</v>
      </c>
      <c r="C1690" s="226">
        <v>0.76</v>
      </c>
      <c r="D1690" s="227">
        <f t="shared" si="53"/>
        <v>-0.14414414414414412</v>
      </c>
      <c r="E1690" s="226">
        <v>0.79400000000000004</v>
      </c>
      <c r="F1690" s="227">
        <f t="shared" si="52"/>
        <v>-0.10585585585585577</v>
      </c>
      <c r="G1690" s="184"/>
      <c r="H1690" s="184"/>
      <c r="I1690" s="228"/>
      <c r="K1690" s="228"/>
      <c r="M1690" s="228"/>
    </row>
    <row r="1691" spans="1:13" x14ac:dyDescent="0.2">
      <c r="A1691" s="224" t="s">
        <v>4347</v>
      </c>
      <c r="B1691" s="225">
        <v>1.847</v>
      </c>
      <c r="C1691" s="226">
        <v>3.6349999999999998</v>
      </c>
      <c r="D1691" s="227">
        <f t="shared" si="53"/>
        <v>0.96805630752571736</v>
      </c>
      <c r="E1691" s="226">
        <v>3.1949999999999998</v>
      </c>
      <c r="F1691" s="227">
        <f t="shared" si="52"/>
        <v>0.72983216025988074</v>
      </c>
      <c r="G1691" s="184"/>
      <c r="H1691" s="184"/>
      <c r="I1691" s="228"/>
      <c r="K1691" s="228"/>
      <c r="M1691" s="228"/>
    </row>
    <row r="1692" spans="1:13" x14ac:dyDescent="0.2">
      <c r="A1692" s="224" t="s">
        <v>4348</v>
      </c>
      <c r="B1692" s="225">
        <v>2.0369999999999999</v>
      </c>
      <c r="C1692" s="226">
        <v>3.9049999999999998</v>
      </c>
      <c r="D1692" s="227">
        <f t="shared" si="53"/>
        <v>0.91703485517918515</v>
      </c>
      <c r="E1692" s="226">
        <v>3.4460000000000002</v>
      </c>
      <c r="F1692" s="227">
        <f t="shared" si="52"/>
        <v>0.69170348551791871</v>
      </c>
      <c r="G1692" s="184"/>
      <c r="H1692" s="184"/>
      <c r="I1692" s="228"/>
      <c r="K1692" s="228"/>
      <c r="M1692" s="228"/>
    </row>
    <row r="1693" spans="1:13" x14ac:dyDescent="0.2">
      <c r="A1693" s="224" t="s">
        <v>4349</v>
      </c>
      <c r="B1693" s="225">
        <v>0.88800000000000001</v>
      </c>
      <c r="C1693" s="226">
        <v>0.77200000000000002</v>
      </c>
      <c r="D1693" s="227">
        <f t="shared" si="53"/>
        <v>-0.13063063063063063</v>
      </c>
      <c r="E1693" s="226">
        <v>0.80300000000000005</v>
      </c>
      <c r="F1693" s="227">
        <f t="shared" si="52"/>
        <v>-9.5720720720720687E-2</v>
      </c>
      <c r="G1693" s="184"/>
      <c r="H1693" s="184"/>
      <c r="I1693" s="228"/>
      <c r="K1693" s="228"/>
      <c r="M1693" s="228"/>
    </row>
    <row r="1694" spans="1:13" x14ac:dyDescent="0.2">
      <c r="A1694" s="224" t="s">
        <v>4350</v>
      </c>
      <c r="B1694" s="225">
        <v>1.079</v>
      </c>
      <c r="C1694" s="226">
        <v>0.83799999999999997</v>
      </c>
      <c r="D1694" s="227">
        <f t="shared" si="53"/>
        <v>-0.2233549582947173</v>
      </c>
      <c r="E1694" s="226">
        <v>0.9</v>
      </c>
      <c r="F1694" s="227">
        <f t="shared" si="52"/>
        <v>-0.16589434661723812</v>
      </c>
      <c r="G1694" s="184"/>
      <c r="H1694" s="184"/>
      <c r="I1694" s="228"/>
      <c r="K1694" s="228"/>
      <c r="M1694" s="228"/>
    </row>
    <row r="1695" spans="1:13" x14ac:dyDescent="0.2">
      <c r="A1695" s="224" t="s">
        <v>4351</v>
      </c>
      <c r="B1695" s="225">
        <v>0.84599999999999997</v>
      </c>
      <c r="C1695" s="226">
        <v>0.747</v>
      </c>
      <c r="D1695" s="227">
        <f t="shared" si="53"/>
        <v>-0.11702127659574468</v>
      </c>
      <c r="E1695" s="226">
        <v>0.77400000000000002</v>
      </c>
      <c r="F1695" s="227">
        <f t="shared" si="52"/>
        <v>-8.5106382978723305E-2</v>
      </c>
      <c r="G1695" s="184"/>
      <c r="H1695" s="184"/>
      <c r="I1695" s="228"/>
      <c r="K1695" s="228"/>
      <c r="M1695" s="228"/>
    </row>
    <row r="1696" spans="1:13" x14ac:dyDescent="0.2">
      <c r="A1696" s="224" t="s">
        <v>4352</v>
      </c>
      <c r="B1696" s="225">
        <v>0.84599999999999997</v>
      </c>
      <c r="C1696" s="226">
        <v>0.73099999999999998</v>
      </c>
      <c r="D1696" s="227">
        <f t="shared" si="53"/>
        <v>-0.13593380614657213</v>
      </c>
      <c r="E1696" s="226">
        <v>0.76100000000000001</v>
      </c>
      <c r="F1696" s="227">
        <f t="shared" si="52"/>
        <v>-0.10047281323877066</v>
      </c>
      <c r="G1696" s="184"/>
      <c r="H1696" s="184"/>
      <c r="I1696" s="228"/>
      <c r="K1696" s="228"/>
      <c r="M1696" s="228"/>
    </row>
    <row r="1697" spans="1:13" x14ac:dyDescent="0.2">
      <c r="A1697" s="224" t="s">
        <v>4353</v>
      </c>
      <c r="B1697" s="225">
        <v>0.80600000000000005</v>
      </c>
      <c r="C1697" s="226">
        <v>0.72099999999999997</v>
      </c>
      <c r="D1697" s="227">
        <f t="shared" si="53"/>
        <v>-0.10545905707196035</v>
      </c>
      <c r="E1697" s="226">
        <v>0.74399999999999999</v>
      </c>
      <c r="F1697" s="227">
        <f t="shared" si="52"/>
        <v>-7.6923076923076983E-2</v>
      </c>
      <c r="G1697" s="184"/>
      <c r="H1697" s="184"/>
      <c r="I1697" s="228"/>
      <c r="K1697" s="228"/>
      <c r="M1697" s="228"/>
    </row>
    <row r="1698" spans="1:13" x14ac:dyDescent="0.2">
      <c r="A1698" s="224" t="s">
        <v>4354</v>
      </c>
      <c r="B1698" s="225">
        <v>2.2450000000000001</v>
      </c>
      <c r="C1698" s="226">
        <v>3.4830000000000001</v>
      </c>
      <c r="D1698" s="227">
        <f t="shared" si="53"/>
        <v>0.55144766146993307</v>
      </c>
      <c r="E1698" s="226">
        <v>3.181</v>
      </c>
      <c r="F1698" s="227">
        <f t="shared" si="52"/>
        <v>0.4169265033407572</v>
      </c>
      <c r="G1698" s="184"/>
      <c r="H1698" s="184"/>
      <c r="I1698" s="228"/>
      <c r="K1698" s="228"/>
      <c r="M1698" s="228"/>
    </row>
    <row r="1699" spans="1:13" x14ac:dyDescent="0.2">
      <c r="A1699" s="224" t="s">
        <v>4355</v>
      </c>
      <c r="B1699" s="225">
        <v>1.94</v>
      </c>
      <c r="C1699" s="226">
        <v>5.14</v>
      </c>
      <c r="D1699" s="227">
        <f t="shared" si="53"/>
        <v>1.6494845360824741</v>
      </c>
      <c r="E1699" s="226">
        <v>3.403</v>
      </c>
      <c r="F1699" s="227">
        <f t="shared" si="52"/>
        <v>0.75412371134020617</v>
      </c>
      <c r="G1699" s="184"/>
      <c r="H1699" s="184"/>
      <c r="I1699" s="228"/>
      <c r="K1699" s="228"/>
      <c r="M1699" s="228"/>
    </row>
    <row r="1700" spans="1:13" x14ac:dyDescent="0.2">
      <c r="A1700" s="224" t="s">
        <v>4356</v>
      </c>
      <c r="B1700" s="225">
        <v>1.94</v>
      </c>
      <c r="C1700" s="226">
        <v>4.4240000000000004</v>
      </c>
      <c r="D1700" s="227">
        <f t="shared" si="53"/>
        <v>1.280412371134021</v>
      </c>
      <c r="E1700" s="226">
        <v>3.403</v>
      </c>
      <c r="F1700" s="227">
        <f t="shared" si="52"/>
        <v>0.75412371134020617</v>
      </c>
      <c r="G1700" s="184"/>
      <c r="H1700" s="184"/>
      <c r="I1700" s="228"/>
      <c r="K1700" s="228"/>
      <c r="M1700" s="228"/>
    </row>
    <row r="1701" spans="1:13" x14ac:dyDescent="0.2">
      <c r="A1701" s="224" t="s">
        <v>4357</v>
      </c>
      <c r="B1701" s="225">
        <v>2.5990000000000002</v>
      </c>
      <c r="C1701" s="226">
        <v>3.9039999999999999</v>
      </c>
      <c r="D1701" s="227">
        <f t="shared" si="53"/>
        <v>0.50211619853789902</v>
      </c>
      <c r="E1701" s="226">
        <v>3.5859999999999999</v>
      </c>
      <c r="F1701" s="227">
        <f t="shared" si="52"/>
        <v>0.37976144671027301</v>
      </c>
      <c r="G1701" s="184"/>
      <c r="H1701" s="184"/>
      <c r="I1701" s="228"/>
      <c r="K1701" s="228"/>
      <c r="M1701" s="228"/>
    </row>
    <row r="1702" spans="1:13" x14ac:dyDescent="0.2">
      <c r="A1702" s="224" t="s">
        <v>4358</v>
      </c>
      <c r="B1702" s="225">
        <v>2.0369999999999999</v>
      </c>
      <c r="C1702" s="226">
        <v>3.11</v>
      </c>
      <c r="D1702" s="227">
        <f t="shared" si="53"/>
        <v>0.52675503190967099</v>
      </c>
      <c r="E1702" s="226">
        <v>2.8479999999999999</v>
      </c>
      <c r="F1702" s="227">
        <f t="shared" si="52"/>
        <v>0.39813451153657331</v>
      </c>
      <c r="G1702" s="184"/>
      <c r="H1702" s="184"/>
      <c r="I1702" s="228"/>
      <c r="K1702" s="228"/>
      <c r="M1702" s="228"/>
    </row>
    <row r="1703" spans="1:13" x14ac:dyDescent="0.2">
      <c r="A1703" s="224" t="s">
        <v>4359</v>
      </c>
      <c r="B1703" s="225">
        <v>1.94</v>
      </c>
      <c r="C1703" s="226">
        <v>5.14</v>
      </c>
      <c r="D1703" s="227">
        <f t="shared" si="53"/>
        <v>1.6494845360824741</v>
      </c>
      <c r="E1703" s="226">
        <v>3.403</v>
      </c>
      <c r="F1703" s="227">
        <f t="shared" si="52"/>
        <v>0.75412371134020617</v>
      </c>
      <c r="G1703" s="184"/>
      <c r="H1703" s="184"/>
      <c r="I1703" s="228"/>
      <c r="K1703" s="228"/>
      <c r="M1703" s="228"/>
    </row>
    <row r="1704" spans="1:13" x14ac:dyDescent="0.2">
      <c r="A1704" s="224" t="s">
        <v>4360</v>
      </c>
      <c r="B1704" s="225">
        <v>2.3570000000000002</v>
      </c>
      <c r="C1704" s="226">
        <v>4.0270000000000001</v>
      </c>
      <c r="D1704" s="227">
        <f t="shared" si="53"/>
        <v>0.70852778956300377</v>
      </c>
      <c r="E1704" s="226">
        <v>3.6179999999999999</v>
      </c>
      <c r="F1704" s="227">
        <f t="shared" si="52"/>
        <v>0.53500212134068703</v>
      </c>
      <c r="G1704" s="184"/>
      <c r="H1704" s="184"/>
      <c r="I1704" s="228"/>
      <c r="K1704" s="228"/>
      <c r="M1704" s="228"/>
    </row>
    <row r="1705" spans="1:13" x14ac:dyDescent="0.2">
      <c r="A1705" s="224" t="s">
        <v>4361</v>
      </c>
      <c r="B1705" s="225">
        <v>1.595</v>
      </c>
      <c r="C1705" s="226">
        <v>1.6879999999999999</v>
      </c>
      <c r="D1705" s="227">
        <f t="shared" si="53"/>
        <v>5.8307210031347978E-2</v>
      </c>
      <c r="E1705" s="226">
        <v>1.6679999999999999</v>
      </c>
      <c r="F1705" s="227">
        <f t="shared" si="52"/>
        <v>4.5768025078369856E-2</v>
      </c>
      <c r="G1705" s="184"/>
      <c r="H1705" s="184"/>
      <c r="I1705" s="228"/>
      <c r="K1705" s="228"/>
      <c r="M1705" s="228"/>
    </row>
    <row r="1706" spans="1:13" x14ac:dyDescent="0.2">
      <c r="A1706" s="224" t="s">
        <v>4362</v>
      </c>
      <c r="B1706" s="225">
        <v>0.84599999999999997</v>
      </c>
      <c r="C1706" s="226">
        <v>0.752</v>
      </c>
      <c r="D1706" s="227">
        <f t="shared" si="53"/>
        <v>-0.11111111111111105</v>
      </c>
      <c r="E1706" s="226">
        <v>0.77800000000000002</v>
      </c>
      <c r="F1706" s="227">
        <f t="shared" si="52"/>
        <v>-8.0378250591016442E-2</v>
      </c>
      <c r="G1706" s="184"/>
      <c r="H1706" s="184"/>
      <c r="I1706" s="228"/>
      <c r="K1706" s="228"/>
      <c r="M1706" s="228"/>
    </row>
    <row r="1707" spans="1:13" x14ac:dyDescent="0.2">
      <c r="A1707" s="224" t="s">
        <v>4363</v>
      </c>
      <c r="B1707" s="225">
        <v>1.3120000000000001</v>
      </c>
      <c r="C1707" s="226">
        <v>0.95699999999999996</v>
      </c>
      <c r="D1707" s="227">
        <f t="shared" si="53"/>
        <v>-0.27057926829268297</v>
      </c>
      <c r="E1707" s="226">
        <v>1.048</v>
      </c>
      <c r="F1707" s="227">
        <f t="shared" si="52"/>
        <v>-0.20121951219512191</v>
      </c>
      <c r="G1707" s="184"/>
      <c r="H1707" s="184"/>
      <c r="I1707" s="228"/>
      <c r="K1707" s="228"/>
      <c r="M1707" s="228"/>
    </row>
    <row r="1708" spans="1:13" x14ac:dyDescent="0.2">
      <c r="A1708" s="224" t="s">
        <v>4364</v>
      </c>
      <c r="B1708" s="225">
        <v>1.847</v>
      </c>
      <c r="C1708" s="226">
        <v>3.1869999999999998</v>
      </c>
      <c r="D1708" s="227">
        <f t="shared" si="53"/>
        <v>0.72550081212777462</v>
      </c>
      <c r="E1708" s="226">
        <v>2.8580000000000001</v>
      </c>
      <c r="F1708" s="227">
        <f t="shared" si="52"/>
        <v>0.54737412019491072</v>
      </c>
      <c r="G1708" s="184"/>
      <c r="H1708" s="184"/>
      <c r="I1708" s="228"/>
      <c r="K1708" s="228"/>
      <c r="M1708" s="228"/>
    </row>
    <row r="1709" spans="1:13" x14ac:dyDescent="0.2">
      <c r="A1709" s="224" t="s">
        <v>4365</v>
      </c>
      <c r="B1709" s="225">
        <v>2.1379999999999999</v>
      </c>
      <c r="C1709" s="226">
        <v>3.62</v>
      </c>
      <c r="D1709" s="227">
        <f t="shared" si="53"/>
        <v>0.69317118802619282</v>
      </c>
      <c r="E1709" s="226">
        <v>3.2570000000000001</v>
      </c>
      <c r="F1709" s="227">
        <f t="shared" si="52"/>
        <v>0.52338634237605253</v>
      </c>
      <c r="G1709" s="184"/>
      <c r="H1709" s="184"/>
      <c r="I1709" s="228"/>
      <c r="K1709" s="228"/>
      <c r="M1709" s="228"/>
    </row>
    <row r="1710" spans="1:13" x14ac:dyDescent="0.2">
      <c r="A1710" s="224" t="s">
        <v>4366</v>
      </c>
      <c r="B1710" s="225">
        <v>0.84599999999999997</v>
      </c>
      <c r="C1710" s="226">
        <v>0.73399999999999999</v>
      </c>
      <c r="D1710" s="227">
        <f t="shared" si="53"/>
        <v>-0.13238770685579193</v>
      </c>
      <c r="E1710" s="226">
        <v>0.76400000000000001</v>
      </c>
      <c r="F1710" s="227">
        <f t="shared" si="52"/>
        <v>-9.6926713947990462E-2</v>
      </c>
      <c r="G1710" s="184"/>
      <c r="H1710" s="184"/>
      <c r="I1710" s="228"/>
      <c r="K1710" s="228"/>
      <c r="M1710" s="228"/>
    </row>
    <row r="1711" spans="1:13" x14ac:dyDescent="0.2">
      <c r="A1711" s="224" t="s">
        <v>4367</v>
      </c>
      <c r="B1711" s="225">
        <v>0.84599999999999997</v>
      </c>
      <c r="C1711" s="226">
        <v>0.75600000000000001</v>
      </c>
      <c r="D1711" s="227">
        <f t="shared" si="53"/>
        <v>-0.10638297872340419</v>
      </c>
      <c r="E1711" s="226">
        <v>0.78</v>
      </c>
      <c r="F1711" s="227">
        <f t="shared" si="52"/>
        <v>-7.8014184397163011E-2</v>
      </c>
      <c r="G1711" s="184"/>
      <c r="H1711" s="184"/>
      <c r="I1711" s="228"/>
      <c r="K1711" s="228"/>
      <c r="M1711" s="228"/>
    </row>
    <row r="1712" spans="1:13" x14ac:dyDescent="0.2">
      <c r="A1712" s="224" t="s">
        <v>4368</v>
      </c>
      <c r="B1712" s="225">
        <v>0.78800000000000003</v>
      </c>
      <c r="C1712" s="226">
        <v>0.69499999999999995</v>
      </c>
      <c r="D1712" s="227">
        <f t="shared" si="53"/>
        <v>-0.11802030456852797</v>
      </c>
      <c r="E1712" s="226">
        <v>0.72</v>
      </c>
      <c r="F1712" s="227">
        <f t="shared" si="52"/>
        <v>-8.6294416243654859E-2</v>
      </c>
      <c r="G1712" s="184"/>
      <c r="H1712" s="184"/>
      <c r="I1712" s="228"/>
      <c r="K1712" s="228"/>
      <c r="M1712" s="228"/>
    </row>
    <row r="1713" spans="1:13" x14ac:dyDescent="0.2">
      <c r="A1713" s="224" t="s">
        <v>4369</v>
      </c>
      <c r="B1713" s="225">
        <v>0.82699999999999996</v>
      </c>
      <c r="C1713" s="226">
        <v>0.74299999999999999</v>
      </c>
      <c r="D1713" s="227">
        <f t="shared" si="53"/>
        <v>-0.10157194679564685</v>
      </c>
      <c r="E1713" s="226">
        <v>0.76600000000000001</v>
      </c>
      <c r="F1713" s="227">
        <f t="shared" si="52"/>
        <v>-7.3760580411124432E-2</v>
      </c>
      <c r="G1713" s="184"/>
      <c r="H1713" s="184"/>
      <c r="I1713" s="228"/>
      <c r="K1713" s="228"/>
      <c r="M1713" s="228"/>
    </row>
    <row r="1714" spans="1:13" x14ac:dyDescent="0.2">
      <c r="A1714" s="224" t="s">
        <v>4370</v>
      </c>
      <c r="B1714" s="225">
        <v>0.84599999999999997</v>
      </c>
      <c r="C1714" s="226">
        <v>0.67600000000000005</v>
      </c>
      <c r="D1714" s="227">
        <f t="shared" si="53"/>
        <v>-0.20094562647754133</v>
      </c>
      <c r="E1714" s="226">
        <v>0.72</v>
      </c>
      <c r="F1714" s="227">
        <f t="shared" si="52"/>
        <v>-0.14893617021276595</v>
      </c>
      <c r="G1714" s="184"/>
      <c r="H1714" s="184"/>
      <c r="I1714" s="228"/>
      <c r="K1714" s="228"/>
      <c r="M1714" s="228"/>
    </row>
    <row r="1715" spans="1:13" x14ac:dyDescent="0.2">
      <c r="A1715" s="224" t="s">
        <v>4371</v>
      </c>
      <c r="B1715" s="225">
        <v>1.9910000000000001</v>
      </c>
      <c r="C1715" s="226">
        <v>3.544</v>
      </c>
      <c r="D1715" s="227">
        <f t="shared" si="53"/>
        <v>0.78001004520341533</v>
      </c>
      <c r="E1715" s="226">
        <v>3.1629999999999998</v>
      </c>
      <c r="F1715" s="227">
        <f t="shared" si="52"/>
        <v>0.58864892014063264</v>
      </c>
      <c r="G1715" s="184"/>
      <c r="H1715" s="184"/>
      <c r="I1715" s="228"/>
      <c r="K1715" s="228"/>
      <c r="M1715" s="228"/>
    </row>
    <row r="1716" spans="1:13" x14ac:dyDescent="0.2">
      <c r="A1716" s="224" t="s">
        <v>4372</v>
      </c>
      <c r="B1716" s="225">
        <v>2.0910000000000002</v>
      </c>
      <c r="C1716" s="226">
        <v>1.8029999999999999</v>
      </c>
      <c r="D1716" s="227">
        <f t="shared" si="53"/>
        <v>-0.1377331420373028</v>
      </c>
      <c r="E1716" s="226">
        <v>1.879</v>
      </c>
      <c r="F1716" s="227">
        <f t="shared" si="52"/>
        <v>-0.10138689622190344</v>
      </c>
      <c r="G1716" s="184"/>
      <c r="H1716" s="184"/>
      <c r="I1716" s="228"/>
      <c r="K1716" s="228"/>
      <c r="M1716" s="228"/>
    </row>
    <row r="1717" spans="1:13" x14ac:dyDescent="0.2">
      <c r="A1717" s="224" t="s">
        <v>4373</v>
      </c>
      <c r="B1717" s="225">
        <v>0.84199999999999997</v>
      </c>
      <c r="C1717" s="226">
        <v>0.748</v>
      </c>
      <c r="D1717" s="227">
        <f t="shared" si="53"/>
        <v>-0.1116389548693586</v>
      </c>
      <c r="E1717" s="226">
        <v>0.77300000000000002</v>
      </c>
      <c r="F1717" s="227">
        <f t="shared" si="52"/>
        <v>-8.1947743467933432E-2</v>
      </c>
      <c r="G1717" s="184"/>
      <c r="H1717" s="184"/>
      <c r="I1717" s="228"/>
      <c r="K1717" s="228"/>
      <c r="M1717" s="228"/>
    </row>
    <row r="1718" spans="1:13" x14ac:dyDescent="0.2">
      <c r="A1718" s="224" t="s">
        <v>4374</v>
      </c>
      <c r="B1718" s="225">
        <v>1.7190000000000001</v>
      </c>
      <c r="C1718" s="226">
        <v>3.11</v>
      </c>
      <c r="D1718" s="227">
        <f t="shared" si="53"/>
        <v>0.80919139034322263</v>
      </c>
      <c r="E1718" s="226">
        <v>2.7690000000000001</v>
      </c>
      <c r="F1718" s="227">
        <f t="shared" si="52"/>
        <v>0.61082024432809767</v>
      </c>
      <c r="G1718" s="184"/>
      <c r="H1718" s="184"/>
      <c r="I1718" s="228"/>
      <c r="K1718" s="228"/>
      <c r="M1718" s="228"/>
    </row>
    <row r="1719" spans="1:13" x14ac:dyDescent="0.2">
      <c r="A1719" s="224" t="s">
        <v>4375</v>
      </c>
      <c r="B1719" s="225">
        <v>1.806</v>
      </c>
      <c r="C1719" s="226">
        <v>2.625</v>
      </c>
      <c r="D1719" s="227">
        <f t="shared" si="53"/>
        <v>0.45348837209302317</v>
      </c>
      <c r="E1719" s="226">
        <v>2.4260000000000002</v>
      </c>
      <c r="F1719" s="227">
        <f t="shared" si="52"/>
        <v>0.34330011074197131</v>
      </c>
      <c r="G1719" s="184"/>
      <c r="H1719" s="184"/>
      <c r="I1719" s="228"/>
      <c r="K1719" s="228"/>
      <c r="M1719" s="228"/>
    </row>
    <row r="1720" spans="1:13" x14ac:dyDescent="0.2">
      <c r="A1720" s="224" t="s">
        <v>4376</v>
      </c>
      <c r="B1720" s="225">
        <v>1.9910000000000001</v>
      </c>
      <c r="C1720" s="226">
        <v>3.8050000000000002</v>
      </c>
      <c r="D1720" s="227">
        <f t="shared" si="53"/>
        <v>0.9110999497739829</v>
      </c>
      <c r="E1720" s="226">
        <v>3.359</v>
      </c>
      <c r="F1720" s="227">
        <f t="shared" si="52"/>
        <v>0.68709191361125055</v>
      </c>
      <c r="G1720" s="184"/>
      <c r="H1720" s="184"/>
      <c r="I1720" s="228"/>
      <c r="K1720" s="228"/>
      <c r="M1720" s="228"/>
    </row>
    <row r="1721" spans="1:13" x14ac:dyDescent="0.2">
      <c r="A1721" s="224" t="s">
        <v>4377</v>
      </c>
      <c r="B1721" s="225">
        <v>0.78800000000000003</v>
      </c>
      <c r="C1721" s="226">
        <v>0.72599999999999998</v>
      </c>
      <c r="D1721" s="227">
        <f t="shared" si="53"/>
        <v>-7.8680203045685349E-2</v>
      </c>
      <c r="E1721" s="226">
        <v>0.74299999999999999</v>
      </c>
      <c r="F1721" s="227">
        <f t="shared" si="52"/>
        <v>-5.7106598984771662E-2</v>
      </c>
      <c r="G1721" s="184"/>
      <c r="H1721" s="184"/>
      <c r="I1721" s="228"/>
      <c r="K1721" s="228"/>
      <c r="M1721" s="228"/>
    </row>
    <row r="1722" spans="1:13" x14ac:dyDescent="0.2">
      <c r="A1722" s="224" t="s">
        <v>4378</v>
      </c>
      <c r="B1722" s="225">
        <v>0.88300000000000001</v>
      </c>
      <c r="C1722" s="226">
        <v>0.79600000000000004</v>
      </c>
      <c r="D1722" s="227">
        <f t="shared" si="53"/>
        <v>-9.8527746319365783E-2</v>
      </c>
      <c r="E1722" s="226">
        <v>0.82</v>
      </c>
      <c r="F1722" s="227">
        <f t="shared" si="52"/>
        <v>-7.1347678369195977E-2</v>
      </c>
      <c r="G1722" s="184"/>
      <c r="H1722" s="184"/>
      <c r="I1722" s="228"/>
      <c r="K1722" s="228"/>
      <c r="M1722" s="228"/>
    </row>
    <row r="1723" spans="1:13" x14ac:dyDescent="0.2">
      <c r="A1723" s="224" t="s">
        <v>4379</v>
      </c>
      <c r="B1723" s="225">
        <v>1.637</v>
      </c>
      <c r="C1723" s="226">
        <v>1.8540000000000001</v>
      </c>
      <c r="D1723" s="227">
        <f t="shared" si="53"/>
        <v>0.13255956017104453</v>
      </c>
      <c r="E1723" s="226">
        <v>1.804</v>
      </c>
      <c r="F1723" s="227">
        <f t="shared" si="52"/>
        <v>0.10201588271227857</v>
      </c>
      <c r="G1723" s="184"/>
      <c r="H1723" s="184"/>
      <c r="I1723" s="228"/>
      <c r="K1723" s="228"/>
      <c r="M1723" s="228"/>
    </row>
    <row r="1724" spans="1:13" x14ac:dyDescent="0.2">
      <c r="A1724" s="224" t="s">
        <v>4380</v>
      </c>
      <c r="B1724" s="225">
        <v>0.82699999999999996</v>
      </c>
      <c r="C1724" s="226">
        <v>0.73399999999999999</v>
      </c>
      <c r="D1724" s="227">
        <f t="shared" si="53"/>
        <v>-0.11245465538089472</v>
      </c>
      <c r="E1724" s="226">
        <v>0.75900000000000001</v>
      </c>
      <c r="F1724" s="227">
        <f t="shared" si="52"/>
        <v>-8.2224909310761762E-2</v>
      </c>
      <c r="G1724" s="184"/>
      <c r="H1724" s="184"/>
      <c r="I1724" s="228"/>
      <c r="K1724" s="228"/>
      <c r="M1724" s="228"/>
    </row>
    <row r="1725" spans="1:13" x14ac:dyDescent="0.2">
      <c r="A1725" s="229" t="s">
        <v>4381</v>
      </c>
      <c r="B1725" s="230">
        <v>0.84199999999999997</v>
      </c>
      <c r="C1725" s="231">
        <v>0.73599999999999999</v>
      </c>
      <c r="D1725" s="232">
        <f t="shared" si="53"/>
        <v>-0.12589073634204273</v>
      </c>
      <c r="E1725" s="231">
        <v>0.76400000000000001</v>
      </c>
      <c r="F1725" s="232">
        <f t="shared" si="52"/>
        <v>-9.2636579572446531E-2</v>
      </c>
      <c r="G1725" s="184"/>
      <c r="H1725" s="184"/>
      <c r="I1725" s="228"/>
      <c r="K1725" s="228"/>
      <c r="M1725" s="228"/>
    </row>
    <row r="1726" spans="1:13" x14ac:dyDescent="0.2">
      <c r="A1726" s="233" t="s">
        <v>4382</v>
      </c>
      <c r="B1726" s="234">
        <v>0.82699999999999996</v>
      </c>
      <c r="C1726" s="235">
        <v>0.752</v>
      </c>
      <c r="D1726" s="236">
        <f t="shared" si="53"/>
        <v>-9.0689238210398981E-2</v>
      </c>
      <c r="E1726" s="235">
        <v>0.77200000000000002</v>
      </c>
      <c r="F1726" s="236">
        <f t="shared" si="52"/>
        <v>-6.6505441354292594E-2</v>
      </c>
      <c r="G1726" s="184"/>
      <c r="H1726" s="184"/>
      <c r="I1726" s="228"/>
      <c r="K1726" s="228"/>
      <c r="M1726" s="228"/>
    </row>
    <row r="1727" spans="1:13" x14ac:dyDescent="0.2">
      <c r="A1727" s="224" t="s">
        <v>4383</v>
      </c>
      <c r="B1727" s="225">
        <v>1.806</v>
      </c>
      <c r="C1727" s="226">
        <v>4.181</v>
      </c>
      <c r="D1727" s="227">
        <f t="shared" si="53"/>
        <v>1.3150609080841638</v>
      </c>
      <c r="E1727" s="226">
        <v>3.1669999999999998</v>
      </c>
      <c r="F1727" s="227">
        <f t="shared" si="52"/>
        <v>0.75359911406423019</v>
      </c>
      <c r="G1727" s="184"/>
      <c r="H1727" s="184"/>
      <c r="I1727" s="228"/>
      <c r="K1727" s="228"/>
      <c r="M1727" s="228"/>
    </row>
    <row r="1728" spans="1:13" x14ac:dyDescent="0.2">
      <c r="A1728" s="224" t="s">
        <v>4384</v>
      </c>
      <c r="B1728" s="225">
        <v>0.84199999999999997</v>
      </c>
      <c r="C1728" s="226">
        <v>0.72399999999999998</v>
      </c>
      <c r="D1728" s="227">
        <f t="shared" si="53"/>
        <v>-0.14014251781472686</v>
      </c>
      <c r="E1728" s="226">
        <v>0.75600000000000001</v>
      </c>
      <c r="F1728" s="227">
        <f t="shared" si="52"/>
        <v>-0.10213776722090262</v>
      </c>
      <c r="G1728" s="184"/>
      <c r="H1728" s="184"/>
      <c r="I1728" s="228"/>
      <c r="K1728" s="228"/>
      <c r="M1728" s="228"/>
    </row>
    <row r="1729" spans="1:13" x14ac:dyDescent="0.2">
      <c r="A1729" s="224" t="s">
        <v>4385</v>
      </c>
      <c r="B1729" s="225">
        <v>0.80600000000000005</v>
      </c>
      <c r="C1729" s="226">
        <v>0.68899999999999995</v>
      </c>
      <c r="D1729" s="227">
        <f t="shared" si="53"/>
        <v>-0.14516129032258074</v>
      </c>
      <c r="E1729" s="226">
        <v>0.72</v>
      </c>
      <c r="F1729" s="227">
        <f t="shared" si="52"/>
        <v>-0.1066997518610423</v>
      </c>
      <c r="G1729" s="184"/>
      <c r="H1729" s="184"/>
      <c r="I1729" s="228"/>
      <c r="K1729" s="228"/>
      <c r="M1729" s="228"/>
    </row>
    <row r="1730" spans="1:13" x14ac:dyDescent="0.2">
      <c r="A1730" s="224" t="s">
        <v>4386</v>
      </c>
      <c r="B1730" s="225">
        <v>1.9910000000000001</v>
      </c>
      <c r="C1730" s="226">
        <v>4.9470000000000001</v>
      </c>
      <c r="D1730" s="227">
        <f t="shared" si="53"/>
        <v>1.484681064791562</v>
      </c>
      <c r="E1730" s="226">
        <v>3.4929999999999999</v>
      </c>
      <c r="F1730" s="227">
        <f t="shared" si="52"/>
        <v>0.75439477649422382</v>
      </c>
      <c r="G1730" s="184"/>
      <c r="H1730" s="184"/>
      <c r="I1730" s="228"/>
      <c r="K1730" s="228"/>
      <c r="M1730" s="228"/>
    </row>
    <row r="1731" spans="1:13" x14ac:dyDescent="0.2">
      <c r="A1731" s="224" t="s">
        <v>4387</v>
      </c>
      <c r="B1731" s="225">
        <v>0.86799999999999999</v>
      </c>
      <c r="C1731" s="226">
        <v>0.79700000000000004</v>
      </c>
      <c r="D1731" s="227">
        <f t="shared" si="53"/>
        <v>-8.179723502304137E-2</v>
      </c>
      <c r="E1731" s="226">
        <v>0.81599999999999995</v>
      </c>
      <c r="F1731" s="227">
        <f t="shared" si="52"/>
        <v>-5.9907834101382562E-2</v>
      </c>
      <c r="G1731" s="184"/>
      <c r="H1731" s="184"/>
      <c r="I1731" s="228"/>
      <c r="K1731" s="228"/>
      <c r="M1731" s="228"/>
    </row>
    <row r="1732" spans="1:13" x14ac:dyDescent="0.2">
      <c r="A1732" s="224" t="s">
        <v>4388</v>
      </c>
      <c r="B1732" s="225">
        <v>0.88300000000000001</v>
      </c>
      <c r="C1732" s="226">
        <v>0.73</v>
      </c>
      <c r="D1732" s="227">
        <f t="shared" si="53"/>
        <v>-0.17327293318233294</v>
      </c>
      <c r="E1732" s="226">
        <v>0.77</v>
      </c>
      <c r="F1732" s="227">
        <f t="shared" si="52"/>
        <v>-0.12797281993204979</v>
      </c>
      <c r="G1732" s="184"/>
      <c r="H1732" s="184"/>
      <c r="I1732" s="228"/>
      <c r="K1732" s="228"/>
      <c r="M1732" s="228"/>
    </row>
    <row r="1733" spans="1:13" x14ac:dyDescent="0.2">
      <c r="A1733" s="224" t="s">
        <v>4389</v>
      </c>
      <c r="B1733" s="225">
        <v>0.78800000000000003</v>
      </c>
      <c r="C1733" s="226">
        <v>0.74</v>
      </c>
      <c r="D1733" s="227">
        <f t="shared" si="53"/>
        <v>-6.0913705583756417E-2</v>
      </c>
      <c r="E1733" s="226">
        <v>0.754</v>
      </c>
      <c r="F1733" s="227">
        <f t="shared" si="52"/>
        <v>-4.3147208121827485E-2</v>
      </c>
      <c r="G1733" s="184"/>
      <c r="H1733" s="184"/>
      <c r="I1733" s="228"/>
      <c r="K1733" s="228"/>
      <c r="M1733" s="228"/>
    </row>
    <row r="1734" spans="1:13" x14ac:dyDescent="0.2">
      <c r="A1734" s="224" t="s">
        <v>4390</v>
      </c>
      <c r="B1734" s="225">
        <v>1.637</v>
      </c>
      <c r="C1734" s="226">
        <v>1.694</v>
      </c>
      <c r="D1734" s="227">
        <f t="shared" si="53"/>
        <v>3.4819792302993147E-2</v>
      </c>
      <c r="E1734" s="226">
        <v>1.6830000000000001</v>
      </c>
      <c r="F1734" s="227">
        <f t="shared" si="52"/>
        <v>2.8100183262064871E-2</v>
      </c>
      <c r="G1734" s="184"/>
      <c r="H1734" s="184"/>
      <c r="I1734" s="228"/>
      <c r="K1734" s="228"/>
      <c r="M1734" s="228"/>
    </row>
    <row r="1735" spans="1:13" x14ac:dyDescent="0.2">
      <c r="A1735" s="224" t="s">
        <v>4391</v>
      </c>
      <c r="B1735" s="225">
        <v>0.84199999999999997</v>
      </c>
      <c r="C1735" s="226">
        <v>0.72099999999999997</v>
      </c>
      <c r="D1735" s="227">
        <f t="shared" si="53"/>
        <v>-0.1437054631828979</v>
      </c>
      <c r="E1735" s="226">
        <v>0.753</v>
      </c>
      <c r="F1735" s="227">
        <f t="shared" si="52"/>
        <v>-0.10570071258907365</v>
      </c>
      <c r="G1735" s="184"/>
      <c r="H1735" s="184"/>
      <c r="I1735" s="228"/>
      <c r="K1735" s="228"/>
      <c r="M1735" s="228"/>
    </row>
    <row r="1736" spans="1:13" x14ac:dyDescent="0.2">
      <c r="A1736" s="224" t="s">
        <v>4392</v>
      </c>
      <c r="B1736" s="225">
        <v>1.7190000000000001</v>
      </c>
      <c r="C1736" s="226">
        <v>2.9609999999999999</v>
      </c>
      <c r="D1736" s="227">
        <f t="shared" si="53"/>
        <v>0.72251308900523536</v>
      </c>
      <c r="E1736" s="226">
        <v>2.6560000000000001</v>
      </c>
      <c r="F1736" s="227">
        <f t="shared" si="52"/>
        <v>0.54508435136707378</v>
      </c>
      <c r="G1736" s="184"/>
      <c r="H1736" s="184"/>
      <c r="I1736" s="228"/>
      <c r="K1736" s="228"/>
      <c r="M1736" s="228"/>
    </row>
    <row r="1737" spans="1:13" x14ac:dyDescent="0.2">
      <c r="A1737" s="224" t="s">
        <v>4393</v>
      </c>
      <c r="B1737" s="225">
        <v>0.84199999999999997</v>
      </c>
      <c r="C1737" s="226">
        <v>0.749</v>
      </c>
      <c r="D1737" s="227">
        <f t="shared" si="53"/>
        <v>-0.11045130641330159</v>
      </c>
      <c r="E1737" s="226">
        <v>0.77400000000000002</v>
      </c>
      <c r="F1737" s="227">
        <f t="shared" si="52"/>
        <v>-8.076009501187642E-2</v>
      </c>
      <c r="G1737" s="184"/>
      <c r="H1737" s="184"/>
      <c r="I1737" s="228"/>
      <c r="K1737" s="228"/>
      <c r="M1737" s="228"/>
    </row>
    <row r="1738" spans="1:13" x14ac:dyDescent="0.2">
      <c r="A1738" s="224" t="s">
        <v>4394</v>
      </c>
      <c r="B1738" s="225">
        <v>1.6439999999999999</v>
      </c>
      <c r="C1738" s="226">
        <v>2.4630000000000001</v>
      </c>
      <c r="D1738" s="227">
        <f t="shared" si="53"/>
        <v>0.49817518248175197</v>
      </c>
      <c r="E1738" s="226">
        <v>2.2629999999999999</v>
      </c>
      <c r="F1738" s="227">
        <f t="shared" si="52"/>
        <v>0.37652068126520688</v>
      </c>
      <c r="G1738" s="184"/>
      <c r="H1738" s="184"/>
      <c r="I1738" s="228"/>
      <c r="K1738" s="228"/>
      <c r="M1738" s="228"/>
    </row>
    <row r="1739" spans="1:13" x14ac:dyDescent="0.2">
      <c r="A1739" s="224" t="s">
        <v>4395</v>
      </c>
      <c r="B1739" s="225">
        <v>0.80600000000000005</v>
      </c>
      <c r="C1739" s="226">
        <v>0.70499999999999996</v>
      </c>
      <c r="D1739" s="227">
        <f t="shared" si="53"/>
        <v>-0.1253101736972706</v>
      </c>
      <c r="E1739" s="226">
        <v>0.73199999999999998</v>
      </c>
      <c r="F1739" s="227">
        <f t="shared" ref="F1739:F1802" si="54">E1739/B1739-1</f>
        <v>-9.1811414392059643E-2</v>
      </c>
      <c r="G1739" s="184"/>
      <c r="H1739" s="184"/>
      <c r="I1739" s="228"/>
      <c r="K1739" s="228"/>
      <c r="M1739" s="228"/>
    </row>
    <row r="1740" spans="1:13" x14ac:dyDescent="0.2">
      <c r="A1740" s="224" t="s">
        <v>4396</v>
      </c>
      <c r="B1740" s="225">
        <v>0.91100000000000003</v>
      </c>
      <c r="C1740" s="226">
        <v>0.81599999999999995</v>
      </c>
      <c r="D1740" s="227">
        <f t="shared" ref="D1740:D1803" si="55">C1740/B1740-1</f>
        <v>-0.10428100987925371</v>
      </c>
      <c r="E1740" s="226">
        <v>0.84199999999999997</v>
      </c>
      <c r="F1740" s="227">
        <f t="shared" si="54"/>
        <v>-7.574094401756315E-2</v>
      </c>
      <c r="G1740" s="184"/>
      <c r="H1740" s="184"/>
      <c r="I1740" s="228"/>
      <c r="K1740" s="228"/>
      <c r="M1740" s="228"/>
    </row>
    <row r="1741" spans="1:13" x14ac:dyDescent="0.2">
      <c r="A1741" s="224" t="s">
        <v>4397</v>
      </c>
      <c r="B1741" s="225">
        <v>0.78800000000000003</v>
      </c>
      <c r="C1741" s="226">
        <v>0.69699999999999995</v>
      </c>
      <c r="D1741" s="227">
        <f t="shared" si="55"/>
        <v>-0.11548223350253817</v>
      </c>
      <c r="E1741" s="226">
        <v>0.72099999999999997</v>
      </c>
      <c r="F1741" s="227">
        <f t="shared" si="54"/>
        <v>-8.5025380710660015E-2</v>
      </c>
      <c r="G1741" s="184"/>
      <c r="H1741" s="184"/>
      <c r="I1741" s="228"/>
      <c r="K1741" s="228"/>
      <c r="M1741" s="228"/>
    </row>
    <row r="1742" spans="1:13" x14ac:dyDescent="0.2">
      <c r="A1742" s="224" t="s">
        <v>4398</v>
      </c>
      <c r="B1742" s="225">
        <v>1.5589999999999999</v>
      </c>
      <c r="C1742" s="226">
        <v>2.3199999999999998</v>
      </c>
      <c r="D1742" s="227">
        <f t="shared" si="55"/>
        <v>0.48813341885824246</v>
      </c>
      <c r="E1742" s="226">
        <v>2.1339999999999999</v>
      </c>
      <c r="F1742" s="227">
        <f t="shared" si="54"/>
        <v>0.36882617062219381</v>
      </c>
      <c r="G1742" s="184"/>
      <c r="H1742" s="184"/>
      <c r="I1742" s="228"/>
      <c r="K1742" s="228"/>
      <c r="M1742" s="228"/>
    </row>
    <row r="1743" spans="1:13" x14ac:dyDescent="0.2">
      <c r="A1743" s="224" t="s">
        <v>4399</v>
      </c>
      <c r="B1743" s="225">
        <v>0.80600000000000005</v>
      </c>
      <c r="C1743" s="226">
        <v>0.70199999999999996</v>
      </c>
      <c r="D1743" s="227">
        <f t="shared" si="55"/>
        <v>-0.12903225806451624</v>
      </c>
      <c r="E1743" s="226">
        <v>0.73</v>
      </c>
      <c r="F1743" s="227">
        <f t="shared" si="54"/>
        <v>-9.4292803970223438E-2</v>
      </c>
      <c r="G1743" s="184"/>
      <c r="H1743" s="184"/>
      <c r="I1743" s="228"/>
      <c r="K1743" s="228"/>
      <c r="M1743" s="228"/>
    </row>
    <row r="1744" spans="1:13" x14ac:dyDescent="0.2">
      <c r="A1744" s="224" t="s">
        <v>4400</v>
      </c>
      <c r="B1744" s="225">
        <v>0.80600000000000005</v>
      </c>
      <c r="C1744" s="226">
        <v>0.69</v>
      </c>
      <c r="D1744" s="227">
        <f t="shared" si="55"/>
        <v>-0.1439205955334989</v>
      </c>
      <c r="E1744" s="226">
        <v>0.72099999999999997</v>
      </c>
      <c r="F1744" s="227">
        <f t="shared" si="54"/>
        <v>-0.10545905707196035</v>
      </c>
      <c r="G1744" s="184"/>
      <c r="H1744" s="184"/>
      <c r="I1744" s="228"/>
      <c r="K1744" s="228"/>
      <c r="M1744" s="228"/>
    </row>
    <row r="1745" spans="1:13" x14ac:dyDescent="0.2">
      <c r="A1745" s="224" t="s">
        <v>4401</v>
      </c>
      <c r="B1745" s="225">
        <v>2.42</v>
      </c>
      <c r="C1745" s="226">
        <v>2.4279999999999999</v>
      </c>
      <c r="D1745" s="227">
        <f t="shared" si="55"/>
        <v>3.3057851239668423E-3</v>
      </c>
      <c r="E1745" s="226">
        <v>2.4319999999999999</v>
      </c>
      <c r="F1745" s="227">
        <f t="shared" si="54"/>
        <v>4.9586776859504855E-3</v>
      </c>
      <c r="G1745" s="184"/>
      <c r="H1745" s="184"/>
      <c r="I1745" s="228"/>
      <c r="K1745" s="228"/>
      <c r="M1745" s="228"/>
    </row>
    <row r="1746" spans="1:13" x14ac:dyDescent="0.2">
      <c r="A1746" s="224" t="s">
        <v>4402</v>
      </c>
      <c r="B1746" s="225">
        <v>0.82699999999999996</v>
      </c>
      <c r="C1746" s="226">
        <v>0.72299999999999998</v>
      </c>
      <c r="D1746" s="227">
        <f t="shared" si="55"/>
        <v>-0.12575574365175335</v>
      </c>
      <c r="E1746" s="226">
        <v>0.751</v>
      </c>
      <c r="F1746" s="227">
        <f t="shared" si="54"/>
        <v>-9.1898428053204251E-2</v>
      </c>
      <c r="G1746" s="184"/>
      <c r="H1746" s="184"/>
      <c r="I1746" s="228"/>
      <c r="K1746" s="228"/>
      <c r="M1746" s="228"/>
    </row>
    <row r="1747" spans="1:13" x14ac:dyDescent="0.2">
      <c r="A1747" s="224" t="s">
        <v>4403</v>
      </c>
      <c r="B1747" s="225">
        <v>0.78800000000000003</v>
      </c>
      <c r="C1747" s="226">
        <v>0.70899999999999996</v>
      </c>
      <c r="D1747" s="227">
        <f t="shared" si="55"/>
        <v>-0.10025380710659904</v>
      </c>
      <c r="E1747" s="226">
        <v>0.73</v>
      </c>
      <c r="F1747" s="227">
        <f t="shared" si="54"/>
        <v>-7.3604060913705638E-2</v>
      </c>
      <c r="G1747" s="184"/>
      <c r="H1747" s="184"/>
      <c r="I1747" s="228"/>
      <c r="K1747" s="228"/>
      <c r="M1747" s="228"/>
    </row>
    <row r="1748" spans="1:13" x14ac:dyDescent="0.2">
      <c r="A1748" s="224" t="s">
        <v>4404</v>
      </c>
      <c r="B1748" s="225">
        <v>1.2829999999999999</v>
      </c>
      <c r="C1748" s="226">
        <v>0.72299999999999998</v>
      </c>
      <c r="D1748" s="227">
        <f t="shared" si="55"/>
        <v>-0.43647700701480907</v>
      </c>
      <c r="E1748" s="226">
        <v>0.86499999999999999</v>
      </c>
      <c r="F1748" s="227">
        <f t="shared" si="54"/>
        <v>-0.32579890880748241</v>
      </c>
      <c r="G1748" s="184"/>
      <c r="H1748" s="184"/>
      <c r="I1748" s="228"/>
      <c r="K1748" s="228"/>
      <c r="M1748" s="228"/>
    </row>
    <row r="1749" spans="1:13" x14ac:dyDescent="0.2">
      <c r="A1749" s="224" t="s">
        <v>4405</v>
      </c>
      <c r="B1749" s="225">
        <v>2.42</v>
      </c>
      <c r="C1749" s="226">
        <v>2.415</v>
      </c>
      <c r="D1749" s="227">
        <f t="shared" si="55"/>
        <v>-2.0661157024792765E-3</v>
      </c>
      <c r="E1749" s="226">
        <v>2.4220000000000002</v>
      </c>
      <c r="F1749" s="227">
        <f t="shared" si="54"/>
        <v>8.2644628099193262E-4</v>
      </c>
      <c r="G1749" s="184"/>
      <c r="H1749" s="184"/>
      <c r="I1749" s="228"/>
      <c r="K1749" s="228"/>
      <c r="M1749" s="228"/>
    </row>
    <row r="1750" spans="1:13" x14ac:dyDescent="0.2">
      <c r="A1750" s="224" t="s">
        <v>4406</v>
      </c>
      <c r="B1750" s="225">
        <v>1.806</v>
      </c>
      <c r="C1750" s="226">
        <v>3.0219999999999998</v>
      </c>
      <c r="D1750" s="227">
        <f t="shared" si="55"/>
        <v>0.67331118493909181</v>
      </c>
      <c r="E1750" s="226">
        <v>2.7240000000000002</v>
      </c>
      <c r="F1750" s="227">
        <f t="shared" si="54"/>
        <v>0.50830564784053167</v>
      </c>
      <c r="G1750" s="184"/>
      <c r="H1750" s="184"/>
      <c r="I1750" s="228"/>
      <c r="K1750" s="228"/>
      <c r="M1750" s="228"/>
    </row>
    <row r="1751" spans="1:13" x14ac:dyDescent="0.2">
      <c r="A1751" s="224" t="s">
        <v>4407</v>
      </c>
      <c r="B1751" s="225">
        <v>1.806</v>
      </c>
      <c r="C1751" s="226">
        <v>3.544</v>
      </c>
      <c r="D1751" s="227">
        <f t="shared" si="55"/>
        <v>0.96234772978959016</v>
      </c>
      <c r="E1751" s="226">
        <v>3.117</v>
      </c>
      <c r="F1751" s="227">
        <f t="shared" si="54"/>
        <v>0.7259136212624584</v>
      </c>
      <c r="G1751" s="184"/>
      <c r="H1751" s="184"/>
      <c r="I1751" s="228"/>
      <c r="K1751" s="228"/>
      <c r="M1751" s="228"/>
    </row>
    <row r="1752" spans="1:13" x14ac:dyDescent="0.2">
      <c r="A1752" s="224" t="s">
        <v>4408</v>
      </c>
      <c r="B1752" s="225">
        <v>0.82699999999999996</v>
      </c>
      <c r="C1752" s="226">
        <v>0.69499999999999995</v>
      </c>
      <c r="D1752" s="227">
        <f t="shared" si="55"/>
        <v>-0.15961305925030234</v>
      </c>
      <c r="E1752" s="226">
        <v>0.73</v>
      </c>
      <c r="F1752" s="227">
        <f t="shared" si="54"/>
        <v>-0.11729141475211602</v>
      </c>
      <c r="G1752" s="184"/>
      <c r="H1752" s="184"/>
      <c r="I1752" s="228"/>
      <c r="K1752" s="228"/>
      <c r="M1752" s="228"/>
    </row>
    <row r="1753" spans="1:13" x14ac:dyDescent="0.2">
      <c r="A1753" s="224" t="s">
        <v>4409</v>
      </c>
      <c r="B1753" s="225">
        <v>0.80200000000000005</v>
      </c>
      <c r="C1753" s="226">
        <v>0.69599999999999995</v>
      </c>
      <c r="D1753" s="227">
        <f t="shared" si="55"/>
        <v>-0.13216957605985047</v>
      </c>
      <c r="E1753" s="226">
        <v>0.72399999999999998</v>
      </c>
      <c r="F1753" s="227">
        <f t="shared" si="54"/>
        <v>-9.7256857855361645E-2</v>
      </c>
      <c r="G1753" s="184"/>
      <c r="H1753" s="184"/>
      <c r="I1753" s="228"/>
      <c r="K1753" s="228"/>
      <c r="M1753" s="228"/>
    </row>
    <row r="1754" spans="1:13" x14ac:dyDescent="0.2">
      <c r="A1754" s="224" t="s">
        <v>4410</v>
      </c>
      <c r="B1754" s="225">
        <v>0.84199999999999997</v>
      </c>
      <c r="C1754" s="226">
        <v>0.74099999999999999</v>
      </c>
      <c r="D1754" s="227">
        <f t="shared" si="55"/>
        <v>-0.11995249406175768</v>
      </c>
      <c r="E1754" s="226">
        <v>0.76800000000000002</v>
      </c>
      <c r="F1754" s="227">
        <f t="shared" si="54"/>
        <v>-8.7885985748218487E-2</v>
      </c>
      <c r="G1754" s="184"/>
      <c r="H1754" s="184"/>
      <c r="I1754" s="228"/>
      <c r="K1754" s="228"/>
      <c r="M1754" s="228"/>
    </row>
    <row r="1755" spans="1:13" x14ac:dyDescent="0.2">
      <c r="A1755" s="224" t="s">
        <v>4411</v>
      </c>
      <c r="B1755" s="225">
        <v>0.84199999999999997</v>
      </c>
      <c r="C1755" s="226">
        <v>0.71899999999999997</v>
      </c>
      <c r="D1755" s="227">
        <f t="shared" si="55"/>
        <v>-0.14608076009501192</v>
      </c>
      <c r="E1755" s="226">
        <v>0.752</v>
      </c>
      <c r="F1755" s="227">
        <f t="shared" si="54"/>
        <v>-0.10688836104513055</v>
      </c>
      <c r="G1755" s="184"/>
      <c r="H1755" s="184"/>
      <c r="I1755" s="228"/>
      <c r="K1755" s="228"/>
      <c r="M1755" s="228"/>
    </row>
    <row r="1756" spans="1:13" x14ac:dyDescent="0.2">
      <c r="A1756" s="224" t="s">
        <v>4412</v>
      </c>
      <c r="B1756" s="225">
        <v>0.80200000000000005</v>
      </c>
      <c r="C1756" s="226">
        <v>0.71</v>
      </c>
      <c r="D1756" s="227">
        <f t="shared" si="55"/>
        <v>-0.11471321695760606</v>
      </c>
      <c r="E1756" s="226">
        <v>0.73399999999999999</v>
      </c>
      <c r="F1756" s="227">
        <f t="shared" si="54"/>
        <v>-8.4788029925187081E-2</v>
      </c>
      <c r="G1756" s="184"/>
      <c r="H1756" s="184"/>
      <c r="I1756" s="228"/>
      <c r="K1756" s="228"/>
      <c r="M1756" s="228"/>
    </row>
    <row r="1757" spans="1:13" x14ac:dyDescent="0.2">
      <c r="A1757" s="224" t="s">
        <v>4413</v>
      </c>
      <c r="B1757" s="225">
        <v>0.80200000000000005</v>
      </c>
      <c r="C1757" s="226">
        <v>0.68100000000000005</v>
      </c>
      <c r="D1757" s="227">
        <f t="shared" si="55"/>
        <v>-0.1508728179551122</v>
      </c>
      <c r="E1757" s="226">
        <v>0.71299999999999997</v>
      </c>
      <c r="F1757" s="227">
        <f t="shared" si="54"/>
        <v>-0.11097256857855375</v>
      </c>
      <c r="G1757" s="184"/>
      <c r="H1757" s="184"/>
      <c r="I1757" s="228"/>
      <c r="K1757" s="228"/>
      <c r="M1757" s="228"/>
    </row>
    <row r="1758" spans="1:13" x14ac:dyDescent="0.2">
      <c r="A1758" s="224" t="s">
        <v>4414</v>
      </c>
      <c r="B1758" s="225">
        <v>0.84199999999999997</v>
      </c>
      <c r="C1758" s="226">
        <v>0.72699999999999998</v>
      </c>
      <c r="D1758" s="227">
        <f t="shared" si="55"/>
        <v>-0.13657957244655583</v>
      </c>
      <c r="E1758" s="226">
        <v>0.75700000000000001</v>
      </c>
      <c r="F1758" s="227">
        <f t="shared" si="54"/>
        <v>-0.10095011876484561</v>
      </c>
      <c r="G1758" s="184"/>
      <c r="H1758" s="184"/>
      <c r="I1758" s="228"/>
      <c r="K1758" s="228"/>
      <c r="M1758" s="228"/>
    </row>
    <row r="1759" spans="1:13" x14ac:dyDescent="0.2">
      <c r="A1759" s="224" t="s">
        <v>4415</v>
      </c>
      <c r="B1759" s="225">
        <v>0.84199999999999997</v>
      </c>
      <c r="C1759" s="226">
        <v>0.73099999999999998</v>
      </c>
      <c r="D1759" s="227">
        <f t="shared" si="55"/>
        <v>-0.13182897862232779</v>
      </c>
      <c r="E1759" s="226">
        <v>0.76</v>
      </c>
      <c r="F1759" s="227">
        <f t="shared" si="54"/>
        <v>-9.7387173396674576E-2</v>
      </c>
      <c r="G1759" s="184"/>
      <c r="H1759" s="184"/>
      <c r="I1759" s="228"/>
      <c r="K1759" s="228"/>
      <c r="M1759" s="228"/>
    </row>
    <row r="1760" spans="1:13" x14ac:dyDescent="0.2">
      <c r="A1760" s="224" t="s">
        <v>4416</v>
      </c>
      <c r="B1760" s="225">
        <v>0.84099999999999997</v>
      </c>
      <c r="C1760" s="226">
        <v>0.77400000000000002</v>
      </c>
      <c r="D1760" s="227">
        <f t="shared" si="55"/>
        <v>-7.966706302021398E-2</v>
      </c>
      <c r="E1760" s="226">
        <v>0.79200000000000004</v>
      </c>
      <c r="F1760" s="227">
        <f t="shared" si="54"/>
        <v>-5.8263971462544473E-2</v>
      </c>
      <c r="G1760" s="184"/>
      <c r="H1760" s="184"/>
      <c r="I1760" s="228"/>
      <c r="K1760" s="228"/>
      <c r="M1760" s="228"/>
    </row>
    <row r="1761" spans="1:13" x14ac:dyDescent="0.2">
      <c r="A1761" s="224" t="s">
        <v>4417</v>
      </c>
      <c r="B1761" s="225">
        <v>0.92700000000000005</v>
      </c>
      <c r="C1761" s="226">
        <v>0.754</v>
      </c>
      <c r="D1761" s="227">
        <f t="shared" si="55"/>
        <v>-0.18662351672060418</v>
      </c>
      <c r="E1761" s="226">
        <v>0.79900000000000004</v>
      </c>
      <c r="F1761" s="227">
        <f t="shared" si="54"/>
        <v>-0.13807982740021574</v>
      </c>
      <c r="G1761" s="184"/>
      <c r="H1761" s="184"/>
      <c r="I1761" s="228"/>
      <c r="K1761" s="228"/>
      <c r="M1761" s="228"/>
    </row>
    <row r="1762" spans="1:13" x14ac:dyDescent="0.2">
      <c r="A1762" s="224" t="s">
        <v>4418</v>
      </c>
      <c r="B1762" s="225">
        <v>0.84199999999999997</v>
      </c>
      <c r="C1762" s="226">
        <v>0.81799999999999995</v>
      </c>
      <c r="D1762" s="227">
        <f t="shared" si="55"/>
        <v>-2.8503562945368155E-2</v>
      </c>
      <c r="E1762" s="226">
        <v>0.82599999999999996</v>
      </c>
      <c r="F1762" s="227">
        <f t="shared" si="54"/>
        <v>-1.9002375296912177E-2</v>
      </c>
      <c r="G1762" s="184"/>
      <c r="H1762" s="184"/>
      <c r="I1762" s="228"/>
      <c r="K1762" s="228"/>
      <c r="M1762" s="228"/>
    </row>
    <row r="1763" spans="1:13" x14ac:dyDescent="0.2">
      <c r="A1763" s="224" t="s">
        <v>4419</v>
      </c>
      <c r="B1763" s="225">
        <v>1.637</v>
      </c>
      <c r="C1763" s="226">
        <v>1.8540000000000001</v>
      </c>
      <c r="D1763" s="227">
        <f t="shared" si="55"/>
        <v>0.13255956017104453</v>
      </c>
      <c r="E1763" s="226">
        <v>1.804</v>
      </c>
      <c r="F1763" s="227">
        <f t="shared" si="54"/>
        <v>0.10201588271227857</v>
      </c>
      <c r="G1763" s="184"/>
      <c r="H1763" s="184"/>
      <c r="I1763" s="228"/>
      <c r="K1763" s="228"/>
      <c r="M1763" s="228"/>
    </row>
    <row r="1764" spans="1:13" x14ac:dyDescent="0.2">
      <c r="A1764" s="224" t="s">
        <v>4420</v>
      </c>
      <c r="B1764" s="225">
        <v>0.91100000000000003</v>
      </c>
      <c r="C1764" s="226">
        <v>0.77700000000000002</v>
      </c>
      <c r="D1764" s="227">
        <f t="shared" si="55"/>
        <v>-0.14709110867178921</v>
      </c>
      <c r="E1764" s="226">
        <v>0.81200000000000006</v>
      </c>
      <c r="F1764" s="227">
        <f t="shared" si="54"/>
        <v>-0.10867178924259058</v>
      </c>
      <c r="G1764" s="184"/>
      <c r="H1764" s="184"/>
      <c r="I1764" s="228"/>
      <c r="K1764" s="228"/>
      <c r="M1764" s="228"/>
    </row>
    <row r="1765" spans="1:13" x14ac:dyDescent="0.2">
      <c r="A1765" s="224" t="s">
        <v>4421</v>
      </c>
      <c r="B1765" s="225">
        <v>0.80600000000000005</v>
      </c>
      <c r="C1765" s="226">
        <v>0.66200000000000003</v>
      </c>
      <c r="D1765" s="227">
        <f t="shared" si="55"/>
        <v>-0.17866004962779158</v>
      </c>
      <c r="E1765" s="226">
        <v>0.69899999999999995</v>
      </c>
      <c r="F1765" s="227">
        <f t="shared" si="54"/>
        <v>-0.13275434243176187</v>
      </c>
      <c r="G1765" s="184"/>
      <c r="H1765" s="184"/>
      <c r="I1765" s="228"/>
      <c r="K1765" s="228"/>
      <c r="M1765" s="228"/>
    </row>
    <row r="1766" spans="1:13" x14ac:dyDescent="0.2">
      <c r="A1766" s="224" t="s">
        <v>4422</v>
      </c>
      <c r="B1766" s="225">
        <v>0.80200000000000005</v>
      </c>
      <c r="C1766" s="226">
        <v>0.68200000000000005</v>
      </c>
      <c r="D1766" s="227">
        <f t="shared" si="55"/>
        <v>-0.14962593516209477</v>
      </c>
      <c r="E1766" s="226">
        <v>0.71399999999999997</v>
      </c>
      <c r="F1766" s="227">
        <f t="shared" si="54"/>
        <v>-0.10972568578553621</v>
      </c>
      <c r="G1766" s="184"/>
      <c r="H1766" s="184"/>
      <c r="I1766" s="228"/>
      <c r="K1766" s="228"/>
      <c r="M1766" s="228"/>
    </row>
    <row r="1767" spans="1:13" x14ac:dyDescent="0.2">
      <c r="A1767" s="224" t="s">
        <v>4423</v>
      </c>
      <c r="B1767" s="225">
        <v>0.80200000000000005</v>
      </c>
      <c r="C1767" s="226">
        <v>0.64800000000000002</v>
      </c>
      <c r="D1767" s="227">
        <f t="shared" si="55"/>
        <v>-0.19201995012468831</v>
      </c>
      <c r="E1767" s="226">
        <v>0.68799999999999994</v>
      </c>
      <c r="F1767" s="227">
        <f t="shared" si="54"/>
        <v>-0.14214463840399016</v>
      </c>
      <c r="G1767" s="184"/>
      <c r="H1767" s="184"/>
      <c r="I1767" s="228"/>
      <c r="K1767" s="228"/>
      <c r="M1767" s="228"/>
    </row>
    <row r="1768" spans="1:13" x14ac:dyDescent="0.2">
      <c r="A1768" s="224" t="s">
        <v>4424</v>
      </c>
      <c r="B1768" s="225">
        <v>1.2829999999999999</v>
      </c>
      <c r="C1768" s="226">
        <v>0.95699999999999996</v>
      </c>
      <c r="D1768" s="227">
        <f t="shared" si="55"/>
        <v>-0.25409197194076383</v>
      </c>
      <c r="E1768" s="226">
        <v>1.0409999999999999</v>
      </c>
      <c r="F1768" s="227">
        <f t="shared" si="54"/>
        <v>-0.18862042088854247</v>
      </c>
      <c r="G1768" s="184"/>
      <c r="H1768" s="184"/>
      <c r="I1768" s="228"/>
      <c r="K1768" s="228"/>
      <c r="M1768" s="228"/>
    </row>
    <row r="1769" spans="1:13" x14ac:dyDescent="0.2">
      <c r="A1769" s="237" t="s">
        <v>4425</v>
      </c>
      <c r="B1769" s="225">
        <v>1.8959999999999999</v>
      </c>
      <c r="C1769" s="226">
        <v>2.7410000000000001</v>
      </c>
      <c r="D1769" s="227">
        <f t="shared" si="55"/>
        <v>0.44567510548523215</v>
      </c>
      <c r="E1769" s="226">
        <v>2.536</v>
      </c>
      <c r="F1769" s="227">
        <f t="shared" si="54"/>
        <v>0.33755274261603385</v>
      </c>
      <c r="G1769" s="184"/>
      <c r="H1769" s="184"/>
      <c r="I1769" s="228"/>
      <c r="K1769" s="228"/>
      <c r="M1769" s="228"/>
    </row>
    <row r="1770" spans="1:13" x14ac:dyDescent="0.2">
      <c r="A1770" s="224" t="s">
        <v>4426</v>
      </c>
      <c r="B1770" s="225">
        <v>1.4139999999999999</v>
      </c>
      <c r="C1770" s="226">
        <v>1.954</v>
      </c>
      <c r="D1770" s="227">
        <f t="shared" si="55"/>
        <v>0.38189533239038198</v>
      </c>
      <c r="E1770" s="226">
        <v>1.8240000000000001</v>
      </c>
      <c r="F1770" s="227">
        <f t="shared" si="54"/>
        <v>0.28995756718529009</v>
      </c>
      <c r="G1770" s="184"/>
      <c r="H1770" s="184"/>
      <c r="I1770" s="228"/>
      <c r="K1770" s="228"/>
      <c r="M1770" s="228"/>
    </row>
    <row r="1771" spans="1:13" x14ac:dyDescent="0.2">
      <c r="A1771" s="224" t="s">
        <v>4427</v>
      </c>
      <c r="B1771" s="225">
        <v>1.8959999999999999</v>
      </c>
      <c r="C1771" s="226">
        <v>2.7410000000000001</v>
      </c>
      <c r="D1771" s="227">
        <f t="shared" si="55"/>
        <v>0.44567510548523215</v>
      </c>
      <c r="E1771" s="226">
        <v>2.536</v>
      </c>
      <c r="F1771" s="227">
        <f t="shared" si="54"/>
        <v>0.33755274261603385</v>
      </c>
      <c r="G1771" s="184"/>
      <c r="H1771" s="184"/>
      <c r="I1771" s="228"/>
      <c r="K1771" s="228"/>
      <c r="M1771" s="228"/>
    </row>
    <row r="1772" spans="1:13" x14ac:dyDescent="0.2">
      <c r="A1772" s="224" t="s">
        <v>4428</v>
      </c>
      <c r="B1772" s="225">
        <v>0.82699999999999996</v>
      </c>
      <c r="C1772" s="226">
        <v>0.748</v>
      </c>
      <c r="D1772" s="227">
        <f t="shared" si="55"/>
        <v>-9.5525997581620281E-2</v>
      </c>
      <c r="E1772" s="226">
        <v>0.76900000000000002</v>
      </c>
      <c r="F1772" s="227">
        <f t="shared" si="54"/>
        <v>-7.0133010882708513E-2</v>
      </c>
      <c r="G1772" s="184"/>
      <c r="H1772" s="184"/>
      <c r="I1772" s="228"/>
      <c r="K1772" s="228"/>
      <c r="M1772" s="228"/>
    </row>
    <row r="1773" spans="1:13" x14ac:dyDescent="0.2">
      <c r="A1773" s="224" t="s">
        <v>4429</v>
      </c>
      <c r="B1773" s="225">
        <v>1.5589999999999999</v>
      </c>
      <c r="C1773" s="226">
        <v>1.8759999999999999</v>
      </c>
      <c r="D1773" s="227">
        <f t="shared" si="55"/>
        <v>0.20333547145606157</v>
      </c>
      <c r="E1773" s="226">
        <v>1.8009999999999999</v>
      </c>
      <c r="F1773" s="227">
        <f t="shared" si="54"/>
        <v>0.15522771007055813</v>
      </c>
      <c r="G1773" s="184"/>
      <c r="H1773" s="184"/>
      <c r="I1773" s="228"/>
      <c r="K1773" s="228"/>
      <c r="M1773" s="228"/>
    </row>
    <row r="1774" spans="1:13" x14ac:dyDescent="0.2">
      <c r="A1774" s="229" t="s">
        <v>4430</v>
      </c>
      <c r="B1774" s="230">
        <v>0.80600000000000005</v>
      </c>
      <c r="C1774" s="231">
        <v>0.65800000000000003</v>
      </c>
      <c r="D1774" s="232">
        <f t="shared" si="55"/>
        <v>-0.18362282878411917</v>
      </c>
      <c r="E1774" s="231">
        <v>0.69599999999999995</v>
      </c>
      <c r="F1774" s="232">
        <f t="shared" si="54"/>
        <v>-0.13647642679900751</v>
      </c>
      <c r="G1774" s="184"/>
      <c r="H1774" s="184"/>
      <c r="I1774" s="228"/>
      <c r="K1774" s="228"/>
      <c r="M1774" s="228"/>
    </row>
    <row r="1775" spans="1:13" x14ac:dyDescent="0.2">
      <c r="A1775" s="224" t="s">
        <v>4431</v>
      </c>
      <c r="B1775" s="225">
        <v>0.80600000000000005</v>
      </c>
      <c r="C1775" s="226">
        <v>0.67</v>
      </c>
      <c r="D1775" s="227">
        <f t="shared" si="55"/>
        <v>-0.16873449131513651</v>
      </c>
      <c r="E1775" s="226">
        <v>0.70599999999999996</v>
      </c>
      <c r="F1775" s="236">
        <f t="shared" si="54"/>
        <v>-0.12406947890818865</v>
      </c>
      <c r="G1775" s="184"/>
      <c r="H1775" s="184"/>
      <c r="I1775" s="228"/>
      <c r="K1775" s="228"/>
      <c r="M1775" s="228"/>
    </row>
    <row r="1776" spans="1:13" x14ac:dyDescent="0.2">
      <c r="A1776" s="224" t="s">
        <v>4432</v>
      </c>
      <c r="B1776" s="225">
        <v>0.80600000000000005</v>
      </c>
      <c r="C1776" s="226">
        <v>0.65800000000000003</v>
      </c>
      <c r="D1776" s="227">
        <f t="shared" si="55"/>
        <v>-0.18362282878411917</v>
      </c>
      <c r="E1776" s="226">
        <v>0.69599999999999995</v>
      </c>
      <c r="F1776" s="227">
        <f t="shared" si="54"/>
        <v>-0.13647642679900751</v>
      </c>
      <c r="G1776" s="184"/>
      <c r="H1776" s="184"/>
      <c r="I1776" s="228"/>
      <c r="K1776" s="228"/>
      <c r="M1776" s="228"/>
    </row>
    <row r="1777" spans="1:13" x14ac:dyDescent="0.2">
      <c r="A1777" s="224" t="s">
        <v>4433</v>
      </c>
      <c r="B1777" s="225">
        <v>1.8959999999999999</v>
      </c>
      <c r="C1777" s="226">
        <v>4.2370000000000001</v>
      </c>
      <c r="D1777" s="227">
        <f t="shared" si="55"/>
        <v>1.234704641350211</v>
      </c>
      <c r="E1777" s="226">
        <v>3.327</v>
      </c>
      <c r="F1777" s="227">
        <f t="shared" si="54"/>
        <v>0.754746835443038</v>
      </c>
      <c r="G1777" s="184"/>
      <c r="H1777" s="184"/>
      <c r="I1777" s="228"/>
      <c r="K1777" s="228"/>
      <c r="M1777" s="228"/>
    </row>
    <row r="1778" spans="1:13" x14ac:dyDescent="0.2">
      <c r="A1778" s="224" t="s">
        <v>4434</v>
      </c>
      <c r="B1778" s="225">
        <v>0.80100000000000005</v>
      </c>
      <c r="C1778" s="226">
        <v>0.72899999999999998</v>
      </c>
      <c r="D1778" s="227">
        <f t="shared" si="55"/>
        <v>-8.9887640449438311E-2</v>
      </c>
      <c r="E1778" s="226">
        <v>0.749</v>
      </c>
      <c r="F1778" s="227">
        <f t="shared" si="54"/>
        <v>-6.4918851435705416E-2</v>
      </c>
      <c r="G1778" s="184"/>
      <c r="H1778" s="184"/>
      <c r="I1778" s="228"/>
      <c r="K1778" s="228"/>
      <c r="M1778" s="228"/>
    </row>
    <row r="1779" spans="1:13" x14ac:dyDescent="0.2">
      <c r="A1779" s="224" t="s">
        <v>4435</v>
      </c>
      <c r="B1779" s="225">
        <v>0.79500000000000004</v>
      </c>
      <c r="C1779" s="226">
        <v>0.72899999999999998</v>
      </c>
      <c r="D1779" s="227">
        <f t="shared" si="55"/>
        <v>-8.3018867924528394E-2</v>
      </c>
      <c r="E1779" s="226">
        <v>0.747</v>
      </c>
      <c r="F1779" s="227">
        <f t="shared" si="54"/>
        <v>-6.0377358490566135E-2</v>
      </c>
      <c r="G1779" s="184"/>
      <c r="H1779" s="184"/>
      <c r="I1779" s="228"/>
      <c r="K1779" s="228"/>
      <c r="M1779" s="228"/>
    </row>
    <row r="1780" spans="1:13" x14ac:dyDescent="0.2">
      <c r="A1780" s="224" t="s">
        <v>4436</v>
      </c>
      <c r="B1780" s="225">
        <v>0.80200000000000005</v>
      </c>
      <c r="C1780" s="226">
        <v>0.71199999999999997</v>
      </c>
      <c r="D1780" s="227">
        <f t="shared" si="55"/>
        <v>-0.11221945137157119</v>
      </c>
      <c r="E1780" s="226">
        <v>0.73599999999999999</v>
      </c>
      <c r="F1780" s="227">
        <f t="shared" si="54"/>
        <v>-8.2294264339152212E-2</v>
      </c>
      <c r="G1780" s="184"/>
      <c r="H1780" s="184"/>
      <c r="I1780" s="228"/>
      <c r="K1780" s="228"/>
      <c r="M1780" s="228"/>
    </row>
    <row r="1781" spans="1:13" x14ac:dyDescent="0.2">
      <c r="A1781" s="224" t="s">
        <v>4437</v>
      </c>
      <c r="B1781" s="225">
        <v>1.7190000000000001</v>
      </c>
      <c r="C1781" s="226">
        <v>3.02</v>
      </c>
      <c r="D1781" s="227">
        <f t="shared" si="55"/>
        <v>0.75683536940081431</v>
      </c>
      <c r="E1781" s="226">
        <v>2.7010000000000001</v>
      </c>
      <c r="F1781" s="227">
        <f t="shared" si="54"/>
        <v>0.57126236183827794</v>
      </c>
      <c r="G1781" s="184"/>
      <c r="H1781" s="184"/>
      <c r="I1781" s="228"/>
      <c r="K1781" s="228"/>
      <c r="M1781" s="228"/>
    </row>
    <row r="1782" spans="1:13" x14ac:dyDescent="0.2">
      <c r="A1782" s="224" t="s">
        <v>4438</v>
      </c>
      <c r="B1782" s="225">
        <v>0.84599999999999997</v>
      </c>
      <c r="C1782" s="226">
        <v>1.115</v>
      </c>
      <c r="D1782" s="227">
        <f t="shared" si="55"/>
        <v>0.31796690307328612</v>
      </c>
      <c r="E1782" s="226">
        <v>1.05</v>
      </c>
      <c r="F1782" s="227">
        <f t="shared" si="54"/>
        <v>0.24113475177304977</v>
      </c>
      <c r="G1782" s="184"/>
      <c r="H1782" s="184"/>
      <c r="I1782" s="228"/>
      <c r="K1782" s="228"/>
      <c r="M1782" s="228"/>
    </row>
    <row r="1783" spans="1:13" x14ac:dyDescent="0.2">
      <c r="A1783" s="224" t="s">
        <v>4439</v>
      </c>
      <c r="B1783" s="225">
        <v>0.92700000000000005</v>
      </c>
      <c r="C1783" s="226">
        <v>0.73</v>
      </c>
      <c r="D1783" s="227">
        <f t="shared" si="55"/>
        <v>-0.21251348435814466</v>
      </c>
      <c r="E1783" s="226">
        <v>0.78100000000000003</v>
      </c>
      <c r="F1783" s="227">
        <f t="shared" si="54"/>
        <v>-0.15749730312837107</v>
      </c>
      <c r="G1783" s="184"/>
      <c r="H1783" s="184"/>
      <c r="I1783" s="228"/>
      <c r="K1783" s="228"/>
      <c r="M1783" s="228"/>
    </row>
    <row r="1784" spans="1:13" x14ac:dyDescent="0.2">
      <c r="A1784" s="224" t="s">
        <v>4440</v>
      </c>
      <c r="B1784" s="225">
        <v>0.92700000000000005</v>
      </c>
      <c r="C1784" s="226">
        <v>0.98199999999999998</v>
      </c>
      <c r="D1784" s="227">
        <f t="shared" si="55"/>
        <v>5.9331175836030203E-2</v>
      </c>
      <c r="E1784" s="226">
        <v>0.97</v>
      </c>
      <c r="F1784" s="227">
        <f t="shared" si="54"/>
        <v>4.6386192017259908E-2</v>
      </c>
      <c r="G1784" s="184"/>
      <c r="H1784" s="184"/>
      <c r="I1784" s="228"/>
      <c r="K1784" s="228"/>
      <c r="M1784" s="228"/>
    </row>
    <row r="1785" spans="1:13" x14ac:dyDescent="0.2">
      <c r="A1785" s="224" t="s">
        <v>4441</v>
      </c>
      <c r="B1785" s="225">
        <v>0.78800000000000003</v>
      </c>
      <c r="C1785" s="226">
        <v>0.73199999999999998</v>
      </c>
      <c r="D1785" s="227">
        <f t="shared" si="55"/>
        <v>-7.1065989847715838E-2</v>
      </c>
      <c r="E1785" s="226">
        <v>0.748</v>
      </c>
      <c r="F1785" s="227">
        <f t="shared" si="54"/>
        <v>-5.0761421319796995E-2</v>
      </c>
      <c r="G1785" s="184"/>
      <c r="H1785" s="184"/>
      <c r="I1785" s="228"/>
      <c r="K1785" s="228"/>
      <c r="M1785" s="228"/>
    </row>
    <row r="1786" spans="1:13" x14ac:dyDescent="0.2">
      <c r="A1786" s="224" t="s">
        <v>4442</v>
      </c>
      <c r="B1786" s="225">
        <v>1.806</v>
      </c>
      <c r="C1786" s="226">
        <v>2.915</v>
      </c>
      <c r="D1786" s="227">
        <f t="shared" si="55"/>
        <v>0.61406423034330015</v>
      </c>
      <c r="E1786" s="226">
        <v>2.6440000000000001</v>
      </c>
      <c r="F1786" s="227">
        <f t="shared" si="54"/>
        <v>0.46400885935769653</v>
      </c>
      <c r="G1786" s="184"/>
      <c r="H1786" s="184"/>
      <c r="I1786" s="228"/>
      <c r="K1786" s="228"/>
      <c r="M1786" s="228"/>
    </row>
    <row r="1787" spans="1:13" x14ac:dyDescent="0.2">
      <c r="A1787" s="224" t="s">
        <v>4443</v>
      </c>
      <c r="B1787" s="225">
        <v>0.80600000000000005</v>
      </c>
      <c r="C1787" s="226">
        <v>0.66400000000000003</v>
      </c>
      <c r="D1787" s="227">
        <f t="shared" si="55"/>
        <v>-0.17617866004962779</v>
      </c>
      <c r="E1787" s="226">
        <v>0.70099999999999996</v>
      </c>
      <c r="F1787" s="227">
        <f t="shared" si="54"/>
        <v>-0.13027295285359808</v>
      </c>
      <c r="G1787" s="184"/>
      <c r="H1787" s="184"/>
      <c r="I1787" s="228"/>
      <c r="K1787" s="228"/>
      <c r="M1787" s="228"/>
    </row>
    <row r="1788" spans="1:13" x14ac:dyDescent="0.2">
      <c r="A1788" s="224" t="s">
        <v>4444</v>
      </c>
      <c r="B1788" s="225">
        <v>0.80200000000000005</v>
      </c>
      <c r="C1788" s="226">
        <v>0.71899999999999997</v>
      </c>
      <c r="D1788" s="227">
        <f t="shared" si="55"/>
        <v>-0.10349127182044893</v>
      </c>
      <c r="E1788" s="226">
        <v>0.74199999999999999</v>
      </c>
      <c r="F1788" s="227">
        <f t="shared" si="54"/>
        <v>-7.4812967581047496E-2</v>
      </c>
      <c r="G1788" s="184"/>
      <c r="H1788" s="184"/>
      <c r="I1788" s="228"/>
      <c r="K1788" s="228"/>
      <c r="M1788" s="228"/>
    </row>
    <row r="1789" spans="1:13" x14ac:dyDescent="0.2">
      <c r="A1789" s="224" t="s">
        <v>4445</v>
      </c>
      <c r="B1789" s="225">
        <v>0.746</v>
      </c>
      <c r="C1789" s="226">
        <v>0.60599999999999998</v>
      </c>
      <c r="D1789" s="227">
        <f t="shared" si="55"/>
        <v>-0.18766756032171583</v>
      </c>
      <c r="E1789" s="226">
        <v>0.64200000000000002</v>
      </c>
      <c r="F1789" s="227">
        <f t="shared" si="54"/>
        <v>-0.1394101876675603</v>
      </c>
      <c r="G1789" s="184"/>
      <c r="H1789" s="184"/>
      <c r="I1789" s="228"/>
      <c r="K1789" s="228"/>
      <c r="M1789" s="228"/>
    </row>
    <row r="1790" spans="1:13" x14ac:dyDescent="0.2">
      <c r="A1790" s="224" t="s">
        <v>4446</v>
      </c>
      <c r="B1790" s="225">
        <v>1.216</v>
      </c>
      <c r="C1790" s="226">
        <v>1.1100000000000001</v>
      </c>
      <c r="D1790" s="227">
        <f t="shared" si="55"/>
        <v>-8.7171052631578871E-2</v>
      </c>
      <c r="E1790" s="226">
        <v>1.139</v>
      </c>
      <c r="F1790" s="227">
        <f t="shared" si="54"/>
        <v>-6.3322368421052544E-2</v>
      </c>
      <c r="G1790" s="184"/>
      <c r="H1790" s="184"/>
      <c r="I1790" s="228"/>
      <c r="K1790" s="228"/>
      <c r="M1790" s="228"/>
    </row>
    <row r="1791" spans="1:13" x14ac:dyDescent="0.2">
      <c r="A1791" s="224" t="s">
        <v>4447</v>
      </c>
      <c r="B1791" s="225">
        <v>1.0009999999999999</v>
      </c>
      <c r="C1791" s="226">
        <v>0.86899999999999999</v>
      </c>
      <c r="D1791" s="227">
        <f t="shared" si="55"/>
        <v>-0.13186813186813173</v>
      </c>
      <c r="E1791" s="226">
        <v>0.90400000000000003</v>
      </c>
      <c r="F1791" s="227">
        <f t="shared" si="54"/>
        <v>-9.690309690309673E-2</v>
      </c>
      <c r="G1791" s="184"/>
      <c r="H1791" s="184"/>
      <c r="I1791" s="228"/>
      <c r="K1791" s="228"/>
      <c r="M1791" s="228"/>
    </row>
    <row r="1792" spans="1:13" x14ac:dyDescent="0.2">
      <c r="A1792" s="224" t="s">
        <v>4448</v>
      </c>
      <c r="B1792" s="225">
        <v>1.216</v>
      </c>
      <c r="C1792" s="226">
        <v>1.1100000000000001</v>
      </c>
      <c r="D1792" s="227">
        <f t="shared" si="55"/>
        <v>-8.7171052631578871E-2</v>
      </c>
      <c r="E1792" s="226">
        <v>1.139</v>
      </c>
      <c r="F1792" s="227">
        <f t="shared" si="54"/>
        <v>-6.3322368421052544E-2</v>
      </c>
      <c r="G1792" s="184"/>
      <c r="H1792" s="184"/>
      <c r="I1792" s="228"/>
      <c r="K1792" s="228"/>
      <c r="M1792" s="228"/>
    </row>
    <row r="1793" spans="1:13" x14ac:dyDescent="0.2">
      <c r="A1793" s="224" t="s">
        <v>4449</v>
      </c>
      <c r="B1793" s="225">
        <v>0.86399999999999999</v>
      </c>
      <c r="C1793" s="226">
        <v>0.79300000000000004</v>
      </c>
      <c r="D1793" s="227">
        <f t="shared" si="55"/>
        <v>-8.2175925925925819E-2</v>
      </c>
      <c r="E1793" s="226">
        <v>0.81299999999999994</v>
      </c>
      <c r="F1793" s="227">
        <f t="shared" si="54"/>
        <v>-5.902777777777779E-2</v>
      </c>
      <c r="G1793" s="184"/>
      <c r="H1793" s="184"/>
      <c r="I1793" s="228"/>
      <c r="K1793" s="228"/>
      <c r="M1793" s="228"/>
    </row>
    <row r="1794" spans="1:13" x14ac:dyDescent="0.2">
      <c r="A1794" s="224" t="s">
        <v>4450</v>
      </c>
      <c r="B1794" s="225">
        <v>0.746</v>
      </c>
      <c r="C1794" s="226">
        <v>0.60899999999999999</v>
      </c>
      <c r="D1794" s="227">
        <f t="shared" si="55"/>
        <v>-0.1836461126005362</v>
      </c>
      <c r="E1794" s="226">
        <v>0.64500000000000002</v>
      </c>
      <c r="F1794" s="227">
        <f t="shared" si="54"/>
        <v>-0.13538873994638068</v>
      </c>
      <c r="G1794" s="184"/>
      <c r="H1794" s="184"/>
      <c r="I1794" s="228"/>
      <c r="K1794" s="228"/>
      <c r="M1794" s="228"/>
    </row>
    <row r="1795" spans="1:13" x14ac:dyDescent="0.2">
      <c r="A1795" s="224" t="s">
        <v>4451</v>
      </c>
      <c r="B1795" s="225">
        <v>1.1579999999999999</v>
      </c>
      <c r="C1795" s="226">
        <v>1.0489999999999999</v>
      </c>
      <c r="D1795" s="227">
        <f t="shared" si="55"/>
        <v>-9.4127806563039762E-2</v>
      </c>
      <c r="E1795" s="226">
        <v>1.079</v>
      </c>
      <c r="F1795" s="227">
        <f t="shared" si="54"/>
        <v>-6.8221070811744333E-2</v>
      </c>
      <c r="G1795" s="184"/>
      <c r="H1795" s="184"/>
      <c r="I1795" s="228"/>
      <c r="K1795" s="228"/>
      <c r="M1795" s="228"/>
    </row>
    <row r="1796" spans="1:13" x14ac:dyDescent="0.2">
      <c r="A1796" s="224" t="s">
        <v>4452</v>
      </c>
      <c r="B1796" s="225">
        <v>0.97299999999999998</v>
      </c>
      <c r="C1796" s="226">
        <v>1.0049999999999999</v>
      </c>
      <c r="D1796" s="227">
        <f t="shared" si="55"/>
        <v>3.2887975334018327E-2</v>
      </c>
      <c r="E1796" s="226">
        <v>0.999</v>
      </c>
      <c r="F1796" s="227">
        <f t="shared" si="54"/>
        <v>2.672147995888996E-2</v>
      </c>
      <c r="G1796" s="184"/>
      <c r="H1796" s="184"/>
      <c r="I1796" s="228"/>
      <c r="K1796" s="228"/>
      <c r="M1796" s="228"/>
    </row>
    <row r="1797" spans="1:13" x14ac:dyDescent="0.2">
      <c r="A1797" s="224" t="s">
        <v>4453</v>
      </c>
      <c r="B1797" s="225">
        <v>1.0009999999999999</v>
      </c>
      <c r="C1797" s="226">
        <v>1.133</v>
      </c>
      <c r="D1797" s="227">
        <f t="shared" si="55"/>
        <v>0.13186813186813207</v>
      </c>
      <c r="E1797" s="226">
        <v>1.1020000000000001</v>
      </c>
      <c r="F1797" s="227">
        <f t="shared" si="54"/>
        <v>0.10089910089910115</v>
      </c>
      <c r="G1797" s="184"/>
      <c r="H1797" s="184"/>
      <c r="I1797" s="228"/>
      <c r="K1797" s="228"/>
      <c r="M1797" s="228"/>
    </row>
    <row r="1798" spans="1:13" x14ac:dyDescent="0.2">
      <c r="A1798" s="224" t="s">
        <v>4454</v>
      </c>
      <c r="B1798" s="225">
        <v>1.304</v>
      </c>
      <c r="C1798" s="226">
        <v>1.2310000000000001</v>
      </c>
      <c r="D1798" s="227">
        <f t="shared" si="55"/>
        <v>-5.5981595092024494E-2</v>
      </c>
      <c r="E1798" s="226">
        <v>1.252</v>
      </c>
      <c r="F1798" s="227">
        <f t="shared" si="54"/>
        <v>-3.9877300613496924E-2</v>
      </c>
      <c r="G1798" s="184"/>
      <c r="H1798" s="184"/>
      <c r="I1798" s="228"/>
      <c r="K1798" s="228"/>
      <c r="M1798" s="228"/>
    </row>
    <row r="1799" spans="1:13" x14ac:dyDescent="0.2">
      <c r="A1799" s="224" t="s">
        <v>4455</v>
      </c>
      <c r="B1799" s="225">
        <v>0.82299999999999995</v>
      </c>
      <c r="C1799" s="226">
        <v>0.74</v>
      </c>
      <c r="D1799" s="227">
        <f t="shared" si="55"/>
        <v>-0.10085054678007288</v>
      </c>
      <c r="E1799" s="226">
        <v>0.76200000000000001</v>
      </c>
      <c r="F1799" s="227">
        <f t="shared" si="54"/>
        <v>-7.4119076549210128E-2</v>
      </c>
      <c r="G1799" s="184"/>
      <c r="H1799" s="184"/>
      <c r="I1799" s="228"/>
      <c r="K1799" s="228"/>
      <c r="M1799" s="228"/>
    </row>
    <row r="1800" spans="1:13" x14ac:dyDescent="0.2">
      <c r="A1800" s="224" t="s">
        <v>4456</v>
      </c>
      <c r="B1800" s="225">
        <v>1.1259999999999999</v>
      </c>
      <c r="C1800" s="226">
        <v>1.7450000000000001</v>
      </c>
      <c r="D1800" s="227">
        <f t="shared" si="55"/>
        <v>0.54973357015985824</v>
      </c>
      <c r="E1800" s="226">
        <v>1.5940000000000001</v>
      </c>
      <c r="F1800" s="227">
        <f t="shared" si="54"/>
        <v>0.41563055062166976</v>
      </c>
      <c r="G1800" s="184"/>
      <c r="H1800" s="184"/>
      <c r="I1800" s="228"/>
      <c r="K1800" s="228"/>
      <c r="M1800" s="228"/>
    </row>
    <row r="1801" spans="1:13" x14ac:dyDescent="0.2">
      <c r="A1801" s="224" t="s">
        <v>4457</v>
      </c>
      <c r="B1801" s="225">
        <v>1.073</v>
      </c>
      <c r="C1801" s="226">
        <v>1.657</v>
      </c>
      <c r="D1801" s="227">
        <f t="shared" si="55"/>
        <v>0.54426840633737195</v>
      </c>
      <c r="E1801" s="226">
        <v>1.514</v>
      </c>
      <c r="F1801" s="227">
        <f t="shared" si="54"/>
        <v>0.41099720410065244</v>
      </c>
      <c r="G1801" s="184"/>
      <c r="H1801" s="184"/>
      <c r="I1801" s="228"/>
      <c r="K1801" s="228"/>
      <c r="M1801" s="228"/>
    </row>
    <row r="1802" spans="1:13" x14ac:dyDescent="0.2">
      <c r="A1802" s="224" t="s">
        <v>4458</v>
      </c>
      <c r="B1802" s="225">
        <v>0.78400000000000003</v>
      </c>
      <c r="C1802" s="226">
        <v>0.91700000000000004</v>
      </c>
      <c r="D1802" s="227">
        <f t="shared" si="55"/>
        <v>0.16964285714285721</v>
      </c>
      <c r="E1802" s="226">
        <v>0.88600000000000001</v>
      </c>
      <c r="F1802" s="227">
        <f t="shared" si="54"/>
        <v>0.13010204081632648</v>
      </c>
      <c r="G1802" s="184"/>
      <c r="H1802" s="184"/>
      <c r="I1802" s="228"/>
      <c r="K1802" s="228"/>
      <c r="M1802" s="228"/>
    </row>
    <row r="1803" spans="1:13" x14ac:dyDescent="0.2">
      <c r="A1803" s="224" t="s">
        <v>4459</v>
      </c>
      <c r="B1803" s="225">
        <v>0.92600000000000005</v>
      </c>
      <c r="C1803" s="226">
        <v>0.93100000000000005</v>
      </c>
      <c r="D1803" s="227">
        <f t="shared" si="55"/>
        <v>5.3995680345573227E-3</v>
      </c>
      <c r="E1803" s="226">
        <v>0.93200000000000005</v>
      </c>
      <c r="F1803" s="227">
        <f t="shared" ref="F1803:F1866" si="56">E1803/B1803-1</f>
        <v>6.4794816414686096E-3</v>
      </c>
      <c r="G1803" s="184"/>
      <c r="H1803" s="184"/>
      <c r="I1803" s="228"/>
      <c r="K1803" s="228"/>
      <c r="M1803" s="228"/>
    </row>
    <row r="1804" spans="1:13" x14ac:dyDescent="0.2">
      <c r="A1804" s="224" t="s">
        <v>4460</v>
      </c>
      <c r="B1804" s="225">
        <v>1.0009999999999999</v>
      </c>
      <c r="C1804" s="226">
        <v>2.1880000000000002</v>
      </c>
      <c r="D1804" s="227">
        <f t="shared" ref="D1804:D1867" si="57">C1804/B1804-1</f>
        <v>1.1858141858141864</v>
      </c>
      <c r="E1804" s="226">
        <v>1.7549999999999999</v>
      </c>
      <c r="F1804" s="227">
        <f t="shared" si="56"/>
        <v>0.75324675324675328</v>
      </c>
      <c r="G1804" s="184"/>
      <c r="H1804" s="184"/>
      <c r="I1804" s="228"/>
      <c r="K1804" s="228"/>
      <c r="M1804" s="228"/>
    </row>
    <row r="1805" spans="1:13" x14ac:dyDescent="0.2">
      <c r="A1805" s="224" t="s">
        <v>4461</v>
      </c>
      <c r="B1805" s="225">
        <v>1.079</v>
      </c>
      <c r="C1805" s="226">
        <v>1.343</v>
      </c>
      <c r="D1805" s="227">
        <f t="shared" si="57"/>
        <v>0.24467099165894357</v>
      </c>
      <c r="E1805" s="226">
        <v>1.28</v>
      </c>
      <c r="F1805" s="227">
        <f t="shared" si="56"/>
        <v>0.18628359592215027</v>
      </c>
      <c r="G1805" s="184"/>
      <c r="H1805" s="184"/>
      <c r="I1805" s="228"/>
      <c r="K1805" s="228"/>
      <c r="M1805" s="228"/>
    </row>
    <row r="1806" spans="1:13" x14ac:dyDescent="0.2">
      <c r="A1806" s="224" t="s">
        <v>4462</v>
      </c>
      <c r="B1806" s="225">
        <v>1.675</v>
      </c>
      <c r="C1806" s="226">
        <v>2.3620000000000001</v>
      </c>
      <c r="D1806" s="227">
        <f t="shared" si="57"/>
        <v>0.41014925373134337</v>
      </c>
      <c r="E1806" s="226">
        <v>2.1960000000000002</v>
      </c>
      <c r="F1806" s="227">
        <f t="shared" si="56"/>
        <v>0.31104477611940307</v>
      </c>
      <c r="G1806" s="184"/>
      <c r="H1806" s="184"/>
      <c r="I1806" s="228"/>
      <c r="K1806" s="228"/>
      <c r="M1806" s="228"/>
    </row>
    <row r="1807" spans="1:13" x14ac:dyDescent="0.2">
      <c r="A1807" s="224" t="s">
        <v>4463</v>
      </c>
      <c r="B1807" s="225">
        <v>1.079</v>
      </c>
      <c r="C1807" s="226">
        <v>1.343</v>
      </c>
      <c r="D1807" s="227">
        <f t="shared" si="57"/>
        <v>0.24467099165894357</v>
      </c>
      <c r="E1807" s="226">
        <v>1.28</v>
      </c>
      <c r="F1807" s="227">
        <f t="shared" si="56"/>
        <v>0.18628359592215027</v>
      </c>
      <c r="G1807" s="184"/>
      <c r="H1807" s="184"/>
      <c r="I1807" s="228"/>
      <c r="K1807" s="228"/>
      <c r="M1807" s="228"/>
    </row>
    <row r="1808" spans="1:13" x14ac:dyDescent="0.2">
      <c r="A1808" s="224" t="s">
        <v>4464</v>
      </c>
      <c r="B1808" s="225">
        <v>1.1579999999999999</v>
      </c>
      <c r="C1808" s="226">
        <v>1.101</v>
      </c>
      <c r="D1808" s="227">
        <f t="shared" si="57"/>
        <v>-4.9222797927461093E-2</v>
      </c>
      <c r="E1808" s="226">
        <v>1.1180000000000001</v>
      </c>
      <c r="F1808" s="227">
        <f t="shared" si="56"/>
        <v>-3.4542314335060276E-2</v>
      </c>
      <c r="G1808" s="184"/>
      <c r="H1808" s="184"/>
      <c r="I1808" s="228"/>
      <c r="K1808" s="228"/>
      <c r="M1808" s="228"/>
    </row>
    <row r="1809" spans="1:13" x14ac:dyDescent="0.2">
      <c r="A1809" s="224" t="s">
        <v>4465</v>
      </c>
      <c r="B1809" s="225">
        <v>1.94</v>
      </c>
      <c r="C1809" s="226">
        <v>3.657</v>
      </c>
      <c r="D1809" s="227">
        <f t="shared" si="57"/>
        <v>0.88505154639175254</v>
      </c>
      <c r="E1809" s="226">
        <v>3.2349999999999999</v>
      </c>
      <c r="F1809" s="227">
        <f t="shared" si="56"/>
        <v>0.66752577319587636</v>
      </c>
      <c r="G1809" s="184"/>
      <c r="H1809" s="184"/>
      <c r="I1809" s="228"/>
      <c r="K1809" s="228"/>
      <c r="M1809" s="228"/>
    </row>
    <row r="1810" spans="1:13" x14ac:dyDescent="0.2">
      <c r="A1810" s="224" t="s">
        <v>4466</v>
      </c>
      <c r="B1810" s="225">
        <v>1.073</v>
      </c>
      <c r="C1810" s="226">
        <v>1.901</v>
      </c>
      <c r="D1810" s="227">
        <f t="shared" si="57"/>
        <v>0.77166821994408208</v>
      </c>
      <c r="E1810" s="226">
        <v>1.698</v>
      </c>
      <c r="F1810" s="227">
        <f t="shared" si="56"/>
        <v>0.58247903075489282</v>
      </c>
      <c r="G1810" s="184"/>
      <c r="H1810" s="184"/>
      <c r="I1810" s="228"/>
      <c r="K1810" s="228"/>
      <c r="M1810" s="228"/>
    </row>
    <row r="1811" spans="1:13" x14ac:dyDescent="0.2">
      <c r="A1811" s="224" t="s">
        <v>4467</v>
      </c>
      <c r="B1811" s="225">
        <v>1.1830000000000001</v>
      </c>
      <c r="C1811" s="226">
        <v>2.0169999999999999</v>
      </c>
      <c r="D1811" s="227">
        <f t="shared" si="57"/>
        <v>0.70498732037193568</v>
      </c>
      <c r="E1811" s="226">
        <v>1.8129999999999999</v>
      </c>
      <c r="F1811" s="227">
        <f t="shared" si="56"/>
        <v>0.53254437869822469</v>
      </c>
      <c r="G1811" s="184"/>
      <c r="H1811" s="184"/>
      <c r="I1811" s="228"/>
      <c r="K1811" s="228"/>
      <c r="M1811" s="228"/>
    </row>
    <row r="1812" spans="1:13" x14ac:dyDescent="0.2">
      <c r="A1812" s="224" t="s">
        <v>4468</v>
      </c>
      <c r="B1812" s="225">
        <v>1.304</v>
      </c>
      <c r="C1812" s="226">
        <v>2.7909999999999999</v>
      </c>
      <c r="D1812" s="227">
        <f t="shared" si="57"/>
        <v>1.1403374233128831</v>
      </c>
      <c r="E1812" s="226">
        <v>2.2879999999999998</v>
      </c>
      <c r="F1812" s="227">
        <f t="shared" si="56"/>
        <v>0.75460122699386489</v>
      </c>
      <c r="G1812" s="184"/>
      <c r="H1812" s="184"/>
      <c r="I1812" s="228"/>
      <c r="K1812" s="228"/>
      <c r="M1812" s="228"/>
    </row>
    <row r="1813" spans="1:13" x14ac:dyDescent="0.2">
      <c r="A1813" s="224" t="s">
        <v>4469</v>
      </c>
      <c r="B1813" s="225">
        <v>0.95299999999999996</v>
      </c>
      <c r="C1813" s="226">
        <v>0.96499999999999997</v>
      </c>
      <c r="D1813" s="227">
        <f t="shared" si="57"/>
        <v>1.2591815320041944E-2</v>
      </c>
      <c r="E1813" s="226">
        <v>0.96399999999999997</v>
      </c>
      <c r="F1813" s="227">
        <f t="shared" si="56"/>
        <v>1.1542497376705096E-2</v>
      </c>
      <c r="G1813" s="184"/>
      <c r="H1813" s="184"/>
      <c r="I1813" s="228"/>
      <c r="K1813" s="228"/>
      <c r="M1813" s="228"/>
    </row>
    <row r="1814" spans="1:13" x14ac:dyDescent="0.2">
      <c r="A1814" s="224" t="s">
        <v>4470</v>
      </c>
      <c r="B1814" s="225">
        <v>1.2769999999999999</v>
      </c>
      <c r="C1814" s="226">
        <v>2.0649999999999999</v>
      </c>
      <c r="D1814" s="227">
        <f t="shared" si="57"/>
        <v>0.6170712607674238</v>
      </c>
      <c r="E1814" s="226">
        <v>1.873</v>
      </c>
      <c r="F1814" s="227">
        <f t="shared" si="56"/>
        <v>0.46671887235708698</v>
      </c>
      <c r="G1814" s="184"/>
      <c r="H1814" s="184"/>
      <c r="I1814" s="228"/>
      <c r="K1814" s="228"/>
      <c r="M1814" s="228"/>
    </row>
    <row r="1815" spans="1:13" x14ac:dyDescent="0.2">
      <c r="A1815" s="224" t="s">
        <v>4471</v>
      </c>
      <c r="B1815" s="225">
        <v>1.022</v>
      </c>
      <c r="C1815" s="226">
        <v>0.98599999999999999</v>
      </c>
      <c r="D1815" s="227">
        <f t="shared" si="57"/>
        <v>-3.5225048923679059E-2</v>
      </c>
      <c r="E1815" s="226">
        <v>0.997</v>
      </c>
      <c r="F1815" s="227">
        <f t="shared" si="56"/>
        <v>-2.4461839530332652E-2</v>
      </c>
      <c r="G1815" s="184"/>
      <c r="H1815" s="184"/>
      <c r="I1815" s="228"/>
      <c r="K1815" s="228"/>
      <c r="M1815" s="228"/>
    </row>
    <row r="1816" spans="1:13" x14ac:dyDescent="0.2">
      <c r="A1816" s="224" t="s">
        <v>4472</v>
      </c>
      <c r="B1816" s="225">
        <v>0.82299999999999995</v>
      </c>
      <c r="C1816" s="226">
        <v>0.74</v>
      </c>
      <c r="D1816" s="227">
        <f t="shared" si="57"/>
        <v>-0.10085054678007288</v>
      </c>
      <c r="E1816" s="226">
        <v>0.76200000000000001</v>
      </c>
      <c r="F1816" s="227">
        <f t="shared" si="56"/>
        <v>-7.4119076549210128E-2</v>
      </c>
      <c r="G1816" s="184"/>
      <c r="H1816" s="184"/>
      <c r="I1816" s="228"/>
      <c r="K1816" s="228"/>
      <c r="M1816" s="228"/>
    </row>
    <row r="1817" spans="1:13" x14ac:dyDescent="0.2">
      <c r="A1817" s="224" t="s">
        <v>4473</v>
      </c>
      <c r="B1817" s="225">
        <v>1.19</v>
      </c>
      <c r="C1817" s="226">
        <v>1.1759999999999999</v>
      </c>
      <c r="D1817" s="227">
        <f t="shared" si="57"/>
        <v>-1.1764705882352899E-2</v>
      </c>
      <c r="E1817" s="226">
        <v>1.1819999999999999</v>
      </c>
      <c r="F1817" s="227">
        <f t="shared" si="56"/>
        <v>-6.7226890756302282E-3</v>
      </c>
      <c r="G1817" s="184"/>
      <c r="H1817" s="184"/>
      <c r="I1817" s="228"/>
      <c r="K1817" s="228"/>
      <c r="M1817" s="228"/>
    </row>
    <row r="1818" spans="1:13" x14ac:dyDescent="0.2">
      <c r="A1818" s="224" t="s">
        <v>4474</v>
      </c>
      <c r="B1818" s="225">
        <v>0.86399999999999999</v>
      </c>
      <c r="C1818" s="226">
        <v>0.70699999999999996</v>
      </c>
      <c r="D1818" s="227">
        <f t="shared" si="57"/>
        <v>-0.18171296296296302</v>
      </c>
      <c r="E1818" s="226">
        <v>0.748</v>
      </c>
      <c r="F1818" s="227">
        <f t="shared" si="56"/>
        <v>-0.1342592592592593</v>
      </c>
      <c r="G1818" s="184"/>
      <c r="H1818" s="184"/>
      <c r="I1818" s="228"/>
      <c r="K1818" s="228"/>
      <c r="M1818" s="228"/>
    </row>
    <row r="1819" spans="1:13" x14ac:dyDescent="0.2">
      <c r="A1819" s="224" t="s">
        <v>4475</v>
      </c>
      <c r="B1819" s="225">
        <v>0.92600000000000005</v>
      </c>
      <c r="C1819" s="226">
        <v>0.79500000000000004</v>
      </c>
      <c r="D1819" s="227">
        <f t="shared" si="57"/>
        <v>-0.14146868250539957</v>
      </c>
      <c r="E1819" s="226">
        <v>0.82899999999999996</v>
      </c>
      <c r="F1819" s="227">
        <f t="shared" si="56"/>
        <v>-0.10475161987041048</v>
      </c>
      <c r="G1819" s="184"/>
      <c r="H1819" s="184"/>
      <c r="I1819" s="228"/>
      <c r="K1819" s="228"/>
      <c r="M1819" s="228"/>
    </row>
    <row r="1820" spans="1:13" x14ac:dyDescent="0.2">
      <c r="A1820" s="224" t="s">
        <v>4476</v>
      </c>
      <c r="B1820" s="225">
        <v>0.746</v>
      </c>
      <c r="C1820" s="226">
        <v>0.61399999999999999</v>
      </c>
      <c r="D1820" s="227">
        <f t="shared" si="57"/>
        <v>-0.17694369973190349</v>
      </c>
      <c r="E1820" s="226">
        <v>0.64800000000000002</v>
      </c>
      <c r="F1820" s="227">
        <f t="shared" si="56"/>
        <v>-0.13136729222520105</v>
      </c>
      <c r="G1820" s="184"/>
      <c r="H1820" s="184"/>
      <c r="I1820" s="228"/>
      <c r="K1820" s="228"/>
      <c r="M1820" s="228"/>
    </row>
    <row r="1821" spans="1:13" x14ac:dyDescent="0.2">
      <c r="A1821" s="224" t="s">
        <v>4477</v>
      </c>
      <c r="B1821" s="225">
        <v>1.2769999999999999</v>
      </c>
      <c r="C1821" s="226">
        <v>1.274</v>
      </c>
      <c r="D1821" s="227">
        <f t="shared" si="57"/>
        <v>-2.3492560689114539E-3</v>
      </c>
      <c r="E1821" s="226">
        <v>1.2769999999999999</v>
      </c>
      <c r="F1821" s="227">
        <f t="shared" si="56"/>
        <v>0</v>
      </c>
      <c r="G1821" s="184"/>
      <c r="H1821" s="184"/>
      <c r="I1821" s="228"/>
      <c r="K1821" s="228"/>
      <c r="M1821" s="228"/>
    </row>
    <row r="1822" spans="1:13" x14ac:dyDescent="0.2">
      <c r="A1822" s="224" t="s">
        <v>4478</v>
      </c>
      <c r="B1822" s="225">
        <v>1.2769999999999999</v>
      </c>
      <c r="C1822" s="226">
        <v>2.0649999999999999</v>
      </c>
      <c r="D1822" s="227">
        <f t="shared" si="57"/>
        <v>0.6170712607674238</v>
      </c>
      <c r="E1822" s="226">
        <v>1.873</v>
      </c>
      <c r="F1822" s="227">
        <f t="shared" si="56"/>
        <v>0.46671887235708698</v>
      </c>
      <c r="G1822" s="184"/>
      <c r="H1822" s="184"/>
      <c r="I1822" s="228"/>
      <c r="K1822" s="228"/>
      <c r="M1822" s="228"/>
    </row>
    <row r="1823" spans="1:13" x14ac:dyDescent="0.2">
      <c r="A1823" s="229" t="s">
        <v>4479</v>
      </c>
      <c r="B1823" s="230">
        <v>1.5189999999999999</v>
      </c>
      <c r="C1823" s="231">
        <v>3.7749999999999999</v>
      </c>
      <c r="D1823" s="232">
        <f t="shared" si="57"/>
        <v>1.4851876234364716</v>
      </c>
      <c r="E1823" s="231">
        <v>2.6640000000000001</v>
      </c>
      <c r="F1823" s="232">
        <f t="shared" si="56"/>
        <v>0.75378538512179083</v>
      </c>
      <c r="G1823" s="184"/>
      <c r="H1823" s="184"/>
      <c r="I1823" s="228"/>
      <c r="K1823" s="228"/>
      <c r="M1823" s="228"/>
    </row>
    <row r="1824" spans="1:13" x14ac:dyDescent="0.2">
      <c r="A1824" s="224" t="s">
        <v>4480</v>
      </c>
      <c r="B1824" s="225">
        <v>0.746</v>
      </c>
      <c r="C1824" s="226">
        <v>0.65200000000000002</v>
      </c>
      <c r="D1824" s="227">
        <f t="shared" si="57"/>
        <v>-0.12600536193029488</v>
      </c>
      <c r="E1824" s="226">
        <v>0.67700000000000005</v>
      </c>
      <c r="F1824" s="236">
        <f t="shared" si="56"/>
        <v>-9.2493297587131318E-2</v>
      </c>
      <c r="G1824" s="184"/>
      <c r="H1824" s="184"/>
      <c r="I1824" s="228"/>
      <c r="K1824" s="228"/>
      <c r="M1824" s="228"/>
    </row>
    <row r="1825" spans="1:13" x14ac:dyDescent="0.2">
      <c r="A1825" s="224" t="s">
        <v>4481</v>
      </c>
      <c r="B1825" s="225">
        <v>1.022</v>
      </c>
      <c r="C1825" s="226">
        <v>1.0429999999999999</v>
      </c>
      <c r="D1825" s="227">
        <f t="shared" si="57"/>
        <v>2.0547945205479312E-2</v>
      </c>
      <c r="E1825" s="226">
        <v>1.04</v>
      </c>
      <c r="F1825" s="227">
        <f t="shared" si="56"/>
        <v>1.7612524461839474E-2</v>
      </c>
      <c r="G1825" s="184"/>
      <c r="H1825" s="184"/>
      <c r="I1825" s="228"/>
      <c r="K1825" s="228"/>
      <c r="M1825" s="228"/>
    </row>
    <row r="1826" spans="1:13" x14ac:dyDescent="0.2">
      <c r="A1826" s="224" t="s">
        <v>4482</v>
      </c>
      <c r="B1826" s="225">
        <v>0.82299999999999995</v>
      </c>
      <c r="C1826" s="226">
        <v>1.0229999999999999</v>
      </c>
      <c r="D1826" s="227">
        <f t="shared" si="57"/>
        <v>0.24301336573511545</v>
      </c>
      <c r="E1826" s="226">
        <v>0.97499999999999998</v>
      </c>
      <c r="F1826" s="227">
        <f t="shared" si="56"/>
        <v>0.18469015795868771</v>
      </c>
      <c r="G1826" s="184"/>
      <c r="H1826" s="184"/>
      <c r="I1826" s="228"/>
      <c r="K1826" s="228"/>
      <c r="M1826" s="228"/>
    </row>
    <row r="1827" spans="1:13" x14ac:dyDescent="0.2">
      <c r="A1827" s="224" t="s">
        <v>4483</v>
      </c>
      <c r="B1827" s="225">
        <v>0.82299999999999995</v>
      </c>
      <c r="C1827" s="226">
        <v>0.92</v>
      </c>
      <c r="D1827" s="227">
        <f t="shared" si="57"/>
        <v>0.11786148238153116</v>
      </c>
      <c r="E1827" s="226">
        <v>0.89800000000000002</v>
      </c>
      <c r="F1827" s="227">
        <f t="shared" si="56"/>
        <v>9.1130012150668405E-2</v>
      </c>
      <c r="G1827" s="184"/>
      <c r="H1827" s="184"/>
      <c r="I1827" s="228"/>
      <c r="K1827" s="228"/>
      <c r="M1827" s="228"/>
    </row>
    <row r="1828" spans="1:13" x14ac:dyDescent="0.2">
      <c r="A1828" s="224" t="s">
        <v>4484</v>
      </c>
      <c r="B1828" s="225">
        <v>1.304</v>
      </c>
      <c r="C1828" s="226">
        <v>1.724</v>
      </c>
      <c r="D1828" s="227">
        <f t="shared" si="57"/>
        <v>0.32208588957055206</v>
      </c>
      <c r="E1828" s="226">
        <v>1.623</v>
      </c>
      <c r="F1828" s="227">
        <f t="shared" si="56"/>
        <v>0.24463190184049077</v>
      </c>
      <c r="G1828" s="184"/>
      <c r="H1828" s="184"/>
      <c r="I1828" s="228"/>
      <c r="K1828" s="228"/>
      <c r="M1828" s="228"/>
    </row>
    <row r="1829" spans="1:13" x14ac:dyDescent="0.2">
      <c r="A1829" s="224" t="s">
        <v>4485</v>
      </c>
      <c r="B1829" s="225">
        <v>1.341</v>
      </c>
      <c r="C1829" s="226">
        <v>0.91700000000000004</v>
      </c>
      <c r="D1829" s="227">
        <f t="shared" si="57"/>
        <v>-0.31618195376584635</v>
      </c>
      <c r="E1829" s="226">
        <v>1.026</v>
      </c>
      <c r="F1829" s="227">
        <f t="shared" si="56"/>
        <v>-0.2348993288590604</v>
      </c>
      <c r="G1829" s="184"/>
      <c r="H1829" s="184"/>
      <c r="I1829" s="228"/>
      <c r="K1829" s="228"/>
      <c r="M1829" s="228"/>
    </row>
    <row r="1830" spans="1:13" x14ac:dyDescent="0.2">
      <c r="A1830" s="224" t="s">
        <v>4486</v>
      </c>
      <c r="B1830" s="225">
        <v>1.3779999999999999</v>
      </c>
      <c r="C1830" s="226">
        <v>2.2269999999999999</v>
      </c>
      <c r="D1830" s="227">
        <f t="shared" si="57"/>
        <v>0.6161103047895502</v>
      </c>
      <c r="E1830" s="226">
        <v>2.0190000000000001</v>
      </c>
      <c r="F1830" s="227">
        <f t="shared" si="56"/>
        <v>0.46516690856313514</v>
      </c>
      <c r="G1830" s="184"/>
      <c r="H1830" s="184"/>
      <c r="I1830" s="228"/>
      <c r="K1830" s="228"/>
      <c r="M1830" s="228"/>
    </row>
    <row r="1831" spans="1:13" x14ac:dyDescent="0.2">
      <c r="A1831" s="224" t="s">
        <v>4487</v>
      </c>
      <c r="B1831" s="225">
        <v>1.2769999999999999</v>
      </c>
      <c r="C1831" s="226">
        <v>1.0940000000000001</v>
      </c>
      <c r="D1831" s="227">
        <f t="shared" si="57"/>
        <v>-0.14330462020360202</v>
      </c>
      <c r="E1831" s="226">
        <v>1.143</v>
      </c>
      <c r="F1831" s="227">
        <f t="shared" si="56"/>
        <v>-0.10493343774471409</v>
      </c>
      <c r="G1831" s="184"/>
      <c r="H1831" s="184"/>
      <c r="I1831" s="228"/>
      <c r="K1831" s="228"/>
      <c r="M1831" s="228"/>
    </row>
    <row r="1832" spans="1:13" x14ac:dyDescent="0.2">
      <c r="A1832" s="224" t="s">
        <v>4488</v>
      </c>
      <c r="B1832" s="225">
        <v>1.19</v>
      </c>
      <c r="C1832" s="226">
        <v>1.1759999999999999</v>
      </c>
      <c r="D1832" s="227">
        <f t="shared" si="57"/>
        <v>-1.1764705882352899E-2</v>
      </c>
      <c r="E1832" s="226">
        <v>1.1819999999999999</v>
      </c>
      <c r="F1832" s="227">
        <f t="shared" si="56"/>
        <v>-6.7226890756302282E-3</v>
      </c>
      <c r="G1832" s="184"/>
      <c r="H1832" s="184"/>
      <c r="I1832" s="228"/>
      <c r="K1832" s="228"/>
      <c r="M1832" s="228"/>
    </row>
    <row r="1833" spans="1:13" x14ac:dyDescent="0.2">
      <c r="A1833" s="224" t="s">
        <v>4489</v>
      </c>
      <c r="B1833" s="225">
        <v>1.1259999999999999</v>
      </c>
      <c r="C1833" s="226">
        <v>1.895</v>
      </c>
      <c r="D1833" s="227">
        <f t="shared" si="57"/>
        <v>0.68294849023090598</v>
      </c>
      <c r="E1833" s="226">
        <v>1.7070000000000001</v>
      </c>
      <c r="F1833" s="227">
        <f t="shared" si="56"/>
        <v>0.51598579040852588</v>
      </c>
      <c r="G1833" s="184"/>
      <c r="H1833" s="184"/>
      <c r="I1833" s="228"/>
      <c r="K1833" s="228"/>
      <c r="M1833" s="228"/>
    </row>
    <row r="1834" spans="1:13" x14ac:dyDescent="0.2">
      <c r="A1834" s="224" t="s">
        <v>4490</v>
      </c>
      <c r="B1834" s="225">
        <v>0.97299999999999998</v>
      </c>
      <c r="C1834" s="226">
        <v>0.96899999999999997</v>
      </c>
      <c r="D1834" s="227">
        <f t="shared" si="57"/>
        <v>-4.1109969167523186E-3</v>
      </c>
      <c r="E1834" s="226">
        <v>0.97299999999999998</v>
      </c>
      <c r="F1834" s="227">
        <f t="shared" si="56"/>
        <v>0</v>
      </c>
      <c r="G1834" s="184"/>
      <c r="H1834" s="184"/>
      <c r="I1834" s="228"/>
      <c r="K1834" s="228"/>
      <c r="M1834" s="228"/>
    </row>
    <row r="1835" spans="1:13" x14ac:dyDescent="0.2">
      <c r="A1835" s="224" t="s">
        <v>4491</v>
      </c>
      <c r="B1835" s="225">
        <v>1.595</v>
      </c>
      <c r="C1835" s="226">
        <v>2.6619999999999999</v>
      </c>
      <c r="D1835" s="227">
        <f t="shared" si="57"/>
        <v>0.66896551724137931</v>
      </c>
      <c r="E1835" s="226">
        <v>2.4009999999999998</v>
      </c>
      <c r="F1835" s="227">
        <f t="shared" si="56"/>
        <v>0.50532915360501551</v>
      </c>
      <c r="G1835" s="184"/>
      <c r="H1835" s="184"/>
      <c r="I1835" s="228"/>
      <c r="K1835" s="228"/>
      <c r="M1835" s="228"/>
    </row>
    <row r="1836" spans="1:13" x14ac:dyDescent="0.2">
      <c r="A1836" s="224" t="s">
        <v>4492</v>
      </c>
      <c r="B1836" s="225">
        <v>1.2490000000000001</v>
      </c>
      <c r="C1836" s="226">
        <v>2.1960000000000002</v>
      </c>
      <c r="D1836" s="227">
        <f t="shared" si="57"/>
        <v>0.75820656525220165</v>
      </c>
      <c r="E1836" s="226">
        <v>1.964</v>
      </c>
      <c r="F1836" s="227">
        <f t="shared" si="56"/>
        <v>0.5724579663730982</v>
      </c>
      <c r="G1836" s="184"/>
      <c r="H1836" s="184"/>
      <c r="I1836" s="228"/>
      <c r="K1836" s="228"/>
      <c r="M1836" s="228"/>
    </row>
    <row r="1837" spans="1:13" x14ac:dyDescent="0.2">
      <c r="A1837" s="224" t="s">
        <v>4493</v>
      </c>
      <c r="B1837" s="225">
        <v>0.97299999999999998</v>
      </c>
      <c r="C1837" s="226">
        <v>0.89100000000000001</v>
      </c>
      <c r="D1837" s="227">
        <f t="shared" si="57"/>
        <v>-8.427543679342242E-2</v>
      </c>
      <c r="E1837" s="226">
        <v>0.91300000000000003</v>
      </c>
      <c r="F1837" s="227">
        <f t="shared" si="56"/>
        <v>-6.1664953751284668E-2</v>
      </c>
      <c r="G1837" s="184"/>
      <c r="H1837" s="184"/>
      <c r="I1837" s="228"/>
      <c r="K1837" s="228"/>
      <c r="M1837" s="228"/>
    </row>
    <row r="1838" spans="1:13" x14ac:dyDescent="0.2">
      <c r="A1838" s="224" t="s">
        <v>4494</v>
      </c>
      <c r="B1838" s="225">
        <v>0.92600000000000005</v>
      </c>
      <c r="C1838" s="226">
        <v>0.91500000000000004</v>
      </c>
      <c r="D1838" s="227">
        <f t="shared" si="57"/>
        <v>-1.1879049676025932E-2</v>
      </c>
      <c r="E1838" s="226">
        <v>0.92</v>
      </c>
      <c r="F1838" s="227">
        <f t="shared" si="56"/>
        <v>-6.4794816414687206E-3</v>
      </c>
      <c r="G1838" s="184"/>
      <c r="H1838" s="184"/>
      <c r="I1838" s="228"/>
      <c r="K1838" s="228"/>
      <c r="M1838" s="228"/>
    </row>
    <row r="1839" spans="1:13" x14ac:dyDescent="0.2">
      <c r="A1839" s="224" t="s">
        <v>4495</v>
      </c>
      <c r="B1839" s="225">
        <v>1.847</v>
      </c>
      <c r="C1839" s="226">
        <v>2.6230000000000002</v>
      </c>
      <c r="D1839" s="227">
        <f t="shared" si="57"/>
        <v>0.42014076881429352</v>
      </c>
      <c r="E1839" s="226">
        <v>2.4350000000000001</v>
      </c>
      <c r="F1839" s="227">
        <f t="shared" si="56"/>
        <v>0.31835408770979967</v>
      </c>
      <c r="G1839" s="184"/>
      <c r="H1839" s="184"/>
      <c r="I1839" s="228"/>
      <c r="K1839" s="228"/>
      <c r="M1839" s="228"/>
    </row>
    <row r="1840" spans="1:13" x14ac:dyDescent="0.2">
      <c r="A1840" s="224" t="s">
        <v>4496</v>
      </c>
      <c r="B1840" s="225">
        <v>0.82299999999999995</v>
      </c>
      <c r="C1840" s="226">
        <v>1.466</v>
      </c>
      <c r="D1840" s="227">
        <f t="shared" si="57"/>
        <v>0.78128797083839618</v>
      </c>
      <c r="E1840" s="226">
        <v>1.3080000000000001</v>
      </c>
      <c r="F1840" s="227">
        <f t="shared" si="56"/>
        <v>0.58930741190765512</v>
      </c>
      <c r="G1840" s="184"/>
      <c r="H1840" s="184"/>
      <c r="I1840" s="228"/>
      <c r="K1840" s="228"/>
      <c r="M1840" s="228"/>
    </row>
    <row r="1841" spans="1:13" x14ac:dyDescent="0.2">
      <c r="A1841" s="224" t="s">
        <v>4497</v>
      </c>
      <c r="B1841" s="225">
        <v>1.022</v>
      </c>
      <c r="C1841" s="226">
        <v>2.5710000000000002</v>
      </c>
      <c r="D1841" s="227">
        <f t="shared" si="57"/>
        <v>1.5156555772994129</v>
      </c>
      <c r="E1841" s="226">
        <v>1.792</v>
      </c>
      <c r="F1841" s="227">
        <f t="shared" si="56"/>
        <v>0.75342465753424648</v>
      </c>
      <c r="G1841" s="184"/>
      <c r="H1841" s="184"/>
      <c r="I1841" s="228"/>
      <c r="K1841" s="228"/>
      <c r="M1841" s="228"/>
    </row>
    <row r="1842" spans="1:13" x14ac:dyDescent="0.2">
      <c r="A1842" s="224" t="s">
        <v>4498</v>
      </c>
      <c r="B1842" s="225">
        <v>1.2490000000000001</v>
      </c>
      <c r="C1842" s="226">
        <v>1.5960000000000001</v>
      </c>
      <c r="D1842" s="227">
        <f t="shared" si="57"/>
        <v>0.27782225780624503</v>
      </c>
      <c r="E1842" s="226">
        <v>1.5129999999999999</v>
      </c>
      <c r="F1842" s="227">
        <f t="shared" si="56"/>
        <v>0.21136909527622083</v>
      </c>
      <c r="G1842" s="184"/>
      <c r="H1842" s="184"/>
      <c r="I1842" s="228"/>
      <c r="K1842" s="228"/>
      <c r="M1842" s="228"/>
    </row>
    <row r="1843" spans="1:13" x14ac:dyDescent="0.2">
      <c r="A1843" s="224" t="s">
        <v>4499</v>
      </c>
      <c r="B1843" s="225">
        <v>0.90700000000000003</v>
      </c>
      <c r="C1843" s="226">
        <v>1.0209999999999999</v>
      </c>
      <c r="D1843" s="227">
        <f t="shared" si="57"/>
        <v>0.12568908489525898</v>
      </c>
      <c r="E1843" s="226">
        <v>0.995</v>
      </c>
      <c r="F1843" s="227">
        <f t="shared" si="56"/>
        <v>9.7023153252480565E-2</v>
      </c>
      <c r="G1843" s="184"/>
      <c r="H1843" s="184"/>
      <c r="I1843" s="228"/>
      <c r="K1843" s="228"/>
      <c r="M1843" s="228"/>
    </row>
    <row r="1844" spans="1:13" x14ac:dyDescent="0.2">
      <c r="A1844" s="224" t="s">
        <v>4500</v>
      </c>
      <c r="B1844" s="225">
        <v>1.304</v>
      </c>
      <c r="C1844" s="226">
        <v>1.325</v>
      </c>
      <c r="D1844" s="227">
        <f t="shared" si="57"/>
        <v>1.6104294478527459E-2</v>
      </c>
      <c r="E1844" s="226">
        <v>1.323</v>
      </c>
      <c r="F1844" s="227">
        <f t="shared" si="56"/>
        <v>1.4570552147239235E-2</v>
      </c>
      <c r="G1844" s="184"/>
      <c r="H1844" s="184"/>
      <c r="I1844" s="228"/>
      <c r="K1844" s="228"/>
      <c r="M1844" s="228"/>
    </row>
    <row r="1845" spans="1:13" x14ac:dyDescent="0.2">
      <c r="A1845" s="224" t="s">
        <v>4501</v>
      </c>
      <c r="B1845" s="225">
        <v>1.595</v>
      </c>
      <c r="C1845" s="226">
        <v>2.4409999999999998</v>
      </c>
      <c r="D1845" s="227">
        <f t="shared" si="57"/>
        <v>0.53040752351097176</v>
      </c>
      <c r="E1845" s="226">
        <v>2.2349999999999999</v>
      </c>
      <c r="F1845" s="227">
        <f t="shared" si="56"/>
        <v>0.40125391849529768</v>
      </c>
      <c r="G1845" s="184"/>
      <c r="H1845" s="184"/>
      <c r="I1845" s="228"/>
      <c r="K1845" s="228"/>
      <c r="M1845" s="228"/>
    </row>
    <row r="1846" spans="1:13" x14ac:dyDescent="0.2">
      <c r="A1846" s="224" t="s">
        <v>4502</v>
      </c>
      <c r="B1846" s="225">
        <v>0.97299999999999998</v>
      </c>
      <c r="C1846" s="226">
        <v>0.85799999999999998</v>
      </c>
      <c r="D1846" s="227">
        <f t="shared" si="57"/>
        <v>-0.11819116135662899</v>
      </c>
      <c r="E1846" s="226">
        <v>0.88800000000000001</v>
      </c>
      <c r="F1846" s="227">
        <f t="shared" si="56"/>
        <v>-8.7358684480986604E-2</v>
      </c>
      <c r="G1846" s="184"/>
      <c r="H1846" s="184"/>
      <c r="I1846" s="228"/>
      <c r="K1846" s="228"/>
      <c r="M1846" s="228"/>
    </row>
    <row r="1847" spans="1:13" x14ac:dyDescent="0.2">
      <c r="A1847" s="224" t="s">
        <v>4503</v>
      </c>
      <c r="B1847" s="225">
        <v>1.304</v>
      </c>
      <c r="C1847" s="226">
        <v>2.8410000000000002</v>
      </c>
      <c r="D1847" s="227">
        <f t="shared" si="57"/>
        <v>1.1786809815950923</v>
      </c>
      <c r="E1847" s="226">
        <v>2.2879999999999998</v>
      </c>
      <c r="F1847" s="227">
        <f t="shared" si="56"/>
        <v>0.75460122699386489</v>
      </c>
      <c r="G1847" s="184"/>
      <c r="H1847" s="184"/>
      <c r="I1847" s="228"/>
      <c r="K1847" s="228"/>
      <c r="M1847" s="228"/>
    </row>
    <row r="1848" spans="1:13" x14ac:dyDescent="0.2">
      <c r="A1848" s="224" t="s">
        <v>4504</v>
      </c>
      <c r="B1848" s="225">
        <v>1.022</v>
      </c>
      <c r="C1848" s="226">
        <v>1.657</v>
      </c>
      <c r="D1848" s="227">
        <f t="shared" si="57"/>
        <v>0.6213307240704502</v>
      </c>
      <c r="E1848" s="226">
        <v>1.502</v>
      </c>
      <c r="F1848" s="227">
        <f t="shared" si="56"/>
        <v>0.46966731898238745</v>
      </c>
      <c r="G1848" s="184"/>
      <c r="H1848" s="184"/>
      <c r="I1848" s="228"/>
      <c r="K1848" s="228"/>
      <c r="M1848" s="228"/>
    </row>
    <row r="1849" spans="1:13" x14ac:dyDescent="0.2">
      <c r="A1849" s="224" t="s">
        <v>4505</v>
      </c>
      <c r="B1849" s="225">
        <v>0.82299999999999995</v>
      </c>
      <c r="C1849" s="226">
        <v>1.0229999999999999</v>
      </c>
      <c r="D1849" s="227">
        <f t="shared" si="57"/>
        <v>0.24301336573511545</v>
      </c>
      <c r="E1849" s="226">
        <v>0.97499999999999998</v>
      </c>
      <c r="F1849" s="227">
        <f t="shared" si="56"/>
        <v>0.18469015795868771</v>
      </c>
      <c r="G1849" s="184"/>
      <c r="H1849" s="184"/>
      <c r="I1849" s="228"/>
      <c r="K1849" s="228"/>
      <c r="M1849" s="228"/>
    </row>
    <row r="1850" spans="1:13" x14ac:dyDescent="0.2">
      <c r="A1850" s="224" t="s">
        <v>4506</v>
      </c>
      <c r="B1850" s="225">
        <v>0.78400000000000003</v>
      </c>
      <c r="C1850" s="226">
        <v>0.64500000000000002</v>
      </c>
      <c r="D1850" s="227">
        <f t="shared" si="57"/>
        <v>-0.17729591836734693</v>
      </c>
      <c r="E1850" s="226">
        <v>0.68100000000000005</v>
      </c>
      <c r="F1850" s="227">
        <f t="shared" si="56"/>
        <v>-0.13137755102040816</v>
      </c>
      <c r="G1850" s="184"/>
      <c r="H1850" s="184"/>
      <c r="I1850" s="228"/>
      <c r="K1850" s="228"/>
      <c r="M1850" s="228"/>
    </row>
    <row r="1851" spans="1:13" x14ac:dyDescent="0.2">
      <c r="A1851" s="224" t="s">
        <v>4507</v>
      </c>
      <c r="B1851" s="225">
        <v>0.78400000000000003</v>
      </c>
      <c r="C1851" s="226">
        <v>0.64500000000000002</v>
      </c>
      <c r="D1851" s="227">
        <f t="shared" si="57"/>
        <v>-0.17729591836734693</v>
      </c>
      <c r="E1851" s="226">
        <v>0.68100000000000005</v>
      </c>
      <c r="F1851" s="227">
        <f t="shared" si="56"/>
        <v>-0.13137755102040816</v>
      </c>
      <c r="G1851" s="184"/>
      <c r="H1851" s="184"/>
      <c r="I1851" s="228"/>
      <c r="K1851" s="228"/>
      <c r="M1851" s="228"/>
    </row>
    <row r="1852" spans="1:13" x14ac:dyDescent="0.2">
      <c r="A1852" s="224" t="s">
        <v>4508</v>
      </c>
      <c r="B1852" s="225">
        <v>0.82299999999999995</v>
      </c>
      <c r="C1852" s="226">
        <v>0.74</v>
      </c>
      <c r="D1852" s="227">
        <f t="shared" si="57"/>
        <v>-0.10085054678007288</v>
      </c>
      <c r="E1852" s="226">
        <v>0.76200000000000001</v>
      </c>
      <c r="F1852" s="227">
        <f t="shared" si="56"/>
        <v>-7.4119076549210128E-2</v>
      </c>
      <c r="G1852" s="184"/>
      <c r="H1852" s="184"/>
      <c r="I1852" s="228"/>
      <c r="K1852" s="228"/>
      <c r="M1852" s="228"/>
    </row>
    <row r="1853" spans="1:13" x14ac:dyDescent="0.2">
      <c r="A1853" s="224" t="s">
        <v>4509</v>
      </c>
      <c r="B1853" s="225">
        <v>1.0009999999999999</v>
      </c>
      <c r="C1853" s="226">
        <v>0.89500000000000002</v>
      </c>
      <c r="D1853" s="227">
        <f t="shared" si="57"/>
        <v>-0.10589410589410575</v>
      </c>
      <c r="E1853" s="226">
        <v>0.92400000000000004</v>
      </c>
      <c r="F1853" s="227">
        <f t="shared" si="56"/>
        <v>-7.6923076923076761E-2</v>
      </c>
      <c r="G1853" s="184"/>
      <c r="H1853" s="184"/>
      <c r="I1853" s="228"/>
      <c r="K1853" s="228"/>
      <c r="M1853" s="228"/>
    </row>
    <row r="1854" spans="1:13" x14ac:dyDescent="0.2">
      <c r="A1854" s="224" t="s">
        <v>4510</v>
      </c>
      <c r="B1854" s="225">
        <v>1.073</v>
      </c>
      <c r="C1854" s="226">
        <v>1.3029999999999999</v>
      </c>
      <c r="D1854" s="227">
        <f t="shared" si="57"/>
        <v>0.21435228331780065</v>
      </c>
      <c r="E1854" s="226">
        <v>1.248</v>
      </c>
      <c r="F1854" s="227">
        <f t="shared" si="56"/>
        <v>0.16309412861137007</v>
      </c>
      <c r="G1854" s="184"/>
      <c r="H1854" s="184"/>
      <c r="I1854" s="228"/>
      <c r="K1854" s="228"/>
      <c r="M1854" s="228"/>
    </row>
    <row r="1855" spans="1:13" x14ac:dyDescent="0.2">
      <c r="A1855" s="224" t="s">
        <v>4511</v>
      </c>
      <c r="B1855" s="225">
        <v>1.073</v>
      </c>
      <c r="C1855" s="226">
        <v>1.3029999999999999</v>
      </c>
      <c r="D1855" s="227">
        <f t="shared" si="57"/>
        <v>0.21435228331780065</v>
      </c>
      <c r="E1855" s="226">
        <v>1.248</v>
      </c>
      <c r="F1855" s="227">
        <f t="shared" si="56"/>
        <v>0.16309412861137007</v>
      </c>
      <c r="G1855" s="184"/>
      <c r="H1855" s="184"/>
      <c r="I1855" s="228"/>
      <c r="K1855" s="228"/>
      <c r="M1855" s="228"/>
    </row>
    <row r="1856" spans="1:13" x14ac:dyDescent="0.2">
      <c r="A1856" s="224" t="s">
        <v>4512</v>
      </c>
      <c r="B1856" s="225">
        <v>1.3779999999999999</v>
      </c>
      <c r="C1856" s="226">
        <v>2.1240000000000001</v>
      </c>
      <c r="D1856" s="227">
        <f t="shared" si="57"/>
        <v>0.54136429608127745</v>
      </c>
      <c r="E1856" s="226">
        <v>1.9419999999999999</v>
      </c>
      <c r="F1856" s="227">
        <f t="shared" si="56"/>
        <v>0.40928882438316405</v>
      </c>
      <c r="G1856" s="184"/>
      <c r="H1856" s="184"/>
      <c r="I1856" s="228"/>
      <c r="K1856" s="228"/>
      <c r="M1856" s="228"/>
    </row>
    <row r="1857" spans="1:13" x14ac:dyDescent="0.2">
      <c r="A1857" s="224" t="s">
        <v>4513</v>
      </c>
      <c r="B1857" s="225">
        <v>0.82299999999999995</v>
      </c>
      <c r="C1857" s="226">
        <v>1.1579999999999999</v>
      </c>
      <c r="D1857" s="227">
        <f t="shared" si="57"/>
        <v>0.40704738760631831</v>
      </c>
      <c r="E1857" s="226">
        <v>1.077</v>
      </c>
      <c r="F1857" s="227">
        <f t="shared" si="56"/>
        <v>0.30862697448359655</v>
      </c>
      <c r="G1857" s="184"/>
      <c r="H1857" s="184"/>
      <c r="I1857" s="228"/>
      <c r="K1857" s="228"/>
      <c r="M1857" s="228"/>
    </row>
    <row r="1858" spans="1:13" x14ac:dyDescent="0.2">
      <c r="A1858" s="224" t="s">
        <v>4514</v>
      </c>
      <c r="B1858" s="225">
        <v>0.82299999999999995</v>
      </c>
      <c r="C1858" s="226">
        <v>0.74</v>
      </c>
      <c r="D1858" s="227">
        <f t="shared" si="57"/>
        <v>-0.10085054678007288</v>
      </c>
      <c r="E1858" s="226">
        <v>0.76200000000000001</v>
      </c>
      <c r="F1858" s="227">
        <f t="shared" si="56"/>
        <v>-7.4119076549210128E-2</v>
      </c>
      <c r="G1858" s="184"/>
      <c r="H1858" s="184"/>
      <c r="I1858" s="228"/>
      <c r="K1858" s="228"/>
      <c r="M1858" s="228"/>
    </row>
    <row r="1859" spans="1:13" x14ac:dyDescent="0.2">
      <c r="A1859" s="224" t="s">
        <v>4515</v>
      </c>
      <c r="B1859" s="225">
        <v>1.073</v>
      </c>
      <c r="C1859" s="226">
        <v>1.069</v>
      </c>
      <c r="D1859" s="227">
        <f t="shared" si="57"/>
        <v>-3.7278657968312645E-3</v>
      </c>
      <c r="E1859" s="226">
        <v>1.073</v>
      </c>
      <c r="F1859" s="227">
        <f t="shared" si="56"/>
        <v>0</v>
      </c>
      <c r="G1859" s="184"/>
      <c r="H1859" s="184"/>
      <c r="I1859" s="228"/>
      <c r="K1859" s="228"/>
      <c r="M1859" s="228"/>
    </row>
    <row r="1860" spans="1:13" x14ac:dyDescent="0.2">
      <c r="A1860" s="224" t="s">
        <v>4516</v>
      </c>
      <c r="B1860" s="225">
        <v>1.1830000000000001</v>
      </c>
      <c r="C1860" s="226">
        <v>2.2429999999999999</v>
      </c>
      <c r="D1860" s="227">
        <f t="shared" si="57"/>
        <v>0.89602704987320347</v>
      </c>
      <c r="E1860" s="226">
        <v>1.9830000000000001</v>
      </c>
      <c r="F1860" s="227">
        <f t="shared" si="56"/>
        <v>0.67624683009298403</v>
      </c>
      <c r="G1860" s="184"/>
      <c r="H1860" s="184"/>
      <c r="I1860" s="228"/>
      <c r="K1860" s="228"/>
      <c r="M1860" s="228"/>
    </row>
    <row r="1861" spans="1:13" x14ac:dyDescent="0.2">
      <c r="A1861" s="224" t="s">
        <v>4517</v>
      </c>
      <c r="B1861" s="225">
        <v>1.0509999999999999</v>
      </c>
      <c r="C1861" s="226">
        <v>0.76200000000000001</v>
      </c>
      <c r="D1861" s="227">
        <f t="shared" si="57"/>
        <v>-0.27497621313035203</v>
      </c>
      <c r="E1861" s="226">
        <v>0.83699999999999997</v>
      </c>
      <c r="F1861" s="227">
        <f t="shared" si="56"/>
        <v>-0.20361560418648905</v>
      </c>
      <c r="G1861" s="184"/>
      <c r="H1861" s="184"/>
      <c r="I1861" s="228"/>
      <c r="K1861" s="228"/>
      <c r="M1861" s="228"/>
    </row>
    <row r="1862" spans="1:13" x14ac:dyDescent="0.2">
      <c r="A1862" s="224" t="s">
        <v>4518</v>
      </c>
      <c r="B1862" s="225">
        <v>1.2490000000000001</v>
      </c>
      <c r="C1862" s="226">
        <v>1.833</v>
      </c>
      <c r="D1862" s="227">
        <f t="shared" si="57"/>
        <v>0.46757405924739781</v>
      </c>
      <c r="E1862" s="226">
        <v>1.6910000000000001</v>
      </c>
      <c r="F1862" s="227">
        <f t="shared" si="56"/>
        <v>0.35388310648518817</v>
      </c>
      <c r="G1862" s="184"/>
      <c r="H1862" s="184"/>
      <c r="I1862" s="228"/>
      <c r="K1862" s="228"/>
      <c r="M1862" s="228"/>
    </row>
    <row r="1863" spans="1:13" x14ac:dyDescent="0.2">
      <c r="A1863" s="224" t="s">
        <v>4519</v>
      </c>
      <c r="B1863" s="225">
        <v>1.304</v>
      </c>
      <c r="C1863" s="226">
        <v>1.6910000000000001</v>
      </c>
      <c r="D1863" s="227">
        <f t="shared" si="57"/>
        <v>0.29677914110429437</v>
      </c>
      <c r="E1863" s="226">
        <v>1.5980000000000001</v>
      </c>
      <c r="F1863" s="227">
        <f t="shared" si="56"/>
        <v>0.22546012269938642</v>
      </c>
      <c r="G1863" s="184"/>
      <c r="H1863" s="184"/>
      <c r="I1863" s="228"/>
      <c r="K1863" s="228"/>
      <c r="M1863" s="228"/>
    </row>
    <row r="1864" spans="1:13" x14ac:dyDescent="0.2">
      <c r="A1864" s="224" t="s">
        <v>4520</v>
      </c>
      <c r="B1864" s="225">
        <v>0.95299999999999996</v>
      </c>
      <c r="C1864" s="226">
        <v>0.89500000000000002</v>
      </c>
      <c r="D1864" s="227">
        <f t="shared" si="57"/>
        <v>-6.0860440713536135E-2</v>
      </c>
      <c r="E1864" s="226">
        <v>0.91200000000000003</v>
      </c>
      <c r="F1864" s="227">
        <f t="shared" si="56"/>
        <v>-4.3022035676809955E-2</v>
      </c>
      <c r="G1864" s="184"/>
      <c r="H1864" s="184"/>
      <c r="I1864" s="228"/>
      <c r="K1864" s="228"/>
      <c r="M1864" s="228"/>
    </row>
    <row r="1865" spans="1:13" x14ac:dyDescent="0.2">
      <c r="A1865" s="224" t="s">
        <v>4521</v>
      </c>
      <c r="B1865" s="225">
        <v>0.76200000000000001</v>
      </c>
      <c r="C1865" s="226">
        <v>0.69199999999999995</v>
      </c>
      <c r="D1865" s="227">
        <f t="shared" si="57"/>
        <v>-9.186351706036755E-2</v>
      </c>
      <c r="E1865" s="226">
        <v>0.71099999999999997</v>
      </c>
      <c r="F1865" s="227">
        <f t="shared" si="56"/>
        <v>-6.692913385826782E-2</v>
      </c>
      <c r="G1865" s="184"/>
      <c r="H1865" s="184"/>
      <c r="I1865" s="228"/>
      <c r="K1865" s="228"/>
      <c r="M1865" s="228"/>
    </row>
    <row r="1866" spans="1:13" x14ac:dyDescent="0.2">
      <c r="A1866" s="224" t="s">
        <v>4522</v>
      </c>
      <c r="B1866" s="225">
        <v>0.8</v>
      </c>
      <c r="C1866" s="226">
        <v>0.69199999999999995</v>
      </c>
      <c r="D1866" s="227">
        <f t="shared" si="57"/>
        <v>-0.13500000000000012</v>
      </c>
      <c r="E1866" s="226">
        <v>0.72099999999999997</v>
      </c>
      <c r="F1866" s="227">
        <f t="shared" si="56"/>
        <v>-9.8750000000000115E-2</v>
      </c>
      <c r="G1866" s="184"/>
      <c r="H1866" s="184"/>
      <c r="I1866" s="228"/>
      <c r="K1866" s="228"/>
      <c r="M1866" s="228"/>
    </row>
    <row r="1867" spans="1:13" x14ac:dyDescent="0.2">
      <c r="A1867" s="224" t="s">
        <v>4523</v>
      </c>
      <c r="B1867" s="225">
        <v>0.84</v>
      </c>
      <c r="C1867" s="226">
        <v>0.69</v>
      </c>
      <c r="D1867" s="227">
        <f t="shared" si="57"/>
        <v>-0.1785714285714286</v>
      </c>
      <c r="E1867" s="226">
        <v>0.72899999999999998</v>
      </c>
      <c r="F1867" s="227">
        <f t="shared" ref="F1867:F1930" si="58">E1867/B1867-1</f>
        <v>-0.13214285714285712</v>
      </c>
      <c r="G1867" s="184"/>
      <c r="H1867" s="184"/>
      <c r="I1867" s="228"/>
      <c r="K1867" s="228"/>
      <c r="M1867" s="228"/>
    </row>
    <row r="1868" spans="1:13" x14ac:dyDescent="0.2">
      <c r="A1868" s="224" t="s">
        <v>4524</v>
      </c>
      <c r="B1868" s="225">
        <v>1.1259999999999999</v>
      </c>
      <c r="C1868" s="226">
        <v>1.657</v>
      </c>
      <c r="D1868" s="227">
        <f t="shared" ref="D1868:D1931" si="59">C1868/B1868-1</f>
        <v>0.47158081705150989</v>
      </c>
      <c r="E1868" s="226">
        <v>1.528</v>
      </c>
      <c r="F1868" s="227">
        <f t="shared" si="58"/>
        <v>0.35701598579040872</v>
      </c>
      <c r="G1868" s="184"/>
      <c r="H1868" s="184"/>
      <c r="I1868" s="228"/>
      <c r="K1868" s="228"/>
      <c r="M1868" s="228"/>
    </row>
    <row r="1869" spans="1:13" x14ac:dyDescent="0.2">
      <c r="A1869" s="224" t="s">
        <v>4525</v>
      </c>
      <c r="B1869" s="225">
        <v>1.242</v>
      </c>
      <c r="C1869" s="226">
        <v>1.55</v>
      </c>
      <c r="D1869" s="227">
        <f t="shared" si="59"/>
        <v>0.24798711755233493</v>
      </c>
      <c r="E1869" s="226">
        <v>1.4770000000000001</v>
      </c>
      <c r="F1869" s="227">
        <f t="shared" si="58"/>
        <v>0.18921095008051547</v>
      </c>
      <c r="G1869" s="184"/>
      <c r="H1869" s="184"/>
      <c r="I1869" s="228"/>
      <c r="K1869" s="228"/>
      <c r="M1869" s="228"/>
    </row>
    <row r="1870" spans="1:13" x14ac:dyDescent="0.2">
      <c r="A1870" s="224" t="s">
        <v>4526</v>
      </c>
      <c r="B1870" s="225">
        <v>0.84</v>
      </c>
      <c r="C1870" s="226">
        <v>0.69399999999999995</v>
      </c>
      <c r="D1870" s="227">
        <f t="shared" si="59"/>
        <v>-0.17380952380952386</v>
      </c>
      <c r="E1870" s="226">
        <v>0.73199999999999998</v>
      </c>
      <c r="F1870" s="227">
        <f t="shared" si="58"/>
        <v>-0.12857142857142856</v>
      </c>
      <c r="G1870" s="184"/>
      <c r="H1870" s="184"/>
      <c r="I1870" s="228"/>
      <c r="K1870" s="228"/>
      <c r="M1870" s="228"/>
    </row>
    <row r="1871" spans="1:13" x14ac:dyDescent="0.2">
      <c r="A1871" s="224" t="s">
        <v>4527</v>
      </c>
      <c r="B1871" s="225">
        <v>0.8</v>
      </c>
      <c r="C1871" s="226">
        <v>0.70199999999999996</v>
      </c>
      <c r="D1871" s="227">
        <f t="shared" si="59"/>
        <v>-0.12250000000000005</v>
      </c>
      <c r="E1871" s="226">
        <v>0.72799999999999998</v>
      </c>
      <c r="F1871" s="227">
        <f t="shared" si="58"/>
        <v>-9.000000000000008E-2</v>
      </c>
      <c r="G1871" s="184"/>
      <c r="H1871" s="184"/>
      <c r="I1871" s="228"/>
      <c r="K1871" s="228"/>
      <c r="M1871" s="228"/>
    </row>
    <row r="1872" spans="1:13" x14ac:dyDescent="0.2">
      <c r="A1872" s="229" t="s">
        <v>4528</v>
      </c>
      <c r="B1872" s="230">
        <v>0.84</v>
      </c>
      <c r="C1872" s="231">
        <v>0.69399999999999995</v>
      </c>
      <c r="D1872" s="232">
        <f t="shared" si="59"/>
        <v>-0.17380952380952386</v>
      </c>
      <c r="E1872" s="231">
        <v>0.73199999999999998</v>
      </c>
      <c r="F1872" s="232">
        <f t="shared" si="58"/>
        <v>-0.12857142857142856</v>
      </c>
      <c r="G1872" s="184"/>
      <c r="H1872" s="184"/>
      <c r="I1872" s="228"/>
      <c r="K1872" s="228"/>
      <c r="M1872" s="228"/>
    </row>
    <row r="1873" spans="1:13" x14ac:dyDescent="0.2">
      <c r="A1873" s="224" t="s">
        <v>4529</v>
      </c>
      <c r="B1873" s="225">
        <v>0.92600000000000005</v>
      </c>
      <c r="C1873" s="226">
        <v>0.76200000000000001</v>
      </c>
      <c r="D1873" s="227">
        <f t="shared" si="59"/>
        <v>-0.17710583153347736</v>
      </c>
      <c r="E1873" s="226">
        <v>0.80500000000000005</v>
      </c>
      <c r="F1873" s="236">
        <f t="shared" si="58"/>
        <v>-0.13066954643628503</v>
      </c>
      <c r="G1873" s="184"/>
      <c r="H1873" s="184"/>
      <c r="I1873" s="228"/>
      <c r="K1873" s="228"/>
      <c r="M1873" s="228"/>
    </row>
    <row r="1874" spans="1:13" x14ac:dyDescent="0.2">
      <c r="A1874" s="224" t="s">
        <v>4530</v>
      </c>
      <c r="B1874" s="225">
        <v>0.84</v>
      </c>
      <c r="C1874" s="226">
        <v>0.81799999999999995</v>
      </c>
      <c r="D1874" s="227">
        <f t="shared" si="59"/>
        <v>-2.6190476190476208E-2</v>
      </c>
      <c r="E1874" s="226">
        <v>0.82499999999999996</v>
      </c>
      <c r="F1874" s="227">
        <f t="shared" si="58"/>
        <v>-1.7857142857142905E-2</v>
      </c>
      <c r="G1874" s="184"/>
      <c r="H1874" s="184"/>
      <c r="I1874" s="228"/>
      <c r="K1874" s="228"/>
      <c r="M1874" s="228"/>
    </row>
    <row r="1875" spans="1:13" x14ac:dyDescent="0.2">
      <c r="A1875" s="224" t="s">
        <v>4531</v>
      </c>
      <c r="B1875" s="225">
        <v>1.7350000000000001</v>
      </c>
      <c r="C1875" s="226">
        <v>1.306</v>
      </c>
      <c r="D1875" s="227">
        <f t="shared" si="59"/>
        <v>-0.24726224783861672</v>
      </c>
      <c r="E1875" s="226">
        <v>1.417</v>
      </c>
      <c r="F1875" s="227">
        <f t="shared" si="58"/>
        <v>-0.18328530259365994</v>
      </c>
      <c r="G1875" s="184"/>
      <c r="H1875" s="184"/>
      <c r="I1875" s="228"/>
      <c r="K1875" s="228"/>
      <c r="M1875" s="228"/>
    </row>
    <row r="1876" spans="1:13" x14ac:dyDescent="0.2">
      <c r="A1876" s="224" t="s">
        <v>4532</v>
      </c>
      <c r="B1876" s="225">
        <v>1.5620000000000001</v>
      </c>
      <c r="C1876" s="226">
        <v>2.04</v>
      </c>
      <c r="D1876" s="227">
        <f t="shared" si="59"/>
        <v>0.30601792573623565</v>
      </c>
      <c r="E1876" s="226">
        <v>1.925</v>
      </c>
      <c r="F1876" s="227">
        <f t="shared" si="58"/>
        <v>0.23239436619718301</v>
      </c>
      <c r="G1876" s="184"/>
      <c r="H1876" s="184"/>
      <c r="I1876" s="228"/>
      <c r="K1876" s="228"/>
      <c r="M1876" s="228"/>
    </row>
    <row r="1877" spans="1:13" x14ac:dyDescent="0.2">
      <c r="A1877" s="224" t="s">
        <v>4533</v>
      </c>
      <c r="B1877" s="225">
        <v>1.073</v>
      </c>
      <c r="C1877" s="226">
        <v>0.874</v>
      </c>
      <c r="D1877" s="227">
        <f t="shared" si="59"/>
        <v>-0.18546132339235788</v>
      </c>
      <c r="E1877" s="226">
        <v>0.92500000000000004</v>
      </c>
      <c r="F1877" s="227">
        <f t="shared" si="58"/>
        <v>-0.13793103448275856</v>
      </c>
      <c r="G1877" s="184"/>
      <c r="H1877" s="184"/>
      <c r="I1877" s="228"/>
      <c r="K1877" s="228"/>
      <c r="M1877" s="228"/>
    </row>
    <row r="1878" spans="1:13" x14ac:dyDescent="0.2">
      <c r="A1878" s="224" t="s">
        <v>4534</v>
      </c>
      <c r="B1878" s="225">
        <v>0.88200000000000001</v>
      </c>
      <c r="C1878" s="226">
        <v>0.85199999999999998</v>
      </c>
      <c r="D1878" s="227">
        <f t="shared" si="59"/>
        <v>-3.4013605442176909E-2</v>
      </c>
      <c r="E1878" s="226">
        <v>0.86199999999999999</v>
      </c>
      <c r="F1878" s="227">
        <f t="shared" si="58"/>
        <v>-2.2675736961451309E-2</v>
      </c>
      <c r="G1878" s="184"/>
      <c r="H1878" s="184"/>
      <c r="I1878" s="228"/>
      <c r="K1878" s="228"/>
      <c r="M1878" s="228"/>
    </row>
    <row r="1879" spans="1:13" x14ac:dyDescent="0.2">
      <c r="A1879" s="224" t="s">
        <v>4535</v>
      </c>
      <c r="B1879" s="225">
        <v>0.84</v>
      </c>
      <c r="C1879" s="226">
        <v>0.69</v>
      </c>
      <c r="D1879" s="227">
        <f t="shared" si="59"/>
        <v>-0.1785714285714286</v>
      </c>
      <c r="E1879" s="226">
        <v>0.72899999999999998</v>
      </c>
      <c r="F1879" s="227">
        <f t="shared" si="58"/>
        <v>-0.13214285714285712</v>
      </c>
      <c r="G1879" s="184"/>
      <c r="H1879" s="184"/>
      <c r="I1879" s="228"/>
      <c r="K1879" s="228"/>
      <c r="M1879" s="228"/>
    </row>
    <row r="1880" spans="1:13" x14ac:dyDescent="0.2">
      <c r="A1880" s="224" t="s">
        <v>4536</v>
      </c>
      <c r="B1880" s="225">
        <v>0.88200000000000001</v>
      </c>
      <c r="C1880" s="226">
        <v>0.76</v>
      </c>
      <c r="D1880" s="227">
        <f t="shared" si="59"/>
        <v>-0.13832199546485258</v>
      </c>
      <c r="E1880" s="226">
        <v>0.79200000000000004</v>
      </c>
      <c r="F1880" s="227">
        <f t="shared" si="58"/>
        <v>-0.10204081632653061</v>
      </c>
      <c r="G1880" s="184"/>
      <c r="H1880" s="184"/>
      <c r="I1880" s="228"/>
      <c r="K1880" s="228"/>
      <c r="M1880" s="228"/>
    </row>
    <row r="1881" spans="1:13" x14ac:dyDescent="0.2">
      <c r="A1881" s="224" t="s">
        <v>4537</v>
      </c>
      <c r="B1881" s="225">
        <v>0.84</v>
      </c>
      <c r="C1881" s="226">
        <v>0.70499999999999996</v>
      </c>
      <c r="D1881" s="227">
        <f t="shared" si="59"/>
        <v>-0.1607142857142857</v>
      </c>
      <c r="E1881" s="226">
        <v>0.74099999999999999</v>
      </c>
      <c r="F1881" s="227">
        <f t="shared" si="58"/>
        <v>-0.11785714285714288</v>
      </c>
      <c r="G1881" s="184"/>
      <c r="H1881" s="184"/>
      <c r="I1881" s="228"/>
      <c r="K1881" s="228"/>
      <c r="M1881" s="228"/>
    </row>
    <row r="1882" spans="1:13" x14ac:dyDescent="0.2">
      <c r="A1882" s="224" t="s">
        <v>4538</v>
      </c>
      <c r="B1882" s="225">
        <v>0.88200000000000001</v>
      </c>
      <c r="C1882" s="226">
        <v>0.85199999999999998</v>
      </c>
      <c r="D1882" s="227">
        <f t="shared" si="59"/>
        <v>-3.4013605442176909E-2</v>
      </c>
      <c r="E1882" s="226">
        <v>0.86199999999999999</v>
      </c>
      <c r="F1882" s="227">
        <f t="shared" si="58"/>
        <v>-2.2675736961451309E-2</v>
      </c>
      <c r="G1882" s="184"/>
      <c r="H1882" s="184"/>
      <c r="I1882" s="228"/>
      <c r="K1882" s="228"/>
      <c r="M1882" s="228"/>
    </row>
    <row r="1883" spans="1:13" x14ac:dyDescent="0.2">
      <c r="A1883" s="224" t="s">
        <v>4539</v>
      </c>
      <c r="B1883" s="225">
        <v>0.8</v>
      </c>
      <c r="C1883" s="226">
        <v>0.67900000000000005</v>
      </c>
      <c r="D1883" s="227">
        <f t="shared" si="59"/>
        <v>-0.15125</v>
      </c>
      <c r="E1883" s="226">
        <v>0.71099999999999997</v>
      </c>
      <c r="F1883" s="227">
        <f t="shared" si="58"/>
        <v>-0.11125000000000007</v>
      </c>
      <c r="G1883" s="184"/>
      <c r="H1883" s="184"/>
      <c r="I1883" s="228"/>
      <c r="K1883" s="228"/>
      <c r="M1883" s="228"/>
    </row>
    <row r="1884" spans="1:13" x14ac:dyDescent="0.2">
      <c r="A1884" s="224" t="s">
        <v>4540</v>
      </c>
      <c r="B1884" s="225">
        <v>1.073</v>
      </c>
      <c r="C1884" s="226">
        <v>1.1639999999999999</v>
      </c>
      <c r="D1884" s="227">
        <f t="shared" si="59"/>
        <v>8.4808946877912295E-2</v>
      </c>
      <c r="E1884" s="226">
        <v>1.1439999999999999</v>
      </c>
      <c r="F1884" s="227">
        <f t="shared" si="58"/>
        <v>6.6169617893755861E-2</v>
      </c>
      <c r="G1884" s="184"/>
      <c r="H1884" s="184"/>
      <c r="I1884" s="228"/>
      <c r="K1884" s="228"/>
      <c r="M1884" s="228"/>
    </row>
    <row r="1885" spans="1:13" x14ac:dyDescent="0.2">
      <c r="A1885" s="224" t="s">
        <v>4541</v>
      </c>
      <c r="B1885" s="225">
        <v>1.51</v>
      </c>
      <c r="C1885" s="226">
        <v>1.222</v>
      </c>
      <c r="D1885" s="227">
        <f t="shared" si="59"/>
        <v>-0.19072847682119209</v>
      </c>
      <c r="E1885" s="226">
        <v>1.2969999999999999</v>
      </c>
      <c r="F1885" s="227">
        <f t="shared" si="58"/>
        <v>-0.14105960264900663</v>
      </c>
      <c r="G1885" s="184"/>
      <c r="H1885" s="184"/>
      <c r="I1885" s="228"/>
      <c r="K1885" s="228"/>
      <c r="M1885" s="228"/>
    </row>
    <row r="1886" spans="1:13" x14ac:dyDescent="0.2">
      <c r="A1886" s="224" t="s">
        <v>4542</v>
      </c>
      <c r="B1886" s="225">
        <v>1.073</v>
      </c>
      <c r="C1886" s="226">
        <v>1.7809999999999999</v>
      </c>
      <c r="D1886" s="227">
        <f t="shared" si="59"/>
        <v>0.65983224603914259</v>
      </c>
      <c r="E1886" s="226">
        <v>1.607</v>
      </c>
      <c r="F1886" s="227">
        <f t="shared" si="58"/>
        <v>0.49767008387698053</v>
      </c>
      <c r="G1886" s="184"/>
      <c r="H1886" s="184"/>
      <c r="I1886" s="228"/>
      <c r="K1886" s="228"/>
      <c r="M1886" s="228"/>
    </row>
    <row r="1887" spans="1:13" x14ac:dyDescent="0.2">
      <c r="A1887" s="224" t="s">
        <v>4543</v>
      </c>
      <c r="B1887" s="225">
        <v>1.1259999999999999</v>
      </c>
      <c r="C1887" s="226">
        <v>1.028</v>
      </c>
      <c r="D1887" s="227">
        <f t="shared" si="59"/>
        <v>-8.7033747779751258E-2</v>
      </c>
      <c r="E1887" s="226">
        <v>1.0549999999999999</v>
      </c>
      <c r="F1887" s="227">
        <f t="shared" si="58"/>
        <v>-6.3055062166962661E-2</v>
      </c>
      <c r="G1887" s="184"/>
      <c r="H1887" s="184"/>
      <c r="I1887" s="228"/>
      <c r="K1887" s="228"/>
      <c r="M1887" s="228"/>
    </row>
    <row r="1888" spans="1:13" x14ac:dyDescent="0.2">
      <c r="A1888" s="224" t="s">
        <v>4544</v>
      </c>
      <c r="B1888" s="225">
        <v>0.88200000000000001</v>
      </c>
      <c r="C1888" s="226">
        <v>0.70499999999999996</v>
      </c>
      <c r="D1888" s="227">
        <f t="shared" si="59"/>
        <v>-0.20068027210884354</v>
      </c>
      <c r="E1888" s="226">
        <v>0.751</v>
      </c>
      <c r="F1888" s="227">
        <f t="shared" si="58"/>
        <v>-0.14852607709750565</v>
      </c>
      <c r="G1888" s="184"/>
      <c r="H1888" s="184"/>
      <c r="I1888" s="228"/>
      <c r="K1888" s="228"/>
      <c r="M1888" s="228"/>
    </row>
    <row r="1889" spans="1:13" x14ac:dyDescent="0.2">
      <c r="A1889" s="224" t="s">
        <v>4545</v>
      </c>
      <c r="B1889" s="225">
        <v>1.073</v>
      </c>
      <c r="C1889" s="226">
        <v>0.97899999999999998</v>
      </c>
      <c r="D1889" s="227">
        <f t="shared" si="59"/>
        <v>-8.7604846225535882E-2</v>
      </c>
      <c r="E1889" s="226">
        <v>1.0049999999999999</v>
      </c>
      <c r="F1889" s="227">
        <f t="shared" si="58"/>
        <v>-6.3373718546132385E-2</v>
      </c>
      <c r="G1889" s="184"/>
      <c r="H1889" s="184"/>
      <c r="I1889" s="228"/>
      <c r="K1889" s="228"/>
      <c r="M1889" s="228"/>
    </row>
    <row r="1890" spans="1:13" x14ac:dyDescent="0.2">
      <c r="A1890" s="224" t="s">
        <v>4546</v>
      </c>
      <c r="B1890" s="225">
        <v>1.6659999999999999</v>
      </c>
      <c r="C1890" s="226">
        <v>0.91600000000000004</v>
      </c>
      <c r="D1890" s="227">
        <f t="shared" si="59"/>
        <v>-0.4501800720288115</v>
      </c>
      <c r="E1890" s="226">
        <v>1.1060000000000001</v>
      </c>
      <c r="F1890" s="227">
        <f t="shared" si="58"/>
        <v>-0.33613445378151252</v>
      </c>
      <c r="G1890" s="184"/>
      <c r="H1890" s="184"/>
      <c r="I1890" s="228"/>
      <c r="K1890" s="228"/>
      <c r="M1890" s="228"/>
    </row>
    <row r="1891" spans="1:13" x14ac:dyDescent="0.2">
      <c r="A1891" s="224" t="s">
        <v>4547</v>
      </c>
      <c r="B1891" s="225">
        <v>0.88200000000000001</v>
      </c>
      <c r="C1891" s="226">
        <v>0.84799999999999998</v>
      </c>
      <c r="D1891" s="227">
        <f t="shared" si="59"/>
        <v>-3.8548752834467126E-2</v>
      </c>
      <c r="E1891" s="226">
        <v>0.85899999999999999</v>
      </c>
      <c r="F1891" s="227">
        <f t="shared" si="58"/>
        <v>-2.6077097505669E-2</v>
      </c>
      <c r="G1891" s="184"/>
      <c r="H1891" s="184"/>
      <c r="I1891" s="228"/>
      <c r="K1891" s="228"/>
      <c r="M1891" s="228"/>
    </row>
    <row r="1892" spans="1:13" x14ac:dyDescent="0.2">
      <c r="A1892" s="224" t="s">
        <v>4548</v>
      </c>
      <c r="B1892" s="225">
        <v>0.84</v>
      </c>
      <c r="C1892" s="226">
        <v>0.69499999999999995</v>
      </c>
      <c r="D1892" s="227">
        <f t="shared" si="59"/>
        <v>-0.17261904761904767</v>
      </c>
      <c r="E1892" s="226">
        <v>0.73299999999999998</v>
      </c>
      <c r="F1892" s="227">
        <f t="shared" si="58"/>
        <v>-0.12738095238095237</v>
      </c>
      <c r="G1892" s="184"/>
      <c r="H1892" s="184"/>
      <c r="I1892" s="228"/>
      <c r="K1892" s="228"/>
      <c r="M1892" s="228"/>
    </row>
    <row r="1893" spans="1:13" x14ac:dyDescent="0.2">
      <c r="A1893" s="224" t="s">
        <v>4549</v>
      </c>
      <c r="B1893" s="225">
        <v>1.4159999999999999</v>
      </c>
      <c r="C1893" s="226">
        <v>1.4870000000000001</v>
      </c>
      <c r="D1893" s="227">
        <f t="shared" si="59"/>
        <v>5.0141242937853159E-2</v>
      </c>
      <c r="E1893" s="226">
        <v>1.4730000000000001</v>
      </c>
      <c r="F1893" s="227">
        <f t="shared" si="58"/>
        <v>4.0254237288135819E-2</v>
      </c>
      <c r="G1893" s="184"/>
      <c r="H1893" s="184"/>
      <c r="I1893" s="228"/>
      <c r="K1893" s="228"/>
      <c r="M1893" s="228"/>
    </row>
    <row r="1894" spans="1:13" x14ac:dyDescent="0.2">
      <c r="A1894" s="224" t="s">
        <v>4550</v>
      </c>
      <c r="B1894" s="225">
        <v>1.1259999999999999</v>
      </c>
      <c r="C1894" s="226">
        <v>1.298</v>
      </c>
      <c r="D1894" s="227">
        <f t="shared" si="59"/>
        <v>0.15275310834813505</v>
      </c>
      <c r="E1894" s="226">
        <v>1.258</v>
      </c>
      <c r="F1894" s="227">
        <f t="shared" si="58"/>
        <v>0.1172291296625223</v>
      </c>
      <c r="G1894" s="184"/>
      <c r="H1894" s="184"/>
      <c r="I1894" s="228"/>
      <c r="K1894" s="228"/>
      <c r="M1894" s="228"/>
    </row>
    <row r="1895" spans="1:13" x14ac:dyDescent="0.2">
      <c r="A1895" s="224" t="s">
        <v>4551</v>
      </c>
      <c r="B1895" s="225">
        <v>1.1259999999999999</v>
      </c>
      <c r="C1895" s="226">
        <v>1.149</v>
      </c>
      <c r="D1895" s="227">
        <f t="shared" si="59"/>
        <v>2.0426287744227389E-2</v>
      </c>
      <c r="E1895" s="226">
        <v>1.1459999999999999</v>
      </c>
      <c r="F1895" s="227">
        <f t="shared" si="58"/>
        <v>1.7761989342806483E-2</v>
      </c>
      <c r="G1895" s="184"/>
      <c r="H1895" s="184"/>
      <c r="I1895" s="228"/>
      <c r="K1895" s="228"/>
      <c r="M1895" s="228"/>
    </row>
    <row r="1896" spans="1:13" x14ac:dyDescent="0.2">
      <c r="A1896" s="224" t="s">
        <v>4552</v>
      </c>
      <c r="B1896" s="225">
        <v>1.022</v>
      </c>
      <c r="C1896" s="226">
        <v>0.81499999999999995</v>
      </c>
      <c r="D1896" s="227">
        <f t="shared" si="59"/>
        <v>-0.20254403131115462</v>
      </c>
      <c r="E1896" s="226">
        <v>0.86899999999999999</v>
      </c>
      <c r="F1896" s="227">
        <f t="shared" si="58"/>
        <v>-0.14970645792563608</v>
      </c>
      <c r="G1896" s="184"/>
      <c r="H1896" s="184"/>
      <c r="I1896" s="228"/>
      <c r="K1896" s="228"/>
      <c r="M1896" s="228"/>
    </row>
    <row r="1897" spans="1:13" x14ac:dyDescent="0.2">
      <c r="A1897" s="224" t="s">
        <v>4553</v>
      </c>
      <c r="B1897" s="225">
        <v>1.242</v>
      </c>
      <c r="C1897" s="226">
        <v>1.607</v>
      </c>
      <c r="D1897" s="227">
        <f t="shared" si="59"/>
        <v>0.2938808373590982</v>
      </c>
      <c r="E1897" s="226">
        <v>1.5189999999999999</v>
      </c>
      <c r="F1897" s="227">
        <f t="shared" si="58"/>
        <v>0.22302737520128812</v>
      </c>
      <c r="G1897" s="184"/>
      <c r="H1897" s="184"/>
      <c r="I1897" s="228"/>
      <c r="K1897" s="228"/>
      <c r="M1897" s="228"/>
    </row>
    <row r="1898" spans="1:13" x14ac:dyDescent="0.2">
      <c r="A1898" s="224" t="s">
        <v>4554</v>
      </c>
      <c r="B1898" s="225">
        <v>1.073</v>
      </c>
      <c r="C1898" s="226">
        <v>1.7809999999999999</v>
      </c>
      <c r="D1898" s="227">
        <f t="shared" si="59"/>
        <v>0.65983224603914259</v>
      </c>
      <c r="E1898" s="226">
        <v>1.607</v>
      </c>
      <c r="F1898" s="227">
        <f t="shared" si="58"/>
        <v>0.49767008387698053</v>
      </c>
      <c r="G1898" s="184"/>
      <c r="H1898" s="184"/>
      <c r="I1898" s="228"/>
      <c r="K1898" s="228"/>
      <c r="M1898" s="228"/>
    </row>
    <row r="1899" spans="1:13" x14ac:dyDescent="0.2">
      <c r="A1899" s="224" t="s">
        <v>4555</v>
      </c>
      <c r="B1899" s="225">
        <v>1.073</v>
      </c>
      <c r="C1899" s="226">
        <v>1.248</v>
      </c>
      <c r="D1899" s="227">
        <f t="shared" si="59"/>
        <v>0.16309412861137007</v>
      </c>
      <c r="E1899" s="226">
        <v>1.2070000000000001</v>
      </c>
      <c r="F1899" s="227">
        <f t="shared" si="58"/>
        <v>0.12488350419384919</v>
      </c>
      <c r="G1899" s="184"/>
      <c r="H1899" s="184"/>
      <c r="I1899" s="228"/>
      <c r="K1899" s="228"/>
      <c r="M1899" s="228"/>
    </row>
    <row r="1900" spans="1:13" x14ac:dyDescent="0.2">
      <c r="A1900" s="224" t="s">
        <v>4556</v>
      </c>
      <c r="B1900" s="225">
        <v>1.073</v>
      </c>
      <c r="C1900" s="226">
        <v>1.018</v>
      </c>
      <c r="D1900" s="227">
        <f t="shared" si="59"/>
        <v>-5.125815470643047E-2</v>
      </c>
      <c r="E1900" s="226">
        <v>1.034</v>
      </c>
      <c r="F1900" s="227">
        <f t="shared" si="58"/>
        <v>-3.634669151910519E-2</v>
      </c>
      <c r="G1900" s="184"/>
      <c r="H1900" s="184"/>
      <c r="I1900" s="228"/>
      <c r="K1900" s="228"/>
      <c r="M1900" s="228"/>
    </row>
    <row r="1901" spans="1:13" x14ac:dyDescent="0.2">
      <c r="A1901" s="224" t="s">
        <v>4557</v>
      </c>
      <c r="B1901" s="225">
        <v>0.88200000000000001</v>
      </c>
      <c r="C1901" s="226">
        <v>0.76800000000000002</v>
      </c>
      <c r="D1901" s="227">
        <f t="shared" si="59"/>
        <v>-0.12925170068027214</v>
      </c>
      <c r="E1901" s="226">
        <v>0.79800000000000004</v>
      </c>
      <c r="F1901" s="227">
        <f t="shared" si="58"/>
        <v>-9.5238095238095233E-2</v>
      </c>
      <c r="G1901" s="184"/>
      <c r="H1901" s="184"/>
      <c r="I1901" s="228"/>
      <c r="K1901" s="228"/>
      <c r="M1901" s="228"/>
    </row>
    <row r="1902" spans="1:13" x14ac:dyDescent="0.2">
      <c r="A1902" s="224" t="s">
        <v>4558</v>
      </c>
      <c r="B1902" s="225">
        <v>1.2849999999999999</v>
      </c>
      <c r="C1902" s="226">
        <v>1.347</v>
      </c>
      <c r="D1902" s="227">
        <f t="shared" si="59"/>
        <v>4.8249027237354136E-2</v>
      </c>
      <c r="E1902" s="226">
        <v>1.335</v>
      </c>
      <c r="F1902" s="227">
        <f t="shared" si="58"/>
        <v>3.8910505836575959E-2</v>
      </c>
      <c r="G1902" s="184"/>
      <c r="H1902" s="184"/>
      <c r="I1902" s="228"/>
      <c r="K1902" s="228"/>
      <c r="M1902" s="228"/>
    </row>
    <row r="1903" spans="1:13" x14ac:dyDescent="0.2">
      <c r="A1903" s="224" t="s">
        <v>4559</v>
      </c>
      <c r="B1903" s="225">
        <v>0.76200000000000001</v>
      </c>
      <c r="C1903" s="226">
        <v>0.73199999999999998</v>
      </c>
      <c r="D1903" s="227">
        <f t="shared" si="59"/>
        <v>-3.9370078740157521E-2</v>
      </c>
      <c r="E1903" s="226">
        <v>0.74199999999999999</v>
      </c>
      <c r="F1903" s="227">
        <f t="shared" si="58"/>
        <v>-2.6246719160105014E-2</v>
      </c>
      <c r="G1903" s="184"/>
      <c r="H1903" s="184"/>
      <c r="I1903" s="228"/>
      <c r="K1903" s="228"/>
      <c r="M1903" s="228"/>
    </row>
    <row r="1904" spans="1:13" x14ac:dyDescent="0.2">
      <c r="A1904" s="224" t="s">
        <v>4560</v>
      </c>
      <c r="B1904" s="225">
        <v>0.84</v>
      </c>
      <c r="C1904" s="226">
        <v>0.84099999999999997</v>
      </c>
      <c r="D1904" s="227">
        <f t="shared" si="59"/>
        <v>1.1904761904761862E-3</v>
      </c>
      <c r="E1904" s="226">
        <v>0.84199999999999997</v>
      </c>
      <c r="F1904" s="227">
        <f t="shared" si="58"/>
        <v>2.3809523809523725E-3</v>
      </c>
      <c r="G1904" s="184"/>
      <c r="H1904" s="184"/>
      <c r="I1904" s="228"/>
      <c r="K1904" s="228"/>
      <c r="M1904" s="228"/>
    </row>
    <row r="1905" spans="1:13" x14ac:dyDescent="0.2">
      <c r="A1905" s="224" t="s">
        <v>4561</v>
      </c>
      <c r="B1905" s="225">
        <v>0.92600000000000005</v>
      </c>
      <c r="C1905" s="226">
        <v>0.95899999999999996</v>
      </c>
      <c r="D1905" s="227">
        <f t="shared" si="59"/>
        <v>3.5637149028077575E-2</v>
      </c>
      <c r="E1905" s="226">
        <v>0.95299999999999996</v>
      </c>
      <c r="F1905" s="227">
        <f t="shared" si="58"/>
        <v>2.9157667386608965E-2</v>
      </c>
      <c r="G1905" s="184"/>
      <c r="H1905" s="184"/>
      <c r="I1905" s="228"/>
      <c r="K1905" s="228"/>
      <c r="M1905" s="228"/>
    </row>
    <row r="1906" spans="1:13" x14ac:dyDescent="0.2">
      <c r="A1906" s="224" t="s">
        <v>4562</v>
      </c>
      <c r="B1906" s="225">
        <v>1.349</v>
      </c>
      <c r="C1906" s="226">
        <v>2.274</v>
      </c>
      <c r="D1906" s="227">
        <f t="shared" si="59"/>
        <v>0.68569310600444777</v>
      </c>
      <c r="E1906" s="226">
        <v>2.048</v>
      </c>
      <c r="F1906" s="227">
        <f t="shared" si="58"/>
        <v>0.51816160118606391</v>
      </c>
      <c r="G1906" s="184"/>
      <c r="H1906" s="184"/>
      <c r="I1906" s="228"/>
      <c r="K1906" s="228"/>
      <c r="M1906" s="228"/>
    </row>
    <row r="1907" spans="1:13" x14ac:dyDescent="0.2">
      <c r="A1907" s="224" t="s">
        <v>4563</v>
      </c>
      <c r="B1907" s="225">
        <v>0.97299999999999998</v>
      </c>
      <c r="C1907" s="226">
        <v>0.91200000000000003</v>
      </c>
      <c r="D1907" s="227">
        <f t="shared" si="59"/>
        <v>-6.2692702980472692E-2</v>
      </c>
      <c r="E1907" s="226">
        <v>0.92900000000000005</v>
      </c>
      <c r="F1907" s="227">
        <f t="shared" si="58"/>
        <v>-4.5220966084275394E-2</v>
      </c>
      <c r="G1907" s="184"/>
      <c r="H1907" s="184"/>
      <c r="I1907" s="228"/>
      <c r="K1907" s="228"/>
      <c r="M1907" s="228"/>
    </row>
    <row r="1908" spans="1:13" x14ac:dyDescent="0.2">
      <c r="A1908" s="224" t="s">
        <v>4564</v>
      </c>
      <c r="B1908" s="225">
        <v>0.88200000000000001</v>
      </c>
      <c r="C1908" s="226">
        <v>0.99199999999999999</v>
      </c>
      <c r="D1908" s="227">
        <f t="shared" si="59"/>
        <v>0.12471655328798192</v>
      </c>
      <c r="E1908" s="226">
        <v>0.96699999999999997</v>
      </c>
      <c r="F1908" s="227">
        <f t="shared" si="58"/>
        <v>9.637188208616787E-2</v>
      </c>
      <c r="G1908" s="184"/>
      <c r="H1908" s="184"/>
      <c r="I1908" s="228"/>
      <c r="K1908" s="228"/>
      <c r="M1908" s="228"/>
    </row>
    <row r="1909" spans="1:13" x14ac:dyDescent="0.2">
      <c r="A1909" s="224" t="s">
        <v>4565</v>
      </c>
      <c r="B1909" s="225">
        <v>1.022</v>
      </c>
      <c r="C1909" s="226">
        <v>1.1120000000000001</v>
      </c>
      <c r="D1909" s="227">
        <f t="shared" si="59"/>
        <v>8.8062622309197813E-2</v>
      </c>
      <c r="E1909" s="226">
        <v>1.0920000000000001</v>
      </c>
      <c r="F1909" s="227">
        <f t="shared" si="58"/>
        <v>6.8493150684931559E-2</v>
      </c>
      <c r="G1909" s="184"/>
      <c r="H1909" s="184"/>
      <c r="I1909" s="228"/>
      <c r="K1909" s="228"/>
      <c r="M1909" s="228"/>
    </row>
    <row r="1910" spans="1:13" x14ac:dyDescent="0.2">
      <c r="A1910" s="224" t="s">
        <v>4566</v>
      </c>
      <c r="B1910" s="225">
        <v>1.1830000000000001</v>
      </c>
      <c r="C1910" s="226">
        <v>1.175</v>
      </c>
      <c r="D1910" s="227">
        <f t="shared" si="59"/>
        <v>-6.7624683009298581E-3</v>
      </c>
      <c r="E1910" s="226">
        <v>1.18</v>
      </c>
      <c r="F1910" s="227">
        <f t="shared" si="58"/>
        <v>-2.5359256128487662E-3</v>
      </c>
      <c r="G1910" s="184"/>
      <c r="H1910" s="184"/>
      <c r="I1910" s="228"/>
      <c r="K1910" s="228"/>
      <c r="M1910" s="228"/>
    </row>
    <row r="1911" spans="1:13" x14ac:dyDescent="0.2">
      <c r="A1911" s="224" t="s">
        <v>4567</v>
      </c>
      <c r="B1911" s="225">
        <v>1.1259999999999999</v>
      </c>
      <c r="C1911" s="226">
        <v>1.544</v>
      </c>
      <c r="D1911" s="227">
        <f t="shared" si="59"/>
        <v>0.37122557726465377</v>
      </c>
      <c r="E1911" s="226">
        <v>1.4430000000000001</v>
      </c>
      <c r="F1911" s="227">
        <f t="shared" si="58"/>
        <v>0.2815275310834815</v>
      </c>
      <c r="G1911" s="184"/>
      <c r="H1911" s="184"/>
      <c r="I1911" s="228"/>
      <c r="K1911" s="228"/>
      <c r="M1911" s="228"/>
    </row>
    <row r="1912" spans="1:13" x14ac:dyDescent="0.2">
      <c r="A1912" s="224" t="s">
        <v>4568</v>
      </c>
      <c r="B1912" s="225">
        <v>1.1259999999999999</v>
      </c>
      <c r="C1912" s="226">
        <v>1.776</v>
      </c>
      <c r="D1912" s="227">
        <f t="shared" si="59"/>
        <v>0.57726465364120805</v>
      </c>
      <c r="E1912" s="226">
        <v>1.617</v>
      </c>
      <c r="F1912" s="227">
        <f t="shared" si="58"/>
        <v>0.43605683836589715</v>
      </c>
      <c r="G1912" s="184"/>
      <c r="H1912" s="184"/>
      <c r="I1912" s="228"/>
      <c r="K1912" s="228"/>
      <c r="M1912" s="228"/>
    </row>
    <row r="1913" spans="1:13" x14ac:dyDescent="0.2">
      <c r="A1913" s="224" t="s">
        <v>4569</v>
      </c>
      <c r="B1913" s="225">
        <v>1.022</v>
      </c>
      <c r="C1913" s="226">
        <v>1.246</v>
      </c>
      <c r="D1913" s="227">
        <f t="shared" si="59"/>
        <v>0.21917808219178081</v>
      </c>
      <c r="E1913" s="226">
        <v>1.1919999999999999</v>
      </c>
      <c r="F1913" s="227">
        <f t="shared" si="58"/>
        <v>0.16634050880626217</v>
      </c>
      <c r="G1913" s="184"/>
      <c r="H1913" s="184"/>
      <c r="I1913" s="228"/>
      <c r="K1913" s="228"/>
      <c r="M1913" s="228"/>
    </row>
    <row r="1914" spans="1:13" x14ac:dyDescent="0.2">
      <c r="A1914" s="224" t="s">
        <v>4570</v>
      </c>
      <c r="B1914" s="225">
        <v>1.2849999999999999</v>
      </c>
      <c r="C1914" s="226">
        <v>1.494</v>
      </c>
      <c r="D1914" s="227">
        <f t="shared" si="59"/>
        <v>0.16264591439688725</v>
      </c>
      <c r="E1914" s="226">
        <v>1.4450000000000001</v>
      </c>
      <c r="F1914" s="227">
        <f t="shared" si="58"/>
        <v>0.12451361867704303</v>
      </c>
      <c r="G1914" s="184"/>
      <c r="H1914" s="184"/>
      <c r="I1914" s="228"/>
      <c r="K1914" s="228"/>
      <c r="M1914" s="228"/>
    </row>
    <row r="1915" spans="1:13" x14ac:dyDescent="0.2">
      <c r="A1915" s="224" t="s">
        <v>4571</v>
      </c>
      <c r="B1915" s="225">
        <v>1.94</v>
      </c>
      <c r="C1915" s="226">
        <v>4.5279999999999996</v>
      </c>
      <c r="D1915" s="227">
        <f t="shared" si="59"/>
        <v>1.3340206185567007</v>
      </c>
      <c r="E1915" s="226">
        <v>3.403</v>
      </c>
      <c r="F1915" s="227">
        <f t="shared" si="58"/>
        <v>0.75412371134020617</v>
      </c>
      <c r="G1915" s="184"/>
      <c r="H1915" s="184"/>
      <c r="I1915" s="228"/>
      <c r="K1915" s="228"/>
      <c r="M1915" s="228"/>
    </row>
    <row r="1916" spans="1:13" x14ac:dyDescent="0.2">
      <c r="A1916" s="224" t="s">
        <v>4572</v>
      </c>
      <c r="B1916" s="225">
        <v>1.502</v>
      </c>
      <c r="C1916" s="226">
        <v>1.7769999999999999</v>
      </c>
      <c r="D1916" s="227">
        <f t="shared" si="59"/>
        <v>0.18308921438082559</v>
      </c>
      <c r="E1916" s="226">
        <v>1.712</v>
      </c>
      <c r="F1916" s="227">
        <f t="shared" si="58"/>
        <v>0.13981358189081217</v>
      </c>
      <c r="G1916" s="184"/>
      <c r="H1916" s="184"/>
      <c r="I1916" s="228"/>
      <c r="K1916" s="228"/>
      <c r="M1916" s="228"/>
    </row>
    <row r="1917" spans="1:13" x14ac:dyDescent="0.2">
      <c r="A1917" s="224" t="s">
        <v>4573</v>
      </c>
      <c r="B1917" s="225">
        <v>1.3120000000000001</v>
      </c>
      <c r="C1917" s="226">
        <v>1.4970000000000001</v>
      </c>
      <c r="D1917" s="227">
        <f t="shared" si="59"/>
        <v>0.14100609756097571</v>
      </c>
      <c r="E1917" s="226">
        <v>1.454</v>
      </c>
      <c r="F1917" s="227">
        <f t="shared" si="58"/>
        <v>0.1082317073170731</v>
      </c>
      <c r="G1917" s="184"/>
      <c r="H1917" s="184"/>
      <c r="I1917" s="228"/>
      <c r="K1917" s="228"/>
      <c r="M1917" s="228"/>
    </row>
    <row r="1918" spans="1:13" x14ac:dyDescent="0.2">
      <c r="A1918" s="224" t="s">
        <v>4574</v>
      </c>
      <c r="B1918" s="225">
        <v>1.3120000000000001</v>
      </c>
      <c r="C1918" s="226">
        <v>1.4970000000000001</v>
      </c>
      <c r="D1918" s="227">
        <f t="shared" si="59"/>
        <v>0.14100609756097571</v>
      </c>
      <c r="E1918" s="226">
        <v>1.454</v>
      </c>
      <c r="F1918" s="227">
        <f t="shared" si="58"/>
        <v>0.1082317073170731</v>
      </c>
      <c r="G1918" s="184"/>
      <c r="H1918" s="184"/>
      <c r="I1918" s="228"/>
      <c r="K1918" s="228"/>
      <c r="M1918" s="228"/>
    </row>
    <row r="1919" spans="1:13" x14ac:dyDescent="0.2">
      <c r="A1919" s="224" t="s">
        <v>4575</v>
      </c>
      <c r="B1919" s="225">
        <v>0.78700000000000003</v>
      </c>
      <c r="C1919" s="226">
        <v>0.74199999999999999</v>
      </c>
      <c r="D1919" s="227">
        <f t="shared" si="59"/>
        <v>-5.7179161372299947E-2</v>
      </c>
      <c r="E1919" s="226">
        <v>0.755</v>
      </c>
      <c r="F1919" s="227">
        <f t="shared" si="58"/>
        <v>-4.0660736975857703E-2</v>
      </c>
      <c r="G1919" s="184"/>
      <c r="H1919" s="184"/>
      <c r="I1919" s="228"/>
      <c r="K1919" s="228"/>
      <c r="M1919" s="228"/>
    </row>
    <row r="1920" spans="1:13" x14ac:dyDescent="0.2">
      <c r="A1920" s="224" t="s">
        <v>4576</v>
      </c>
      <c r="B1920" s="225">
        <v>1.347</v>
      </c>
      <c r="C1920" s="226">
        <v>1.123</v>
      </c>
      <c r="D1920" s="227">
        <f t="shared" si="59"/>
        <v>-0.16629547141796586</v>
      </c>
      <c r="E1920" s="226">
        <v>1.1819999999999999</v>
      </c>
      <c r="F1920" s="227">
        <f t="shared" si="58"/>
        <v>-0.12249443207126953</v>
      </c>
      <c r="G1920" s="184"/>
      <c r="H1920" s="184"/>
      <c r="I1920" s="228"/>
      <c r="K1920" s="228"/>
      <c r="M1920" s="228"/>
    </row>
    <row r="1921" spans="1:13" x14ac:dyDescent="0.2">
      <c r="A1921" s="229" t="s">
        <v>4577</v>
      </c>
      <c r="B1921" s="230">
        <v>1.0049999999999999</v>
      </c>
      <c r="C1921" s="231">
        <v>1.0149999999999999</v>
      </c>
      <c r="D1921" s="232">
        <f t="shared" si="59"/>
        <v>9.9502487562188602E-3</v>
      </c>
      <c r="E1921" s="231">
        <v>1.0149999999999999</v>
      </c>
      <c r="F1921" s="232">
        <f t="shared" si="58"/>
        <v>9.9502487562188602E-3</v>
      </c>
      <c r="G1921" s="184"/>
      <c r="H1921" s="184"/>
      <c r="I1921" s="228"/>
      <c r="K1921" s="228"/>
      <c r="M1921" s="228"/>
    </row>
    <row r="1922" spans="1:13" x14ac:dyDescent="0.2">
      <c r="A1922" s="224" t="s">
        <v>4578</v>
      </c>
      <c r="B1922" s="225">
        <v>0.86099999999999999</v>
      </c>
      <c r="C1922" s="226">
        <v>0.77400000000000002</v>
      </c>
      <c r="D1922" s="227">
        <f t="shared" si="59"/>
        <v>-0.10104529616724733</v>
      </c>
      <c r="E1922" s="226">
        <v>0.79800000000000004</v>
      </c>
      <c r="F1922" s="236">
        <f t="shared" si="58"/>
        <v>-7.3170731707317027E-2</v>
      </c>
      <c r="G1922" s="184"/>
      <c r="H1922" s="184"/>
      <c r="I1922" s="228"/>
      <c r="K1922" s="228"/>
      <c r="M1922" s="228"/>
    </row>
    <row r="1923" spans="1:13" x14ac:dyDescent="0.2">
      <c r="A1923" s="224" t="s">
        <v>4579</v>
      </c>
      <c r="B1923" s="225">
        <v>0.86099999999999999</v>
      </c>
      <c r="C1923" s="226">
        <v>0.77400000000000002</v>
      </c>
      <c r="D1923" s="227">
        <f t="shared" si="59"/>
        <v>-0.10104529616724733</v>
      </c>
      <c r="E1923" s="226">
        <v>0.79800000000000004</v>
      </c>
      <c r="F1923" s="227">
        <f t="shared" si="58"/>
        <v>-7.3170731707317027E-2</v>
      </c>
      <c r="G1923" s="184"/>
      <c r="H1923" s="184"/>
      <c r="I1923" s="228"/>
      <c r="K1923" s="228"/>
      <c r="M1923" s="228"/>
    </row>
    <row r="1924" spans="1:13" x14ac:dyDescent="0.2">
      <c r="A1924" s="224" t="s">
        <v>4580</v>
      </c>
      <c r="B1924" s="225">
        <v>0.86099999999999999</v>
      </c>
      <c r="C1924" s="226">
        <v>0.747</v>
      </c>
      <c r="D1924" s="227">
        <f t="shared" si="59"/>
        <v>-0.13240418118466901</v>
      </c>
      <c r="E1924" s="226">
        <v>0.77800000000000002</v>
      </c>
      <c r="F1924" s="227">
        <f t="shared" si="58"/>
        <v>-9.6399535423925653E-2</v>
      </c>
      <c r="G1924" s="184"/>
      <c r="H1924" s="184"/>
      <c r="I1924" s="228"/>
      <c r="K1924" s="228"/>
      <c r="M1924" s="228"/>
    </row>
    <row r="1925" spans="1:13" x14ac:dyDescent="0.2">
      <c r="A1925" s="224" t="s">
        <v>4581</v>
      </c>
      <c r="B1925" s="225">
        <v>0.86099999999999999</v>
      </c>
      <c r="C1925" s="226">
        <v>0.77300000000000002</v>
      </c>
      <c r="D1925" s="227">
        <f t="shared" si="59"/>
        <v>-0.10220673635307775</v>
      </c>
      <c r="E1925" s="226">
        <v>0.79700000000000004</v>
      </c>
      <c r="F1925" s="227">
        <f t="shared" si="58"/>
        <v>-7.4332171893147447E-2</v>
      </c>
      <c r="G1925" s="184"/>
      <c r="H1925" s="184"/>
      <c r="I1925" s="228"/>
      <c r="K1925" s="228"/>
      <c r="M1925" s="228"/>
    </row>
    <row r="1926" spans="1:13" x14ac:dyDescent="0.2">
      <c r="A1926" s="224" t="s">
        <v>4582</v>
      </c>
      <c r="B1926" s="225">
        <v>0.82599999999999996</v>
      </c>
      <c r="C1926" s="226">
        <v>0.72199999999999998</v>
      </c>
      <c r="D1926" s="227">
        <f t="shared" si="59"/>
        <v>-0.12590799031476996</v>
      </c>
      <c r="E1926" s="226">
        <v>0.75</v>
      </c>
      <c r="F1926" s="227">
        <f t="shared" si="58"/>
        <v>-9.2009685230024174E-2</v>
      </c>
      <c r="G1926" s="184"/>
      <c r="H1926" s="184"/>
      <c r="I1926" s="228"/>
      <c r="K1926" s="228"/>
      <c r="M1926" s="228"/>
    </row>
    <row r="1927" spans="1:13" x14ac:dyDescent="0.2">
      <c r="A1927" s="224" t="s">
        <v>4583</v>
      </c>
      <c r="B1927" s="225">
        <v>1.7589999999999999</v>
      </c>
      <c r="C1927" s="226">
        <v>2.4129999999999998</v>
      </c>
      <c r="D1927" s="227">
        <f t="shared" si="59"/>
        <v>0.37180216031836277</v>
      </c>
      <c r="E1927" s="226">
        <v>2.2549999999999999</v>
      </c>
      <c r="F1927" s="227">
        <f t="shared" si="58"/>
        <v>0.28197839681637293</v>
      </c>
      <c r="G1927" s="184"/>
      <c r="H1927" s="184"/>
      <c r="I1927" s="228"/>
      <c r="K1927" s="228"/>
      <c r="M1927" s="228"/>
    </row>
    <row r="1928" spans="1:13" x14ac:dyDescent="0.2">
      <c r="A1928" s="224" t="s">
        <v>4584</v>
      </c>
      <c r="B1928" s="225">
        <v>2.0369999999999999</v>
      </c>
      <c r="C1928" s="226">
        <v>3.0449999999999999</v>
      </c>
      <c r="D1928" s="227">
        <f t="shared" si="59"/>
        <v>0.49484536082474229</v>
      </c>
      <c r="E1928" s="226">
        <v>2.7989999999999999</v>
      </c>
      <c r="F1928" s="227">
        <f t="shared" si="58"/>
        <v>0.37407952871870398</v>
      </c>
      <c r="G1928" s="184"/>
      <c r="H1928" s="184"/>
      <c r="I1928" s="228"/>
      <c r="K1928" s="228"/>
      <c r="M1928" s="228"/>
    </row>
    <row r="1929" spans="1:13" x14ac:dyDescent="0.2">
      <c r="A1929" s="224" t="s">
        <v>4585</v>
      </c>
      <c r="B1929" s="225">
        <v>0.86099999999999999</v>
      </c>
      <c r="C1929" s="226">
        <v>0.753</v>
      </c>
      <c r="D1929" s="227">
        <f t="shared" si="59"/>
        <v>-0.12543554006968638</v>
      </c>
      <c r="E1929" s="226">
        <v>0.78100000000000003</v>
      </c>
      <c r="F1929" s="227">
        <f t="shared" si="58"/>
        <v>-9.2915214866434281E-2</v>
      </c>
      <c r="G1929" s="184"/>
      <c r="H1929" s="184"/>
      <c r="I1929" s="228"/>
      <c r="K1929" s="228"/>
      <c r="M1929" s="228"/>
    </row>
    <row r="1930" spans="1:13" x14ac:dyDescent="0.2">
      <c r="A1930" s="224" t="s">
        <v>4586</v>
      </c>
      <c r="B1930" s="225">
        <v>0.71399999999999997</v>
      </c>
      <c r="C1930" s="226">
        <v>0.60799999999999998</v>
      </c>
      <c r="D1930" s="227">
        <f t="shared" si="59"/>
        <v>-0.14845938375350143</v>
      </c>
      <c r="E1930" s="226">
        <v>0.63600000000000001</v>
      </c>
      <c r="F1930" s="227">
        <f t="shared" si="58"/>
        <v>-0.10924369747899154</v>
      </c>
      <c r="G1930" s="184"/>
      <c r="H1930" s="184"/>
      <c r="I1930" s="228"/>
      <c r="K1930" s="228"/>
      <c r="M1930" s="228"/>
    </row>
    <row r="1931" spans="1:13" x14ac:dyDescent="0.2">
      <c r="A1931" s="224" t="s">
        <v>4587</v>
      </c>
      <c r="B1931" s="225">
        <v>0.71399999999999997</v>
      </c>
      <c r="C1931" s="226">
        <v>0.60799999999999998</v>
      </c>
      <c r="D1931" s="227">
        <f t="shared" si="59"/>
        <v>-0.14845938375350143</v>
      </c>
      <c r="E1931" s="226">
        <v>0.63600000000000001</v>
      </c>
      <c r="F1931" s="227">
        <f t="shared" ref="F1931:F1994" si="60">E1931/B1931-1</f>
        <v>-0.10924369747899154</v>
      </c>
      <c r="G1931" s="184"/>
      <c r="H1931" s="184"/>
      <c r="I1931" s="228"/>
      <c r="K1931" s="228"/>
      <c r="M1931" s="228"/>
    </row>
    <row r="1932" spans="1:13" x14ac:dyDescent="0.2">
      <c r="A1932" s="224" t="s">
        <v>4588</v>
      </c>
      <c r="B1932" s="225">
        <v>0.71399999999999997</v>
      </c>
      <c r="C1932" s="226">
        <v>0.622</v>
      </c>
      <c r="D1932" s="227">
        <f t="shared" ref="D1932:D1995" si="61">C1932/B1932-1</f>
        <v>-0.12885154061624648</v>
      </c>
      <c r="E1932" s="226">
        <v>0.64700000000000002</v>
      </c>
      <c r="F1932" s="227">
        <f t="shared" si="60"/>
        <v>-9.3837535014005491E-2</v>
      </c>
      <c r="G1932" s="184"/>
      <c r="H1932" s="184"/>
      <c r="I1932" s="228"/>
      <c r="K1932" s="228"/>
      <c r="M1932" s="228"/>
    </row>
    <row r="1933" spans="1:13" x14ac:dyDescent="0.2">
      <c r="A1933" s="224" t="s">
        <v>4589</v>
      </c>
      <c r="B1933" s="225">
        <v>1.3120000000000001</v>
      </c>
      <c r="C1933" s="226">
        <v>2.0939999999999999</v>
      </c>
      <c r="D1933" s="227">
        <f t="shared" si="61"/>
        <v>0.59603658536585358</v>
      </c>
      <c r="E1933" s="226">
        <v>1.903</v>
      </c>
      <c r="F1933" s="227">
        <f t="shared" si="60"/>
        <v>0.45045731707317072</v>
      </c>
      <c r="G1933" s="184"/>
      <c r="H1933" s="184"/>
      <c r="I1933" s="228"/>
      <c r="K1933" s="228"/>
      <c r="M1933" s="228"/>
    </row>
    <row r="1934" spans="1:13" x14ac:dyDescent="0.2">
      <c r="A1934" s="224" t="s">
        <v>4590</v>
      </c>
      <c r="B1934" s="225">
        <v>0.74199999999999999</v>
      </c>
      <c r="C1934" s="226">
        <v>0.6</v>
      </c>
      <c r="D1934" s="227">
        <f t="shared" si="61"/>
        <v>-0.19137466307277629</v>
      </c>
      <c r="E1934" s="226">
        <v>0.63700000000000001</v>
      </c>
      <c r="F1934" s="227">
        <f t="shared" si="60"/>
        <v>-0.14150943396226412</v>
      </c>
      <c r="G1934" s="184"/>
      <c r="H1934" s="184"/>
      <c r="I1934" s="228"/>
      <c r="K1934" s="228"/>
      <c r="M1934" s="228"/>
    </row>
    <row r="1935" spans="1:13" x14ac:dyDescent="0.2">
      <c r="A1935" s="224" t="s">
        <v>4591</v>
      </c>
      <c r="B1935" s="225">
        <v>0.86099999999999999</v>
      </c>
      <c r="C1935" s="226">
        <v>0.77300000000000002</v>
      </c>
      <c r="D1935" s="227">
        <f t="shared" si="61"/>
        <v>-0.10220673635307775</v>
      </c>
      <c r="E1935" s="226">
        <v>0.79700000000000004</v>
      </c>
      <c r="F1935" s="227">
        <f t="shared" si="60"/>
        <v>-7.4332171893147447E-2</v>
      </c>
      <c r="G1935" s="184"/>
      <c r="H1935" s="184"/>
      <c r="I1935" s="228"/>
      <c r="K1935" s="228"/>
      <c r="M1935" s="228"/>
    </row>
    <row r="1936" spans="1:13" x14ac:dyDescent="0.2">
      <c r="A1936" s="224" t="s">
        <v>4592</v>
      </c>
      <c r="B1936" s="225">
        <v>1.847</v>
      </c>
      <c r="C1936" s="226">
        <v>2.4140000000000001</v>
      </c>
      <c r="D1936" s="227">
        <f t="shared" si="61"/>
        <v>0.30698429886302114</v>
      </c>
      <c r="E1936" s="226">
        <v>2.2770000000000001</v>
      </c>
      <c r="F1936" s="227">
        <f t="shared" si="60"/>
        <v>0.23280996210070404</v>
      </c>
      <c r="G1936" s="184"/>
      <c r="H1936" s="184"/>
      <c r="I1936" s="228"/>
      <c r="K1936" s="228"/>
      <c r="M1936" s="228"/>
    </row>
    <row r="1937" spans="1:13" x14ac:dyDescent="0.2">
      <c r="A1937" s="224" t="s">
        <v>4593</v>
      </c>
      <c r="B1937" s="225">
        <v>0.86099999999999999</v>
      </c>
      <c r="C1937" s="226">
        <v>0.72499999999999998</v>
      </c>
      <c r="D1937" s="227">
        <f t="shared" si="61"/>
        <v>-0.15795586527293848</v>
      </c>
      <c r="E1937" s="226">
        <v>0.76</v>
      </c>
      <c r="F1937" s="227">
        <f t="shared" si="60"/>
        <v>-0.11730545876887333</v>
      </c>
      <c r="G1937" s="184"/>
      <c r="H1937" s="184"/>
      <c r="I1937" s="228"/>
      <c r="K1937" s="228"/>
      <c r="M1937" s="228"/>
    </row>
    <row r="1938" spans="1:13" x14ac:dyDescent="0.2">
      <c r="A1938" s="224" t="s">
        <v>4594</v>
      </c>
      <c r="B1938" s="225">
        <v>0.81799999999999995</v>
      </c>
      <c r="C1938" s="226">
        <v>0.71099999999999997</v>
      </c>
      <c r="D1938" s="227">
        <f t="shared" si="61"/>
        <v>-0.13080684596577019</v>
      </c>
      <c r="E1938" s="226">
        <v>0.73899999999999999</v>
      </c>
      <c r="F1938" s="227">
        <f t="shared" si="60"/>
        <v>-9.6577017114914399E-2</v>
      </c>
      <c r="G1938" s="184"/>
      <c r="H1938" s="184"/>
      <c r="I1938" s="228"/>
      <c r="K1938" s="228"/>
      <c r="M1938" s="228"/>
    </row>
    <row r="1939" spans="1:13" x14ac:dyDescent="0.2">
      <c r="A1939" s="224" t="s">
        <v>4595</v>
      </c>
      <c r="B1939" s="225">
        <v>0.90300000000000002</v>
      </c>
      <c r="C1939" s="226">
        <v>0.81699999999999995</v>
      </c>
      <c r="D1939" s="227">
        <f t="shared" si="61"/>
        <v>-9.5238095238095344E-2</v>
      </c>
      <c r="E1939" s="226">
        <v>0.84</v>
      </c>
      <c r="F1939" s="227">
        <f t="shared" si="60"/>
        <v>-6.9767441860465129E-2</v>
      </c>
      <c r="G1939" s="184"/>
      <c r="H1939" s="184"/>
      <c r="I1939" s="228"/>
      <c r="K1939" s="228"/>
      <c r="M1939" s="228"/>
    </row>
    <row r="1940" spans="1:13" x14ac:dyDescent="0.2">
      <c r="A1940" s="224" t="s">
        <v>4596</v>
      </c>
      <c r="B1940" s="225">
        <v>0.82599999999999996</v>
      </c>
      <c r="C1940" s="226">
        <v>0.67200000000000004</v>
      </c>
      <c r="D1940" s="227">
        <f t="shared" si="61"/>
        <v>-0.18644067796610164</v>
      </c>
      <c r="E1940" s="226">
        <v>0.71199999999999997</v>
      </c>
      <c r="F1940" s="227">
        <f t="shared" si="60"/>
        <v>-0.13801452784503632</v>
      </c>
      <c r="G1940" s="184"/>
      <c r="H1940" s="184"/>
      <c r="I1940" s="228"/>
      <c r="K1940" s="228"/>
      <c r="M1940" s="228"/>
    </row>
    <row r="1941" spans="1:13" x14ac:dyDescent="0.2">
      <c r="A1941" s="224" t="s">
        <v>4597</v>
      </c>
      <c r="B1941" s="225">
        <v>0.86099999999999999</v>
      </c>
      <c r="C1941" s="226">
        <v>0.73699999999999999</v>
      </c>
      <c r="D1941" s="227">
        <f t="shared" si="61"/>
        <v>-0.14401858304297332</v>
      </c>
      <c r="E1941" s="226">
        <v>0.77</v>
      </c>
      <c r="F1941" s="227">
        <f t="shared" si="60"/>
        <v>-0.10569105691056913</v>
      </c>
      <c r="G1941" s="184"/>
      <c r="H1941" s="184"/>
      <c r="I1941" s="228"/>
      <c r="K1941" s="228"/>
      <c r="M1941" s="228"/>
    </row>
    <row r="1942" spans="1:13" x14ac:dyDescent="0.2">
      <c r="A1942" s="224" t="s">
        <v>4598</v>
      </c>
      <c r="B1942" s="225">
        <v>2.0369999999999999</v>
      </c>
      <c r="C1942" s="226">
        <v>2.99</v>
      </c>
      <c r="D1942" s="227">
        <f t="shared" si="61"/>
        <v>0.46784486990672569</v>
      </c>
      <c r="E1942" s="226">
        <v>2.758</v>
      </c>
      <c r="F1942" s="227">
        <f t="shared" si="60"/>
        <v>0.35395189003436434</v>
      </c>
      <c r="G1942" s="184"/>
      <c r="H1942" s="184"/>
      <c r="I1942" s="228"/>
      <c r="K1942" s="228"/>
      <c r="M1942" s="228"/>
    </row>
    <row r="1943" spans="1:13" x14ac:dyDescent="0.2">
      <c r="A1943" s="224" t="s">
        <v>4599</v>
      </c>
      <c r="B1943" s="225">
        <v>0.90300000000000002</v>
      </c>
      <c r="C1943" s="226">
        <v>0.77600000000000002</v>
      </c>
      <c r="D1943" s="227">
        <f t="shared" si="61"/>
        <v>-0.1406423034330011</v>
      </c>
      <c r="E1943" s="226">
        <v>0.81</v>
      </c>
      <c r="F1943" s="227">
        <f t="shared" si="60"/>
        <v>-0.10299003322259137</v>
      </c>
      <c r="G1943" s="184"/>
      <c r="H1943" s="184"/>
      <c r="I1943" s="228"/>
      <c r="K1943" s="228"/>
      <c r="M1943" s="228"/>
    </row>
    <row r="1944" spans="1:13" x14ac:dyDescent="0.2">
      <c r="A1944" s="224" t="s">
        <v>4600</v>
      </c>
      <c r="B1944" s="225">
        <v>2.0369999999999999</v>
      </c>
      <c r="C1944" s="226">
        <v>3.5139999999999998</v>
      </c>
      <c r="D1944" s="227">
        <f t="shared" si="61"/>
        <v>0.72508591065292083</v>
      </c>
      <c r="E1944" s="226">
        <v>3.1520000000000001</v>
      </c>
      <c r="F1944" s="227">
        <f t="shared" si="60"/>
        <v>0.54737358861070207</v>
      </c>
      <c r="G1944" s="184"/>
      <c r="H1944" s="184"/>
      <c r="I1944" s="228"/>
      <c r="K1944" s="228"/>
      <c r="M1944" s="228"/>
    </row>
    <row r="1945" spans="1:13" x14ac:dyDescent="0.2">
      <c r="A1945" s="224" t="s">
        <v>4601</v>
      </c>
      <c r="B1945" s="225">
        <v>0.81899999999999995</v>
      </c>
      <c r="C1945" s="226">
        <v>0.69799999999999995</v>
      </c>
      <c r="D1945" s="227">
        <f t="shared" si="61"/>
        <v>-0.14774114774114777</v>
      </c>
      <c r="E1945" s="226">
        <v>0.73</v>
      </c>
      <c r="F1945" s="227">
        <f t="shared" si="60"/>
        <v>-0.10866910866910862</v>
      </c>
      <c r="G1945" s="184"/>
      <c r="H1945" s="184"/>
      <c r="I1945" s="228"/>
      <c r="K1945" s="228"/>
      <c r="M1945" s="228"/>
    </row>
    <row r="1946" spans="1:13" x14ac:dyDescent="0.2">
      <c r="A1946" s="224" t="s">
        <v>4602</v>
      </c>
      <c r="B1946" s="225">
        <v>1.94</v>
      </c>
      <c r="C1946" s="226">
        <v>5.7469999999999999</v>
      </c>
      <c r="D1946" s="227">
        <f t="shared" si="61"/>
        <v>1.9623711340206187</v>
      </c>
      <c r="E1946" s="226">
        <v>3.403</v>
      </c>
      <c r="F1946" s="227">
        <f t="shared" si="60"/>
        <v>0.75412371134020617</v>
      </c>
      <c r="G1946" s="184"/>
      <c r="H1946" s="184"/>
      <c r="I1946" s="228"/>
      <c r="K1946" s="228"/>
      <c r="M1946" s="228"/>
    </row>
    <row r="1947" spans="1:13" x14ac:dyDescent="0.2">
      <c r="A1947" s="224" t="s">
        <v>4603</v>
      </c>
      <c r="B1947" s="225">
        <v>2.0369999999999999</v>
      </c>
      <c r="C1947" s="226">
        <v>3.859</v>
      </c>
      <c r="D1947" s="227">
        <f t="shared" si="61"/>
        <v>0.89445262641138945</v>
      </c>
      <c r="E1947" s="226">
        <v>3.411</v>
      </c>
      <c r="F1947" s="227">
        <f t="shared" si="60"/>
        <v>0.67452135493372611</v>
      </c>
      <c r="G1947" s="184"/>
      <c r="H1947" s="184"/>
      <c r="I1947" s="228"/>
      <c r="K1947" s="228"/>
      <c r="M1947" s="228"/>
    </row>
    <row r="1948" spans="1:13" x14ac:dyDescent="0.2">
      <c r="A1948" s="224" t="s">
        <v>4604</v>
      </c>
      <c r="B1948" s="225">
        <v>2.0369999999999999</v>
      </c>
      <c r="C1948" s="226">
        <v>3.556</v>
      </c>
      <c r="D1948" s="227">
        <f t="shared" si="61"/>
        <v>0.74570446735395191</v>
      </c>
      <c r="E1948" s="226">
        <v>3.1829999999999998</v>
      </c>
      <c r="F1948" s="227">
        <f t="shared" si="60"/>
        <v>0.5625920471281296</v>
      </c>
      <c r="G1948" s="184"/>
      <c r="H1948" s="184"/>
      <c r="I1948" s="228"/>
      <c r="K1948" s="228"/>
      <c r="M1948" s="228"/>
    </row>
    <row r="1949" spans="1:13" x14ac:dyDescent="0.2">
      <c r="A1949" s="224" t="s">
        <v>4605</v>
      </c>
      <c r="B1949" s="225">
        <v>1.7589999999999999</v>
      </c>
      <c r="C1949" s="226">
        <v>2.27</v>
      </c>
      <c r="D1949" s="227">
        <f t="shared" si="61"/>
        <v>0.29050596930073924</v>
      </c>
      <c r="E1949" s="226">
        <v>2.1469999999999998</v>
      </c>
      <c r="F1949" s="227">
        <f t="shared" si="60"/>
        <v>0.22057987492893694</v>
      </c>
      <c r="G1949" s="184"/>
      <c r="H1949" s="184"/>
      <c r="I1949" s="228"/>
      <c r="K1949" s="228"/>
      <c r="M1949" s="228"/>
    </row>
    <row r="1950" spans="1:13" x14ac:dyDescent="0.2">
      <c r="A1950" s="224" t="s">
        <v>4606</v>
      </c>
      <c r="B1950" s="225">
        <v>1.347</v>
      </c>
      <c r="C1950" s="226">
        <v>1.337</v>
      </c>
      <c r="D1950" s="227">
        <f t="shared" si="61"/>
        <v>-7.4239049740163487E-3</v>
      </c>
      <c r="E1950" s="226">
        <v>1.343</v>
      </c>
      <c r="F1950" s="227">
        <f t="shared" si="60"/>
        <v>-2.9695619896065173E-3</v>
      </c>
      <c r="G1950" s="184"/>
      <c r="H1950" s="184"/>
      <c r="I1950" s="228"/>
      <c r="K1950" s="228"/>
      <c r="M1950" s="228"/>
    </row>
    <row r="1951" spans="1:13" x14ac:dyDescent="0.2">
      <c r="A1951" s="224" t="s">
        <v>4607</v>
      </c>
      <c r="B1951" s="225">
        <v>1.4710000000000001</v>
      </c>
      <c r="C1951" s="226">
        <v>0.82299999999999995</v>
      </c>
      <c r="D1951" s="227">
        <f t="shared" si="61"/>
        <v>-0.44051665533650586</v>
      </c>
      <c r="E1951" s="226">
        <v>0.98799999999999999</v>
      </c>
      <c r="F1951" s="227">
        <f t="shared" si="60"/>
        <v>-0.32834806254248816</v>
      </c>
      <c r="G1951" s="184"/>
      <c r="H1951" s="184"/>
      <c r="I1951" s="228"/>
      <c r="K1951" s="228"/>
      <c r="M1951" s="228"/>
    </row>
    <row r="1952" spans="1:13" x14ac:dyDescent="0.2">
      <c r="A1952" s="224" t="s">
        <v>4608</v>
      </c>
      <c r="B1952" s="225">
        <v>0.86099999999999999</v>
      </c>
      <c r="C1952" s="226">
        <v>0.72799999999999998</v>
      </c>
      <c r="D1952" s="227">
        <f t="shared" si="61"/>
        <v>-0.15447154471544722</v>
      </c>
      <c r="E1952" s="226">
        <v>0.76300000000000001</v>
      </c>
      <c r="F1952" s="227">
        <f t="shared" si="60"/>
        <v>-0.11382113821138207</v>
      </c>
      <c r="G1952" s="184"/>
      <c r="H1952" s="184"/>
      <c r="I1952" s="228"/>
      <c r="K1952" s="228"/>
      <c r="M1952" s="228"/>
    </row>
    <row r="1953" spans="1:13" x14ac:dyDescent="0.2">
      <c r="A1953" s="224" t="s">
        <v>4609</v>
      </c>
      <c r="B1953" s="225">
        <v>1.5189999999999999</v>
      </c>
      <c r="C1953" s="226">
        <v>1.3240000000000001</v>
      </c>
      <c r="D1953" s="227">
        <f t="shared" si="61"/>
        <v>-0.12837393021724808</v>
      </c>
      <c r="E1953" s="226">
        <v>1.3759999999999999</v>
      </c>
      <c r="F1953" s="227">
        <f t="shared" si="60"/>
        <v>-9.4140882159315376E-2</v>
      </c>
      <c r="G1953" s="184"/>
      <c r="H1953" s="184"/>
      <c r="I1953" s="228"/>
      <c r="K1953" s="228"/>
      <c r="M1953" s="228"/>
    </row>
    <row r="1954" spans="1:13" x14ac:dyDescent="0.2">
      <c r="A1954" s="224" t="s">
        <v>4610</v>
      </c>
      <c r="B1954" s="225">
        <v>0.90300000000000002</v>
      </c>
      <c r="C1954" s="226">
        <v>0.79200000000000004</v>
      </c>
      <c r="D1954" s="227">
        <f t="shared" si="61"/>
        <v>-0.12292358803986714</v>
      </c>
      <c r="E1954" s="226">
        <v>0.82199999999999995</v>
      </c>
      <c r="F1954" s="227">
        <f t="shared" si="60"/>
        <v>-8.9700996677740896E-2</v>
      </c>
      <c r="G1954" s="184"/>
      <c r="H1954" s="184"/>
      <c r="I1954" s="228"/>
      <c r="K1954" s="228"/>
      <c r="M1954" s="228"/>
    </row>
    <row r="1955" spans="1:13" x14ac:dyDescent="0.2">
      <c r="A1955" s="224" t="s">
        <v>4611</v>
      </c>
      <c r="B1955" s="225">
        <v>2.0369999999999999</v>
      </c>
      <c r="C1955" s="226">
        <v>2.4289999999999998</v>
      </c>
      <c r="D1955" s="227">
        <f t="shared" si="61"/>
        <v>0.19243986254295531</v>
      </c>
      <c r="E1955" s="226">
        <v>2.3359999999999999</v>
      </c>
      <c r="F1955" s="227">
        <f t="shared" si="60"/>
        <v>0.14678448699067248</v>
      </c>
      <c r="G1955" s="184"/>
      <c r="H1955" s="184"/>
      <c r="I1955" s="228"/>
      <c r="K1955" s="228"/>
      <c r="M1955" s="228"/>
    </row>
    <row r="1956" spans="1:13" x14ac:dyDescent="0.2">
      <c r="A1956" s="224" t="s">
        <v>4612</v>
      </c>
      <c r="B1956" s="225">
        <v>1.7589999999999999</v>
      </c>
      <c r="C1956" s="226">
        <v>2.6989999999999998</v>
      </c>
      <c r="D1956" s="227">
        <f t="shared" si="61"/>
        <v>0.53439454235361006</v>
      </c>
      <c r="E1956" s="226">
        <v>2.4700000000000002</v>
      </c>
      <c r="F1956" s="227">
        <f t="shared" si="60"/>
        <v>0.40420693575895417</v>
      </c>
      <c r="G1956" s="184"/>
      <c r="H1956" s="184"/>
      <c r="I1956" s="228"/>
      <c r="K1956" s="228"/>
      <c r="M1956" s="228"/>
    </row>
    <row r="1957" spans="1:13" x14ac:dyDescent="0.2">
      <c r="A1957" s="224" t="s">
        <v>4613</v>
      </c>
      <c r="B1957" s="225">
        <v>0.82899999999999996</v>
      </c>
      <c r="C1957" s="226">
        <v>0.71199999999999997</v>
      </c>
      <c r="D1957" s="227">
        <f t="shared" si="61"/>
        <v>-0.14113389626055484</v>
      </c>
      <c r="E1957" s="226">
        <v>0.74299999999999999</v>
      </c>
      <c r="F1957" s="227">
        <f t="shared" si="60"/>
        <v>-0.10373944511459587</v>
      </c>
      <c r="G1957" s="184"/>
      <c r="H1957" s="184"/>
      <c r="I1957" s="228"/>
      <c r="K1957" s="228"/>
      <c r="M1957" s="228"/>
    </row>
    <row r="1958" spans="1:13" x14ac:dyDescent="0.2">
      <c r="A1958" s="224" t="s">
        <v>4614</v>
      </c>
      <c r="B1958" s="225">
        <v>1.3120000000000001</v>
      </c>
      <c r="C1958" s="226">
        <v>1.121</v>
      </c>
      <c r="D1958" s="227">
        <f t="shared" si="61"/>
        <v>-0.14557926829268297</v>
      </c>
      <c r="E1958" s="226">
        <v>1.1719999999999999</v>
      </c>
      <c r="F1958" s="227">
        <f t="shared" si="60"/>
        <v>-0.10670731707317083</v>
      </c>
      <c r="G1958" s="184"/>
      <c r="H1958" s="184"/>
      <c r="I1958" s="228"/>
      <c r="K1958" s="228"/>
      <c r="M1958" s="228"/>
    </row>
    <row r="1959" spans="1:13" x14ac:dyDescent="0.2">
      <c r="A1959" s="224" t="s">
        <v>4615</v>
      </c>
      <c r="B1959" s="225">
        <v>0.84599999999999997</v>
      </c>
      <c r="C1959" s="226">
        <v>0.71699999999999997</v>
      </c>
      <c r="D1959" s="227">
        <f t="shared" si="61"/>
        <v>-0.15248226950354615</v>
      </c>
      <c r="E1959" s="226">
        <v>0.751</v>
      </c>
      <c r="F1959" s="227">
        <f t="shared" si="60"/>
        <v>-0.11229314420803782</v>
      </c>
      <c r="G1959" s="184"/>
      <c r="H1959" s="184"/>
      <c r="I1959" s="228"/>
      <c r="K1959" s="228"/>
      <c r="M1959" s="228"/>
    </row>
    <row r="1960" spans="1:13" x14ac:dyDescent="0.2">
      <c r="A1960" s="224" t="s">
        <v>4616</v>
      </c>
      <c r="B1960" s="225">
        <v>1.079</v>
      </c>
      <c r="C1960" s="226">
        <v>0.90800000000000003</v>
      </c>
      <c r="D1960" s="227">
        <f t="shared" si="61"/>
        <v>-0.15848007414272469</v>
      </c>
      <c r="E1960" s="226">
        <v>0.95299999999999996</v>
      </c>
      <c r="F1960" s="227">
        <f t="shared" si="60"/>
        <v>-0.11677479147358671</v>
      </c>
      <c r="G1960" s="184"/>
      <c r="H1960" s="184"/>
      <c r="I1960" s="228"/>
      <c r="K1960" s="228"/>
      <c r="M1960" s="228"/>
    </row>
    <row r="1961" spans="1:13" x14ac:dyDescent="0.2">
      <c r="A1961" s="224" t="s">
        <v>4617</v>
      </c>
      <c r="B1961" s="225">
        <v>1.7589999999999999</v>
      </c>
      <c r="C1961" s="226">
        <v>2.8180000000000001</v>
      </c>
      <c r="D1961" s="227">
        <f t="shared" si="61"/>
        <v>0.60204661739624798</v>
      </c>
      <c r="E1961" s="226">
        <v>2.5590000000000002</v>
      </c>
      <c r="F1961" s="227">
        <f t="shared" si="60"/>
        <v>0.4548038658328597</v>
      </c>
      <c r="G1961" s="184"/>
      <c r="H1961" s="184"/>
      <c r="I1961" s="228"/>
      <c r="K1961" s="228"/>
      <c r="M1961" s="228"/>
    </row>
    <row r="1962" spans="1:13" x14ac:dyDescent="0.2">
      <c r="A1962" s="224" t="s">
        <v>4618</v>
      </c>
      <c r="B1962" s="225">
        <v>0.90300000000000002</v>
      </c>
      <c r="C1962" s="226">
        <v>0.872</v>
      </c>
      <c r="D1962" s="227">
        <f t="shared" si="61"/>
        <v>-3.4330011074197198E-2</v>
      </c>
      <c r="E1962" s="226">
        <v>0.88200000000000001</v>
      </c>
      <c r="F1962" s="227">
        <f t="shared" si="60"/>
        <v>-2.3255813953488413E-2</v>
      </c>
      <c r="G1962" s="184"/>
      <c r="H1962" s="184"/>
      <c r="I1962" s="228"/>
      <c r="K1962" s="228"/>
      <c r="M1962" s="228"/>
    </row>
    <row r="1963" spans="1:13" x14ac:dyDescent="0.2">
      <c r="A1963" s="224" t="s">
        <v>4619</v>
      </c>
      <c r="B1963" s="225">
        <v>0.82599999999999996</v>
      </c>
      <c r="C1963" s="226">
        <v>0.67900000000000005</v>
      </c>
      <c r="D1963" s="227">
        <f t="shared" si="61"/>
        <v>-0.17796610169491511</v>
      </c>
      <c r="E1963" s="226">
        <v>0.71699999999999997</v>
      </c>
      <c r="F1963" s="227">
        <f t="shared" si="60"/>
        <v>-0.13196125907990319</v>
      </c>
      <c r="G1963" s="184"/>
      <c r="H1963" s="184"/>
      <c r="I1963" s="228"/>
      <c r="K1963" s="228"/>
      <c r="M1963" s="228"/>
    </row>
    <row r="1964" spans="1:13" x14ac:dyDescent="0.2">
      <c r="A1964" s="224" t="s">
        <v>4620</v>
      </c>
      <c r="B1964" s="225">
        <v>2.0369999999999999</v>
      </c>
      <c r="C1964" s="226">
        <v>2.4289999999999998</v>
      </c>
      <c r="D1964" s="227">
        <f t="shared" si="61"/>
        <v>0.19243986254295531</v>
      </c>
      <c r="E1964" s="226">
        <v>2.3359999999999999</v>
      </c>
      <c r="F1964" s="227">
        <f t="shared" si="60"/>
        <v>0.14678448699067248</v>
      </c>
      <c r="G1964" s="184"/>
      <c r="H1964" s="184"/>
      <c r="I1964" s="228"/>
      <c r="K1964" s="228"/>
      <c r="M1964" s="228"/>
    </row>
    <row r="1965" spans="1:13" x14ac:dyDescent="0.2">
      <c r="A1965" s="224" t="s">
        <v>4621</v>
      </c>
      <c r="B1965" s="225">
        <v>0.86099999999999999</v>
      </c>
      <c r="C1965" s="226">
        <v>0.73399999999999999</v>
      </c>
      <c r="D1965" s="227">
        <f t="shared" si="61"/>
        <v>-0.14750290360046459</v>
      </c>
      <c r="E1965" s="226">
        <v>0.76700000000000002</v>
      </c>
      <c r="F1965" s="227">
        <f t="shared" si="60"/>
        <v>-0.10917537746806039</v>
      </c>
      <c r="G1965" s="184"/>
      <c r="H1965" s="184"/>
      <c r="I1965" s="228"/>
      <c r="K1965" s="228"/>
      <c r="M1965" s="228"/>
    </row>
    <row r="1966" spans="1:13" x14ac:dyDescent="0.2">
      <c r="A1966" s="224" t="s">
        <v>4622</v>
      </c>
      <c r="B1966" s="225">
        <v>1.94</v>
      </c>
      <c r="C1966" s="226">
        <v>3.0009999999999999</v>
      </c>
      <c r="D1966" s="227">
        <f t="shared" si="61"/>
        <v>0.54690721649484542</v>
      </c>
      <c r="E1966" s="226">
        <v>2.742</v>
      </c>
      <c r="F1966" s="227">
        <f t="shared" si="60"/>
        <v>0.41340206185567019</v>
      </c>
      <c r="G1966" s="184"/>
      <c r="H1966" s="184"/>
      <c r="I1966" s="228"/>
      <c r="K1966" s="228"/>
      <c r="M1966" s="228"/>
    </row>
    <row r="1967" spans="1:13" x14ac:dyDescent="0.2">
      <c r="A1967" s="224" t="s">
        <v>4623</v>
      </c>
      <c r="B1967" s="225">
        <v>1.4470000000000001</v>
      </c>
      <c r="C1967" s="226">
        <v>1.2669999999999999</v>
      </c>
      <c r="D1967" s="227">
        <f t="shared" si="61"/>
        <v>-0.12439530062197657</v>
      </c>
      <c r="E1967" s="226">
        <v>1.3149999999999999</v>
      </c>
      <c r="F1967" s="227">
        <f t="shared" si="60"/>
        <v>-9.1223220456116194E-2</v>
      </c>
      <c r="G1967" s="184"/>
      <c r="H1967" s="184"/>
      <c r="I1967" s="228"/>
      <c r="K1967" s="228"/>
      <c r="M1967" s="228"/>
    </row>
    <row r="1968" spans="1:13" x14ac:dyDescent="0.2">
      <c r="A1968" s="224" t="s">
        <v>4624</v>
      </c>
      <c r="B1968" s="225">
        <v>0.88800000000000001</v>
      </c>
      <c r="C1968" s="226">
        <v>0.70499999999999996</v>
      </c>
      <c r="D1968" s="227">
        <f t="shared" si="61"/>
        <v>-0.20608108108108114</v>
      </c>
      <c r="E1968" s="226">
        <v>0.752</v>
      </c>
      <c r="F1968" s="227">
        <f t="shared" si="60"/>
        <v>-0.15315315315315314</v>
      </c>
      <c r="G1968" s="184"/>
      <c r="H1968" s="184"/>
      <c r="I1968" s="228"/>
      <c r="K1968" s="228"/>
      <c r="M1968" s="228"/>
    </row>
    <row r="1969" spans="1:13" x14ac:dyDescent="0.2">
      <c r="A1969" s="224" t="s">
        <v>4625</v>
      </c>
      <c r="B1969" s="225">
        <v>0.90300000000000002</v>
      </c>
      <c r="C1969" s="226">
        <v>0.82199999999999995</v>
      </c>
      <c r="D1969" s="227">
        <f t="shared" si="61"/>
        <v>-8.9700996677740896E-2</v>
      </c>
      <c r="E1969" s="226">
        <v>0.84399999999999997</v>
      </c>
      <c r="F1969" s="227">
        <f t="shared" si="60"/>
        <v>-6.5337763012181638E-2</v>
      </c>
      <c r="G1969" s="184"/>
      <c r="H1969" s="184"/>
      <c r="I1969" s="228"/>
      <c r="K1969" s="228"/>
      <c r="M1969" s="228"/>
    </row>
    <row r="1970" spans="1:13" x14ac:dyDescent="0.2">
      <c r="A1970" s="229" t="s">
        <v>4626</v>
      </c>
      <c r="B1970" s="230">
        <v>0.84499999999999997</v>
      </c>
      <c r="C1970" s="231">
        <v>0.71299999999999997</v>
      </c>
      <c r="D1970" s="232">
        <f t="shared" si="61"/>
        <v>-0.15621301775147933</v>
      </c>
      <c r="E1970" s="231">
        <v>0.748</v>
      </c>
      <c r="F1970" s="232">
        <f t="shared" si="60"/>
        <v>-0.11479289940828397</v>
      </c>
      <c r="G1970" s="184"/>
      <c r="H1970" s="184"/>
      <c r="I1970" s="228"/>
      <c r="K1970" s="228"/>
      <c r="M1970" s="228"/>
    </row>
    <row r="1971" spans="1:13" x14ac:dyDescent="0.2">
      <c r="A1971" s="224" t="s">
        <v>4627</v>
      </c>
      <c r="B1971" s="225">
        <v>0.86099999999999999</v>
      </c>
      <c r="C1971" s="226">
        <v>0.72299999999999998</v>
      </c>
      <c r="D1971" s="227">
        <f t="shared" si="61"/>
        <v>-0.16027874564459932</v>
      </c>
      <c r="E1971" s="226">
        <v>0.75900000000000001</v>
      </c>
      <c r="F1971" s="236">
        <f t="shared" si="60"/>
        <v>-0.11846689895470386</v>
      </c>
      <c r="G1971" s="184"/>
      <c r="H1971" s="184"/>
      <c r="I1971" s="228"/>
      <c r="K1971" s="228"/>
      <c r="M1971" s="228"/>
    </row>
    <row r="1972" spans="1:13" x14ac:dyDescent="0.2">
      <c r="A1972" s="224" t="s">
        <v>4628</v>
      </c>
      <c r="B1972" s="225">
        <v>1.2490000000000001</v>
      </c>
      <c r="C1972" s="226">
        <v>1.0109999999999999</v>
      </c>
      <c r="D1972" s="227">
        <f t="shared" si="61"/>
        <v>-0.19055244195356302</v>
      </c>
      <c r="E1972" s="226">
        <v>1.073</v>
      </c>
      <c r="F1972" s="227">
        <f t="shared" si="60"/>
        <v>-0.14091273018414741</v>
      </c>
      <c r="G1972" s="184"/>
      <c r="H1972" s="184"/>
      <c r="I1972" s="228"/>
      <c r="K1972" s="228"/>
      <c r="M1972" s="228"/>
    </row>
    <row r="1973" spans="1:13" x14ac:dyDescent="0.2">
      <c r="A1973" s="224" t="s">
        <v>4629</v>
      </c>
      <c r="B1973" s="225">
        <v>1.94</v>
      </c>
      <c r="C1973" s="226">
        <v>2.4049999999999998</v>
      </c>
      <c r="D1973" s="227">
        <f t="shared" si="61"/>
        <v>0.23969072164948457</v>
      </c>
      <c r="E1973" s="226">
        <v>2.294</v>
      </c>
      <c r="F1973" s="227">
        <f t="shared" si="60"/>
        <v>0.18247422680412373</v>
      </c>
      <c r="G1973" s="184"/>
      <c r="H1973" s="184"/>
      <c r="I1973" s="228"/>
      <c r="K1973" s="228"/>
      <c r="M1973" s="228"/>
    </row>
    <row r="1974" spans="1:13" x14ac:dyDescent="0.2">
      <c r="A1974" s="224" t="s">
        <v>4630</v>
      </c>
      <c r="B1974" s="225">
        <v>1.3779999999999999</v>
      </c>
      <c r="C1974" s="226">
        <v>2.8450000000000002</v>
      </c>
      <c r="D1974" s="227">
        <f t="shared" si="61"/>
        <v>1.0645863570391874</v>
      </c>
      <c r="E1974" s="226">
        <v>2.4169999999999998</v>
      </c>
      <c r="F1974" s="227">
        <f t="shared" si="60"/>
        <v>0.75399129172714074</v>
      </c>
      <c r="G1974" s="184"/>
      <c r="H1974" s="184"/>
      <c r="I1974" s="228"/>
      <c r="K1974" s="228"/>
      <c r="M1974" s="228"/>
    </row>
    <row r="1975" spans="1:13" x14ac:dyDescent="0.2">
      <c r="A1975" s="224" t="s">
        <v>4631</v>
      </c>
      <c r="B1975" s="225">
        <v>1.7589999999999999</v>
      </c>
      <c r="C1975" s="226">
        <v>2.6989999999999998</v>
      </c>
      <c r="D1975" s="227">
        <f t="shared" si="61"/>
        <v>0.53439454235361006</v>
      </c>
      <c r="E1975" s="226">
        <v>2.4700000000000002</v>
      </c>
      <c r="F1975" s="227">
        <f t="shared" si="60"/>
        <v>0.40420693575895417</v>
      </c>
      <c r="G1975" s="184"/>
      <c r="H1975" s="184"/>
      <c r="I1975" s="228"/>
      <c r="K1975" s="228"/>
      <c r="M1975" s="228"/>
    </row>
    <row r="1976" spans="1:13" x14ac:dyDescent="0.2">
      <c r="A1976" s="224" t="s">
        <v>4632</v>
      </c>
      <c r="B1976" s="225">
        <v>1.7589999999999999</v>
      </c>
      <c r="C1976" s="226">
        <v>2.4089999999999998</v>
      </c>
      <c r="D1976" s="227">
        <f t="shared" si="61"/>
        <v>0.36952814098919839</v>
      </c>
      <c r="E1976" s="226">
        <v>2.2519999999999998</v>
      </c>
      <c r="F1976" s="227">
        <f t="shared" si="60"/>
        <v>0.28027288231949976</v>
      </c>
      <c r="G1976" s="184"/>
      <c r="H1976" s="184"/>
      <c r="I1976" s="228"/>
      <c r="K1976" s="228"/>
      <c r="M1976" s="228"/>
    </row>
    <row r="1977" spans="1:13" x14ac:dyDescent="0.2">
      <c r="A1977" s="224" t="s">
        <v>4633</v>
      </c>
      <c r="B1977" s="225">
        <v>0.88800000000000001</v>
      </c>
      <c r="C1977" s="226">
        <v>0.73699999999999999</v>
      </c>
      <c r="D1977" s="227">
        <f t="shared" si="61"/>
        <v>-0.17004504504504503</v>
      </c>
      <c r="E1977" s="226">
        <v>0.77600000000000002</v>
      </c>
      <c r="F1977" s="227">
        <f t="shared" si="60"/>
        <v>-0.12612612612612606</v>
      </c>
      <c r="G1977" s="184"/>
      <c r="H1977" s="184"/>
      <c r="I1977" s="228"/>
      <c r="K1977" s="228"/>
      <c r="M1977" s="228"/>
    </row>
    <row r="1978" spans="1:13" x14ac:dyDescent="0.2">
      <c r="A1978" s="224" t="s">
        <v>4634</v>
      </c>
      <c r="B1978" s="225">
        <v>1.847</v>
      </c>
      <c r="C1978" s="226">
        <v>2.1949999999999998</v>
      </c>
      <c r="D1978" s="227">
        <f t="shared" si="61"/>
        <v>0.18841364374661596</v>
      </c>
      <c r="E1978" s="226">
        <v>2.113</v>
      </c>
      <c r="F1978" s="227">
        <f t="shared" si="60"/>
        <v>0.14401732539252854</v>
      </c>
      <c r="G1978" s="184"/>
      <c r="H1978" s="184"/>
      <c r="I1978" s="228"/>
      <c r="K1978" s="228"/>
      <c r="M1978" s="228"/>
    </row>
    <row r="1979" spans="1:13" x14ac:dyDescent="0.2">
      <c r="A1979" s="224" t="s">
        <v>4635</v>
      </c>
      <c r="B1979" s="225">
        <v>0.86099999999999999</v>
      </c>
      <c r="C1979" s="226">
        <v>0.748</v>
      </c>
      <c r="D1979" s="227">
        <f t="shared" si="61"/>
        <v>-0.13124274099883859</v>
      </c>
      <c r="E1979" s="226">
        <v>0.77800000000000002</v>
      </c>
      <c r="F1979" s="227">
        <f t="shared" si="60"/>
        <v>-9.6399535423925653E-2</v>
      </c>
      <c r="G1979" s="184"/>
      <c r="H1979" s="184"/>
      <c r="I1979" s="228"/>
      <c r="K1979" s="228"/>
      <c r="M1979" s="228"/>
    </row>
    <row r="1980" spans="1:13" x14ac:dyDescent="0.2">
      <c r="A1980" s="224" t="s">
        <v>4636</v>
      </c>
      <c r="B1980" s="225">
        <v>0.81899999999999995</v>
      </c>
      <c r="C1980" s="226">
        <v>0.74399999999999999</v>
      </c>
      <c r="D1980" s="227">
        <f t="shared" si="61"/>
        <v>-9.1575091575091472E-2</v>
      </c>
      <c r="E1980" s="226">
        <v>0.76500000000000001</v>
      </c>
      <c r="F1980" s="227">
        <f t="shared" si="60"/>
        <v>-6.5934065934065811E-2</v>
      </c>
      <c r="G1980" s="184"/>
      <c r="H1980" s="184"/>
      <c r="I1980" s="228"/>
      <c r="K1980" s="228"/>
      <c r="M1980" s="228"/>
    </row>
    <row r="1981" spans="1:13" x14ac:dyDescent="0.2">
      <c r="A1981" s="224" t="s">
        <v>4637</v>
      </c>
      <c r="B1981" s="225">
        <v>1.7589999999999999</v>
      </c>
      <c r="C1981" s="226">
        <v>1.8520000000000001</v>
      </c>
      <c r="D1981" s="227">
        <f t="shared" si="61"/>
        <v>5.2870949403070133E-2</v>
      </c>
      <c r="E1981" s="226">
        <v>1.833</v>
      </c>
      <c r="F1981" s="227">
        <f t="shared" si="60"/>
        <v>4.2069357589539447E-2</v>
      </c>
      <c r="G1981" s="184"/>
      <c r="H1981" s="184"/>
      <c r="I1981" s="228"/>
      <c r="K1981" s="228"/>
      <c r="M1981" s="228"/>
    </row>
    <row r="1982" spans="1:13" x14ac:dyDescent="0.2">
      <c r="A1982" s="224" t="s">
        <v>4638</v>
      </c>
      <c r="B1982" s="225">
        <v>0.90300000000000002</v>
      </c>
      <c r="C1982" s="226">
        <v>0.85199999999999998</v>
      </c>
      <c r="D1982" s="227">
        <f t="shared" si="61"/>
        <v>-5.6478405315614655E-2</v>
      </c>
      <c r="E1982" s="226">
        <v>0.86699999999999999</v>
      </c>
      <c r="F1982" s="227">
        <f t="shared" si="60"/>
        <v>-3.9867109634551534E-2</v>
      </c>
      <c r="G1982" s="184"/>
      <c r="H1982" s="184"/>
      <c r="I1982" s="228"/>
      <c r="K1982" s="228"/>
      <c r="M1982" s="228"/>
    </row>
    <row r="1983" spans="1:13" x14ac:dyDescent="0.2">
      <c r="A1983" s="224" t="s">
        <v>4639</v>
      </c>
      <c r="B1983" s="225">
        <v>0.88800000000000001</v>
      </c>
      <c r="C1983" s="226">
        <v>0.73899999999999999</v>
      </c>
      <c r="D1983" s="227">
        <f t="shared" si="61"/>
        <v>-0.1677927927927928</v>
      </c>
      <c r="E1983" s="226">
        <v>0.77800000000000002</v>
      </c>
      <c r="F1983" s="227">
        <f t="shared" si="60"/>
        <v>-0.12387387387387383</v>
      </c>
      <c r="G1983" s="184"/>
      <c r="H1983" s="184"/>
      <c r="I1983" s="228"/>
      <c r="K1983" s="228"/>
      <c r="M1983" s="228"/>
    </row>
    <row r="1984" spans="1:13" x14ac:dyDescent="0.2">
      <c r="A1984" s="224" t="s">
        <v>4640</v>
      </c>
      <c r="B1984" s="225">
        <v>2.0369999999999999</v>
      </c>
      <c r="C1984" s="226">
        <v>2.911</v>
      </c>
      <c r="D1984" s="227">
        <f t="shared" si="61"/>
        <v>0.42906234658811981</v>
      </c>
      <c r="E1984" s="226">
        <v>2.6989999999999998</v>
      </c>
      <c r="F1984" s="227">
        <f t="shared" si="60"/>
        <v>0.32498772704958268</v>
      </c>
      <c r="G1984" s="184"/>
      <c r="H1984" s="184"/>
      <c r="I1984" s="228"/>
      <c r="K1984" s="228"/>
      <c r="M1984" s="228"/>
    </row>
    <row r="1985" spans="1:13" x14ac:dyDescent="0.2">
      <c r="A1985" s="224" t="s">
        <v>4641</v>
      </c>
      <c r="B1985" s="225">
        <v>0.84599999999999997</v>
      </c>
      <c r="C1985" s="226">
        <v>0.753</v>
      </c>
      <c r="D1985" s="227">
        <f t="shared" si="61"/>
        <v>-0.10992907801418439</v>
      </c>
      <c r="E1985" s="226">
        <v>0.77800000000000002</v>
      </c>
      <c r="F1985" s="227">
        <f t="shared" si="60"/>
        <v>-8.0378250591016442E-2</v>
      </c>
      <c r="G1985" s="184"/>
      <c r="H1985" s="184"/>
      <c r="I1985" s="228"/>
      <c r="K1985" s="228"/>
      <c r="M1985" s="228"/>
    </row>
    <row r="1986" spans="1:13" x14ac:dyDescent="0.2">
      <c r="A1986" s="224" t="s">
        <v>4642</v>
      </c>
      <c r="B1986" s="225">
        <v>0.84599999999999997</v>
      </c>
      <c r="C1986" s="226">
        <v>0.71</v>
      </c>
      <c r="D1986" s="227">
        <f t="shared" si="61"/>
        <v>-0.16075650118203311</v>
      </c>
      <c r="E1986" s="226">
        <v>0.746</v>
      </c>
      <c r="F1986" s="227">
        <f t="shared" si="60"/>
        <v>-0.11820330969267134</v>
      </c>
      <c r="G1986" s="184"/>
      <c r="H1986" s="184"/>
      <c r="I1986" s="228"/>
      <c r="K1986" s="228"/>
      <c r="M1986" s="228"/>
    </row>
    <row r="1987" spans="1:13" x14ac:dyDescent="0.2">
      <c r="A1987" s="224" t="s">
        <v>4643</v>
      </c>
      <c r="B1987" s="225">
        <v>0.76800000000000002</v>
      </c>
      <c r="C1987" s="226">
        <v>0.72199999999999998</v>
      </c>
      <c r="D1987" s="227">
        <f t="shared" si="61"/>
        <v>-5.989583333333337E-2</v>
      </c>
      <c r="E1987" s="226">
        <v>0.73499999999999999</v>
      </c>
      <c r="F1987" s="227">
        <f t="shared" si="60"/>
        <v>-4.296875E-2</v>
      </c>
      <c r="G1987" s="184"/>
      <c r="H1987" s="184"/>
      <c r="I1987" s="228"/>
      <c r="K1987" s="228"/>
      <c r="M1987" s="228"/>
    </row>
    <row r="1988" spans="1:13" x14ac:dyDescent="0.2">
      <c r="A1988" s="224" t="s">
        <v>4644</v>
      </c>
      <c r="B1988" s="225">
        <v>1.486</v>
      </c>
      <c r="C1988" s="226">
        <v>1.857</v>
      </c>
      <c r="D1988" s="227">
        <f t="shared" si="61"/>
        <v>0.24966352624495292</v>
      </c>
      <c r="E1988" s="226">
        <v>1.768</v>
      </c>
      <c r="F1988" s="227">
        <f t="shared" si="60"/>
        <v>0.18977119784656793</v>
      </c>
      <c r="G1988" s="184"/>
      <c r="H1988" s="184"/>
      <c r="I1988" s="228"/>
      <c r="K1988" s="228"/>
      <c r="M1988" s="228"/>
    </row>
    <row r="1989" spans="1:13" x14ac:dyDescent="0.2">
      <c r="A1989" s="224" t="s">
        <v>4645</v>
      </c>
      <c r="B1989" s="225">
        <v>0.86099999999999999</v>
      </c>
      <c r="C1989" s="226">
        <v>0.752</v>
      </c>
      <c r="D1989" s="227">
        <f t="shared" si="61"/>
        <v>-0.1265969802555168</v>
      </c>
      <c r="E1989" s="226">
        <v>0.78100000000000003</v>
      </c>
      <c r="F1989" s="227">
        <f t="shared" si="60"/>
        <v>-9.2915214866434281E-2</v>
      </c>
      <c r="G1989" s="184"/>
      <c r="H1989" s="184"/>
      <c r="I1989" s="228"/>
      <c r="K1989" s="228"/>
      <c r="M1989" s="228"/>
    </row>
    <row r="1990" spans="1:13" x14ac:dyDescent="0.2">
      <c r="A1990" s="224" t="s">
        <v>4646</v>
      </c>
      <c r="B1990" s="225">
        <v>0.88800000000000001</v>
      </c>
      <c r="C1990" s="226">
        <v>0.76100000000000001</v>
      </c>
      <c r="D1990" s="227">
        <f t="shared" si="61"/>
        <v>-0.14301801801801806</v>
      </c>
      <c r="E1990" s="226">
        <v>0.79500000000000004</v>
      </c>
      <c r="F1990" s="227">
        <f t="shared" si="60"/>
        <v>-0.10472972972972971</v>
      </c>
      <c r="G1990" s="184"/>
      <c r="H1990" s="184"/>
      <c r="I1990" s="228"/>
      <c r="K1990" s="228"/>
      <c r="M1990" s="228"/>
    </row>
    <row r="1991" spans="1:13" x14ac:dyDescent="0.2">
      <c r="A1991" s="224" t="s">
        <v>4647</v>
      </c>
      <c r="B1991" s="225">
        <v>1.595</v>
      </c>
      <c r="C1991" s="226">
        <v>1.5780000000000001</v>
      </c>
      <c r="D1991" s="227">
        <f t="shared" si="61"/>
        <v>-1.0658307210031248E-2</v>
      </c>
      <c r="E1991" s="226">
        <v>1.5860000000000001</v>
      </c>
      <c r="F1991" s="227">
        <f t="shared" si="60"/>
        <v>-5.642633228840066E-3</v>
      </c>
      <c r="G1991" s="184"/>
      <c r="H1991" s="184"/>
      <c r="I1991" s="228"/>
      <c r="K1991" s="228"/>
      <c r="M1991" s="228"/>
    </row>
    <row r="1992" spans="1:13" x14ac:dyDescent="0.2">
      <c r="A1992" s="224" t="s">
        <v>4648</v>
      </c>
      <c r="B1992" s="225">
        <v>1.3340000000000001</v>
      </c>
      <c r="C1992" s="226">
        <v>0.76</v>
      </c>
      <c r="D1992" s="227">
        <f t="shared" si="61"/>
        <v>-0.43028485757121437</v>
      </c>
      <c r="E1992" s="226">
        <v>0.90600000000000003</v>
      </c>
      <c r="F1992" s="227">
        <f t="shared" si="60"/>
        <v>-0.32083958020989511</v>
      </c>
      <c r="G1992" s="184"/>
      <c r="H1992" s="184"/>
      <c r="I1992" s="228"/>
      <c r="K1992" s="228"/>
      <c r="M1992" s="228"/>
    </row>
    <row r="1993" spans="1:13" x14ac:dyDescent="0.2">
      <c r="A1993" s="224" t="s">
        <v>4649</v>
      </c>
      <c r="B1993" s="225">
        <v>1.675</v>
      </c>
      <c r="C1993" s="226">
        <v>2.6970000000000001</v>
      </c>
      <c r="D1993" s="227">
        <f t="shared" si="61"/>
        <v>0.61014925373134332</v>
      </c>
      <c r="E1993" s="226">
        <v>2.4470000000000001</v>
      </c>
      <c r="F1993" s="227">
        <f t="shared" si="60"/>
        <v>0.46089552238805975</v>
      </c>
      <c r="G1993" s="184"/>
      <c r="H1993" s="184"/>
      <c r="I1993" s="228"/>
      <c r="K1993" s="228"/>
      <c r="M1993" s="228"/>
    </row>
    <row r="1994" spans="1:13" x14ac:dyDescent="0.2">
      <c r="A1994" s="224" t="s">
        <v>4650</v>
      </c>
      <c r="B1994" s="225">
        <v>1.94</v>
      </c>
      <c r="C1994" s="226">
        <v>3.0790000000000002</v>
      </c>
      <c r="D1994" s="227">
        <f t="shared" si="61"/>
        <v>0.5871134020618558</v>
      </c>
      <c r="E1994" s="226">
        <v>2.8010000000000002</v>
      </c>
      <c r="F1994" s="227">
        <f t="shared" si="60"/>
        <v>0.44381443298969092</v>
      </c>
      <c r="G1994" s="184"/>
      <c r="H1994" s="184"/>
      <c r="I1994" s="228"/>
      <c r="K1994" s="228"/>
      <c r="M1994" s="228"/>
    </row>
    <row r="1995" spans="1:13" x14ac:dyDescent="0.2">
      <c r="A1995" s="224" t="s">
        <v>4651</v>
      </c>
      <c r="B1995" s="225">
        <v>0.80600000000000005</v>
      </c>
      <c r="C1995" s="226">
        <v>0.71599999999999997</v>
      </c>
      <c r="D1995" s="227">
        <f t="shared" si="61"/>
        <v>-0.11166253101736978</v>
      </c>
      <c r="E1995" s="226">
        <v>0.74</v>
      </c>
      <c r="F1995" s="227">
        <f t="shared" ref="F1995:F2058" si="62">E1995/B1995-1</f>
        <v>-8.1885856079404573E-2</v>
      </c>
      <c r="G1995" s="184"/>
      <c r="H1995" s="184"/>
      <c r="I1995" s="228"/>
      <c r="K1995" s="228"/>
      <c r="M1995" s="228"/>
    </row>
    <row r="1996" spans="1:13" x14ac:dyDescent="0.2">
      <c r="A1996" s="224" t="s">
        <v>4652</v>
      </c>
      <c r="B1996" s="225">
        <v>0.81799999999999995</v>
      </c>
      <c r="C1996" s="226">
        <v>0.71099999999999997</v>
      </c>
      <c r="D1996" s="227">
        <f t="shared" ref="D1996:D2059" si="63">C1996/B1996-1</f>
        <v>-0.13080684596577019</v>
      </c>
      <c r="E1996" s="226">
        <v>0.73899999999999999</v>
      </c>
      <c r="F1996" s="227">
        <f t="shared" si="62"/>
        <v>-9.6577017114914399E-2</v>
      </c>
      <c r="G1996" s="184"/>
      <c r="H1996" s="184"/>
      <c r="I1996" s="228"/>
      <c r="K1996" s="228"/>
      <c r="M1996" s="228"/>
    </row>
    <row r="1997" spans="1:13" x14ac:dyDescent="0.2">
      <c r="A1997" s="224" t="s">
        <v>4653</v>
      </c>
      <c r="B1997" s="225">
        <v>0.85899999999999999</v>
      </c>
      <c r="C1997" s="226">
        <v>0.77700000000000002</v>
      </c>
      <c r="D1997" s="227">
        <f t="shared" si="63"/>
        <v>-9.5459837019790439E-2</v>
      </c>
      <c r="E1997" s="226">
        <v>0.79900000000000004</v>
      </c>
      <c r="F1997" s="227">
        <f t="shared" si="62"/>
        <v>-6.9848661233992915E-2</v>
      </c>
      <c r="G1997" s="184"/>
      <c r="H1997" s="184"/>
      <c r="I1997" s="228"/>
      <c r="K1997" s="228"/>
      <c r="M1997" s="228"/>
    </row>
    <row r="1998" spans="1:13" x14ac:dyDescent="0.2">
      <c r="A1998" s="224" t="s">
        <v>4654</v>
      </c>
      <c r="B1998" s="225">
        <v>1.595</v>
      </c>
      <c r="C1998" s="226">
        <v>2.9009999999999998</v>
      </c>
      <c r="D1998" s="227">
        <f t="shared" si="63"/>
        <v>0.81880877742946701</v>
      </c>
      <c r="E1998" s="226">
        <v>2.58</v>
      </c>
      <c r="F1998" s="227">
        <f t="shared" si="62"/>
        <v>0.61755485893416928</v>
      </c>
      <c r="G1998" s="184"/>
      <c r="H1998" s="184"/>
      <c r="I1998" s="228"/>
      <c r="K1998" s="228"/>
      <c r="M1998" s="228"/>
    </row>
    <row r="1999" spans="1:13" x14ac:dyDescent="0.2">
      <c r="A1999" s="224" t="s">
        <v>4655</v>
      </c>
      <c r="B1999" s="225">
        <v>0.86</v>
      </c>
      <c r="C1999" s="226">
        <v>0.752</v>
      </c>
      <c r="D1999" s="227">
        <f t="shared" si="63"/>
        <v>-0.12558139534883717</v>
      </c>
      <c r="E1999" s="226">
        <v>0.78100000000000003</v>
      </c>
      <c r="F1999" s="227">
        <f t="shared" si="62"/>
        <v>-9.1860465116278989E-2</v>
      </c>
      <c r="G1999" s="184"/>
      <c r="H1999" s="184"/>
      <c r="I1999" s="228"/>
      <c r="K1999" s="228"/>
      <c r="M1999" s="228"/>
    </row>
    <row r="2000" spans="1:13" x14ac:dyDescent="0.2">
      <c r="A2000" s="224" t="s">
        <v>4656</v>
      </c>
      <c r="B2000" s="225">
        <v>0.78700000000000003</v>
      </c>
      <c r="C2000" s="226">
        <v>0.71399999999999997</v>
      </c>
      <c r="D2000" s="227">
        <f t="shared" si="63"/>
        <v>-9.2757306226175396E-2</v>
      </c>
      <c r="E2000" s="226">
        <v>0.73399999999999999</v>
      </c>
      <c r="F2000" s="227">
        <f t="shared" si="62"/>
        <v>-6.7344345616264345E-2</v>
      </c>
      <c r="G2000" s="184"/>
      <c r="H2000" s="184"/>
      <c r="I2000" s="228"/>
      <c r="K2000" s="228"/>
      <c r="M2000" s="228"/>
    </row>
    <row r="2001" spans="1:13" x14ac:dyDescent="0.2">
      <c r="A2001" s="224" t="s">
        <v>4657</v>
      </c>
      <c r="B2001" s="225">
        <v>0.88800000000000001</v>
      </c>
      <c r="C2001" s="226">
        <v>0.77700000000000002</v>
      </c>
      <c r="D2001" s="227">
        <f t="shared" si="63"/>
        <v>-0.125</v>
      </c>
      <c r="E2001" s="226">
        <v>0.80700000000000005</v>
      </c>
      <c r="F2001" s="227">
        <f t="shared" si="62"/>
        <v>-9.1216216216216117E-2</v>
      </c>
      <c r="G2001" s="184"/>
      <c r="H2001" s="184"/>
      <c r="I2001" s="228"/>
      <c r="K2001" s="228"/>
      <c r="M2001" s="228"/>
    </row>
    <row r="2002" spans="1:13" x14ac:dyDescent="0.2">
      <c r="A2002" s="224" t="s">
        <v>4658</v>
      </c>
      <c r="B2002" s="225">
        <v>1.2709999999999999</v>
      </c>
      <c r="C2002" s="226">
        <v>0.81699999999999995</v>
      </c>
      <c r="D2002" s="227">
        <f t="shared" si="63"/>
        <v>-0.35719905586152634</v>
      </c>
      <c r="E2002" s="226">
        <v>0.93200000000000005</v>
      </c>
      <c r="F2002" s="227">
        <f t="shared" si="62"/>
        <v>-0.26671911880409116</v>
      </c>
      <c r="G2002" s="184"/>
      <c r="H2002" s="184"/>
      <c r="I2002" s="228"/>
      <c r="K2002" s="228"/>
      <c r="M2002" s="228"/>
    </row>
    <row r="2003" spans="1:13" x14ac:dyDescent="0.2">
      <c r="A2003" s="224" t="s">
        <v>4659</v>
      </c>
      <c r="B2003" s="225">
        <v>1.113</v>
      </c>
      <c r="C2003" s="226">
        <v>0.90700000000000003</v>
      </c>
      <c r="D2003" s="227">
        <f t="shared" si="63"/>
        <v>-0.18508535489667566</v>
      </c>
      <c r="E2003" s="226">
        <v>0.96099999999999997</v>
      </c>
      <c r="F2003" s="227">
        <f t="shared" si="62"/>
        <v>-0.13656783468104228</v>
      </c>
      <c r="G2003" s="184"/>
      <c r="H2003" s="184"/>
      <c r="I2003" s="228"/>
      <c r="K2003" s="228"/>
      <c r="M2003" s="228"/>
    </row>
    <row r="2004" spans="1:13" x14ac:dyDescent="0.2">
      <c r="A2004" s="224" t="s">
        <v>4660</v>
      </c>
      <c r="B2004" s="225">
        <v>0.75</v>
      </c>
      <c r="C2004" s="226">
        <v>0.60699999999999998</v>
      </c>
      <c r="D2004" s="227">
        <f t="shared" si="63"/>
        <v>-0.19066666666666665</v>
      </c>
      <c r="E2004" s="226">
        <v>0.64400000000000002</v>
      </c>
      <c r="F2004" s="227">
        <f t="shared" si="62"/>
        <v>-0.14133333333333331</v>
      </c>
      <c r="G2004" s="184"/>
      <c r="H2004" s="184"/>
      <c r="I2004" s="228"/>
      <c r="K2004" s="228"/>
      <c r="M2004" s="228"/>
    </row>
    <row r="2005" spans="1:13" x14ac:dyDescent="0.2">
      <c r="A2005" s="224" t="s">
        <v>4661</v>
      </c>
      <c r="B2005" s="225">
        <v>0.85899999999999999</v>
      </c>
      <c r="C2005" s="226">
        <v>0.71099999999999997</v>
      </c>
      <c r="D2005" s="227">
        <f t="shared" si="63"/>
        <v>-0.17229336437718279</v>
      </c>
      <c r="E2005" s="226">
        <v>0.749</v>
      </c>
      <c r="F2005" s="227">
        <f t="shared" si="62"/>
        <v>-0.12805587892898718</v>
      </c>
      <c r="G2005" s="184"/>
      <c r="H2005" s="184"/>
      <c r="I2005" s="228"/>
      <c r="K2005" s="228"/>
      <c r="M2005" s="228"/>
    </row>
    <row r="2006" spans="1:13" x14ac:dyDescent="0.2">
      <c r="A2006" s="224" t="s">
        <v>4662</v>
      </c>
      <c r="B2006" s="225">
        <v>0.75</v>
      </c>
      <c r="C2006" s="226">
        <v>0.65100000000000002</v>
      </c>
      <c r="D2006" s="227">
        <f t="shared" si="63"/>
        <v>-0.13200000000000001</v>
      </c>
      <c r="E2006" s="226">
        <v>0.67700000000000005</v>
      </c>
      <c r="F2006" s="227">
        <f t="shared" si="62"/>
        <v>-9.7333333333333272E-2</v>
      </c>
      <c r="G2006" s="184"/>
      <c r="H2006" s="184"/>
      <c r="I2006" s="228"/>
      <c r="K2006" s="228"/>
      <c r="M2006" s="228"/>
    </row>
    <row r="2007" spans="1:13" x14ac:dyDescent="0.2">
      <c r="A2007" s="224" t="s">
        <v>4663</v>
      </c>
      <c r="B2007" s="225">
        <v>0.82599999999999996</v>
      </c>
      <c r="C2007" s="226">
        <v>0.70899999999999996</v>
      </c>
      <c r="D2007" s="227">
        <f t="shared" si="63"/>
        <v>-0.14164648910411626</v>
      </c>
      <c r="E2007" s="226">
        <v>0.74</v>
      </c>
      <c r="F2007" s="227">
        <f t="shared" si="62"/>
        <v>-0.10411622276029053</v>
      </c>
      <c r="G2007" s="184"/>
      <c r="H2007" s="184"/>
      <c r="I2007" s="228"/>
      <c r="K2007" s="228"/>
      <c r="M2007" s="228"/>
    </row>
    <row r="2008" spans="1:13" x14ac:dyDescent="0.2">
      <c r="A2008" s="224" t="s">
        <v>4664</v>
      </c>
      <c r="B2008" s="225">
        <v>2.0369999999999999</v>
      </c>
      <c r="C2008" s="226">
        <v>1.4</v>
      </c>
      <c r="D2008" s="227">
        <f t="shared" si="63"/>
        <v>-0.3127147766323024</v>
      </c>
      <c r="E2008" s="226">
        <v>1.5629999999999999</v>
      </c>
      <c r="F2008" s="227">
        <f t="shared" si="62"/>
        <v>-0.23269513991163471</v>
      </c>
      <c r="G2008" s="184"/>
      <c r="H2008" s="184"/>
      <c r="I2008" s="228"/>
      <c r="K2008" s="228"/>
      <c r="M2008" s="228"/>
    </row>
    <row r="2009" spans="1:13" x14ac:dyDescent="0.2">
      <c r="A2009" s="224" t="s">
        <v>4665</v>
      </c>
      <c r="B2009" s="225">
        <v>1.7589999999999999</v>
      </c>
      <c r="C2009" s="226">
        <v>1.9390000000000001</v>
      </c>
      <c r="D2009" s="227">
        <f t="shared" si="63"/>
        <v>0.10233086981239348</v>
      </c>
      <c r="E2009" s="226">
        <v>1.899</v>
      </c>
      <c r="F2009" s="227">
        <f t="shared" si="62"/>
        <v>7.9590676520750581E-2</v>
      </c>
      <c r="G2009" s="184"/>
      <c r="H2009" s="184"/>
      <c r="I2009" s="228"/>
      <c r="K2009" s="228"/>
      <c r="M2009" s="228"/>
    </row>
    <row r="2010" spans="1:13" x14ac:dyDescent="0.2">
      <c r="A2010" s="224" t="s">
        <v>4666</v>
      </c>
      <c r="B2010" s="225">
        <v>1.94</v>
      </c>
      <c r="C2010" s="226">
        <v>2.698</v>
      </c>
      <c r="D2010" s="227">
        <f t="shared" si="63"/>
        <v>0.39072164948453603</v>
      </c>
      <c r="E2010" s="226">
        <v>2.5150000000000001</v>
      </c>
      <c r="F2010" s="227">
        <f t="shared" si="62"/>
        <v>0.29639175257731964</v>
      </c>
      <c r="G2010" s="184"/>
      <c r="H2010" s="184"/>
      <c r="I2010" s="228"/>
      <c r="K2010" s="228"/>
      <c r="M2010" s="228"/>
    </row>
    <row r="2011" spans="1:13" x14ac:dyDescent="0.2">
      <c r="A2011" s="224" t="s">
        <v>4667</v>
      </c>
      <c r="B2011" s="225">
        <v>1.595</v>
      </c>
      <c r="C2011" s="226">
        <v>2.5270000000000001</v>
      </c>
      <c r="D2011" s="227">
        <f t="shared" si="63"/>
        <v>0.58432601880877755</v>
      </c>
      <c r="E2011" s="226">
        <v>2.2999999999999998</v>
      </c>
      <c r="F2011" s="227">
        <f t="shared" si="62"/>
        <v>0.44200626959247646</v>
      </c>
      <c r="G2011" s="184"/>
      <c r="H2011" s="184"/>
      <c r="I2011" s="228"/>
      <c r="K2011" s="228"/>
      <c r="M2011" s="228"/>
    </row>
    <row r="2012" spans="1:13" x14ac:dyDescent="0.2">
      <c r="A2012" s="224" t="s">
        <v>4668</v>
      </c>
      <c r="B2012" s="225">
        <v>1.5620000000000001</v>
      </c>
      <c r="C2012" s="226">
        <v>2.1659999999999999</v>
      </c>
      <c r="D2012" s="227">
        <f t="shared" si="63"/>
        <v>0.38668373879641482</v>
      </c>
      <c r="E2012" s="226">
        <v>2.02</v>
      </c>
      <c r="F2012" s="227">
        <f t="shared" si="62"/>
        <v>0.29321382842509602</v>
      </c>
      <c r="G2012" s="184"/>
      <c r="H2012" s="184"/>
      <c r="I2012" s="228"/>
      <c r="K2012" s="228"/>
      <c r="M2012" s="228"/>
    </row>
    <row r="2013" spans="1:13" x14ac:dyDescent="0.2">
      <c r="A2013" s="224" t="s">
        <v>4669</v>
      </c>
      <c r="B2013" s="225">
        <v>1.94</v>
      </c>
      <c r="C2013" s="226">
        <v>3.0259999999999998</v>
      </c>
      <c r="D2013" s="227">
        <f t="shared" si="63"/>
        <v>0.5597938144329897</v>
      </c>
      <c r="E2013" s="226">
        <v>2.7610000000000001</v>
      </c>
      <c r="F2013" s="227">
        <f t="shared" si="62"/>
        <v>0.42319587628865984</v>
      </c>
      <c r="G2013" s="184"/>
      <c r="H2013" s="184"/>
      <c r="I2013" s="228"/>
      <c r="K2013" s="228"/>
      <c r="M2013" s="228"/>
    </row>
    <row r="2014" spans="1:13" x14ac:dyDescent="0.2">
      <c r="A2014" s="224" t="s">
        <v>4670</v>
      </c>
      <c r="B2014" s="225">
        <v>1.7589999999999999</v>
      </c>
      <c r="C2014" s="226">
        <v>2.1880000000000002</v>
      </c>
      <c r="D2014" s="227">
        <f t="shared" si="63"/>
        <v>0.24388857305287104</v>
      </c>
      <c r="E2014" s="226">
        <v>2.0859999999999999</v>
      </c>
      <c r="F2014" s="227">
        <f t="shared" si="62"/>
        <v>0.18590108015918139</v>
      </c>
      <c r="G2014" s="184"/>
      <c r="H2014" s="184"/>
      <c r="I2014" s="228"/>
      <c r="K2014" s="228"/>
      <c r="M2014" s="228"/>
    </row>
    <row r="2015" spans="1:13" x14ac:dyDescent="0.2">
      <c r="A2015" s="224" t="s">
        <v>4671</v>
      </c>
      <c r="B2015" s="225">
        <v>1.675</v>
      </c>
      <c r="C2015" s="226">
        <v>1.6990000000000001</v>
      </c>
      <c r="D2015" s="227">
        <f t="shared" si="63"/>
        <v>1.4328358208955283E-2</v>
      </c>
      <c r="E2015" s="226">
        <v>1.6970000000000001</v>
      </c>
      <c r="F2015" s="227">
        <f t="shared" si="62"/>
        <v>1.3134328358209046E-2</v>
      </c>
      <c r="G2015" s="184"/>
      <c r="H2015" s="184"/>
      <c r="I2015" s="228"/>
      <c r="K2015" s="228"/>
      <c r="M2015" s="228"/>
    </row>
    <row r="2016" spans="1:13" x14ac:dyDescent="0.2">
      <c r="A2016" s="224" t="s">
        <v>4672</v>
      </c>
      <c r="B2016" s="225">
        <v>2.0369999999999999</v>
      </c>
      <c r="C2016" s="226">
        <v>2.5019999999999998</v>
      </c>
      <c r="D2016" s="227">
        <f t="shared" si="63"/>
        <v>0.2282768777614137</v>
      </c>
      <c r="E2016" s="226">
        <v>2.391</v>
      </c>
      <c r="F2016" s="227">
        <f t="shared" si="62"/>
        <v>0.1737849779086893</v>
      </c>
      <c r="G2016" s="184"/>
      <c r="H2016" s="184"/>
      <c r="I2016" s="228"/>
      <c r="K2016" s="228"/>
      <c r="M2016" s="228"/>
    </row>
    <row r="2017" spans="1:13" x14ac:dyDescent="0.2">
      <c r="A2017" s="224" t="s">
        <v>4673</v>
      </c>
      <c r="B2017" s="225">
        <v>2.0369999999999999</v>
      </c>
      <c r="C2017" s="226">
        <v>2.0499999999999998</v>
      </c>
      <c r="D2017" s="227">
        <f t="shared" si="63"/>
        <v>6.3819342169857407E-3</v>
      </c>
      <c r="E2017" s="226">
        <v>2.052</v>
      </c>
      <c r="F2017" s="227">
        <f t="shared" si="62"/>
        <v>7.3637702503681624E-3</v>
      </c>
      <c r="G2017" s="184"/>
      <c r="H2017" s="184"/>
      <c r="I2017" s="228"/>
      <c r="K2017" s="228"/>
      <c r="M2017" s="228"/>
    </row>
    <row r="2018" spans="1:13" x14ac:dyDescent="0.2">
      <c r="A2018" s="224" t="s">
        <v>4674</v>
      </c>
      <c r="B2018" s="225">
        <v>1.3779999999999999</v>
      </c>
      <c r="C2018" s="226">
        <v>1.349</v>
      </c>
      <c r="D2018" s="227">
        <f t="shared" si="63"/>
        <v>-2.1044992743105895E-2</v>
      </c>
      <c r="E2018" s="226">
        <v>1.36</v>
      </c>
      <c r="F2018" s="227">
        <f t="shared" si="62"/>
        <v>-1.3062409288824184E-2</v>
      </c>
      <c r="G2018" s="184"/>
      <c r="H2018" s="184"/>
      <c r="I2018" s="228"/>
      <c r="K2018" s="228"/>
      <c r="M2018" s="228"/>
    </row>
    <row r="2019" spans="1:13" x14ac:dyDescent="0.2">
      <c r="A2019" s="229" t="s">
        <v>4675</v>
      </c>
      <c r="B2019" s="230">
        <v>1.94</v>
      </c>
      <c r="C2019" s="231">
        <v>2.29</v>
      </c>
      <c r="D2019" s="232">
        <f t="shared" si="63"/>
        <v>0.18041237113402064</v>
      </c>
      <c r="E2019" s="231">
        <v>2.2080000000000002</v>
      </c>
      <c r="F2019" s="232">
        <f t="shared" si="62"/>
        <v>0.13814432989690739</v>
      </c>
      <c r="G2019" s="184"/>
      <c r="H2019" s="184"/>
      <c r="I2019" s="228"/>
      <c r="K2019" s="228"/>
      <c r="M2019" s="228"/>
    </row>
    <row r="2020" spans="1:13" x14ac:dyDescent="0.2">
      <c r="A2020" s="224" t="s">
        <v>4676</v>
      </c>
      <c r="B2020" s="225">
        <v>1.431</v>
      </c>
      <c r="C2020" s="226">
        <v>1.244</v>
      </c>
      <c r="D2020" s="227">
        <f t="shared" si="63"/>
        <v>-0.13067784765897972</v>
      </c>
      <c r="E2020" s="226">
        <v>1.294</v>
      </c>
      <c r="F2020" s="236">
        <f t="shared" si="62"/>
        <v>-9.5737246680642873E-2</v>
      </c>
      <c r="G2020" s="184"/>
      <c r="H2020" s="184"/>
      <c r="I2020" s="228"/>
      <c r="K2020" s="228"/>
      <c r="M2020" s="228"/>
    </row>
    <row r="2021" spans="1:13" x14ac:dyDescent="0.2">
      <c r="A2021" s="224" t="s">
        <v>4677</v>
      </c>
      <c r="B2021" s="225">
        <v>1.94</v>
      </c>
      <c r="C2021" s="226">
        <v>2.3639999999999999</v>
      </c>
      <c r="D2021" s="227">
        <f t="shared" si="63"/>
        <v>0.21855670103092772</v>
      </c>
      <c r="E2021" s="226">
        <v>2.2629999999999999</v>
      </c>
      <c r="F2021" s="227">
        <f t="shared" si="62"/>
        <v>0.16649484536082482</v>
      </c>
      <c r="G2021" s="184"/>
      <c r="H2021" s="184"/>
      <c r="I2021" s="228"/>
      <c r="K2021" s="228"/>
      <c r="M2021" s="228"/>
    </row>
    <row r="2022" spans="1:13" x14ac:dyDescent="0.2">
      <c r="A2022" s="224" t="s">
        <v>4678</v>
      </c>
      <c r="B2022" s="225">
        <v>1.3320000000000001</v>
      </c>
      <c r="C2022" s="226">
        <v>1.1339999999999999</v>
      </c>
      <c r="D2022" s="227">
        <f t="shared" si="63"/>
        <v>-0.1486486486486488</v>
      </c>
      <c r="E2022" s="226">
        <v>1.1859999999999999</v>
      </c>
      <c r="F2022" s="227">
        <f t="shared" si="62"/>
        <v>-0.10960960960960975</v>
      </c>
      <c r="G2022" s="184"/>
      <c r="H2022" s="184"/>
      <c r="I2022" s="228"/>
      <c r="K2022" s="228"/>
      <c r="M2022" s="228"/>
    </row>
    <row r="2023" spans="1:13" x14ac:dyDescent="0.2">
      <c r="A2023" s="224" t="s">
        <v>4679</v>
      </c>
      <c r="B2023" s="225">
        <v>1.595</v>
      </c>
      <c r="C2023" s="226">
        <v>1.7549999999999999</v>
      </c>
      <c r="D2023" s="227">
        <f t="shared" si="63"/>
        <v>0.10031347962382431</v>
      </c>
      <c r="E2023" s="226">
        <v>1.7190000000000001</v>
      </c>
      <c r="F2023" s="227">
        <f t="shared" si="62"/>
        <v>7.7742946708464045E-2</v>
      </c>
      <c r="G2023" s="184"/>
      <c r="H2023" s="184"/>
      <c r="I2023" s="228"/>
      <c r="K2023" s="228"/>
      <c r="M2023" s="228"/>
    </row>
    <row r="2024" spans="1:13" x14ac:dyDescent="0.2">
      <c r="A2024" s="224" t="s">
        <v>4680</v>
      </c>
      <c r="B2024" s="225">
        <v>1.94</v>
      </c>
      <c r="C2024" s="226">
        <v>3.0259999999999998</v>
      </c>
      <c r="D2024" s="227">
        <f t="shared" si="63"/>
        <v>0.5597938144329897</v>
      </c>
      <c r="E2024" s="226">
        <v>2.7610000000000001</v>
      </c>
      <c r="F2024" s="227">
        <f t="shared" si="62"/>
        <v>0.42319587628865984</v>
      </c>
      <c r="G2024" s="184"/>
      <c r="H2024" s="184"/>
      <c r="I2024" s="228"/>
      <c r="K2024" s="228"/>
      <c r="M2024" s="228"/>
    </row>
    <row r="2025" spans="1:13" x14ac:dyDescent="0.2">
      <c r="A2025" s="224" t="s">
        <v>4681</v>
      </c>
      <c r="B2025" s="225">
        <v>0.86099999999999999</v>
      </c>
      <c r="C2025" s="226">
        <v>0.748</v>
      </c>
      <c r="D2025" s="227">
        <f t="shared" si="63"/>
        <v>-0.13124274099883859</v>
      </c>
      <c r="E2025" s="226">
        <v>0.77800000000000002</v>
      </c>
      <c r="F2025" s="227">
        <f t="shared" si="62"/>
        <v>-9.6399535423925653E-2</v>
      </c>
      <c r="G2025" s="184"/>
      <c r="H2025" s="184"/>
      <c r="I2025" s="228"/>
      <c r="K2025" s="228"/>
      <c r="M2025" s="228"/>
    </row>
    <row r="2026" spans="1:13" x14ac:dyDescent="0.2">
      <c r="A2026" s="224" t="s">
        <v>4682</v>
      </c>
      <c r="B2026" s="225">
        <v>0.86099999999999999</v>
      </c>
      <c r="C2026" s="226">
        <v>0.77500000000000002</v>
      </c>
      <c r="D2026" s="227">
        <f t="shared" si="63"/>
        <v>-9.9883855981416914E-2</v>
      </c>
      <c r="E2026" s="226">
        <v>0.79800000000000004</v>
      </c>
      <c r="F2026" s="227">
        <f t="shared" si="62"/>
        <v>-7.3170731707317027E-2</v>
      </c>
      <c r="G2026" s="184"/>
      <c r="H2026" s="184"/>
      <c r="I2026" s="228"/>
      <c r="K2026" s="228"/>
      <c r="M2026" s="228"/>
    </row>
    <row r="2027" spans="1:13" x14ac:dyDescent="0.2">
      <c r="A2027" s="224" t="s">
        <v>4683</v>
      </c>
      <c r="B2027" s="225">
        <v>1.028</v>
      </c>
      <c r="C2027" s="226">
        <v>0.88700000000000001</v>
      </c>
      <c r="D2027" s="227">
        <f t="shared" si="63"/>
        <v>-0.13715953307392992</v>
      </c>
      <c r="E2027" s="226">
        <v>0.92400000000000004</v>
      </c>
      <c r="F2027" s="227">
        <f t="shared" si="62"/>
        <v>-0.10116731517509725</v>
      </c>
      <c r="G2027" s="184"/>
      <c r="H2027" s="184"/>
      <c r="I2027" s="228"/>
      <c r="K2027" s="228"/>
      <c r="M2027" s="228"/>
    </row>
    <row r="2028" spans="1:13" x14ac:dyDescent="0.2">
      <c r="A2028" s="224" t="s">
        <v>4684</v>
      </c>
      <c r="B2028" s="225">
        <v>0.80600000000000005</v>
      </c>
      <c r="C2028" s="226">
        <v>0.68</v>
      </c>
      <c r="D2028" s="227">
        <f t="shared" si="63"/>
        <v>-0.15632754342431765</v>
      </c>
      <c r="E2028" s="226">
        <v>0.71299999999999997</v>
      </c>
      <c r="F2028" s="227">
        <f t="shared" si="62"/>
        <v>-0.11538461538461553</v>
      </c>
      <c r="G2028" s="184"/>
      <c r="H2028" s="184"/>
      <c r="I2028" s="228"/>
      <c r="K2028" s="228"/>
      <c r="M2028" s="228"/>
    </row>
    <row r="2029" spans="1:13" x14ac:dyDescent="0.2">
      <c r="A2029" s="224" t="s">
        <v>4685</v>
      </c>
      <c r="B2029" s="225">
        <v>0.81899999999999995</v>
      </c>
      <c r="C2029" s="226">
        <v>0.72</v>
      </c>
      <c r="D2029" s="227">
        <f t="shared" si="63"/>
        <v>-0.12087912087912089</v>
      </c>
      <c r="E2029" s="226">
        <v>0.747</v>
      </c>
      <c r="F2029" s="227">
        <f t="shared" si="62"/>
        <v>-8.7912087912087822E-2</v>
      </c>
      <c r="G2029" s="184"/>
      <c r="H2029" s="184"/>
      <c r="I2029" s="228"/>
      <c r="K2029" s="228"/>
      <c r="M2029" s="228"/>
    </row>
    <row r="2030" spans="1:13" x14ac:dyDescent="0.2">
      <c r="A2030" s="224" t="s">
        <v>4686</v>
      </c>
      <c r="B2030" s="225">
        <v>0.81899999999999995</v>
      </c>
      <c r="C2030" s="226">
        <v>0.71599999999999997</v>
      </c>
      <c r="D2030" s="227">
        <f t="shared" si="63"/>
        <v>-0.12576312576312576</v>
      </c>
      <c r="E2030" s="226">
        <v>0.74299999999999999</v>
      </c>
      <c r="F2030" s="227">
        <f t="shared" si="62"/>
        <v>-9.2796092796092799E-2</v>
      </c>
      <c r="G2030" s="184"/>
      <c r="H2030" s="184"/>
      <c r="I2030" s="228"/>
      <c r="K2030" s="228"/>
      <c r="M2030" s="228"/>
    </row>
    <row r="2031" spans="1:13" x14ac:dyDescent="0.2">
      <c r="A2031" s="224" t="s">
        <v>4687</v>
      </c>
      <c r="B2031" s="225">
        <v>0.86099999999999999</v>
      </c>
      <c r="C2031" s="226">
        <v>0.72499999999999998</v>
      </c>
      <c r="D2031" s="227">
        <f t="shared" si="63"/>
        <v>-0.15795586527293848</v>
      </c>
      <c r="E2031" s="226">
        <v>0.76</v>
      </c>
      <c r="F2031" s="227">
        <f t="shared" si="62"/>
        <v>-0.11730545876887333</v>
      </c>
      <c r="G2031" s="184"/>
      <c r="H2031" s="184"/>
      <c r="I2031" s="228"/>
      <c r="K2031" s="228"/>
      <c r="M2031" s="228"/>
    </row>
    <row r="2032" spans="1:13" x14ac:dyDescent="0.2">
      <c r="A2032" s="224" t="s">
        <v>4688</v>
      </c>
      <c r="B2032" s="225">
        <v>1.3779999999999999</v>
      </c>
      <c r="C2032" s="226">
        <v>1.0349999999999999</v>
      </c>
      <c r="D2032" s="227">
        <f t="shared" si="63"/>
        <v>-0.24891146589259794</v>
      </c>
      <c r="E2032" s="226">
        <v>1.123</v>
      </c>
      <c r="F2032" s="227">
        <f t="shared" si="62"/>
        <v>-0.18505079825834536</v>
      </c>
      <c r="G2032" s="184"/>
      <c r="H2032" s="184"/>
      <c r="I2032" s="228"/>
      <c r="K2032" s="228"/>
      <c r="M2032" s="228"/>
    </row>
    <row r="2033" spans="1:13" x14ac:dyDescent="0.2">
      <c r="A2033" s="224" t="s">
        <v>4689</v>
      </c>
      <c r="B2033" s="225">
        <v>0.90300000000000002</v>
      </c>
      <c r="C2033" s="226">
        <v>0.77600000000000002</v>
      </c>
      <c r="D2033" s="227">
        <f t="shared" si="63"/>
        <v>-0.1406423034330011</v>
      </c>
      <c r="E2033" s="226">
        <v>0.81</v>
      </c>
      <c r="F2033" s="227">
        <f t="shared" si="62"/>
        <v>-0.10299003322259137</v>
      </c>
      <c r="G2033" s="184"/>
      <c r="H2033" s="184"/>
      <c r="I2033" s="228"/>
      <c r="K2033" s="228"/>
      <c r="M2033" s="228"/>
    </row>
    <row r="2034" spans="1:13" x14ac:dyDescent="0.2">
      <c r="A2034" s="224" t="s">
        <v>4690</v>
      </c>
      <c r="B2034" s="225">
        <v>0.80600000000000005</v>
      </c>
      <c r="C2034" s="226">
        <v>0.65400000000000003</v>
      </c>
      <c r="D2034" s="227">
        <f t="shared" si="63"/>
        <v>-0.18858560794044665</v>
      </c>
      <c r="E2034" s="226">
        <v>0.69399999999999995</v>
      </c>
      <c r="F2034" s="227">
        <f t="shared" si="62"/>
        <v>-0.13895781637717131</v>
      </c>
      <c r="G2034" s="184"/>
      <c r="H2034" s="184"/>
      <c r="I2034" s="228"/>
      <c r="K2034" s="228"/>
      <c r="M2034" s="228"/>
    </row>
    <row r="2035" spans="1:13" x14ac:dyDescent="0.2">
      <c r="A2035" s="224" t="s">
        <v>4691</v>
      </c>
      <c r="B2035" s="225">
        <v>0.75</v>
      </c>
      <c r="C2035" s="226">
        <v>0.61599999999999999</v>
      </c>
      <c r="D2035" s="227">
        <f t="shared" si="63"/>
        <v>-0.17866666666666664</v>
      </c>
      <c r="E2035" s="226">
        <v>0.65100000000000002</v>
      </c>
      <c r="F2035" s="227">
        <f t="shared" si="62"/>
        <v>-0.13200000000000001</v>
      </c>
      <c r="G2035" s="184"/>
      <c r="H2035" s="184"/>
      <c r="I2035" s="228"/>
      <c r="K2035" s="228"/>
      <c r="M2035" s="228"/>
    </row>
    <row r="2036" spans="1:13" x14ac:dyDescent="0.2">
      <c r="A2036" s="224" t="s">
        <v>4692</v>
      </c>
      <c r="B2036" s="225">
        <v>0.78700000000000003</v>
      </c>
      <c r="C2036" s="226">
        <v>0.71399999999999997</v>
      </c>
      <c r="D2036" s="227">
        <f t="shared" si="63"/>
        <v>-9.2757306226175396E-2</v>
      </c>
      <c r="E2036" s="226">
        <v>0.73399999999999999</v>
      </c>
      <c r="F2036" s="227">
        <f t="shared" si="62"/>
        <v>-6.7344345616264345E-2</v>
      </c>
      <c r="G2036" s="184"/>
      <c r="H2036" s="184"/>
      <c r="I2036" s="228"/>
      <c r="K2036" s="228"/>
      <c r="M2036" s="228"/>
    </row>
    <row r="2037" spans="1:13" x14ac:dyDescent="0.2">
      <c r="A2037" s="224" t="s">
        <v>4693</v>
      </c>
      <c r="B2037" s="225">
        <v>0.81899999999999995</v>
      </c>
      <c r="C2037" s="226">
        <v>0.75800000000000001</v>
      </c>
      <c r="D2037" s="227">
        <f t="shared" si="63"/>
        <v>-7.4481074481074439E-2</v>
      </c>
      <c r="E2037" s="226">
        <v>0.77500000000000002</v>
      </c>
      <c r="F2037" s="227">
        <f t="shared" si="62"/>
        <v>-5.3724053724053644E-2</v>
      </c>
      <c r="G2037" s="184"/>
      <c r="H2037" s="184"/>
      <c r="I2037" s="228"/>
      <c r="K2037" s="228"/>
      <c r="M2037" s="228"/>
    </row>
    <row r="2038" spans="1:13" x14ac:dyDescent="0.2">
      <c r="A2038" s="224" t="s">
        <v>4694</v>
      </c>
      <c r="B2038" s="225">
        <v>0.81899999999999995</v>
      </c>
      <c r="C2038" s="226">
        <v>0.76400000000000001</v>
      </c>
      <c r="D2038" s="227">
        <f t="shared" si="63"/>
        <v>-6.7155067155067139E-2</v>
      </c>
      <c r="E2038" s="226">
        <v>0.78</v>
      </c>
      <c r="F2038" s="227">
        <f t="shared" si="62"/>
        <v>-4.7619047619047561E-2</v>
      </c>
      <c r="G2038" s="184"/>
      <c r="H2038" s="184"/>
      <c r="I2038" s="228"/>
      <c r="K2038" s="228"/>
      <c r="M2038" s="228"/>
    </row>
    <row r="2039" spans="1:13" x14ac:dyDescent="0.2">
      <c r="A2039" s="224" t="s">
        <v>4695</v>
      </c>
      <c r="B2039" s="225">
        <v>0.81899999999999995</v>
      </c>
      <c r="C2039" s="226">
        <v>0.74399999999999999</v>
      </c>
      <c r="D2039" s="227">
        <f t="shared" si="63"/>
        <v>-9.1575091575091472E-2</v>
      </c>
      <c r="E2039" s="226">
        <v>0.76500000000000001</v>
      </c>
      <c r="F2039" s="227">
        <f t="shared" si="62"/>
        <v>-6.5934065934065811E-2</v>
      </c>
      <c r="G2039" s="184"/>
      <c r="H2039" s="184"/>
      <c r="I2039" s="228"/>
      <c r="K2039" s="228"/>
      <c r="M2039" s="228"/>
    </row>
    <row r="2040" spans="1:13" x14ac:dyDescent="0.2">
      <c r="A2040" s="224" t="s">
        <v>4696</v>
      </c>
      <c r="B2040" s="225">
        <v>0.81899999999999995</v>
      </c>
      <c r="C2040" s="226">
        <v>0.76400000000000001</v>
      </c>
      <c r="D2040" s="227">
        <f t="shared" si="63"/>
        <v>-6.7155067155067139E-2</v>
      </c>
      <c r="E2040" s="226">
        <v>0.78</v>
      </c>
      <c r="F2040" s="227">
        <f t="shared" si="62"/>
        <v>-4.7619047619047561E-2</v>
      </c>
      <c r="G2040" s="184"/>
      <c r="H2040" s="184"/>
      <c r="I2040" s="228"/>
      <c r="K2040" s="228"/>
      <c r="M2040" s="228"/>
    </row>
    <row r="2041" spans="1:13" x14ac:dyDescent="0.2">
      <c r="A2041" s="224" t="s">
        <v>4697</v>
      </c>
      <c r="B2041" s="225">
        <v>0.81899999999999995</v>
      </c>
      <c r="C2041" s="226">
        <v>0.75</v>
      </c>
      <c r="D2041" s="227">
        <f t="shared" si="63"/>
        <v>-8.4249084249084172E-2</v>
      </c>
      <c r="E2041" s="226">
        <v>0.76900000000000002</v>
      </c>
      <c r="F2041" s="227">
        <f t="shared" si="62"/>
        <v>-6.1050061050060944E-2</v>
      </c>
      <c r="G2041" s="184"/>
      <c r="H2041" s="184"/>
      <c r="I2041" s="228"/>
      <c r="K2041" s="228"/>
      <c r="M2041" s="228"/>
    </row>
    <row r="2042" spans="1:13" x14ac:dyDescent="0.2">
      <c r="A2042" s="224" t="s">
        <v>4698</v>
      </c>
      <c r="B2042" s="225">
        <v>0.78</v>
      </c>
      <c r="C2042" s="226">
        <v>0.72099999999999997</v>
      </c>
      <c r="D2042" s="227">
        <f t="shared" si="63"/>
        <v>-7.5641025641025705E-2</v>
      </c>
      <c r="E2042" s="226">
        <v>0.73699999999999999</v>
      </c>
      <c r="F2042" s="227">
        <f t="shared" si="62"/>
        <v>-5.5128205128205154E-2</v>
      </c>
      <c r="G2042" s="184"/>
      <c r="H2042" s="184"/>
      <c r="I2042" s="228"/>
      <c r="K2042" s="228"/>
      <c r="M2042" s="228"/>
    </row>
    <row r="2043" spans="1:13" x14ac:dyDescent="0.2">
      <c r="A2043" s="224" t="s">
        <v>4699</v>
      </c>
      <c r="B2043" s="225">
        <v>0.78</v>
      </c>
      <c r="C2043" s="226">
        <v>0.72699999999999998</v>
      </c>
      <c r="D2043" s="227">
        <f t="shared" si="63"/>
        <v>-6.794871794871804E-2</v>
      </c>
      <c r="E2043" s="226">
        <v>0.74199999999999999</v>
      </c>
      <c r="F2043" s="227">
        <f t="shared" si="62"/>
        <v>-4.8717948717948767E-2</v>
      </c>
      <c r="G2043" s="184"/>
      <c r="H2043" s="184"/>
      <c r="I2043" s="228"/>
      <c r="K2043" s="228"/>
      <c r="M2043" s="228"/>
    </row>
    <row r="2044" spans="1:13" x14ac:dyDescent="0.2">
      <c r="A2044" s="224" t="s">
        <v>4700</v>
      </c>
      <c r="B2044" s="225">
        <v>0.81899999999999995</v>
      </c>
      <c r="C2044" s="226">
        <v>0.73099999999999998</v>
      </c>
      <c r="D2044" s="227">
        <f t="shared" si="63"/>
        <v>-0.1074481074481074</v>
      </c>
      <c r="E2044" s="226">
        <v>0.755</v>
      </c>
      <c r="F2044" s="227">
        <f t="shared" si="62"/>
        <v>-7.8144078144078088E-2</v>
      </c>
      <c r="G2044" s="184"/>
      <c r="H2044" s="184"/>
      <c r="I2044" s="228"/>
      <c r="K2044" s="228"/>
      <c r="M2044" s="228"/>
    </row>
    <row r="2045" spans="1:13" x14ac:dyDescent="0.2">
      <c r="A2045" s="224" t="s">
        <v>4701</v>
      </c>
      <c r="B2045" s="225">
        <v>0.78</v>
      </c>
      <c r="C2045" s="226">
        <v>0.71</v>
      </c>
      <c r="D2045" s="227">
        <f t="shared" si="63"/>
        <v>-8.9743589743589869E-2</v>
      </c>
      <c r="E2045" s="226">
        <v>0.72899999999999998</v>
      </c>
      <c r="F2045" s="227">
        <f t="shared" si="62"/>
        <v>-6.5384615384615485E-2</v>
      </c>
      <c r="G2045" s="184"/>
      <c r="H2045" s="184"/>
      <c r="I2045" s="228"/>
      <c r="K2045" s="228"/>
      <c r="M2045" s="228"/>
    </row>
    <row r="2046" spans="1:13" x14ac:dyDescent="0.2">
      <c r="A2046" s="224" t="s">
        <v>4702</v>
      </c>
      <c r="B2046" s="225">
        <v>0.86099999999999999</v>
      </c>
      <c r="C2046" s="226">
        <v>0.78700000000000003</v>
      </c>
      <c r="D2046" s="227">
        <f t="shared" si="63"/>
        <v>-8.594657375145176E-2</v>
      </c>
      <c r="E2046" s="226">
        <v>0.80700000000000005</v>
      </c>
      <c r="F2046" s="227">
        <f t="shared" si="62"/>
        <v>-6.2717770034843134E-2</v>
      </c>
      <c r="G2046" s="184"/>
      <c r="H2046" s="184"/>
      <c r="I2046" s="228"/>
      <c r="K2046" s="228"/>
      <c r="M2046" s="228"/>
    </row>
    <row r="2047" spans="1:13" x14ac:dyDescent="0.2">
      <c r="A2047" s="224" t="s">
        <v>4703</v>
      </c>
      <c r="B2047" s="225">
        <v>0.78</v>
      </c>
      <c r="C2047" s="226">
        <v>0.70199999999999996</v>
      </c>
      <c r="D2047" s="227">
        <f t="shared" si="63"/>
        <v>-0.10000000000000009</v>
      </c>
      <c r="E2047" s="226">
        <v>0.72299999999999998</v>
      </c>
      <c r="F2047" s="227">
        <f t="shared" si="62"/>
        <v>-7.307692307692315E-2</v>
      </c>
      <c r="G2047" s="184"/>
      <c r="H2047" s="184"/>
      <c r="I2047" s="228"/>
      <c r="K2047" s="228"/>
      <c r="M2047" s="228"/>
    </row>
    <row r="2048" spans="1:13" x14ac:dyDescent="0.2">
      <c r="A2048" s="224" t="s">
        <v>4704</v>
      </c>
      <c r="B2048" s="225">
        <v>0.86099999999999999</v>
      </c>
      <c r="C2048" s="226">
        <v>0.72</v>
      </c>
      <c r="D2048" s="227">
        <f t="shared" si="63"/>
        <v>-0.16376306620209058</v>
      </c>
      <c r="E2048" s="226">
        <v>0.75700000000000001</v>
      </c>
      <c r="F2048" s="227">
        <f t="shared" si="62"/>
        <v>-0.1207897793263647</v>
      </c>
      <c r="G2048" s="184"/>
      <c r="H2048" s="184"/>
      <c r="I2048" s="228"/>
      <c r="K2048" s="228"/>
      <c r="M2048" s="228"/>
    </row>
    <row r="2049" spans="1:13" x14ac:dyDescent="0.2">
      <c r="A2049" s="224" t="s">
        <v>4705</v>
      </c>
      <c r="B2049" s="225">
        <v>0.78</v>
      </c>
      <c r="C2049" s="226">
        <v>0.70699999999999996</v>
      </c>
      <c r="D2049" s="227">
        <f t="shared" si="63"/>
        <v>-9.3589743589743701E-2</v>
      </c>
      <c r="E2049" s="226">
        <v>0.72699999999999998</v>
      </c>
      <c r="F2049" s="227">
        <f t="shared" si="62"/>
        <v>-6.794871794871804E-2</v>
      </c>
      <c r="G2049" s="184"/>
      <c r="H2049" s="184"/>
      <c r="I2049" s="228"/>
      <c r="K2049" s="228"/>
      <c r="M2049" s="228"/>
    </row>
    <row r="2050" spans="1:13" x14ac:dyDescent="0.2">
      <c r="A2050" s="224" t="s">
        <v>4706</v>
      </c>
      <c r="B2050" s="225">
        <v>0.81899999999999995</v>
      </c>
      <c r="C2050" s="226">
        <v>0.755</v>
      </c>
      <c r="D2050" s="227">
        <f t="shared" si="63"/>
        <v>-7.8144078144078088E-2</v>
      </c>
      <c r="E2050" s="226">
        <v>0.77300000000000002</v>
      </c>
      <c r="F2050" s="227">
        <f t="shared" si="62"/>
        <v>-5.6166056166056078E-2</v>
      </c>
      <c r="G2050" s="184"/>
      <c r="H2050" s="184"/>
      <c r="I2050" s="228"/>
      <c r="K2050" s="228"/>
      <c r="M2050" s="228"/>
    </row>
    <row r="2051" spans="1:13" x14ac:dyDescent="0.2">
      <c r="A2051" s="224" t="s">
        <v>4707</v>
      </c>
      <c r="B2051" s="225">
        <v>0.81899999999999995</v>
      </c>
      <c r="C2051" s="226">
        <v>0.73199999999999998</v>
      </c>
      <c r="D2051" s="227">
        <f t="shared" si="63"/>
        <v>-0.10622710622710618</v>
      </c>
      <c r="E2051" s="226">
        <v>0.75600000000000001</v>
      </c>
      <c r="F2051" s="227">
        <f t="shared" si="62"/>
        <v>-7.6923076923076872E-2</v>
      </c>
      <c r="G2051" s="184"/>
      <c r="H2051" s="184"/>
      <c r="I2051" s="228"/>
      <c r="K2051" s="228"/>
      <c r="M2051" s="228"/>
    </row>
    <row r="2052" spans="1:13" x14ac:dyDescent="0.2">
      <c r="A2052" s="224" t="s">
        <v>4708</v>
      </c>
      <c r="B2052" s="225">
        <v>0.81899999999999995</v>
      </c>
      <c r="C2052" s="226">
        <v>0.73399999999999999</v>
      </c>
      <c r="D2052" s="227">
        <f t="shared" si="63"/>
        <v>-0.10378510378510375</v>
      </c>
      <c r="E2052" s="226">
        <v>0.75700000000000001</v>
      </c>
      <c r="F2052" s="227">
        <f t="shared" si="62"/>
        <v>-7.5702075702075655E-2</v>
      </c>
      <c r="G2052" s="184"/>
      <c r="H2052" s="184"/>
      <c r="I2052" s="228"/>
      <c r="K2052" s="228"/>
      <c r="M2052" s="228"/>
    </row>
    <row r="2053" spans="1:13" x14ac:dyDescent="0.2">
      <c r="A2053" s="224" t="s">
        <v>4709</v>
      </c>
      <c r="B2053" s="225">
        <v>0.81899999999999995</v>
      </c>
      <c r="C2053" s="226">
        <v>0.73799999999999999</v>
      </c>
      <c r="D2053" s="227">
        <f t="shared" si="63"/>
        <v>-9.8901098901098883E-2</v>
      </c>
      <c r="E2053" s="226">
        <v>0.76</v>
      </c>
      <c r="F2053" s="227">
        <f t="shared" si="62"/>
        <v>-7.2039072039072005E-2</v>
      </c>
      <c r="G2053" s="184"/>
      <c r="H2053" s="184"/>
      <c r="I2053" s="228"/>
      <c r="K2053" s="228"/>
      <c r="M2053" s="228"/>
    </row>
    <row r="2054" spans="1:13" x14ac:dyDescent="0.2">
      <c r="A2054" s="224" t="s">
        <v>4710</v>
      </c>
      <c r="B2054" s="225">
        <v>0.94799999999999995</v>
      </c>
      <c r="C2054" s="226">
        <v>0.74099999999999999</v>
      </c>
      <c r="D2054" s="227">
        <f t="shared" si="63"/>
        <v>-0.21835443037974678</v>
      </c>
      <c r="E2054" s="226">
        <v>0.79400000000000004</v>
      </c>
      <c r="F2054" s="227">
        <f t="shared" si="62"/>
        <v>-0.16244725738396615</v>
      </c>
      <c r="G2054" s="184"/>
      <c r="H2054" s="184"/>
      <c r="I2054" s="228"/>
      <c r="K2054" s="228"/>
      <c r="M2054" s="228"/>
    </row>
    <row r="2055" spans="1:13" x14ac:dyDescent="0.2">
      <c r="A2055" s="224" t="s">
        <v>4711</v>
      </c>
      <c r="B2055" s="225">
        <v>0.90300000000000002</v>
      </c>
      <c r="C2055" s="226">
        <v>0.76800000000000002</v>
      </c>
      <c r="D2055" s="227">
        <f t="shared" si="63"/>
        <v>-0.14950166112956809</v>
      </c>
      <c r="E2055" s="226">
        <v>0.80400000000000005</v>
      </c>
      <c r="F2055" s="227">
        <f t="shared" si="62"/>
        <v>-0.10963455149501655</v>
      </c>
      <c r="G2055" s="184"/>
      <c r="H2055" s="184"/>
      <c r="I2055" s="228"/>
      <c r="K2055" s="228"/>
      <c r="M2055" s="228"/>
    </row>
    <row r="2056" spans="1:13" x14ac:dyDescent="0.2">
      <c r="A2056" s="224" t="s">
        <v>4712</v>
      </c>
      <c r="B2056" s="225">
        <v>0.78</v>
      </c>
      <c r="C2056" s="226">
        <v>0.7</v>
      </c>
      <c r="D2056" s="227">
        <f t="shared" si="63"/>
        <v>-0.10256410256410264</v>
      </c>
      <c r="E2056" s="226">
        <v>0.72099999999999997</v>
      </c>
      <c r="F2056" s="227">
        <f t="shared" si="62"/>
        <v>-7.5641025641025705E-2</v>
      </c>
      <c r="G2056" s="184"/>
      <c r="H2056" s="184"/>
      <c r="I2056" s="228"/>
      <c r="K2056" s="228"/>
      <c r="M2056" s="228"/>
    </row>
    <row r="2057" spans="1:13" x14ac:dyDescent="0.2">
      <c r="A2057" s="224" t="s">
        <v>4713</v>
      </c>
      <c r="B2057" s="225">
        <v>0.78</v>
      </c>
      <c r="C2057" s="226">
        <v>0.71599999999999997</v>
      </c>
      <c r="D2057" s="227">
        <f t="shared" si="63"/>
        <v>-8.2051282051282093E-2</v>
      </c>
      <c r="E2057" s="226">
        <v>0.73399999999999999</v>
      </c>
      <c r="F2057" s="227">
        <f t="shared" si="62"/>
        <v>-5.8974358974358987E-2</v>
      </c>
      <c r="G2057" s="184"/>
      <c r="H2057" s="184"/>
      <c r="I2057" s="228"/>
      <c r="K2057" s="228"/>
      <c r="M2057" s="228"/>
    </row>
    <row r="2058" spans="1:13" x14ac:dyDescent="0.2">
      <c r="A2058" s="224" t="s">
        <v>4714</v>
      </c>
      <c r="B2058" s="225">
        <v>0.81899999999999995</v>
      </c>
      <c r="C2058" s="226">
        <v>0.76100000000000001</v>
      </c>
      <c r="D2058" s="227">
        <f t="shared" si="63"/>
        <v>-7.0818070818070789E-2</v>
      </c>
      <c r="E2058" s="226">
        <v>0.77700000000000002</v>
      </c>
      <c r="F2058" s="227">
        <f t="shared" si="62"/>
        <v>-5.1282051282051211E-2</v>
      </c>
      <c r="G2058" s="184"/>
      <c r="H2058" s="184"/>
      <c r="I2058" s="228"/>
      <c r="K2058" s="228"/>
      <c r="M2058" s="228"/>
    </row>
    <row r="2059" spans="1:13" x14ac:dyDescent="0.2">
      <c r="A2059" s="224" t="s">
        <v>4715</v>
      </c>
      <c r="B2059" s="225">
        <v>0.86099999999999999</v>
      </c>
      <c r="C2059" s="226">
        <v>0.77400000000000002</v>
      </c>
      <c r="D2059" s="227">
        <f t="shared" si="63"/>
        <v>-0.10104529616724733</v>
      </c>
      <c r="E2059" s="226">
        <v>0.79800000000000004</v>
      </c>
      <c r="F2059" s="227">
        <f t="shared" ref="F2059:F2122" si="64">E2059/B2059-1</f>
        <v>-7.3170731707317027E-2</v>
      </c>
      <c r="G2059" s="184"/>
      <c r="H2059" s="184"/>
      <c r="I2059" s="228"/>
      <c r="K2059" s="228"/>
      <c r="M2059" s="228"/>
    </row>
    <row r="2060" spans="1:13" x14ac:dyDescent="0.2">
      <c r="A2060" s="224" t="s">
        <v>4716</v>
      </c>
      <c r="B2060" s="225">
        <v>0.90300000000000002</v>
      </c>
      <c r="C2060" s="226">
        <v>0.79600000000000004</v>
      </c>
      <c r="D2060" s="227">
        <f t="shared" ref="D2060:D2123" si="65">C2060/B2060-1</f>
        <v>-0.11849390919158354</v>
      </c>
      <c r="E2060" s="226">
        <v>0.82499999999999996</v>
      </c>
      <c r="F2060" s="227">
        <f t="shared" si="64"/>
        <v>-8.6378737541528361E-2</v>
      </c>
      <c r="G2060" s="184"/>
      <c r="H2060" s="184"/>
      <c r="I2060" s="228"/>
      <c r="K2060" s="228"/>
      <c r="M2060" s="228"/>
    </row>
    <row r="2061" spans="1:13" x14ac:dyDescent="0.2">
      <c r="A2061" s="224" t="s">
        <v>4717</v>
      </c>
      <c r="B2061" s="225">
        <v>0.90300000000000002</v>
      </c>
      <c r="C2061" s="226">
        <v>0.73499999999999999</v>
      </c>
      <c r="D2061" s="227">
        <f t="shared" si="65"/>
        <v>-0.18604651162790697</v>
      </c>
      <c r="E2061" s="226">
        <v>0.77900000000000003</v>
      </c>
      <c r="F2061" s="227">
        <f t="shared" si="64"/>
        <v>-0.13732004429678846</v>
      </c>
      <c r="G2061" s="184"/>
      <c r="H2061" s="184"/>
      <c r="I2061" s="228"/>
      <c r="K2061" s="228"/>
      <c r="M2061" s="228"/>
    </row>
    <row r="2062" spans="1:13" x14ac:dyDescent="0.2">
      <c r="A2062" s="224" t="s">
        <v>4718</v>
      </c>
      <c r="B2062" s="225">
        <v>0.81899999999999995</v>
      </c>
      <c r="C2062" s="226">
        <v>0.73</v>
      </c>
      <c r="D2062" s="227">
        <f t="shared" si="65"/>
        <v>-0.10866910866910862</v>
      </c>
      <c r="E2062" s="226">
        <v>0.754</v>
      </c>
      <c r="F2062" s="227">
        <f t="shared" si="64"/>
        <v>-7.9365079365079305E-2</v>
      </c>
      <c r="G2062" s="184"/>
      <c r="H2062" s="184"/>
      <c r="I2062" s="228"/>
      <c r="K2062" s="228"/>
      <c r="M2062" s="228"/>
    </row>
    <row r="2063" spans="1:13" x14ac:dyDescent="0.2">
      <c r="A2063" s="224" t="s">
        <v>4719</v>
      </c>
      <c r="B2063" s="225">
        <v>0.90300000000000002</v>
      </c>
      <c r="C2063" s="226">
        <v>0.80900000000000005</v>
      </c>
      <c r="D2063" s="227">
        <f t="shared" si="65"/>
        <v>-0.10409745293466222</v>
      </c>
      <c r="E2063" s="226">
        <v>0.83499999999999996</v>
      </c>
      <c r="F2063" s="227">
        <f t="shared" si="64"/>
        <v>-7.5304540420819577E-2</v>
      </c>
      <c r="G2063" s="184"/>
      <c r="H2063" s="184"/>
      <c r="I2063" s="228"/>
      <c r="K2063" s="228"/>
      <c r="M2063" s="228"/>
    </row>
    <row r="2064" spans="1:13" x14ac:dyDescent="0.2">
      <c r="A2064" s="224" t="s">
        <v>4720</v>
      </c>
      <c r="B2064" s="225">
        <v>0.90300000000000002</v>
      </c>
      <c r="C2064" s="226">
        <v>0.84199999999999997</v>
      </c>
      <c r="D2064" s="227">
        <f t="shared" si="65"/>
        <v>-6.7552602436323439E-2</v>
      </c>
      <c r="E2064" s="226">
        <v>0.85899999999999999</v>
      </c>
      <c r="F2064" s="227">
        <f t="shared" si="64"/>
        <v>-4.8726467331118517E-2</v>
      </c>
      <c r="G2064" s="184"/>
      <c r="H2064" s="184"/>
      <c r="I2064" s="228"/>
      <c r="K2064" s="228"/>
      <c r="M2064" s="228"/>
    </row>
    <row r="2065" spans="1:13" x14ac:dyDescent="0.2">
      <c r="A2065" s="224" t="s">
        <v>4721</v>
      </c>
      <c r="B2065" s="225">
        <v>0.90300000000000002</v>
      </c>
      <c r="C2065" s="226">
        <v>0.82299999999999995</v>
      </c>
      <c r="D2065" s="227">
        <f t="shared" si="65"/>
        <v>-8.8593576965670051E-2</v>
      </c>
      <c r="E2065" s="226">
        <v>0.84499999999999997</v>
      </c>
      <c r="F2065" s="227">
        <f t="shared" si="64"/>
        <v>-6.4230343300110793E-2</v>
      </c>
      <c r="G2065" s="184"/>
      <c r="H2065" s="184"/>
      <c r="I2065" s="228"/>
      <c r="K2065" s="228"/>
      <c r="M2065" s="228"/>
    </row>
    <row r="2066" spans="1:13" x14ac:dyDescent="0.2">
      <c r="A2066" s="224" t="s">
        <v>4722</v>
      </c>
      <c r="B2066" s="225">
        <v>0.86099999999999999</v>
      </c>
      <c r="C2066" s="226">
        <v>0.74</v>
      </c>
      <c r="D2066" s="227">
        <f t="shared" si="65"/>
        <v>-0.14053426248548195</v>
      </c>
      <c r="E2066" s="226">
        <v>0.77200000000000002</v>
      </c>
      <c r="F2066" s="227">
        <f t="shared" si="64"/>
        <v>-0.10336817653890817</v>
      </c>
      <c r="G2066" s="184"/>
      <c r="H2066" s="184"/>
      <c r="I2066" s="228"/>
      <c r="K2066" s="228"/>
      <c r="M2066" s="228"/>
    </row>
    <row r="2067" spans="1:13" x14ac:dyDescent="0.2">
      <c r="A2067" s="224" t="s">
        <v>4723</v>
      </c>
      <c r="B2067" s="225">
        <v>0.81899999999999995</v>
      </c>
      <c r="C2067" s="226">
        <v>0.76400000000000001</v>
      </c>
      <c r="D2067" s="227">
        <f t="shared" si="65"/>
        <v>-6.7155067155067139E-2</v>
      </c>
      <c r="E2067" s="226">
        <v>0.78</v>
      </c>
      <c r="F2067" s="227">
        <f t="shared" si="64"/>
        <v>-4.7619047619047561E-2</v>
      </c>
      <c r="G2067" s="184"/>
      <c r="H2067" s="184"/>
      <c r="I2067" s="228"/>
      <c r="K2067" s="228"/>
      <c r="M2067" s="228"/>
    </row>
    <row r="2068" spans="1:13" x14ac:dyDescent="0.2">
      <c r="A2068" s="229" t="s">
        <v>4724</v>
      </c>
      <c r="B2068" s="230">
        <v>0.81899999999999995</v>
      </c>
      <c r="C2068" s="231">
        <v>0.76400000000000001</v>
      </c>
      <c r="D2068" s="232">
        <f t="shared" si="65"/>
        <v>-6.7155067155067139E-2</v>
      </c>
      <c r="E2068" s="231">
        <v>0.78</v>
      </c>
      <c r="F2068" s="232">
        <f t="shared" si="64"/>
        <v>-4.7619047619047561E-2</v>
      </c>
      <c r="G2068" s="184"/>
      <c r="H2068" s="184"/>
      <c r="I2068" s="228"/>
      <c r="K2068" s="228"/>
      <c r="M2068" s="228"/>
    </row>
    <row r="2069" spans="1:13" x14ac:dyDescent="0.2">
      <c r="A2069" s="224" t="s">
        <v>4725</v>
      </c>
      <c r="B2069" s="225">
        <v>0.81899999999999995</v>
      </c>
      <c r="C2069" s="226">
        <v>0.74199999999999999</v>
      </c>
      <c r="D2069" s="227">
        <f t="shared" si="65"/>
        <v>-9.4017094017094016E-2</v>
      </c>
      <c r="E2069" s="226">
        <v>0.76300000000000001</v>
      </c>
      <c r="F2069" s="236">
        <f t="shared" si="64"/>
        <v>-6.8376068376068355E-2</v>
      </c>
      <c r="G2069" s="184"/>
      <c r="H2069" s="184"/>
      <c r="I2069" s="228"/>
      <c r="K2069" s="228"/>
      <c r="M2069" s="228"/>
    </row>
    <row r="2070" spans="1:13" x14ac:dyDescent="0.2">
      <c r="A2070" s="224" t="s">
        <v>4726</v>
      </c>
      <c r="B2070" s="225">
        <v>0.81899999999999995</v>
      </c>
      <c r="C2070" s="226">
        <v>0.755</v>
      </c>
      <c r="D2070" s="227">
        <f t="shared" si="65"/>
        <v>-7.8144078144078088E-2</v>
      </c>
      <c r="E2070" s="226">
        <v>0.77300000000000002</v>
      </c>
      <c r="F2070" s="227">
        <f t="shared" si="64"/>
        <v>-5.6166056166056078E-2</v>
      </c>
      <c r="G2070" s="184"/>
      <c r="H2070" s="184"/>
      <c r="I2070" s="228"/>
      <c r="K2070" s="228"/>
      <c r="M2070" s="228"/>
    </row>
    <row r="2071" spans="1:13" x14ac:dyDescent="0.2">
      <c r="A2071" s="224" t="s">
        <v>4727</v>
      </c>
      <c r="B2071" s="225">
        <v>0.93200000000000005</v>
      </c>
      <c r="C2071" s="226">
        <v>0.98099999999999998</v>
      </c>
      <c r="D2071" s="227">
        <f t="shared" si="65"/>
        <v>5.2575107296137347E-2</v>
      </c>
      <c r="E2071" s="226">
        <v>0.97099999999999997</v>
      </c>
      <c r="F2071" s="227">
        <f t="shared" si="64"/>
        <v>4.1845493562231661E-2</v>
      </c>
      <c r="G2071" s="184"/>
      <c r="H2071" s="184"/>
      <c r="I2071" s="228"/>
      <c r="K2071" s="228"/>
      <c r="M2071" s="228"/>
    </row>
    <row r="2072" spans="1:13" x14ac:dyDescent="0.2">
      <c r="A2072" s="224" t="s">
        <v>4728</v>
      </c>
      <c r="B2072" s="225">
        <v>0.88800000000000001</v>
      </c>
      <c r="C2072" s="226">
        <v>0.875</v>
      </c>
      <c r="D2072" s="227">
        <f t="shared" si="65"/>
        <v>-1.4639639639639657E-2</v>
      </c>
      <c r="E2072" s="226">
        <v>0.88</v>
      </c>
      <c r="F2072" s="227">
        <f t="shared" si="64"/>
        <v>-9.009009009009028E-3</v>
      </c>
      <c r="G2072" s="184"/>
      <c r="H2072" s="184"/>
      <c r="I2072" s="228"/>
      <c r="K2072" s="228"/>
      <c r="M2072" s="228"/>
    </row>
    <row r="2073" spans="1:13" x14ac:dyDescent="0.2">
      <c r="A2073" s="224" t="s">
        <v>4729</v>
      </c>
      <c r="B2073" s="225">
        <v>1.4159999999999999</v>
      </c>
      <c r="C2073" s="226">
        <v>1.4790000000000001</v>
      </c>
      <c r="D2073" s="227">
        <f t="shared" si="65"/>
        <v>4.4491525423729028E-2</v>
      </c>
      <c r="E2073" s="226">
        <v>1.4670000000000001</v>
      </c>
      <c r="F2073" s="227">
        <f t="shared" si="64"/>
        <v>3.6016949152542388E-2</v>
      </c>
      <c r="G2073" s="184"/>
      <c r="H2073" s="184"/>
      <c r="I2073" s="228"/>
      <c r="K2073" s="228"/>
      <c r="M2073" s="228"/>
    </row>
    <row r="2074" spans="1:13" x14ac:dyDescent="0.2">
      <c r="A2074" s="224" t="s">
        <v>4730</v>
      </c>
      <c r="B2074" s="225">
        <v>0.88800000000000001</v>
      </c>
      <c r="C2074" s="226">
        <v>0.82299999999999995</v>
      </c>
      <c r="D2074" s="227">
        <f t="shared" si="65"/>
        <v>-7.3198198198198283E-2</v>
      </c>
      <c r="E2074" s="226">
        <v>0.84199999999999997</v>
      </c>
      <c r="F2074" s="227">
        <f t="shared" si="64"/>
        <v>-5.1801801801801828E-2</v>
      </c>
      <c r="G2074" s="184"/>
      <c r="H2074" s="184"/>
      <c r="I2074" s="228"/>
      <c r="K2074" s="228"/>
      <c r="M2074" s="228"/>
    </row>
    <row r="2075" spans="1:13" x14ac:dyDescent="0.2">
      <c r="A2075" s="224" t="s">
        <v>4731</v>
      </c>
      <c r="B2075" s="225">
        <v>0.88800000000000001</v>
      </c>
      <c r="C2075" s="226">
        <v>1.331</v>
      </c>
      <c r="D2075" s="227">
        <f t="shared" si="65"/>
        <v>0.49887387387387383</v>
      </c>
      <c r="E2075" s="226">
        <v>1.2230000000000001</v>
      </c>
      <c r="F2075" s="227">
        <f t="shared" si="64"/>
        <v>0.37725225225225234</v>
      </c>
      <c r="G2075" s="184"/>
      <c r="H2075" s="184"/>
      <c r="I2075" s="228"/>
      <c r="K2075" s="228"/>
      <c r="M2075" s="228"/>
    </row>
    <row r="2076" spans="1:13" x14ac:dyDescent="0.2">
      <c r="A2076" s="224" t="s">
        <v>4732</v>
      </c>
      <c r="B2076" s="225">
        <v>2.0369999999999999</v>
      </c>
      <c r="C2076" s="226">
        <v>3.4569999999999999</v>
      </c>
      <c r="D2076" s="227">
        <f t="shared" si="65"/>
        <v>0.69710358370152181</v>
      </c>
      <c r="E2076" s="226">
        <v>3.109</v>
      </c>
      <c r="F2076" s="227">
        <f t="shared" si="64"/>
        <v>0.52626411389298</v>
      </c>
      <c r="G2076" s="184"/>
      <c r="H2076" s="184"/>
      <c r="I2076" s="228"/>
      <c r="K2076" s="228"/>
      <c r="M2076" s="228"/>
    </row>
    <row r="2077" spans="1:13" x14ac:dyDescent="0.2">
      <c r="A2077" s="224" t="s">
        <v>4733</v>
      </c>
      <c r="B2077" s="225">
        <v>1.2849999999999999</v>
      </c>
      <c r="C2077" s="226">
        <v>2.0009999999999999</v>
      </c>
      <c r="D2077" s="227">
        <f t="shared" si="65"/>
        <v>0.55719844357976656</v>
      </c>
      <c r="E2077" s="226">
        <v>1.8260000000000001</v>
      </c>
      <c r="F2077" s="227">
        <f t="shared" si="64"/>
        <v>0.42101167315175103</v>
      </c>
      <c r="G2077" s="184"/>
      <c r="H2077" s="184"/>
      <c r="I2077" s="228"/>
      <c r="K2077" s="228"/>
      <c r="M2077" s="228"/>
    </row>
    <row r="2078" spans="1:13" x14ac:dyDescent="0.2">
      <c r="A2078" s="224" t="s">
        <v>4734</v>
      </c>
      <c r="B2078" s="225">
        <v>2.0369999999999999</v>
      </c>
      <c r="C2078" s="226">
        <v>4.2850000000000001</v>
      </c>
      <c r="D2078" s="227">
        <f t="shared" si="65"/>
        <v>1.1035837015218459</v>
      </c>
      <c r="E2078" s="226">
        <v>3.5720000000000001</v>
      </c>
      <c r="F2078" s="227">
        <f t="shared" si="64"/>
        <v>0.7535591556210115</v>
      </c>
      <c r="G2078" s="184"/>
      <c r="H2078" s="184"/>
      <c r="I2078" s="228"/>
      <c r="K2078" s="228"/>
      <c r="M2078" s="228"/>
    </row>
    <row r="2079" spans="1:13" x14ac:dyDescent="0.2">
      <c r="A2079" s="224" t="s">
        <v>4735</v>
      </c>
      <c r="B2079" s="225">
        <v>0.97799999999999998</v>
      </c>
      <c r="C2079" s="226">
        <v>1.1220000000000001</v>
      </c>
      <c r="D2079" s="227">
        <f t="shared" si="65"/>
        <v>0.14723926380368102</v>
      </c>
      <c r="E2079" s="226">
        <v>1.0880000000000001</v>
      </c>
      <c r="F2079" s="227">
        <f t="shared" si="64"/>
        <v>0.11247443762781195</v>
      </c>
      <c r="G2079" s="184"/>
      <c r="H2079" s="184"/>
      <c r="I2079" s="228"/>
      <c r="K2079" s="228"/>
      <c r="M2079" s="228"/>
    </row>
    <row r="2080" spans="1:13" x14ac:dyDescent="0.2">
      <c r="A2080" s="224" t="s">
        <v>4736</v>
      </c>
      <c r="B2080" s="225">
        <v>1.7589999999999999</v>
      </c>
      <c r="C2080" s="226">
        <v>2.36</v>
      </c>
      <c r="D2080" s="227">
        <f t="shared" si="65"/>
        <v>0.34167140420693576</v>
      </c>
      <c r="E2080" s="226">
        <v>2.2149999999999999</v>
      </c>
      <c r="F2080" s="227">
        <f t="shared" si="64"/>
        <v>0.25923820352473004</v>
      </c>
      <c r="G2080" s="184"/>
      <c r="H2080" s="184"/>
      <c r="I2080" s="228"/>
      <c r="K2080" s="228"/>
      <c r="M2080" s="228"/>
    </row>
    <row r="2081" spans="1:13" x14ac:dyDescent="0.2">
      <c r="A2081" s="224" t="s">
        <v>4737</v>
      </c>
      <c r="B2081" s="225">
        <v>2.1379999999999999</v>
      </c>
      <c r="C2081" s="226">
        <v>4.53</v>
      </c>
      <c r="D2081" s="227">
        <f t="shared" si="65"/>
        <v>1.1188026192703462</v>
      </c>
      <c r="E2081" s="226">
        <v>3.7509999999999999</v>
      </c>
      <c r="F2081" s="227">
        <f t="shared" si="64"/>
        <v>0.75444340505144991</v>
      </c>
      <c r="G2081" s="184"/>
      <c r="H2081" s="184"/>
      <c r="I2081" s="228"/>
      <c r="K2081" s="228"/>
      <c r="M2081" s="228"/>
    </row>
    <row r="2082" spans="1:13" x14ac:dyDescent="0.2">
      <c r="A2082" s="224" t="s">
        <v>4738</v>
      </c>
      <c r="B2082" s="225">
        <v>0.93200000000000005</v>
      </c>
      <c r="C2082" s="226">
        <v>0.878</v>
      </c>
      <c r="D2082" s="227">
        <f t="shared" si="65"/>
        <v>-5.7939914163090189E-2</v>
      </c>
      <c r="E2082" s="226">
        <v>0.89400000000000002</v>
      </c>
      <c r="F2082" s="227">
        <f t="shared" si="64"/>
        <v>-4.0772532188841248E-2</v>
      </c>
      <c r="G2082" s="184"/>
      <c r="H2082" s="184"/>
      <c r="I2082" s="228"/>
      <c r="K2082" s="228"/>
      <c r="M2082" s="228"/>
    </row>
    <row r="2083" spans="1:13" x14ac:dyDescent="0.2">
      <c r="A2083" s="224" t="s">
        <v>4739</v>
      </c>
      <c r="B2083" s="225">
        <v>2.1379999999999999</v>
      </c>
      <c r="C2083" s="226">
        <v>3.0219999999999998</v>
      </c>
      <c r="D2083" s="227">
        <f t="shared" si="65"/>
        <v>0.41347053320860616</v>
      </c>
      <c r="E2083" s="226">
        <v>2.8079999999999998</v>
      </c>
      <c r="F2083" s="227">
        <f t="shared" si="64"/>
        <v>0.31337698783910195</v>
      </c>
      <c r="G2083" s="184"/>
      <c r="H2083" s="184"/>
      <c r="I2083" s="228"/>
      <c r="K2083" s="228"/>
      <c r="M2083" s="228"/>
    </row>
    <row r="2084" spans="1:13" x14ac:dyDescent="0.2">
      <c r="A2084" s="224" t="s">
        <v>4740</v>
      </c>
      <c r="B2084" s="225">
        <v>1.349</v>
      </c>
      <c r="C2084" s="226">
        <v>1.34</v>
      </c>
      <c r="D2084" s="227">
        <f t="shared" si="65"/>
        <v>-6.6716085989620977E-3</v>
      </c>
      <c r="E2084" s="226">
        <v>1.345</v>
      </c>
      <c r="F2084" s="227">
        <f t="shared" si="64"/>
        <v>-2.9651593773165619E-3</v>
      </c>
      <c r="G2084" s="184"/>
      <c r="H2084" s="184"/>
      <c r="I2084" s="228"/>
      <c r="K2084" s="228"/>
      <c r="M2084" s="228"/>
    </row>
    <row r="2085" spans="1:13" x14ac:dyDescent="0.2">
      <c r="A2085" s="224" t="s">
        <v>4741</v>
      </c>
      <c r="B2085" s="225">
        <v>1.5620000000000001</v>
      </c>
      <c r="C2085" s="226">
        <v>2.1659999999999999</v>
      </c>
      <c r="D2085" s="227">
        <f t="shared" si="65"/>
        <v>0.38668373879641482</v>
      </c>
      <c r="E2085" s="226">
        <v>2.02</v>
      </c>
      <c r="F2085" s="227">
        <f t="shared" si="64"/>
        <v>0.29321382842509602</v>
      </c>
      <c r="G2085" s="184"/>
      <c r="H2085" s="184"/>
      <c r="I2085" s="228"/>
      <c r="K2085" s="228"/>
      <c r="M2085" s="228"/>
    </row>
    <row r="2086" spans="1:13" x14ac:dyDescent="0.2">
      <c r="A2086" s="224" t="s">
        <v>4742</v>
      </c>
      <c r="B2086" s="225">
        <v>2.2450000000000001</v>
      </c>
      <c r="C2086" s="226">
        <v>4.0090000000000003</v>
      </c>
      <c r="D2086" s="227">
        <f t="shared" si="65"/>
        <v>0.78574610244988863</v>
      </c>
      <c r="E2086" s="226">
        <v>3.5760000000000001</v>
      </c>
      <c r="F2086" s="227">
        <f t="shared" si="64"/>
        <v>0.59287305122494427</v>
      </c>
      <c r="G2086" s="184"/>
      <c r="H2086" s="184"/>
      <c r="I2086" s="228"/>
      <c r="K2086" s="228"/>
      <c r="M2086" s="228"/>
    </row>
    <row r="2087" spans="1:13" x14ac:dyDescent="0.2">
      <c r="A2087" s="224" t="s">
        <v>4743</v>
      </c>
      <c r="B2087" s="225">
        <v>0.88800000000000001</v>
      </c>
      <c r="C2087" s="226">
        <v>0.75900000000000001</v>
      </c>
      <c r="D2087" s="227">
        <f t="shared" si="65"/>
        <v>-0.14527027027027029</v>
      </c>
      <c r="E2087" s="226">
        <v>0.79300000000000004</v>
      </c>
      <c r="F2087" s="227">
        <f t="shared" si="64"/>
        <v>-0.10698198198198194</v>
      </c>
      <c r="G2087" s="184"/>
      <c r="H2087" s="184"/>
      <c r="I2087" s="228"/>
      <c r="K2087" s="228"/>
      <c r="M2087" s="228"/>
    </row>
    <row r="2088" spans="1:13" x14ac:dyDescent="0.2">
      <c r="A2088" s="224" t="s">
        <v>4744</v>
      </c>
      <c r="B2088" s="225">
        <v>0.97799999999999998</v>
      </c>
      <c r="C2088" s="226">
        <v>0.75900000000000001</v>
      </c>
      <c r="D2088" s="227">
        <f t="shared" si="65"/>
        <v>-0.22392638036809809</v>
      </c>
      <c r="E2088" s="226">
        <v>0.81599999999999995</v>
      </c>
      <c r="F2088" s="227">
        <f t="shared" si="64"/>
        <v>-0.16564417177914115</v>
      </c>
      <c r="G2088" s="184"/>
      <c r="H2088" s="184"/>
      <c r="I2088" s="228"/>
      <c r="K2088" s="228"/>
      <c r="M2088" s="228"/>
    </row>
    <row r="2089" spans="1:13" x14ac:dyDescent="0.2">
      <c r="A2089" s="224" t="s">
        <v>4745</v>
      </c>
      <c r="B2089" s="225">
        <v>1.028</v>
      </c>
      <c r="C2089" s="226">
        <v>1.1479999999999999</v>
      </c>
      <c r="D2089" s="227">
        <f t="shared" si="65"/>
        <v>0.11673151750972743</v>
      </c>
      <c r="E2089" s="226">
        <v>1.1200000000000001</v>
      </c>
      <c r="F2089" s="227">
        <f t="shared" si="64"/>
        <v>8.949416342412464E-2</v>
      </c>
      <c r="G2089" s="184"/>
      <c r="H2089" s="184"/>
      <c r="I2089" s="228"/>
      <c r="K2089" s="228"/>
      <c r="M2089" s="228"/>
    </row>
    <row r="2090" spans="1:13" x14ac:dyDescent="0.2">
      <c r="A2090" s="224" t="s">
        <v>4746</v>
      </c>
      <c r="B2090" s="225">
        <v>1.028</v>
      </c>
      <c r="C2090" s="226">
        <v>1.1479999999999999</v>
      </c>
      <c r="D2090" s="227">
        <f t="shared" si="65"/>
        <v>0.11673151750972743</v>
      </c>
      <c r="E2090" s="226">
        <v>1.1200000000000001</v>
      </c>
      <c r="F2090" s="227">
        <f t="shared" si="64"/>
        <v>8.949416342412464E-2</v>
      </c>
      <c r="G2090" s="184"/>
      <c r="H2090" s="184"/>
      <c r="I2090" s="228"/>
      <c r="K2090" s="228"/>
      <c r="M2090" s="228"/>
    </row>
    <row r="2091" spans="1:13" x14ac:dyDescent="0.2">
      <c r="A2091" s="224" t="s">
        <v>4747</v>
      </c>
      <c r="B2091" s="225">
        <v>1.94</v>
      </c>
      <c r="C2091" s="226">
        <v>3.056</v>
      </c>
      <c r="D2091" s="227">
        <f t="shared" si="65"/>
        <v>0.57525773195876306</v>
      </c>
      <c r="E2091" s="226">
        <v>2.7829999999999999</v>
      </c>
      <c r="F2091" s="227">
        <f t="shared" si="64"/>
        <v>0.43453608247422681</v>
      </c>
      <c r="G2091" s="184"/>
      <c r="H2091" s="184"/>
      <c r="I2091" s="228"/>
      <c r="K2091" s="228"/>
      <c r="M2091" s="228"/>
    </row>
    <row r="2092" spans="1:13" x14ac:dyDescent="0.2">
      <c r="A2092" s="224" t="s">
        <v>4748</v>
      </c>
      <c r="B2092" s="225">
        <v>0.88800000000000001</v>
      </c>
      <c r="C2092" s="226">
        <v>0.78800000000000003</v>
      </c>
      <c r="D2092" s="227">
        <f t="shared" si="65"/>
        <v>-0.11261261261261257</v>
      </c>
      <c r="E2092" s="226">
        <v>0.81499999999999995</v>
      </c>
      <c r="F2092" s="227">
        <f t="shared" si="64"/>
        <v>-8.2207207207207311E-2</v>
      </c>
      <c r="G2092" s="184"/>
      <c r="H2092" s="184"/>
      <c r="I2092" s="228"/>
      <c r="K2092" s="228"/>
      <c r="M2092" s="228"/>
    </row>
    <row r="2093" spans="1:13" x14ac:dyDescent="0.2">
      <c r="A2093" s="224" t="s">
        <v>4749</v>
      </c>
      <c r="B2093" s="225">
        <v>1.7210000000000001</v>
      </c>
      <c r="C2093" s="226">
        <v>1.6140000000000001</v>
      </c>
      <c r="D2093" s="227">
        <f t="shared" si="65"/>
        <v>-6.2173155142359104E-2</v>
      </c>
      <c r="E2093" s="226">
        <v>1.6439999999999999</v>
      </c>
      <c r="F2093" s="227">
        <f t="shared" si="64"/>
        <v>-4.4741429401510824E-2</v>
      </c>
      <c r="G2093" s="184"/>
      <c r="H2093" s="184"/>
      <c r="I2093" s="228"/>
      <c r="K2093" s="228"/>
      <c r="M2093" s="228"/>
    </row>
    <row r="2094" spans="1:13" x14ac:dyDescent="0.2">
      <c r="A2094" s="224" t="s">
        <v>4750</v>
      </c>
      <c r="B2094" s="225">
        <v>1.94</v>
      </c>
      <c r="C2094" s="226">
        <v>4.274</v>
      </c>
      <c r="D2094" s="227">
        <f t="shared" si="65"/>
        <v>1.2030927835051548</v>
      </c>
      <c r="E2094" s="226">
        <v>3.403</v>
      </c>
      <c r="F2094" s="227">
        <f t="shared" si="64"/>
        <v>0.75412371134020617</v>
      </c>
      <c r="G2094" s="184"/>
      <c r="H2094" s="184"/>
      <c r="I2094" s="228"/>
      <c r="K2094" s="228"/>
      <c r="M2094" s="228"/>
    </row>
    <row r="2095" spans="1:13" x14ac:dyDescent="0.2">
      <c r="A2095" s="224" t="s">
        <v>4751</v>
      </c>
      <c r="B2095" s="225">
        <v>1.349</v>
      </c>
      <c r="C2095" s="226">
        <v>1.4279999999999999</v>
      </c>
      <c r="D2095" s="227">
        <f t="shared" si="65"/>
        <v>5.8561897702001486E-2</v>
      </c>
      <c r="E2095" s="226">
        <v>1.411</v>
      </c>
      <c r="F2095" s="227">
        <f t="shared" si="64"/>
        <v>4.5959970348406376E-2</v>
      </c>
      <c r="G2095" s="184"/>
      <c r="H2095" s="184"/>
      <c r="I2095" s="228"/>
      <c r="K2095" s="228"/>
      <c r="M2095" s="228"/>
    </row>
    <row r="2096" spans="1:13" x14ac:dyDescent="0.2">
      <c r="A2096" s="224" t="s">
        <v>4752</v>
      </c>
      <c r="B2096" s="225">
        <v>0.86799999999999999</v>
      </c>
      <c r="C2096" s="226">
        <v>0.79900000000000004</v>
      </c>
      <c r="D2096" s="227">
        <f t="shared" si="65"/>
        <v>-7.9493087557603648E-2</v>
      </c>
      <c r="E2096" s="226">
        <v>0.81799999999999995</v>
      </c>
      <c r="F2096" s="227">
        <f t="shared" si="64"/>
        <v>-5.7603686635944729E-2</v>
      </c>
      <c r="G2096" s="184"/>
      <c r="H2096" s="184"/>
      <c r="I2096" s="228"/>
      <c r="K2096" s="228"/>
      <c r="M2096" s="228"/>
    </row>
    <row r="2097" spans="1:13" x14ac:dyDescent="0.2">
      <c r="A2097" s="224" t="s">
        <v>4753</v>
      </c>
      <c r="B2097" s="225">
        <v>0.93200000000000005</v>
      </c>
      <c r="C2097" s="226">
        <v>0.95499999999999996</v>
      </c>
      <c r="D2097" s="227">
        <f t="shared" si="65"/>
        <v>2.4678111587982832E-2</v>
      </c>
      <c r="E2097" s="226">
        <v>0.95099999999999996</v>
      </c>
      <c r="F2097" s="227">
        <f t="shared" si="64"/>
        <v>2.0386266094420513E-2</v>
      </c>
      <c r="G2097" s="184"/>
      <c r="H2097" s="184"/>
      <c r="I2097" s="228"/>
      <c r="K2097" s="228"/>
      <c r="M2097" s="228"/>
    </row>
    <row r="2098" spans="1:13" x14ac:dyDescent="0.2">
      <c r="A2098" s="224" t="s">
        <v>4754</v>
      </c>
      <c r="B2098" s="225">
        <v>1.3779999999999999</v>
      </c>
      <c r="C2098" s="226">
        <v>2.6379999999999999</v>
      </c>
      <c r="D2098" s="227">
        <f t="shared" si="65"/>
        <v>0.91436865021770686</v>
      </c>
      <c r="E2098" s="226">
        <v>2.3290000000000002</v>
      </c>
      <c r="F2098" s="227">
        <f t="shared" si="64"/>
        <v>0.69013062409288861</v>
      </c>
      <c r="G2098" s="184"/>
      <c r="H2098" s="184"/>
      <c r="I2098" s="228"/>
      <c r="K2098" s="228"/>
      <c r="M2098" s="228"/>
    </row>
    <row r="2099" spans="1:13" x14ac:dyDescent="0.2">
      <c r="A2099" s="224" t="s">
        <v>4755</v>
      </c>
      <c r="B2099" s="225">
        <v>1.7589999999999999</v>
      </c>
      <c r="C2099" s="226">
        <v>2.7360000000000002</v>
      </c>
      <c r="D2099" s="227">
        <f t="shared" si="65"/>
        <v>0.55542922114838</v>
      </c>
      <c r="E2099" s="226">
        <v>2.4980000000000002</v>
      </c>
      <c r="F2099" s="227">
        <f t="shared" si="64"/>
        <v>0.42012507106310415</v>
      </c>
      <c r="G2099" s="184"/>
      <c r="H2099" s="184"/>
      <c r="I2099" s="228"/>
      <c r="K2099" s="228"/>
      <c r="M2099" s="228"/>
    </row>
    <row r="2100" spans="1:13" x14ac:dyDescent="0.2">
      <c r="A2100" s="224" t="s">
        <v>4756</v>
      </c>
      <c r="B2100" s="225">
        <v>1.94</v>
      </c>
      <c r="C2100" s="226">
        <v>3.8740000000000001</v>
      </c>
      <c r="D2100" s="227">
        <f t="shared" si="65"/>
        <v>0.99690721649484537</v>
      </c>
      <c r="E2100" s="226">
        <v>3.3980000000000001</v>
      </c>
      <c r="F2100" s="227">
        <f t="shared" si="64"/>
        <v>0.75154639175257754</v>
      </c>
      <c r="G2100" s="184"/>
      <c r="H2100" s="184"/>
      <c r="I2100" s="228"/>
      <c r="K2100" s="228"/>
      <c r="M2100" s="228"/>
    </row>
    <row r="2101" spans="1:13" x14ac:dyDescent="0.2">
      <c r="A2101" s="224" t="s">
        <v>4757</v>
      </c>
      <c r="B2101" s="225">
        <v>2.4750000000000001</v>
      </c>
      <c r="C2101" s="226">
        <v>3.4569999999999999</v>
      </c>
      <c r="D2101" s="227">
        <f t="shared" si="65"/>
        <v>0.39676767676767666</v>
      </c>
      <c r="E2101" s="226">
        <v>3.2189999999999999</v>
      </c>
      <c r="F2101" s="227">
        <f t="shared" si="64"/>
        <v>0.30060606060606054</v>
      </c>
      <c r="G2101" s="184"/>
      <c r="H2101" s="184"/>
      <c r="I2101" s="228"/>
      <c r="K2101" s="228"/>
      <c r="M2101" s="228"/>
    </row>
    <row r="2102" spans="1:13" x14ac:dyDescent="0.2">
      <c r="A2102" s="224" t="s">
        <v>4758</v>
      </c>
      <c r="B2102" s="225">
        <v>0.88800000000000001</v>
      </c>
      <c r="C2102" s="226">
        <v>0.79800000000000004</v>
      </c>
      <c r="D2102" s="227">
        <f t="shared" si="65"/>
        <v>-0.10135135135135132</v>
      </c>
      <c r="E2102" s="226">
        <v>0.82299999999999995</v>
      </c>
      <c r="F2102" s="227">
        <f t="shared" si="64"/>
        <v>-7.3198198198198283E-2</v>
      </c>
      <c r="G2102" s="184"/>
      <c r="H2102" s="184"/>
      <c r="I2102" s="228"/>
      <c r="K2102" s="228"/>
      <c r="M2102" s="228"/>
    </row>
    <row r="2103" spans="1:13" x14ac:dyDescent="0.2">
      <c r="A2103" s="224" t="s">
        <v>4759</v>
      </c>
      <c r="B2103" s="225">
        <v>1.2849999999999999</v>
      </c>
      <c r="C2103" s="226">
        <v>1.5249999999999999</v>
      </c>
      <c r="D2103" s="227">
        <f t="shared" si="65"/>
        <v>0.1867704280155642</v>
      </c>
      <c r="E2103" s="226">
        <v>1.468</v>
      </c>
      <c r="F2103" s="227">
        <f t="shared" si="64"/>
        <v>0.14241245136186764</v>
      </c>
      <c r="G2103" s="184"/>
      <c r="H2103" s="184"/>
      <c r="I2103" s="228"/>
      <c r="K2103" s="228"/>
      <c r="M2103" s="228"/>
    </row>
    <row r="2104" spans="1:13" x14ac:dyDescent="0.2">
      <c r="A2104" s="224" t="s">
        <v>4760</v>
      </c>
      <c r="B2104" s="225">
        <v>1.5620000000000001</v>
      </c>
      <c r="C2104" s="226">
        <v>2.1659999999999999</v>
      </c>
      <c r="D2104" s="227">
        <f t="shared" si="65"/>
        <v>0.38668373879641482</v>
      </c>
      <c r="E2104" s="226">
        <v>2.02</v>
      </c>
      <c r="F2104" s="227">
        <f t="shared" si="64"/>
        <v>0.29321382842509602</v>
      </c>
      <c r="G2104" s="184"/>
      <c r="H2104" s="184"/>
      <c r="I2104" s="228"/>
      <c r="K2104" s="228"/>
      <c r="M2104" s="228"/>
    </row>
    <row r="2105" spans="1:13" x14ac:dyDescent="0.2">
      <c r="A2105" s="224" t="s">
        <v>4761</v>
      </c>
      <c r="B2105" s="225">
        <v>1.4159999999999999</v>
      </c>
      <c r="C2105" s="226">
        <v>2.6269999999999998</v>
      </c>
      <c r="D2105" s="227">
        <f t="shared" si="65"/>
        <v>0.85522598870056488</v>
      </c>
      <c r="E2105" s="226">
        <v>2.33</v>
      </c>
      <c r="F2105" s="227">
        <f t="shared" si="64"/>
        <v>0.6454802259887007</v>
      </c>
      <c r="G2105" s="184"/>
      <c r="H2105" s="184"/>
      <c r="I2105" s="228"/>
      <c r="K2105" s="228"/>
      <c r="M2105" s="228"/>
    </row>
    <row r="2106" spans="1:13" x14ac:dyDescent="0.2">
      <c r="A2106" s="224" t="s">
        <v>4762</v>
      </c>
      <c r="B2106" s="225">
        <v>1.4870000000000001</v>
      </c>
      <c r="C2106" s="226">
        <v>1.597</v>
      </c>
      <c r="D2106" s="227">
        <f t="shared" si="65"/>
        <v>7.3974445191661076E-2</v>
      </c>
      <c r="E2106" s="226">
        <v>1.573</v>
      </c>
      <c r="F2106" s="227">
        <f t="shared" si="64"/>
        <v>5.7834566240753116E-2</v>
      </c>
      <c r="G2106" s="184"/>
      <c r="H2106" s="184"/>
      <c r="I2106" s="228"/>
      <c r="K2106" s="228"/>
      <c r="M2106" s="228"/>
    </row>
    <row r="2107" spans="1:13" x14ac:dyDescent="0.2">
      <c r="A2107" s="224" t="s">
        <v>4763</v>
      </c>
      <c r="B2107" s="225">
        <v>0.93200000000000005</v>
      </c>
      <c r="C2107" s="226">
        <v>0.90300000000000002</v>
      </c>
      <c r="D2107" s="227">
        <f t="shared" si="65"/>
        <v>-3.1115879828326198E-2</v>
      </c>
      <c r="E2107" s="226">
        <v>0.91200000000000003</v>
      </c>
      <c r="F2107" s="227">
        <f t="shared" si="64"/>
        <v>-2.1459227467811148E-2</v>
      </c>
      <c r="G2107" s="184"/>
      <c r="H2107" s="184"/>
      <c r="I2107" s="228"/>
      <c r="K2107" s="228"/>
      <c r="M2107" s="228"/>
    </row>
    <row r="2108" spans="1:13" x14ac:dyDescent="0.2">
      <c r="A2108" s="224" t="s">
        <v>4764</v>
      </c>
      <c r="B2108" s="225">
        <v>1.7210000000000001</v>
      </c>
      <c r="C2108" s="226">
        <v>2.855</v>
      </c>
      <c r="D2108" s="227">
        <f t="shared" si="65"/>
        <v>0.65891923300406741</v>
      </c>
      <c r="E2108" s="226">
        <v>2.5779999999999998</v>
      </c>
      <c r="F2108" s="227">
        <f t="shared" si="64"/>
        <v>0.49796629866356756</v>
      </c>
      <c r="G2108" s="184"/>
      <c r="H2108" s="184"/>
      <c r="I2108" s="228"/>
      <c r="K2108" s="228"/>
      <c r="M2108" s="228"/>
    </row>
    <row r="2109" spans="1:13" x14ac:dyDescent="0.2">
      <c r="A2109" s="224" t="s">
        <v>4765</v>
      </c>
      <c r="B2109" s="225">
        <v>0.88800000000000001</v>
      </c>
      <c r="C2109" s="226">
        <v>0.81399999999999995</v>
      </c>
      <c r="D2109" s="227">
        <f t="shared" si="65"/>
        <v>-8.333333333333337E-2</v>
      </c>
      <c r="E2109" s="226">
        <v>0.83499999999999996</v>
      </c>
      <c r="F2109" s="227">
        <f t="shared" si="64"/>
        <v>-5.9684684684684686E-2</v>
      </c>
      <c r="G2109" s="184"/>
      <c r="H2109" s="184"/>
      <c r="I2109" s="228"/>
      <c r="K2109" s="228"/>
      <c r="M2109" s="228"/>
    </row>
    <row r="2110" spans="1:13" x14ac:dyDescent="0.2">
      <c r="A2110" s="224" t="s">
        <v>4766</v>
      </c>
      <c r="B2110" s="225">
        <v>0.88800000000000001</v>
      </c>
      <c r="C2110" s="226">
        <v>0.75700000000000001</v>
      </c>
      <c r="D2110" s="227">
        <f t="shared" si="65"/>
        <v>-0.14752252252252251</v>
      </c>
      <c r="E2110" s="226">
        <v>0.79200000000000004</v>
      </c>
      <c r="F2110" s="227">
        <f t="shared" si="64"/>
        <v>-0.10810810810810811</v>
      </c>
      <c r="G2110" s="184"/>
      <c r="H2110" s="184"/>
      <c r="I2110" s="228"/>
      <c r="K2110" s="228"/>
      <c r="M2110" s="228"/>
    </row>
    <row r="2111" spans="1:13" x14ac:dyDescent="0.2">
      <c r="A2111" s="224" t="s">
        <v>4767</v>
      </c>
      <c r="B2111" s="225">
        <v>0.88800000000000001</v>
      </c>
      <c r="C2111" s="226">
        <v>0.85199999999999998</v>
      </c>
      <c r="D2111" s="227">
        <f t="shared" si="65"/>
        <v>-4.0540540540540571E-2</v>
      </c>
      <c r="E2111" s="226">
        <v>0.86299999999999999</v>
      </c>
      <c r="F2111" s="227">
        <f t="shared" si="64"/>
        <v>-2.8153153153153143E-2</v>
      </c>
      <c r="G2111" s="184"/>
      <c r="H2111" s="184"/>
      <c r="I2111" s="228"/>
      <c r="K2111" s="228"/>
      <c r="M2111" s="228"/>
    </row>
    <row r="2112" spans="1:13" x14ac:dyDescent="0.2">
      <c r="A2112" s="224" t="s">
        <v>4768</v>
      </c>
      <c r="B2112" s="225">
        <v>2.5990000000000002</v>
      </c>
      <c r="C2112" s="226">
        <v>3.863</v>
      </c>
      <c r="D2112" s="227">
        <f t="shared" si="65"/>
        <v>0.48634090034628685</v>
      </c>
      <c r="E2112" s="226">
        <v>3.5550000000000002</v>
      </c>
      <c r="F2112" s="227">
        <f t="shared" si="64"/>
        <v>0.36783378222393215</v>
      </c>
      <c r="G2112" s="184"/>
      <c r="H2112" s="184"/>
      <c r="I2112" s="228"/>
      <c r="K2112" s="228"/>
      <c r="M2112" s="228"/>
    </row>
    <row r="2113" spans="1:13" x14ac:dyDescent="0.2">
      <c r="A2113" s="224" t="s">
        <v>4769</v>
      </c>
      <c r="B2113" s="225">
        <v>0.97799999999999998</v>
      </c>
      <c r="C2113" s="226">
        <v>0.91500000000000004</v>
      </c>
      <c r="D2113" s="227">
        <f t="shared" si="65"/>
        <v>-6.4417177914110391E-2</v>
      </c>
      <c r="E2113" s="226">
        <v>0.93300000000000005</v>
      </c>
      <c r="F2113" s="227">
        <f t="shared" si="64"/>
        <v>-4.6012269938650263E-2</v>
      </c>
      <c r="G2113" s="184"/>
      <c r="H2113" s="184"/>
      <c r="I2113" s="228"/>
      <c r="K2113" s="228"/>
      <c r="M2113" s="228"/>
    </row>
    <row r="2114" spans="1:13" x14ac:dyDescent="0.2">
      <c r="A2114" s="224" t="s">
        <v>4770</v>
      </c>
      <c r="B2114" s="225">
        <v>1.5620000000000001</v>
      </c>
      <c r="C2114" s="226">
        <v>1.7330000000000001</v>
      </c>
      <c r="D2114" s="227">
        <f t="shared" si="65"/>
        <v>0.10947503201024333</v>
      </c>
      <c r="E2114" s="226">
        <v>1.6950000000000001</v>
      </c>
      <c r="F2114" s="227">
        <f t="shared" si="64"/>
        <v>8.5147247119078173E-2</v>
      </c>
      <c r="G2114" s="184"/>
      <c r="H2114" s="184"/>
      <c r="I2114" s="228"/>
      <c r="K2114" s="228"/>
      <c r="M2114" s="228"/>
    </row>
    <row r="2115" spans="1:13" x14ac:dyDescent="0.2">
      <c r="A2115" s="224" t="s">
        <v>4771</v>
      </c>
      <c r="B2115" s="225">
        <v>0.88800000000000001</v>
      </c>
      <c r="C2115" s="226">
        <v>0.80100000000000005</v>
      </c>
      <c r="D2115" s="227">
        <f t="shared" si="65"/>
        <v>-9.7972972972972916E-2</v>
      </c>
      <c r="E2115" s="226">
        <v>0.82499999999999996</v>
      </c>
      <c r="F2115" s="227">
        <f t="shared" si="64"/>
        <v>-7.0945945945946054E-2</v>
      </c>
      <c r="G2115" s="184"/>
      <c r="H2115" s="184"/>
      <c r="I2115" s="228"/>
      <c r="K2115" s="228"/>
      <c r="M2115" s="228"/>
    </row>
    <row r="2116" spans="1:13" x14ac:dyDescent="0.2">
      <c r="A2116" s="224" t="s">
        <v>4772</v>
      </c>
      <c r="B2116" s="225">
        <v>0.97799999999999998</v>
      </c>
      <c r="C2116" s="226">
        <v>1.159</v>
      </c>
      <c r="D2116" s="227">
        <f t="shared" si="65"/>
        <v>0.18507157464212676</v>
      </c>
      <c r="E2116" s="226">
        <v>1.1160000000000001</v>
      </c>
      <c r="F2116" s="227">
        <f t="shared" si="64"/>
        <v>0.14110429447852768</v>
      </c>
      <c r="G2116" s="184"/>
      <c r="H2116" s="184"/>
      <c r="I2116" s="228"/>
      <c r="K2116" s="228"/>
      <c r="M2116" s="228"/>
    </row>
    <row r="2117" spans="1:13" x14ac:dyDescent="0.2">
      <c r="A2117" s="229" t="s">
        <v>4773</v>
      </c>
      <c r="B2117" s="230">
        <v>1.5620000000000001</v>
      </c>
      <c r="C2117" s="231">
        <v>2.194</v>
      </c>
      <c r="D2117" s="232">
        <f t="shared" si="65"/>
        <v>0.40460947503201017</v>
      </c>
      <c r="E2117" s="231">
        <v>2.0409999999999999</v>
      </c>
      <c r="F2117" s="232">
        <f t="shared" si="64"/>
        <v>0.30665813060179259</v>
      </c>
      <c r="G2117" s="184"/>
      <c r="H2117" s="184"/>
      <c r="I2117" s="228"/>
      <c r="K2117" s="228"/>
      <c r="M2117" s="228"/>
    </row>
    <row r="2118" spans="1:13" x14ac:dyDescent="0.2">
      <c r="A2118" s="224" t="s">
        <v>4774</v>
      </c>
      <c r="B2118" s="225">
        <v>2.3079999999999998</v>
      </c>
      <c r="C2118" s="226">
        <v>2.8410000000000002</v>
      </c>
      <c r="D2118" s="227">
        <f t="shared" si="65"/>
        <v>0.23093587521663794</v>
      </c>
      <c r="E2118" s="226">
        <v>2.714</v>
      </c>
      <c r="F2118" s="236">
        <f t="shared" si="64"/>
        <v>0.17590987868284236</v>
      </c>
      <c r="G2118" s="184"/>
      <c r="H2118" s="184"/>
      <c r="I2118" s="228"/>
      <c r="K2118" s="228"/>
      <c r="M2118" s="228"/>
    </row>
    <row r="2119" spans="1:13" x14ac:dyDescent="0.2">
      <c r="A2119" s="224" t="s">
        <v>4775</v>
      </c>
      <c r="B2119" s="225">
        <v>0.84599999999999997</v>
      </c>
      <c r="C2119" s="226">
        <v>0.74099999999999999</v>
      </c>
      <c r="D2119" s="227">
        <f t="shared" si="65"/>
        <v>-0.12411347517730498</v>
      </c>
      <c r="E2119" s="226">
        <v>0.76900000000000002</v>
      </c>
      <c r="F2119" s="227">
        <f t="shared" si="64"/>
        <v>-9.1016548463356939E-2</v>
      </c>
      <c r="G2119" s="184"/>
      <c r="H2119" s="184"/>
      <c r="I2119" s="228"/>
      <c r="K2119" s="228"/>
      <c r="M2119" s="228"/>
    </row>
    <row r="2120" spans="1:13" x14ac:dyDescent="0.2">
      <c r="A2120" s="224" t="s">
        <v>4776</v>
      </c>
      <c r="B2120" s="225">
        <v>1.7589999999999999</v>
      </c>
      <c r="C2120" s="226">
        <v>3.2930000000000001</v>
      </c>
      <c r="D2120" s="227">
        <f t="shared" si="65"/>
        <v>0.87208641273450849</v>
      </c>
      <c r="E2120" s="226">
        <v>2.9159999999999999</v>
      </c>
      <c r="F2120" s="227">
        <f t="shared" si="64"/>
        <v>0.65776009096077326</v>
      </c>
      <c r="G2120" s="184"/>
      <c r="H2120" s="184"/>
      <c r="I2120" s="228"/>
      <c r="K2120" s="228"/>
      <c r="M2120" s="228"/>
    </row>
    <row r="2121" spans="1:13" x14ac:dyDescent="0.2">
      <c r="A2121" s="224" t="s">
        <v>4777</v>
      </c>
      <c r="B2121" s="225">
        <v>0.88800000000000001</v>
      </c>
      <c r="C2121" s="226">
        <v>0.79300000000000004</v>
      </c>
      <c r="D2121" s="227">
        <f t="shared" si="65"/>
        <v>-0.10698198198198194</v>
      </c>
      <c r="E2121" s="226">
        <v>0.81899999999999995</v>
      </c>
      <c r="F2121" s="227">
        <f t="shared" si="64"/>
        <v>-7.7702702702702742E-2</v>
      </c>
      <c r="G2121" s="184"/>
      <c r="H2121" s="184"/>
      <c r="I2121" s="228"/>
      <c r="K2121" s="228"/>
      <c r="M2121" s="228"/>
    </row>
    <row r="2122" spans="1:13" x14ac:dyDescent="0.2">
      <c r="A2122" s="224" t="s">
        <v>4778</v>
      </c>
      <c r="B2122" s="225">
        <v>1.19</v>
      </c>
      <c r="C2122" s="226">
        <v>1.8089999999999999</v>
      </c>
      <c r="D2122" s="227">
        <f t="shared" si="65"/>
        <v>0.52016806722689068</v>
      </c>
      <c r="E2122" s="226">
        <v>1.6579999999999999</v>
      </c>
      <c r="F2122" s="227">
        <f t="shared" si="64"/>
        <v>0.39327731092436968</v>
      </c>
      <c r="G2122" s="184"/>
      <c r="H2122" s="184"/>
      <c r="I2122" s="228"/>
      <c r="K2122" s="228"/>
      <c r="M2122" s="228"/>
    </row>
    <row r="2123" spans="1:13" x14ac:dyDescent="0.2">
      <c r="A2123" s="224" t="s">
        <v>4779</v>
      </c>
      <c r="B2123" s="225">
        <v>1.675</v>
      </c>
      <c r="C2123" s="226">
        <v>2.7360000000000002</v>
      </c>
      <c r="D2123" s="227">
        <f t="shared" si="65"/>
        <v>0.6334328358208956</v>
      </c>
      <c r="E2123" s="226">
        <v>2.476</v>
      </c>
      <c r="F2123" s="227">
        <f t="shared" ref="F2123:F2186" si="66">E2123/B2123-1</f>
        <v>0.47820895522388063</v>
      </c>
      <c r="G2123" s="184"/>
      <c r="H2123" s="184"/>
      <c r="I2123" s="228"/>
      <c r="K2123" s="228"/>
      <c r="M2123" s="228"/>
    </row>
    <row r="2124" spans="1:13" x14ac:dyDescent="0.2">
      <c r="A2124" s="224" t="s">
        <v>4780</v>
      </c>
      <c r="B2124" s="225">
        <v>2.2450000000000001</v>
      </c>
      <c r="C2124" s="226">
        <v>4.0890000000000004</v>
      </c>
      <c r="D2124" s="227">
        <f t="shared" ref="D2124:D2187" si="67">C2124/B2124-1</f>
        <v>0.82138084632516706</v>
      </c>
      <c r="E2124" s="226">
        <v>3.6360000000000001</v>
      </c>
      <c r="F2124" s="227">
        <f t="shared" si="66"/>
        <v>0.61959910913140304</v>
      </c>
      <c r="G2124" s="184"/>
      <c r="H2124" s="184"/>
      <c r="I2124" s="228"/>
      <c r="K2124" s="228"/>
      <c r="M2124" s="228"/>
    </row>
    <row r="2125" spans="1:13" x14ac:dyDescent="0.2">
      <c r="A2125" s="224" t="s">
        <v>4781</v>
      </c>
      <c r="B2125" s="225">
        <v>1.19</v>
      </c>
      <c r="C2125" s="226">
        <v>1.381</v>
      </c>
      <c r="D2125" s="227">
        <f t="shared" si="67"/>
        <v>0.16050420168067236</v>
      </c>
      <c r="E2125" s="226">
        <v>1.3360000000000001</v>
      </c>
      <c r="F2125" s="227">
        <f t="shared" si="66"/>
        <v>0.12268907563025211</v>
      </c>
      <c r="G2125" s="184"/>
      <c r="H2125" s="184"/>
      <c r="I2125" s="228"/>
      <c r="K2125" s="228"/>
      <c r="M2125" s="228"/>
    </row>
    <row r="2126" spans="1:13" x14ac:dyDescent="0.2">
      <c r="A2126" s="224" t="s">
        <v>4782</v>
      </c>
      <c r="B2126" s="225">
        <v>2.2450000000000001</v>
      </c>
      <c r="C2126" s="226">
        <v>4.0890000000000004</v>
      </c>
      <c r="D2126" s="227">
        <f t="shared" si="67"/>
        <v>0.82138084632516706</v>
      </c>
      <c r="E2126" s="226">
        <v>3.6360000000000001</v>
      </c>
      <c r="F2126" s="227">
        <f t="shared" si="66"/>
        <v>0.61959910913140304</v>
      </c>
      <c r="G2126" s="184"/>
      <c r="H2126" s="184"/>
      <c r="I2126" s="228"/>
      <c r="K2126" s="228"/>
      <c r="M2126" s="228"/>
    </row>
    <row r="2127" spans="1:13" x14ac:dyDescent="0.2">
      <c r="A2127" s="224" t="s">
        <v>4783</v>
      </c>
      <c r="B2127" s="225">
        <v>0.93200000000000005</v>
      </c>
      <c r="C2127" s="226">
        <v>0.871</v>
      </c>
      <c r="D2127" s="227">
        <f t="shared" si="67"/>
        <v>-6.545064377682408E-2</v>
      </c>
      <c r="E2127" s="226">
        <v>0.88800000000000001</v>
      </c>
      <c r="F2127" s="227">
        <f t="shared" si="66"/>
        <v>-4.7210300429184615E-2</v>
      </c>
      <c r="G2127" s="184"/>
      <c r="H2127" s="184"/>
      <c r="I2127" s="228"/>
      <c r="K2127" s="228"/>
      <c r="M2127" s="228"/>
    </row>
    <row r="2128" spans="1:13" x14ac:dyDescent="0.2">
      <c r="A2128" s="224" t="s">
        <v>4784</v>
      </c>
      <c r="B2128" s="225">
        <v>1.349</v>
      </c>
      <c r="C2128" s="226">
        <v>1.4370000000000001</v>
      </c>
      <c r="D2128" s="227">
        <f t="shared" si="67"/>
        <v>6.5233506300963695E-2</v>
      </c>
      <c r="E2128" s="226">
        <v>1.4179999999999999</v>
      </c>
      <c r="F2128" s="227">
        <f t="shared" si="66"/>
        <v>5.1148999258710193E-2</v>
      </c>
      <c r="G2128" s="184"/>
      <c r="H2128" s="184"/>
      <c r="I2128" s="228"/>
      <c r="K2128" s="228"/>
      <c r="M2128" s="228"/>
    </row>
    <row r="2129" spans="1:13" x14ac:dyDescent="0.2">
      <c r="A2129" s="224" t="s">
        <v>4785</v>
      </c>
      <c r="B2129" s="225">
        <v>1.847</v>
      </c>
      <c r="C2129" s="226">
        <v>2.8159999999999998</v>
      </c>
      <c r="D2129" s="227">
        <f t="shared" si="67"/>
        <v>0.52463454250135344</v>
      </c>
      <c r="E2129" s="226">
        <v>2.58</v>
      </c>
      <c r="F2129" s="227">
        <f t="shared" si="66"/>
        <v>0.39685977260422312</v>
      </c>
      <c r="G2129" s="184"/>
      <c r="H2129" s="184"/>
      <c r="I2129" s="228"/>
      <c r="K2129" s="228"/>
      <c r="M2129" s="228"/>
    </row>
    <row r="2130" spans="1:13" x14ac:dyDescent="0.2">
      <c r="A2130" s="224" t="s">
        <v>4786</v>
      </c>
      <c r="B2130" s="225">
        <v>1.028</v>
      </c>
      <c r="C2130" s="226">
        <v>1.016</v>
      </c>
      <c r="D2130" s="227">
        <f t="shared" si="67"/>
        <v>-1.1673151750972721E-2</v>
      </c>
      <c r="E2130" s="226">
        <v>1.0209999999999999</v>
      </c>
      <c r="F2130" s="227">
        <f t="shared" si="66"/>
        <v>-6.809338521400865E-3</v>
      </c>
      <c r="G2130" s="184"/>
      <c r="H2130" s="184"/>
      <c r="I2130" s="228"/>
      <c r="K2130" s="228"/>
      <c r="M2130" s="228"/>
    </row>
    <row r="2131" spans="1:13" x14ac:dyDescent="0.2">
      <c r="A2131" s="224" t="s">
        <v>4787</v>
      </c>
      <c r="B2131" s="225">
        <v>0.88800000000000001</v>
      </c>
      <c r="C2131" s="226">
        <v>1.4039999999999999</v>
      </c>
      <c r="D2131" s="227">
        <f t="shared" si="67"/>
        <v>0.58108108108108092</v>
      </c>
      <c r="E2131" s="226">
        <v>1.278</v>
      </c>
      <c r="F2131" s="227">
        <f t="shared" si="66"/>
        <v>0.43918918918918926</v>
      </c>
      <c r="G2131" s="184"/>
      <c r="H2131" s="184"/>
      <c r="I2131" s="228"/>
      <c r="K2131" s="228"/>
      <c r="M2131" s="228"/>
    </row>
    <row r="2132" spans="1:13" x14ac:dyDescent="0.2">
      <c r="A2132" s="224" t="s">
        <v>4788</v>
      </c>
      <c r="B2132" s="225">
        <v>1.5620000000000001</v>
      </c>
      <c r="C2132" s="226">
        <v>3.577</v>
      </c>
      <c r="D2132" s="227">
        <f t="shared" si="67"/>
        <v>1.2900128040973109</v>
      </c>
      <c r="E2132" s="226">
        <v>2.7389999999999999</v>
      </c>
      <c r="F2132" s="227">
        <f t="shared" si="66"/>
        <v>0.75352112676056326</v>
      </c>
      <c r="G2132" s="184"/>
      <c r="H2132" s="184"/>
      <c r="I2132" s="228"/>
      <c r="K2132" s="228"/>
      <c r="M2132" s="228"/>
    </row>
    <row r="2133" spans="1:13" x14ac:dyDescent="0.2">
      <c r="A2133" s="224" t="s">
        <v>4789</v>
      </c>
      <c r="B2133" s="225">
        <v>2.1640000000000001</v>
      </c>
      <c r="C2133" s="226">
        <v>2.7959999999999998</v>
      </c>
      <c r="D2133" s="227">
        <f t="shared" si="67"/>
        <v>0.29205175600739364</v>
      </c>
      <c r="E2133" s="226">
        <v>2.6440000000000001</v>
      </c>
      <c r="F2133" s="227">
        <f t="shared" si="66"/>
        <v>0.22181146025877996</v>
      </c>
      <c r="G2133" s="184"/>
      <c r="H2133" s="184"/>
      <c r="I2133" s="228"/>
      <c r="K2133" s="228"/>
      <c r="M2133" s="228"/>
    </row>
    <row r="2134" spans="1:13" x14ac:dyDescent="0.2">
      <c r="A2134" s="224" t="s">
        <v>4790</v>
      </c>
      <c r="B2134" s="225">
        <v>2.5990000000000002</v>
      </c>
      <c r="C2134" s="226">
        <v>2.1840000000000002</v>
      </c>
      <c r="D2134" s="227">
        <f t="shared" si="67"/>
        <v>-0.15967679876875718</v>
      </c>
      <c r="E2134" s="226">
        <v>2.2930000000000001</v>
      </c>
      <c r="F2134" s="227">
        <f t="shared" si="66"/>
        <v>-0.11773759138130047</v>
      </c>
      <c r="G2134" s="184"/>
      <c r="H2134" s="184"/>
      <c r="I2134" s="228"/>
      <c r="K2134" s="228"/>
      <c r="M2134" s="228"/>
    </row>
    <row r="2135" spans="1:13" x14ac:dyDescent="0.2">
      <c r="A2135" s="224" t="s">
        <v>4791</v>
      </c>
      <c r="B2135" s="225">
        <v>1.7589999999999999</v>
      </c>
      <c r="C2135" s="226">
        <v>2.93</v>
      </c>
      <c r="D2135" s="227">
        <f t="shared" si="67"/>
        <v>0.66571915861284836</v>
      </c>
      <c r="E2135" s="226">
        <v>2.6429999999999998</v>
      </c>
      <c r="F2135" s="227">
        <f t="shared" si="66"/>
        <v>0.50255827174530987</v>
      </c>
      <c r="G2135" s="184"/>
      <c r="H2135" s="184"/>
      <c r="I2135" s="228"/>
      <c r="K2135" s="228"/>
      <c r="M2135" s="228"/>
    </row>
    <row r="2136" spans="1:13" x14ac:dyDescent="0.2">
      <c r="A2136" s="224" t="s">
        <v>4792</v>
      </c>
      <c r="B2136" s="225">
        <v>1.8979999999999999</v>
      </c>
      <c r="C2136" s="226">
        <v>2.0009999999999999</v>
      </c>
      <c r="D2136" s="227">
        <f t="shared" si="67"/>
        <v>5.4267650158061009E-2</v>
      </c>
      <c r="E2136" s="226">
        <v>1.98</v>
      </c>
      <c r="F2136" s="227">
        <f t="shared" si="66"/>
        <v>4.3203371970495397E-2</v>
      </c>
      <c r="G2136" s="184"/>
      <c r="H2136" s="184"/>
      <c r="I2136" s="228"/>
      <c r="K2136" s="228"/>
      <c r="M2136" s="228"/>
    </row>
    <row r="2137" spans="1:13" x14ac:dyDescent="0.2">
      <c r="A2137" s="224" t="s">
        <v>4793</v>
      </c>
      <c r="B2137" s="225">
        <v>1.4870000000000001</v>
      </c>
      <c r="C2137" s="226">
        <v>1.7370000000000001</v>
      </c>
      <c r="D2137" s="227">
        <f t="shared" si="67"/>
        <v>0.16812373907195699</v>
      </c>
      <c r="E2137" s="226">
        <v>1.679</v>
      </c>
      <c r="F2137" s="227">
        <f t="shared" si="66"/>
        <v>0.12911903160726301</v>
      </c>
      <c r="G2137" s="184"/>
      <c r="H2137" s="184"/>
      <c r="I2137" s="228"/>
      <c r="K2137" s="228"/>
      <c r="M2137" s="228"/>
    </row>
    <row r="2138" spans="1:13" x14ac:dyDescent="0.2">
      <c r="A2138" s="224" t="s">
        <v>4794</v>
      </c>
      <c r="B2138" s="225">
        <v>0.88800000000000001</v>
      </c>
      <c r="C2138" s="226">
        <v>0.81599999999999995</v>
      </c>
      <c r="D2138" s="227">
        <f t="shared" si="67"/>
        <v>-8.1081081081081141E-2</v>
      </c>
      <c r="E2138" s="226">
        <v>0.83599999999999997</v>
      </c>
      <c r="F2138" s="227">
        <f t="shared" si="66"/>
        <v>-5.8558558558558627E-2</v>
      </c>
      <c r="G2138" s="184"/>
      <c r="H2138" s="184"/>
      <c r="I2138" s="228"/>
      <c r="K2138" s="228"/>
      <c r="M2138" s="228"/>
    </row>
    <row r="2139" spans="1:13" x14ac:dyDescent="0.2">
      <c r="A2139" s="224" t="s">
        <v>4795</v>
      </c>
      <c r="B2139" s="225">
        <v>1.64</v>
      </c>
      <c r="C2139" s="226">
        <v>1.5620000000000001</v>
      </c>
      <c r="D2139" s="227">
        <f t="shared" si="67"/>
        <v>-4.7560975609756029E-2</v>
      </c>
      <c r="E2139" s="226">
        <v>1.585</v>
      </c>
      <c r="F2139" s="227">
        <f t="shared" si="66"/>
        <v>-3.3536585365853577E-2</v>
      </c>
      <c r="G2139" s="184"/>
      <c r="H2139" s="184"/>
      <c r="I2139" s="228"/>
      <c r="K2139" s="228"/>
      <c r="M2139" s="228"/>
    </row>
    <row r="2140" spans="1:13" x14ac:dyDescent="0.2">
      <c r="A2140" s="224" t="s">
        <v>4796</v>
      </c>
      <c r="B2140" s="225">
        <v>1.4870000000000001</v>
      </c>
      <c r="C2140" s="226">
        <v>2.0009999999999999</v>
      </c>
      <c r="D2140" s="227">
        <f t="shared" si="67"/>
        <v>0.34566240753194344</v>
      </c>
      <c r="E2140" s="226">
        <v>1.877</v>
      </c>
      <c r="F2140" s="227">
        <f t="shared" si="66"/>
        <v>0.26227303295225268</v>
      </c>
      <c r="G2140" s="184"/>
      <c r="H2140" s="184"/>
      <c r="I2140" s="228"/>
      <c r="K2140" s="228"/>
      <c r="M2140" s="228"/>
    </row>
    <row r="2141" spans="1:13" x14ac:dyDescent="0.2">
      <c r="A2141" s="224" t="s">
        <v>4797</v>
      </c>
      <c r="B2141" s="225">
        <v>1.7210000000000001</v>
      </c>
      <c r="C2141" s="226">
        <v>2.1949999999999998</v>
      </c>
      <c r="D2141" s="227">
        <f t="shared" si="67"/>
        <v>0.27542126670540368</v>
      </c>
      <c r="E2141" s="226">
        <v>2.081</v>
      </c>
      <c r="F2141" s="227">
        <f t="shared" si="66"/>
        <v>0.20918070889018003</v>
      </c>
      <c r="G2141" s="184"/>
      <c r="H2141" s="184"/>
      <c r="I2141" s="228"/>
      <c r="K2141" s="228"/>
      <c r="M2141" s="228"/>
    </row>
    <row r="2142" spans="1:13" x14ac:dyDescent="0.2">
      <c r="A2142" s="224" t="s">
        <v>4798</v>
      </c>
      <c r="B2142" s="225">
        <v>0.93200000000000005</v>
      </c>
      <c r="C2142" s="226">
        <v>0.83299999999999996</v>
      </c>
      <c r="D2142" s="227">
        <f t="shared" si="67"/>
        <v>-0.10622317596566533</v>
      </c>
      <c r="E2142" s="226">
        <v>0.86</v>
      </c>
      <c r="F2142" s="227">
        <f t="shared" si="66"/>
        <v>-7.7253218884120289E-2</v>
      </c>
      <c r="G2142" s="184"/>
      <c r="H2142" s="184"/>
      <c r="I2142" s="228"/>
      <c r="K2142" s="228"/>
      <c r="M2142" s="228"/>
    </row>
    <row r="2143" spans="1:13" x14ac:dyDescent="0.2">
      <c r="A2143" s="224" t="s">
        <v>4799</v>
      </c>
      <c r="B2143" s="225">
        <v>0.84599999999999997</v>
      </c>
      <c r="C2143" s="226">
        <v>0.747</v>
      </c>
      <c r="D2143" s="227">
        <f t="shared" si="67"/>
        <v>-0.11702127659574468</v>
      </c>
      <c r="E2143" s="226">
        <v>0.77400000000000002</v>
      </c>
      <c r="F2143" s="227">
        <f t="shared" si="66"/>
        <v>-8.5106382978723305E-2</v>
      </c>
      <c r="G2143" s="184"/>
      <c r="H2143" s="184"/>
      <c r="I2143" s="228"/>
      <c r="K2143" s="228"/>
      <c r="M2143" s="228"/>
    </row>
    <row r="2144" spans="1:13" x14ac:dyDescent="0.2">
      <c r="A2144" s="224" t="s">
        <v>4800</v>
      </c>
      <c r="B2144" s="225">
        <v>0.84599999999999997</v>
      </c>
      <c r="C2144" s="226">
        <v>0.78600000000000003</v>
      </c>
      <c r="D2144" s="227">
        <f t="shared" si="67"/>
        <v>-7.0921985815602717E-2</v>
      </c>
      <c r="E2144" s="226">
        <v>0.80300000000000005</v>
      </c>
      <c r="F2144" s="227">
        <f t="shared" si="66"/>
        <v>-5.0827423167848607E-2</v>
      </c>
      <c r="G2144" s="184"/>
      <c r="H2144" s="184"/>
      <c r="I2144" s="228"/>
      <c r="K2144" s="228"/>
      <c r="M2144" s="228"/>
    </row>
    <row r="2145" spans="1:13" x14ac:dyDescent="0.2">
      <c r="A2145" s="224" t="s">
        <v>4801</v>
      </c>
      <c r="B2145" s="225">
        <v>0.84599999999999997</v>
      </c>
      <c r="C2145" s="226">
        <v>0.78600000000000003</v>
      </c>
      <c r="D2145" s="227">
        <f t="shared" si="67"/>
        <v>-7.0921985815602717E-2</v>
      </c>
      <c r="E2145" s="226">
        <v>0.80300000000000005</v>
      </c>
      <c r="F2145" s="227">
        <f t="shared" si="66"/>
        <v>-5.0827423167848607E-2</v>
      </c>
      <c r="G2145" s="184"/>
      <c r="H2145" s="184"/>
      <c r="I2145" s="228"/>
      <c r="K2145" s="228"/>
      <c r="M2145" s="228"/>
    </row>
    <row r="2146" spans="1:13" x14ac:dyDescent="0.2">
      <c r="A2146" s="224" t="s">
        <v>4802</v>
      </c>
      <c r="B2146" s="225">
        <v>0.88800000000000001</v>
      </c>
      <c r="C2146" s="226">
        <v>0.79600000000000004</v>
      </c>
      <c r="D2146" s="227">
        <f t="shared" si="67"/>
        <v>-0.10360360360360354</v>
      </c>
      <c r="E2146" s="226">
        <v>0.82099999999999995</v>
      </c>
      <c r="F2146" s="227">
        <f t="shared" si="66"/>
        <v>-7.5450450450450512E-2</v>
      </c>
      <c r="G2146" s="184"/>
      <c r="H2146" s="184"/>
      <c r="I2146" s="228"/>
      <c r="K2146" s="228"/>
      <c r="M2146" s="228"/>
    </row>
    <row r="2147" spans="1:13" x14ac:dyDescent="0.2">
      <c r="A2147" s="224" t="s">
        <v>4803</v>
      </c>
      <c r="B2147" s="225">
        <v>1.2849999999999999</v>
      </c>
      <c r="C2147" s="226">
        <v>1.8160000000000001</v>
      </c>
      <c r="D2147" s="227">
        <f t="shared" si="67"/>
        <v>0.41322957198443588</v>
      </c>
      <c r="E2147" s="226">
        <v>1.6870000000000001</v>
      </c>
      <c r="F2147" s="227">
        <f t="shared" si="66"/>
        <v>0.31284046692607026</v>
      </c>
      <c r="G2147" s="184"/>
      <c r="H2147" s="184"/>
      <c r="I2147" s="228"/>
      <c r="K2147" s="228"/>
      <c r="M2147" s="228"/>
    </row>
    <row r="2148" spans="1:13" x14ac:dyDescent="0.2">
      <c r="A2148" s="224" t="s">
        <v>4804</v>
      </c>
      <c r="B2148" s="225">
        <v>1.056</v>
      </c>
      <c r="C2148" s="226">
        <v>1.069</v>
      </c>
      <c r="D2148" s="227">
        <f t="shared" si="67"/>
        <v>1.2310606060605966E-2</v>
      </c>
      <c r="E2148" s="226">
        <v>1.0680000000000001</v>
      </c>
      <c r="F2148" s="227">
        <f t="shared" si="66"/>
        <v>1.1363636363636465E-2</v>
      </c>
      <c r="G2148" s="184"/>
      <c r="H2148" s="184"/>
      <c r="I2148" s="228"/>
      <c r="K2148" s="228"/>
      <c r="M2148" s="228"/>
    </row>
    <row r="2149" spans="1:13" x14ac:dyDescent="0.2">
      <c r="A2149" s="224" t="s">
        <v>4805</v>
      </c>
      <c r="B2149" s="225">
        <v>1.165</v>
      </c>
      <c r="C2149" s="226">
        <v>1.53</v>
      </c>
      <c r="D2149" s="227">
        <f t="shared" si="67"/>
        <v>0.31330472103004281</v>
      </c>
      <c r="E2149" s="226">
        <v>1.4419999999999999</v>
      </c>
      <c r="F2149" s="227">
        <f t="shared" si="66"/>
        <v>0.23776824034334765</v>
      </c>
      <c r="G2149" s="184"/>
      <c r="H2149" s="184"/>
      <c r="I2149" s="228"/>
      <c r="K2149" s="228"/>
      <c r="M2149" s="228"/>
    </row>
    <row r="2150" spans="1:13" x14ac:dyDescent="0.2">
      <c r="A2150" s="224" t="s">
        <v>4806</v>
      </c>
      <c r="B2150" s="225">
        <v>1.2849999999999999</v>
      </c>
      <c r="C2150" s="226">
        <v>1.615</v>
      </c>
      <c r="D2150" s="227">
        <f t="shared" si="67"/>
        <v>0.25680933852140075</v>
      </c>
      <c r="E2150" s="226">
        <v>1.536</v>
      </c>
      <c r="F2150" s="227">
        <f t="shared" si="66"/>
        <v>0.19533073929961109</v>
      </c>
      <c r="G2150" s="184"/>
      <c r="H2150" s="184"/>
      <c r="I2150" s="228"/>
      <c r="K2150" s="228"/>
      <c r="M2150" s="228"/>
    </row>
    <row r="2151" spans="1:13" x14ac:dyDescent="0.2">
      <c r="A2151" s="224" t="s">
        <v>4807</v>
      </c>
      <c r="B2151" s="225">
        <v>1.056</v>
      </c>
      <c r="C2151" s="226">
        <v>1.44</v>
      </c>
      <c r="D2151" s="227">
        <f t="shared" si="67"/>
        <v>0.36363636363636354</v>
      </c>
      <c r="E2151" s="226">
        <v>1.347</v>
      </c>
      <c r="F2151" s="227">
        <f t="shared" si="66"/>
        <v>0.27556818181818166</v>
      </c>
      <c r="G2151" s="184"/>
      <c r="H2151" s="184"/>
      <c r="I2151" s="228"/>
      <c r="K2151" s="228"/>
      <c r="M2151" s="228"/>
    </row>
    <row r="2152" spans="1:13" x14ac:dyDescent="0.2">
      <c r="A2152" s="224" t="s">
        <v>4808</v>
      </c>
      <c r="B2152" s="225">
        <v>1.4159999999999999</v>
      </c>
      <c r="C2152" s="226">
        <v>2.5209999999999999</v>
      </c>
      <c r="D2152" s="227">
        <f t="shared" si="67"/>
        <v>0.78036723163841804</v>
      </c>
      <c r="E2152" s="226">
        <v>2.25</v>
      </c>
      <c r="F2152" s="227">
        <f t="shared" si="66"/>
        <v>0.58898305084745761</v>
      </c>
      <c r="G2152" s="184"/>
      <c r="H2152" s="184"/>
      <c r="I2152" s="228"/>
      <c r="K2152" s="228"/>
      <c r="M2152" s="228"/>
    </row>
    <row r="2153" spans="1:13" x14ac:dyDescent="0.2">
      <c r="A2153" s="224" t="s">
        <v>4809</v>
      </c>
      <c r="B2153" s="225">
        <v>1.2849999999999999</v>
      </c>
      <c r="C2153" s="226">
        <v>1.5680000000000001</v>
      </c>
      <c r="D2153" s="227">
        <f t="shared" si="67"/>
        <v>0.22023346303501956</v>
      </c>
      <c r="E2153" s="226">
        <v>1.5009999999999999</v>
      </c>
      <c r="F2153" s="227">
        <f t="shared" si="66"/>
        <v>0.16809338521400785</v>
      </c>
      <c r="G2153" s="184"/>
      <c r="H2153" s="184"/>
      <c r="I2153" s="228"/>
      <c r="K2153" s="228"/>
      <c r="M2153" s="228"/>
    </row>
    <row r="2154" spans="1:13" x14ac:dyDescent="0.2">
      <c r="A2154" s="224" t="s">
        <v>4810</v>
      </c>
      <c r="B2154" s="225">
        <v>1.994</v>
      </c>
      <c r="C2154" s="226">
        <v>2.1139999999999999</v>
      </c>
      <c r="D2154" s="227">
        <f t="shared" si="67"/>
        <v>6.0180541624874628E-2</v>
      </c>
      <c r="E2154" s="226">
        <v>2.089</v>
      </c>
      <c r="F2154" s="227">
        <f t="shared" si="66"/>
        <v>4.7642928786359118E-2</v>
      </c>
      <c r="G2154" s="184"/>
      <c r="H2154" s="184"/>
      <c r="I2154" s="228"/>
      <c r="K2154" s="228"/>
      <c r="M2154" s="228"/>
    </row>
    <row r="2155" spans="1:13" x14ac:dyDescent="0.2">
      <c r="A2155" s="224" t="s">
        <v>4811</v>
      </c>
      <c r="B2155" s="225">
        <v>1.4870000000000001</v>
      </c>
      <c r="C2155" s="226">
        <v>2.1869999999999998</v>
      </c>
      <c r="D2155" s="227">
        <f t="shared" si="67"/>
        <v>0.47074646940147935</v>
      </c>
      <c r="E2155" s="226">
        <v>2.0169999999999999</v>
      </c>
      <c r="F2155" s="227">
        <f t="shared" si="66"/>
        <v>0.3564223268325486</v>
      </c>
      <c r="G2155" s="184"/>
      <c r="H2155" s="184"/>
      <c r="I2155" s="228"/>
      <c r="K2155" s="228"/>
      <c r="M2155" s="228"/>
    </row>
    <row r="2156" spans="1:13" x14ac:dyDescent="0.2">
      <c r="A2156" s="224" t="s">
        <v>4812</v>
      </c>
      <c r="B2156" s="225">
        <v>1.4870000000000001</v>
      </c>
      <c r="C2156" s="226">
        <v>1.593</v>
      </c>
      <c r="D2156" s="227">
        <f t="shared" si="67"/>
        <v>7.1284465366509675E-2</v>
      </c>
      <c r="E2156" s="226">
        <v>1.57</v>
      </c>
      <c r="F2156" s="227">
        <f t="shared" si="66"/>
        <v>5.5817081371889676E-2</v>
      </c>
      <c r="G2156" s="184"/>
      <c r="H2156" s="184"/>
      <c r="I2156" s="228"/>
      <c r="K2156" s="228"/>
      <c r="M2156" s="228"/>
    </row>
    <row r="2157" spans="1:13" x14ac:dyDescent="0.2">
      <c r="A2157" s="224" t="s">
        <v>4813</v>
      </c>
      <c r="B2157" s="225">
        <v>1.4159999999999999</v>
      </c>
      <c r="C2157" s="226">
        <v>1.633</v>
      </c>
      <c r="D2157" s="227">
        <f t="shared" si="67"/>
        <v>0.15324858757062154</v>
      </c>
      <c r="E2157" s="226">
        <v>1.583</v>
      </c>
      <c r="F2157" s="227">
        <f t="shared" si="66"/>
        <v>0.11793785310734473</v>
      </c>
      <c r="G2157" s="184"/>
      <c r="H2157" s="184"/>
      <c r="I2157" s="228"/>
      <c r="K2157" s="228"/>
      <c r="M2157" s="228"/>
    </row>
    <row r="2158" spans="1:13" x14ac:dyDescent="0.2">
      <c r="A2158" s="224" t="s">
        <v>4814</v>
      </c>
      <c r="B2158" s="225">
        <v>1.165</v>
      </c>
      <c r="C2158" s="226">
        <v>1.74</v>
      </c>
      <c r="D2158" s="227">
        <f t="shared" si="67"/>
        <v>0.49356223175965663</v>
      </c>
      <c r="E2158" s="226">
        <v>1.6</v>
      </c>
      <c r="F2158" s="227">
        <f t="shared" si="66"/>
        <v>0.37339055793991416</v>
      </c>
      <c r="G2158" s="184"/>
      <c r="H2158" s="184"/>
      <c r="I2158" s="228"/>
      <c r="K2158" s="228"/>
      <c r="M2158" s="228"/>
    </row>
    <row r="2159" spans="1:13" x14ac:dyDescent="0.2">
      <c r="A2159" s="224" t="s">
        <v>4815</v>
      </c>
      <c r="B2159" s="225">
        <v>1.2230000000000001</v>
      </c>
      <c r="C2159" s="226">
        <v>1.67</v>
      </c>
      <c r="D2159" s="227">
        <f t="shared" si="67"/>
        <v>0.36549468520032691</v>
      </c>
      <c r="E2159" s="226">
        <v>1.5620000000000001</v>
      </c>
      <c r="F2159" s="227">
        <f t="shared" si="66"/>
        <v>0.2771872444807848</v>
      </c>
      <c r="G2159" s="184"/>
      <c r="H2159" s="184"/>
      <c r="I2159" s="228"/>
      <c r="K2159" s="228"/>
      <c r="M2159" s="228"/>
    </row>
    <row r="2160" spans="1:13" x14ac:dyDescent="0.2">
      <c r="A2160" s="224" t="s">
        <v>4816</v>
      </c>
      <c r="B2160" s="225">
        <v>1.7210000000000001</v>
      </c>
      <c r="C2160" s="226">
        <v>2.367</v>
      </c>
      <c r="D2160" s="227">
        <f t="shared" si="67"/>
        <v>0.37536316095293421</v>
      </c>
      <c r="E2160" s="226">
        <v>2.2109999999999999</v>
      </c>
      <c r="F2160" s="227">
        <f t="shared" si="66"/>
        <v>0.28471818710052288</v>
      </c>
      <c r="G2160" s="184"/>
      <c r="H2160" s="184"/>
      <c r="I2160" s="228"/>
      <c r="K2160" s="228"/>
      <c r="M2160" s="228"/>
    </row>
    <row r="2161" spans="1:13" x14ac:dyDescent="0.2">
      <c r="A2161" s="224" t="s">
        <v>4817</v>
      </c>
      <c r="B2161" s="225">
        <v>1.2849999999999999</v>
      </c>
      <c r="C2161" s="226">
        <v>1.508</v>
      </c>
      <c r="D2161" s="227">
        <f t="shared" si="67"/>
        <v>0.17354085603112845</v>
      </c>
      <c r="E2161" s="226">
        <v>1.4550000000000001</v>
      </c>
      <c r="F2161" s="227">
        <f t="shared" si="66"/>
        <v>0.13229571984435817</v>
      </c>
      <c r="G2161" s="184"/>
      <c r="H2161" s="184"/>
      <c r="I2161" s="228"/>
      <c r="K2161" s="228"/>
      <c r="M2161" s="228"/>
    </row>
    <row r="2162" spans="1:13" x14ac:dyDescent="0.2">
      <c r="A2162" s="224" t="s">
        <v>4818</v>
      </c>
      <c r="B2162" s="225">
        <v>1.165</v>
      </c>
      <c r="C2162" s="226">
        <v>1.1839999999999999</v>
      </c>
      <c r="D2162" s="227">
        <f t="shared" si="67"/>
        <v>1.6309012875536322E-2</v>
      </c>
      <c r="E2162" s="226">
        <v>1.1819999999999999</v>
      </c>
      <c r="F2162" s="227">
        <f t="shared" si="66"/>
        <v>1.4592274678111528E-2</v>
      </c>
      <c r="G2162" s="184"/>
      <c r="H2162" s="184"/>
      <c r="I2162" s="228"/>
      <c r="K2162" s="228"/>
      <c r="M2162" s="228"/>
    </row>
    <row r="2163" spans="1:13" x14ac:dyDescent="0.2">
      <c r="A2163" s="224" t="s">
        <v>4819</v>
      </c>
      <c r="B2163" s="225">
        <v>0.95799999999999996</v>
      </c>
      <c r="C2163" s="226">
        <v>0.89900000000000002</v>
      </c>
      <c r="D2163" s="227">
        <f t="shared" si="67"/>
        <v>-6.1586638830897655E-2</v>
      </c>
      <c r="E2163" s="226">
        <v>0.91600000000000004</v>
      </c>
      <c r="F2163" s="227">
        <f t="shared" si="66"/>
        <v>-4.3841336116910101E-2</v>
      </c>
      <c r="G2163" s="184"/>
      <c r="H2163" s="184"/>
      <c r="I2163" s="228"/>
      <c r="K2163" s="228"/>
      <c r="M2163" s="228"/>
    </row>
    <row r="2164" spans="1:13" x14ac:dyDescent="0.2">
      <c r="A2164" s="224" t="s">
        <v>4820</v>
      </c>
      <c r="B2164" s="225">
        <v>1.056</v>
      </c>
      <c r="C2164" s="226">
        <v>1.42</v>
      </c>
      <c r="D2164" s="227">
        <f t="shared" si="67"/>
        <v>0.3446969696969695</v>
      </c>
      <c r="E2164" s="226">
        <v>1.3320000000000001</v>
      </c>
      <c r="F2164" s="227">
        <f t="shared" si="66"/>
        <v>0.26136363636363646</v>
      </c>
      <c r="G2164" s="184"/>
      <c r="H2164" s="184"/>
      <c r="I2164" s="228"/>
      <c r="K2164" s="228"/>
      <c r="M2164" s="228"/>
    </row>
    <row r="2165" spans="1:13" x14ac:dyDescent="0.2">
      <c r="A2165" s="224" t="s">
        <v>4821</v>
      </c>
      <c r="B2165" s="225">
        <v>1.006</v>
      </c>
      <c r="C2165" s="226">
        <v>1.2330000000000001</v>
      </c>
      <c r="D2165" s="227">
        <f t="shared" si="67"/>
        <v>0.22564612326043743</v>
      </c>
      <c r="E2165" s="226">
        <v>1.179</v>
      </c>
      <c r="F2165" s="227">
        <f t="shared" si="66"/>
        <v>0.17196819085487092</v>
      </c>
      <c r="G2165" s="184"/>
      <c r="H2165" s="184"/>
      <c r="I2165" s="228"/>
      <c r="K2165" s="228"/>
      <c r="M2165" s="228"/>
    </row>
    <row r="2166" spans="1:13" x14ac:dyDescent="0.2">
      <c r="A2166" s="229" t="s">
        <v>4822</v>
      </c>
      <c r="B2166" s="230">
        <v>2.0939999999999999</v>
      </c>
      <c r="C2166" s="231">
        <v>2.867</v>
      </c>
      <c r="D2166" s="232">
        <f t="shared" si="67"/>
        <v>0.36914995224450831</v>
      </c>
      <c r="E2166" s="231">
        <v>2.68</v>
      </c>
      <c r="F2166" s="232">
        <f t="shared" si="66"/>
        <v>0.27984718242597917</v>
      </c>
      <c r="G2166" s="184"/>
      <c r="H2166" s="184"/>
      <c r="I2166" s="228"/>
      <c r="K2166" s="228"/>
      <c r="M2166" s="228"/>
    </row>
    <row r="2167" spans="1:13" x14ac:dyDescent="0.2">
      <c r="A2167" s="224" t="s">
        <v>4823</v>
      </c>
      <c r="B2167" s="225">
        <v>1.4159999999999999</v>
      </c>
      <c r="C2167" s="226">
        <v>1.292</v>
      </c>
      <c r="D2167" s="227">
        <f t="shared" si="67"/>
        <v>-8.7570621468926468E-2</v>
      </c>
      <c r="E2167" s="226">
        <v>1.3260000000000001</v>
      </c>
      <c r="F2167" s="236">
        <f t="shared" si="66"/>
        <v>-6.3559322033898247E-2</v>
      </c>
      <c r="G2167" s="184"/>
      <c r="H2167" s="184"/>
      <c r="I2167" s="228"/>
      <c r="K2167" s="228"/>
      <c r="M2167" s="228"/>
    </row>
    <row r="2168" spans="1:13" x14ac:dyDescent="0.2">
      <c r="A2168" s="224" t="s">
        <v>4824</v>
      </c>
      <c r="B2168" s="225">
        <v>1.349</v>
      </c>
      <c r="C2168" s="226">
        <v>1.3049999999999999</v>
      </c>
      <c r="D2168" s="227">
        <f t="shared" si="67"/>
        <v>-3.2616753150481848E-2</v>
      </c>
      <c r="E2168" s="226">
        <v>1.319</v>
      </c>
      <c r="F2168" s="227">
        <f t="shared" si="66"/>
        <v>-2.2238695329873992E-2</v>
      </c>
      <c r="G2168" s="184"/>
      <c r="H2168" s="184"/>
      <c r="I2168" s="228"/>
      <c r="K2168" s="228"/>
      <c r="M2168" s="228"/>
    </row>
    <row r="2169" spans="1:13" x14ac:dyDescent="0.2">
      <c r="A2169" s="224" t="s">
        <v>4825</v>
      </c>
      <c r="B2169" s="225">
        <v>1.165</v>
      </c>
      <c r="C2169" s="226">
        <v>1.3540000000000001</v>
      </c>
      <c r="D2169" s="227">
        <f t="shared" si="67"/>
        <v>0.16223175965665249</v>
      </c>
      <c r="E2169" s="226">
        <v>1.31</v>
      </c>
      <c r="F2169" s="227">
        <f t="shared" si="66"/>
        <v>0.12446351931330479</v>
      </c>
      <c r="G2169" s="184"/>
      <c r="H2169" s="184"/>
      <c r="I2169" s="228"/>
      <c r="K2169" s="228"/>
      <c r="M2169" s="228"/>
    </row>
    <row r="2170" spans="1:13" x14ac:dyDescent="0.2">
      <c r="A2170" s="224" t="s">
        <v>4826</v>
      </c>
      <c r="B2170" s="225">
        <v>1.349</v>
      </c>
      <c r="C2170" s="226">
        <v>0.96899999999999997</v>
      </c>
      <c r="D2170" s="227">
        <f t="shared" si="67"/>
        <v>-0.28169014084507038</v>
      </c>
      <c r="E2170" s="226">
        <v>1.0660000000000001</v>
      </c>
      <c r="F2170" s="227">
        <f t="shared" si="66"/>
        <v>-0.20978502594514448</v>
      </c>
      <c r="G2170" s="184"/>
      <c r="H2170" s="184"/>
      <c r="I2170" s="228"/>
      <c r="K2170" s="228"/>
      <c r="M2170" s="228"/>
    </row>
    <row r="2171" spans="1:13" x14ac:dyDescent="0.2">
      <c r="A2171" s="224" t="s">
        <v>4827</v>
      </c>
      <c r="B2171" s="225">
        <v>1.5620000000000001</v>
      </c>
      <c r="C2171" s="226">
        <v>1.845</v>
      </c>
      <c r="D2171" s="227">
        <f t="shared" si="67"/>
        <v>0.18117797695262472</v>
      </c>
      <c r="E2171" s="226">
        <v>1.778</v>
      </c>
      <c r="F2171" s="227">
        <f t="shared" si="66"/>
        <v>0.13828425096030728</v>
      </c>
      <c r="G2171" s="184"/>
      <c r="H2171" s="184"/>
      <c r="I2171" s="228"/>
      <c r="K2171" s="228"/>
      <c r="M2171" s="228"/>
    </row>
    <row r="2172" spans="1:13" x14ac:dyDescent="0.2">
      <c r="A2172" s="224" t="s">
        <v>4828</v>
      </c>
      <c r="B2172" s="225">
        <v>1.2230000000000001</v>
      </c>
      <c r="C2172" s="226">
        <v>1.5369999999999999</v>
      </c>
      <c r="D2172" s="227">
        <f t="shared" si="67"/>
        <v>0.25674570727718704</v>
      </c>
      <c r="E2172" s="226">
        <v>1.462</v>
      </c>
      <c r="F2172" s="227">
        <f t="shared" si="66"/>
        <v>0.19542109566639398</v>
      </c>
      <c r="G2172" s="184"/>
      <c r="H2172" s="184"/>
      <c r="I2172" s="228"/>
      <c r="K2172" s="228"/>
      <c r="M2172" s="228"/>
    </row>
    <row r="2173" spans="1:13" x14ac:dyDescent="0.2">
      <c r="A2173" s="224" t="s">
        <v>4829</v>
      </c>
      <c r="B2173" s="225">
        <v>1.64</v>
      </c>
      <c r="C2173" s="226">
        <v>3.9780000000000002</v>
      </c>
      <c r="D2173" s="227">
        <f t="shared" si="67"/>
        <v>1.4256097560975611</v>
      </c>
      <c r="E2173" s="226">
        <v>2.8759999999999999</v>
      </c>
      <c r="F2173" s="227">
        <f t="shared" si="66"/>
        <v>0.75365853658536586</v>
      </c>
      <c r="G2173" s="184"/>
      <c r="H2173" s="184"/>
      <c r="I2173" s="228"/>
      <c r="K2173" s="228"/>
      <c r="M2173" s="228"/>
    </row>
    <row r="2174" spans="1:13" x14ac:dyDescent="0.2">
      <c r="A2174" s="224" t="s">
        <v>4830</v>
      </c>
      <c r="B2174" s="225">
        <v>1.2230000000000001</v>
      </c>
      <c r="C2174" s="226">
        <v>1.657</v>
      </c>
      <c r="D2174" s="227">
        <f t="shared" si="67"/>
        <v>0.3548650858544562</v>
      </c>
      <c r="E2174" s="226">
        <v>1.552</v>
      </c>
      <c r="F2174" s="227">
        <f t="shared" si="66"/>
        <v>0.26901062959934574</v>
      </c>
      <c r="G2174" s="184"/>
      <c r="H2174" s="184"/>
      <c r="I2174" s="228"/>
      <c r="K2174" s="228"/>
      <c r="M2174" s="228"/>
    </row>
    <row r="2175" spans="1:13" x14ac:dyDescent="0.2">
      <c r="A2175" s="224" t="s">
        <v>4831</v>
      </c>
      <c r="B2175" s="225">
        <v>1.006</v>
      </c>
      <c r="C2175" s="226">
        <v>0.98099999999999998</v>
      </c>
      <c r="D2175" s="227">
        <f t="shared" si="67"/>
        <v>-2.4850894632206799E-2</v>
      </c>
      <c r="E2175" s="226">
        <v>0.99</v>
      </c>
      <c r="F2175" s="227">
        <f t="shared" si="66"/>
        <v>-1.5904572564612307E-2</v>
      </c>
      <c r="G2175" s="184"/>
      <c r="H2175" s="184"/>
      <c r="I2175" s="228"/>
      <c r="K2175" s="228"/>
      <c r="M2175" s="228"/>
    </row>
    <row r="2176" spans="1:13" x14ac:dyDescent="0.2">
      <c r="A2176" s="224" t="s">
        <v>4832</v>
      </c>
      <c r="B2176" s="225">
        <v>1.349</v>
      </c>
      <c r="C2176" s="226">
        <v>1.3859999999999999</v>
      </c>
      <c r="D2176" s="227">
        <f t="shared" si="67"/>
        <v>2.742772424017792E-2</v>
      </c>
      <c r="E2176" s="226">
        <v>1.38</v>
      </c>
      <c r="F2176" s="227">
        <f t="shared" si="66"/>
        <v>2.2979985174202966E-2</v>
      </c>
      <c r="G2176" s="184"/>
      <c r="H2176" s="184"/>
      <c r="I2176" s="228"/>
      <c r="K2176" s="228"/>
      <c r="M2176" s="228"/>
    </row>
    <row r="2177" spans="1:13" x14ac:dyDescent="0.2">
      <c r="A2177" s="224" t="s">
        <v>4833</v>
      </c>
      <c r="B2177" s="225">
        <v>1.165</v>
      </c>
      <c r="C2177" s="226">
        <v>1.1619999999999999</v>
      </c>
      <c r="D2177" s="227">
        <f t="shared" si="67"/>
        <v>-2.5751072961374133E-3</v>
      </c>
      <c r="E2177" s="226">
        <v>1.165</v>
      </c>
      <c r="F2177" s="227">
        <f t="shared" si="66"/>
        <v>0</v>
      </c>
      <c r="G2177" s="184"/>
      <c r="H2177" s="184"/>
      <c r="I2177" s="228"/>
      <c r="K2177" s="228"/>
      <c r="M2177" s="228"/>
    </row>
    <row r="2178" spans="1:13" x14ac:dyDescent="0.2">
      <c r="A2178" s="224" t="s">
        <v>4834</v>
      </c>
      <c r="B2178" s="225">
        <v>1.349</v>
      </c>
      <c r="C2178" s="226">
        <v>1.8480000000000001</v>
      </c>
      <c r="D2178" s="227">
        <f t="shared" si="67"/>
        <v>0.36990363232023737</v>
      </c>
      <c r="E2178" s="226">
        <v>1.728</v>
      </c>
      <c r="F2178" s="227">
        <f t="shared" si="66"/>
        <v>0.28094885100074141</v>
      </c>
      <c r="G2178" s="184"/>
      <c r="H2178" s="184"/>
      <c r="I2178" s="228"/>
      <c r="K2178" s="228"/>
      <c r="M2178" s="228"/>
    </row>
    <row r="2179" spans="1:13" x14ac:dyDescent="0.2">
      <c r="A2179" s="224" t="s">
        <v>4835</v>
      </c>
      <c r="B2179" s="225">
        <v>1.2230000000000001</v>
      </c>
      <c r="C2179" s="226">
        <v>1.895</v>
      </c>
      <c r="D2179" s="227">
        <f t="shared" si="67"/>
        <v>0.5494685200327063</v>
      </c>
      <c r="E2179" s="226">
        <v>1.7310000000000001</v>
      </c>
      <c r="F2179" s="227">
        <f t="shared" si="66"/>
        <v>0.41537203597710537</v>
      </c>
      <c r="G2179" s="184"/>
      <c r="H2179" s="184"/>
      <c r="I2179" s="228"/>
      <c r="K2179" s="228"/>
      <c r="M2179" s="228"/>
    </row>
    <row r="2180" spans="1:13" x14ac:dyDescent="0.2">
      <c r="A2180" s="224" t="s">
        <v>4836</v>
      </c>
      <c r="B2180" s="225">
        <v>1.4159999999999999</v>
      </c>
      <c r="C2180" s="226">
        <v>1.3280000000000001</v>
      </c>
      <c r="D2180" s="227">
        <f t="shared" si="67"/>
        <v>-6.2146892655367103E-2</v>
      </c>
      <c r="E2180" s="226">
        <v>1.353</v>
      </c>
      <c r="F2180" s="227">
        <f t="shared" si="66"/>
        <v>-4.4491525423728806E-2</v>
      </c>
      <c r="G2180" s="184"/>
      <c r="H2180" s="184"/>
      <c r="I2180" s="228"/>
      <c r="K2180" s="228"/>
      <c r="M2180" s="228"/>
    </row>
    <row r="2181" spans="1:13" x14ac:dyDescent="0.2">
      <c r="A2181" s="224" t="s">
        <v>4837</v>
      </c>
      <c r="B2181" s="225">
        <v>1.2849999999999999</v>
      </c>
      <c r="C2181" s="226">
        <v>1.345</v>
      </c>
      <c r="D2181" s="227">
        <f t="shared" si="67"/>
        <v>4.6692607003891107E-2</v>
      </c>
      <c r="E2181" s="226">
        <v>1.333</v>
      </c>
      <c r="F2181" s="227">
        <f t="shared" si="66"/>
        <v>3.735408560311293E-2</v>
      </c>
      <c r="G2181" s="184"/>
      <c r="H2181" s="184"/>
      <c r="I2181" s="228"/>
      <c r="K2181" s="228"/>
      <c r="M2181" s="228"/>
    </row>
    <row r="2182" spans="1:13" x14ac:dyDescent="0.2">
      <c r="A2182" s="224" t="s">
        <v>4838</v>
      </c>
      <c r="B2182" s="225">
        <v>1.8069999999999999</v>
      </c>
      <c r="C2182" s="226">
        <v>1.698</v>
      </c>
      <c r="D2182" s="227">
        <f t="shared" si="67"/>
        <v>-6.0320973990038773E-2</v>
      </c>
      <c r="E2182" s="226">
        <v>1.7290000000000001</v>
      </c>
      <c r="F2182" s="227">
        <f t="shared" si="66"/>
        <v>-4.3165467625899234E-2</v>
      </c>
      <c r="G2182" s="184"/>
      <c r="H2182" s="184"/>
      <c r="I2182" s="228"/>
      <c r="K2182" s="228"/>
      <c r="M2182" s="228"/>
    </row>
    <row r="2183" spans="1:13" x14ac:dyDescent="0.2">
      <c r="A2183" s="224" t="s">
        <v>4839</v>
      </c>
      <c r="B2183" s="225">
        <v>1.4159999999999999</v>
      </c>
      <c r="C2183" s="226">
        <v>2.3889999999999998</v>
      </c>
      <c r="D2183" s="227">
        <f t="shared" si="67"/>
        <v>0.68714689265536721</v>
      </c>
      <c r="E2183" s="226">
        <v>2.1509999999999998</v>
      </c>
      <c r="F2183" s="227">
        <f t="shared" si="66"/>
        <v>0.51906779661016933</v>
      </c>
      <c r="G2183" s="184"/>
      <c r="H2183" s="184"/>
      <c r="I2183" s="228"/>
      <c r="K2183" s="228"/>
      <c r="M2183" s="228"/>
    </row>
    <row r="2184" spans="1:13" x14ac:dyDescent="0.2">
      <c r="A2184" s="224" t="s">
        <v>4840</v>
      </c>
      <c r="B2184" s="225">
        <v>1.994</v>
      </c>
      <c r="C2184" s="226">
        <v>2.1440000000000001</v>
      </c>
      <c r="D2184" s="227">
        <f t="shared" si="67"/>
        <v>7.5225677031093285E-2</v>
      </c>
      <c r="E2184" s="226">
        <v>2.1110000000000002</v>
      </c>
      <c r="F2184" s="227">
        <f t="shared" si="66"/>
        <v>5.8676028084252874E-2</v>
      </c>
      <c r="G2184" s="184"/>
      <c r="H2184" s="184"/>
      <c r="I2184" s="228"/>
      <c r="K2184" s="228"/>
      <c r="M2184" s="228"/>
    </row>
    <row r="2185" spans="1:13" x14ac:dyDescent="0.2">
      <c r="A2185" s="224" t="s">
        <v>4841</v>
      </c>
      <c r="B2185" s="225">
        <v>1.056</v>
      </c>
      <c r="C2185" s="226">
        <v>1.069</v>
      </c>
      <c r="D2185" s="227">
        <f t="shared" si="67"/>
        <v>1.2310606060605966E-2</v>
      </c>
      <c r="E2185" s="226">
        <v>1.0680000000000001</v>
      </c>
      <c r="F2185" s="227">
        <f t="shared" si="66"/>
        <v>1.1363636363636465E-2</v>
      </c>
      <c r="G2185" s="184"/>
      <c r="H2185" s="184"/>
      <c r="I2185" s="228"/>
      <c r="K2185" s="228"/>
      <c r="M2185" s="228"/>
    </row>
    <row r="2186" spans="1:13" x14ac:dyDescent="0.2">
      <c r="A2186" s="224" t="s">
        <v>4842</v>
      </c>
      <c r="B2186" s="225">
        <v>1.4870000000000001</v>
      </c>
      <c r="C2186" s="226">
        <v>2.633</v>
      </c>
      <c r="D2186" s="227">
        <f t="shared" si="67"/>
        <v>0.77067921990585053</v>
      </c>
      <c r="E2186" s="226">
        <v>2.3519999999999999</v>
      </c>
      <c r="F2186" s="227">
        <f t="shared" si="66"/>
        <v>0.58170813718897096</v>
      </c>
      <c r="G2186" s="184"/>
      <c r="H2186" s="184"/>
      <c r="I2186" s="228"/>
      <c r="K2186" s="228"/>
      <c r="M2186" s="228"/>
    </row>
    <row r="2187" spans="1:13" x14ac:dyDescent="0.2">
      <c r="A2187" s="224" t="s">
        <v>4843</v>
      </c>
      <c r="B2187" s="225">
        <v>1.4870000000000001</v>
      </c>
      <c r="C2187" s="226">
        <v>2.2799999999999998</v>
      </c>
      <c r="D2187" s="227">
        <f t="shared" si="67"/>
        <v>0.53328850033624731</v>
      </c>
      <c r="E2187" s="226">
        <v>2.0870000000000002</v>
      </c>
      <c r="F2187" s="227">
        <f t="shared" ref="F2187:F2250" si="68">E2187/B2187-1</f>
        <v>0.40349697377269678</v>
      </c>
      <c r="G2187" s="184"/>
      <c r="H2187" s="184"/>
      <c r="I2187" s="228"/>
      <c r="K2187" s="228"/>
      <c r="M2187" s="228"/>
    </row>
    <row r="2188" spans="1:13" x14ac:dyDescent="0.2">
      <c r="A2188" s="224" t="s">
        <v>4844</v>
      </c>
      <c r="B2188" s="225">
        <v>1.64</v>
      </c>
      <c r="C2188" s="226">
        <v>2.117</v>
      </c>
      <c r="D2188" s="227">
        <f t="shared" ref="D2188:D2251" si="69">C2188/B2188-1</f>
        <v>0.29085365853658551</v>
      </c>
      <c r="E2188" s="226">
        <v>2.0019999999999998</v>
      </c>
      <c r="F2188" s="227">
        <f t="shared" si="68"/>
        <v>0.22073170731707314</v>
      </c>
      <c r="G2188" s="184"/>
      <c r="H2188" s="184"/>
      <c r="I2188" s="228"/>
      <c r="K2188" s="228"/>
      <c r="M2188" s="228"/>
    </row>
    <row r="2189" spans="1:13" x14ac:dyDescent="0.2">
      <c r="A2189" s="224" t="s">
        <v>4845</v>
      </c>
      <c r="B2189" s="225">
        <v>1.109</v>
      </c>
      <c r="C2189" s="226">
        <v>1.0369999999999999</v>
      </c>
      <c r="D2189" s="227">
        <f t="shared" si="69"/>
        <v>-6.4923354373309317E-2</v>
      </c>
      <c r="E2189" s="226">
        <v>1.0580000000000001</v>
      </c>
      <c r="F2189" s="227">
        <f t="shared" si="68"/>
        <v>-4.5987376014427372E-2</v>
      </c>
      <c r="G2189" s="184"/>
      <c r="H2189" s="184"/>
      <c r="I2189" s="228"/>
      <c r="K2189" s="228"/>
      <c r="M2189" s="228"/>
    </row>
    <row r="2190" spans="1:13" x14ac:dyDescent="0.2">
      <c r="A2190" s="224" t="s">
        <v>4846</v>
      </c>
      <c r="B2190" s="225">
        <v>0.95799999999999996</v>
      </c>
      <c r="C2190" s="226">
        <v>0.92700000000000005</v>
      </c>
      <c r="D2190" s="227">
        <f t="shared" si="69"/>
        <v>-3.235908141962418E-2</v>
      </c>
      <c r="E2190" s="226">
        <v>0.93700000000000006</v>
      </c>
      <c r="F2190" s="227">
        <f t="shared" si="68"/>
        <v>-2.1920668058455051E-2</v>
      </c>
      <c r="G2190" s="184"/>
      <c r="H2190" s="184"/>
      <c r="I2190" s="228"/>
      <c r="K2190" s="228"/>
      <c r="M2190" s="228"/>
    </row>
    <row r="2191" spans="1:13" x14ac:dyDescent="0.2">
      <c r="A2191" s="224" t="s">
        <v>4847</v>
      </c>
      <c r="B2191" s="225">
        <v>1.2849999999999999</v>
      </c>
      <c r="C2191" s="226">
        <v>1.81</v>
      </c>
      <c r="D2191" s="227">
        <f t="shared" si="69"/>
        <v>0.4085603112840468</v>
      </c>
      <c r="E2191" s="226">
        <v>1.6819999999999999</v>
      </c>
      <c r="F2191" s="227">
        <f t="shared" si="68"/>
        <v>0.30894941634241246</v>
      </c>
      <c r="G2191" s="184"/>
      <c r="H2191" s="184"/>
      <c r="I2191" s="228"/>
      <c r="K2191" s="228"/>
      <c r="M2191" s="228"/>
    </row>
    <row r="2192" spans="1:13" x14ac:dyDescent="0.2">
      <c r="A2192" s="224" t="s">
        <v>4848</v>
      </c>
      <c r="B2192" s="225">
        <v>1.2230000000000001</v>
      </c>
      <c r="C2192" s="226">
        <v>1.2050000000000001</v>
      </c>
      <c r="D2192" s="227">
        <f t="shared" si="69"/>
        <v>-1.4717906786590351E-2</v>
      </c>
      <c r="E2192" s="226">
        <v>1.212</v>
      </c>
      <c r="F2192" s="227">
        <f t="shared" si="68"/>
        <v>-8.9942763695830541E-3</v>
      </c>
      <c r="G2192" s="184"/>
      <c r="H2192" s="184"/>
      <c r="I2192" s="228"/>
      <c r="K2192" s="228"/>
      <c r="M2192" s="228"/>
    </row>
    <row r="2193" spans="1:13" x14ac:dyDescent="0.2">
      <c r="A2193" s="224" t="s">
        <v>4849</v>
      </c>
      <c r="B2193" s="225">
        <v>1.2849999999999999</v>
      </c>
      <c r="C2193" s="226">
        <v>1.444</v>
      </c>
      <c r="D2193" s="227">
        <f t="shared" si="69"/>
        <v>0.12373540856031129</v>
      </c>
      <c r="E2193" s="226">
        <v>1.407</v>
      </c>
      <c r="F2193" s="227">
        <f t="shared" si="68"/>
        <v>9.4941634241245243E-2</v>
      </c>
      <c r="G2193" s="184"/>
      <c r="H2193" s="184"/>
      <c r="I2193" s="228"/>
      <c r="K2193" s="228"/>
      <c r="M2193" s="228"/>
    </row>
    <row r="2194" spans="1:13" x14ac:dyDescent="0.2">
      <c r="A2194" s="224" t="s">
        <v>4850</v>
      </c>
      <c r="B2194" s="225">
        <v>2.0939999999999999</v>
      </c>
      <c r="C2194" s="226">
        <v>2.714</v>
      </c>
      <c r="D2194" s="227">
        <f t="shared" si="69"/>
        <v>0.29608404966571156</v>
      </c>
      <c r="E2194" s="226">
        <v>2.5649999999999999</v>
      </c>
      <c r="F2194" s="227">
        <f t="shared" si="68"/>
        <v>0.22492836676217776</v>
      </c>
      <c r="G2194" s="184"/>
      <c r="H2194" s="184"/>
      <c r="I2194" s="228"/>
      <c r="K2194" s="228"/>
      <c r="M2194" s="228"/>
    </row>
    <row r="2195" spans="1:13" x14ac:dyDescent="0.2">
      <c r="A2195" s="224" t="s">
        <v>4851</v>
      </c>
      <c r="B2195" s="225">
        <v>1.349</v>
      </c>
      <c r="C2195" s="226">
        <v>1.42</v>
      </c>
      <c r="D2195" s="227">
        <f t="shared" si="69"/>
        <v>5.2631578947368363E-2</v>
      </c>
      <c r="E2195" s="226">
        <v>1.405</v>
      </c>
      <c r="F2195" s="227">
        <f t="shared" si="68"/>
        <v>4.1512231282431422E-2</v>
      </c>
      <c r="G2195" s="184"/>
      <c r="H2195" s="184"/>
      <c r="I2195" s="228"/>
      <c r="K2195" s="228"/>
      <c r="M2195" s="228"/>
    </row>
    <row r="2196" spans="1:13" x14ac:dyDescent="0.2">
      <c r="A2196" s="224" t="s">
        <v>4852</v>
      </c>
      <c r="B2196" s="225">
        <v>1.165</v>
      </c>
      <c r="C2196" s="226">
        <v>1.819</v>
      </c>
      <c r="D2196" s="227">
        <f t="shared" si="69"/>
        <v>0.56137339055793989</v>
      </c>
      <c r="E2196" s="226">
        <v>1.659</v>
      </c>
      <c r="F2196" s="227">
        <f t="shared" si="68"/>
        <v>0.42403433476394858</v>
      </c>
      <c r="G2196" s="184"/>
      <c r="H2196" s="184"/>
      <c r="I2196" s="228"/>
      <c r="K2196" s="228"/>
      <c r="M2196" s="228"/>
    </row>
    <row r="2197" spans="1:13" x14ac:dyDescent="0.2">
      <c r="A2197" s="224" t="s">
        <v>4853</v>
      </c>
      <c r="B2197" s="225">
        <v>1.2849999999999999</v>
      </c>
      <c r="C2197" s="226">
        <v>1.2529999999999999</v>
      </c>
      <c r="D2197" s="227">
        <f t="shared" si="69"/>
        <v>-2.4902723735408583E-2</v>
      </c>
      <c r="E2197" s="226">
        <v>1.264</v>
      </c>
      <c r="F2197" s="227">
        <f t="shared" si="68"/>
        <v>-1.634241245136181E-2</v>
      </c>
      <c r="G2197" s="184"/>
      <c r="H2197" s="184"/>
      <c r="I2197" s="228"/>
      <c r="K2197" s="228"/>
      <c r="M2197" s="228"/>
    </row>
    <row r="2198" spans="1:13" x14ac:dyDescent="0.2">
      <c r="A2198" s="224" t="s">
        <v>4854</v>
      </c>
      <c r="B2198" s="225">
        <v>1.165</v>
      </c>
      <c r="C2198" s="226">
        <v>1.258</v>
      </c>
      <c r="D2198" s="227">
        <f t="shared" si="69"/>
        <v>7.9828326180257481E-2</v>
      </c>
      <c r="E2198" s="226">
        <v>1.238</v>
      </c>
      <c r="F2198" s="227">
        <f t="shared" si="68"/>
        <v>6.2660944206008651E-2</v>
      </c>
      <c r="G2198" s="184"/>
      <c r="H2198" s="184"/>
      <c r="I2198" s="228"/>
      <c r="K2198" s="228"/>
      <c r="M2198" s="228"/>
    </row>
    <row r="2199" spans="1:13" x14ac:dyDescent="0.2">
      <c r="A2199" s="224" t="s">
        <v>4855</v>
      </c>
      <c r="B2199" s="225">
        <v>1.7210000000000001</v>
      </c>
      <c r="C2199" s="226">
        <v>3.5870000000000002</v>
      </c>
      <c r="D2199" s="227">
        <f t="shared" si="69"/>
        <v>1.0842533410807671</v>
      </c>
      <c r="E2199" s="226">
        <v>3.0190000000000001</v>
      </c>
      <c r="F2199" s="227">
        <f t="shared" si="68"/>
        <v>0.75421266705403833</v>
      </c>
      <c r="G2199" s="184"/>
      <c r="H2199" s="184"/>
      <c r="I2199" s="228"/>
      <c r="K2199" s="228"/>
      <c r="M2199" s="228"/>
    </row>
    <row r="2200" spans="1:13" x14ac:dyDescent="0.2">
      <c r="A2200" s="224" t="s">
        <v>4856</v>
      </c>
      <c r="B2200" s="225">
        <v>1.2230000000000001</v>
      </c>
      <c r="C2200" s="226">
        <v>1.4319999999999999</v>
      </c>
      <c r="D2200" s="227">
        <f t="shared" si="69"/>
        <v>0.17089125102207681</v>
      </c>
      <c r="E2200" s="226">
        <v>1.383</v>
      </c>
      <c r="F2200" s="227">
        <f t="shared" si="68"/>
        <v>0.13082583810302517</v>
      </c>
      <c r="G2200" s="184"/>
      <c r="H2200" s="184"/>
      <c r="I2200" s="228"/>
      <c r="K2200" s="228"/>
      <c r="M2200" s="228"/>
    </row>
    <row r="2201" spans="1:13" x14ac:dyDescent="0.2">
      <c r="A2201" s="224" t="s">
        <v>4857</v>
      </c>
      <c r="B2201" s="225">
        <v>1.2849999999999999</v>
      </c>
      <c r="C2201" s="226">
        <v>1.552</v>
      </c>
      <c r="D2201" s="227">
        <f t="shared" si="69"/>
        <v>0.20778210116731533</v>
      </c>
      <c r="E2201" s="226">
        <v>1.4890000000000001</v>
      </c>
      <c r="F2201" s="227">
        <f t="shared" si="68"/>
        <v>0.15875486381322967</v>
      </c>
      <c r="G2201" s="184"/>
      <c r="H2201" s="184"/>
      <c r="I2201" s="228"/>
      <c r="K2201" s="228"/>
      <c r="M2201" s="228"/>
    </row>
    <row r="2202" spans="1:13" x14ac:dyDescent="0.2">
      <c r="A2202" s="224" t="s">
        <v>4858</v>
      </c>
      <c r="B2202" s="225">
        <v>1.64</v>
      </c>
      <c r="C2202" s="226">
        <v>2.302</v>
      </c>
      <c r="D2202" s="227">
        <f t="shared" si="69"/>
        <v>0.40365853658536599</v>
      </c>
      <c r="E2202" s="226">
        <v>2.141</v>
      </c>
      <c r="F2202" s="227">
        <f t="shared" si="68"/>
        <v>0.30548780487804894</v>
      </c>
      <c r="G2202" s="184"/>
      <c r="H2202" s="184"/>
      <c r="I2202" s="228"/>
      <c r="K2202" s="228"/>
      <c r="M2202" s="228"/>
    </row>
    <row r="2203" spans="1:13" x14ac:dyDescent="0.2">
      <c r="A2203" s="224" t="s">
        <v>4859</v>
      </c>
      <c r="B2203" s="225">
        <v>1.4870000000000001</v>
      </c>
      <c r="C2203" s="226">
        <v>2.2799999999999998</v>
      </c>
      <c r="D2203" s="227">
        <f t="shared" si="69"/>
        <v>0.53328850033624731</v>
      </c>
      <c r="E2203" s="226">
        <v>2.0870000000000002</v>
      </c>
      <c r="F2203" s="227">
        <f t="shared" si="68"/>
        <v>0.40349697377269678</v>
      </c>
      <c r="G2203" s="184"/>
      <c r="H2203" s="184"/>
      <c r="I2203" s="228"/>
      <c r="K2203" s="228"/>
      <c r="M2203" s="228"/>
    </row>
    <row r="2204" spans="1:13" x14ac:dyDescent="0.2">
      <c r="A2204" s="224" t="s">
        <v>4860</v>
      </c>
      <c r="B2204" s="225">
        <v>1.5620000000000001</v>
      </c>
      <c r="C2204" s="226">
        <v>1.464</v>
      </c>
      <c r="D2204" s="227">
        <f t="shared" si="69"/>
        <v>-6.2740076824583935E-2</v>
      </c>
      <c r="E2204" s="226">
        <v>1.492</v>
      </c>
      <c r="F2204" s="227">
        <f t="shared" si="68"/>
        <v>-4.4814340588988477E-2</v>
      </c>
      <c r="G2204" s="184"/>
      <c r="H2204" s="184"/>
      <c r="I2204" s="228"/>
      <c r="K2204" s="228"/>
      <c r="M2204" s="228"/>
    </row>
    <row r="2205" spans="1:13" x14ac:dyDescent="0.2">
      <c r="A2205" s="224" t="s">
        <v>4861</v>
      </c>
      <c r="B2205" s="225">
        <v>1.165</v>
      </c>
      <c r="C2205" s="226">
        <v>1.889</v>
      </c>
      <c r="D2205" s="227">
        <f t="shared" si="69"/>
        <v>0.62145922746781102</v>
      </c>
      <c r="E2205" s="226">
        <v>1.712</v>
      </c>
      <c r="F2205" s="227">
        <f t="shared" si="68"/>
        <v>0.46952789699570818</v>
      </c>
      <c r="G2205" s="184"/>
      <c r="H2205" s="184"/>
      <c r="I2205" s="228"/>
      <c r="K2205" s="228"/>
      <c r="M2205" s="228"/>
    </row>
    <row r="2206" spans="1:13" x14ac:dyDescent="0.2">
      <c r="A2206" s="224" t="s">
        <v>4862</v>
      </c>
      <c r="B2206" s="225">
        <v>1.2849999999999999</v>
      </c>
      <c r="C2206" s="226">
        <v>0.93400000000000005</v>
      </c>
      <c r="D2206" s="227">
        <f t="shared" si="69"/>
        <v>-0.27315175097276256</v>
      </c>
      <c r="E2206" s="226">
        <v>1.024</v>
      </c>
      <c r="F2206" s="227">
        <f t="shared" si="68"/>
        <v>-0.20311284046692601</v>
      </c>
      <c r="G2206" s="184"/>
      <c r="H2206" s="184"/>
      <c r="I2206" s="228"/>
      <c r="K2206" s="228"/>
      <c r="M2206" s="228"/>
    </row>
    <row r="2207" spans="1:13" x14ac:dyDescent="0.2">
      <c r="A2207" s="224" t="s">
        <v>4863</v>
      </c>
      <c r="B2207" s="225">
        <v>1.8979999999999999</v>
      </c>
      <c r="C2207" s="226">
        <v>4.3719999999999999</v>
      </c>
      <c r="D2207" s="227">
        <f t="shared" si="69"/>
        <v>1.3034773445732348</v>
      </c>
      <c r="E2207" s="226">
        <v>3.33</v>
      </c>
      <c r="F2207" s="227">
        <f t="shared" si="68"/>
        <v>0.75447839831401486</v>
      </c>
      <c r="G2207" s="184"/>
      <c r="H2207" s="184"/>
      <c r="I2207" s="228"/>
      <c r="K2207" s="228"/>
      <c r="M2207" s="228"/>
    </row>
    <row r="2208" spans="1:13" x14ac:dyDescent="0.2">
      <c r="A2208" s="224" t="s">
        <v>4864</v>
      </c>
      <c r="B2208" s="225">
        <v>1.5620000000000001</v>
      </c>
      <c r="C2208" s="226">
        <v>2.0830000000000002</v>
      </c>
      <c r="D2208" s="227">
        <f t="shared" si="69"/>
        <v>0.33354673495518572</v>
      </c>
      <c r="E2208" s="226">
        <v>1.9570000000000001</v>
      </c>
      <c r="F2208" s="227">
        <f t="shared" si="68"/>
        <v>0.25288092189500633</v>
      </c>
      <c r="G2208" s="184"/>
      <c r="H2208" s="184"/>
      <c r="I2208" s="228"/>
      <c r="K2208" s="228"/>
      <c r="M2208" s="228"/>
    </row>
    <row r="2209" spans="1:13" x14ac:dyDescent="0.2">
      <c r="A2209" s="224" t="s">
        <v>4865</v>
      </c>
      <c r="B2209" s="225">
        <v>1.006</v>
      </c>
      <c r="C2209" s="226">
        <v>1.016</v>
      </c>
      <c r="D2209" s="227">
        <f t="shared" si="69"/>
        <v>9.9403578528827197E-3</v>
      </c>
      <c r="E2209" s="226">
        <v>1.016</v>
      </c>
      <c r="F2209" s="227">
        <f t="shared" si="68"/>
        <v>9.9403578528827197E-3</v>
      </c>
      <c r="G2209" s="184"/>
      <c r="H2209" s="184"/>
      <c r="I2209" s="228"/>
      <c r="K2209" s="228"/>
      <c r="M2209" s="228"/>
    </row>
    <row r="2210" spans="1:13" x14ac:dyDescent="0.2">
      <c r="A2210" s="224" t="s">
        <v>4866</v>
      </c>
      <c r="B2210" s="225">
        <v>1.2849999999999999</v>
      </c>
      <c r="C2210" s="226">
        <v>1.508</v>
      </c>
      <c r="D2210" s="227">
        <f t="shared" si="69"/>
        <v>0.17354085603112845</v>
      </c>
      <c r="E2210" s="226">
        <v>1.4550000000000001</v>
      </c>
      <c r="F2210" s="227">
        <f t="shared" si="68"/>
        <v>0.13229571984435817</v>
      </c>
      <c r="G2210" s="184"/>
      <c r="H2210" s="184"/>
      <c r="I2210" s="228"/>
      <c r="K2210" s="228"/>
      <c r="M2210" s="228"/>
    </row>
    <row r="2211" spans="1:13" x14ac:dyDescent="0.2">
      <c r="A2211" s="224" t="s">
        <v>4867</v>
      </c>
      <c r="B2211" s="225">
        <v>1.056</v>
      </c>
      <c r="C2211" s="226">
        <v>1.077</v>
      </c>
      <c r="D2211" s="227">
        <f t="shared" si="69"/>
        <v>1.9886363636363535E-2</v>
      </c>
      <c r="E2211" s="226">
        <v>1.0740000000000001</v>
      </c>
      <c r="F2211" s="227">
        <f t="shared" si="68"/>
        <v>1.7045454545454586E-2</v>
      </c>
      <c r="G2211" s="184"/>
      <c r="H2211" s="184"/>
      <c r="I2211" s="228"/>
      <c r="K2211" s="228"/>
      <c r="M2211" s="228"/>
    </row>
    <row r="2212" spans="1:13" x14ac:dyDescent="0.2">
      <c r="A2212" s="224" t="s">
        <v>4868</v>
      </c>
      <c r="B2212" s="225">
        <v>1.7210000000000001</v>
      </c>
      <c r="C2212" s="226">
        <v>2.1040000000000001</v>
      </c>
      <c r="D2212" s="227">
        <f t="shared" si="69"/>
        <v>0.22254503195816389</v>
      </c>
      <c r="E2212" s="226">
        <v>2.0129999999999999</v>
      </c>
      <c r="F2212" s="227">
        <f t="shared" si="68"/>
        <v>0.16966879721092387</v>
      </c>
      <c r="G2212" s="184"/>
      <c r="H2212" s="184"/>
      <c r="I2212" s="228"/>
      <c r="K2212" s="228"/>
      <c r="M2212" s="228"/>
    </row>
    <row r="2213" spans="1:13" x14ac:dyDescent="0.2">
      <c r="A2213" s="224" t="s">
        <v>4869</v>
      </c>
      <c r="B2213" s="225">
        <v>1.2849999999999999</v>
      </c>
      <c r="C2213" s="226">
        <v>1.718</v>
      </c>
      <c r="D2213" s="227">
        <f t="shared" si="69"/>
        <v>0.33696498054474722</v>
      </c>
      <c r="E2213" s="226">
        <v>1.6140000000000001</v>
      </c>
      <c r="F2213" s="227">
        <f t="shared" si="68"/>
        <v>0.25603112840466946</v>
      </c>
      <c r="G2213" s="184"/>
      <c r="H2213" s="184"/>
      <c r="I2213" s="228"/>
      <c r="K2213" s="228"/>
      <c r="M2213" s="228"/>
    </row>
    <row r="2214" spans="1:13" x14ac:dyDescent="0.2">
      <c r="A2214" s="224" t="s">
        <v>4870</v>
      </c>
      <c r="B2214" s="225">
        <v>1.2230000000000001</v>
      </c>
      <c r="C2214" s="226">
        <v>3.5489999999999999</v>
      </c>
      <c r="D2214" s="227">
        <f t="shared" si="69"/>
        <v>1.9018806214227308</v>
      </c>
      <c r="E2214" s="226">
        <v>2.145</v>
      </c>
      <c r="F2214" s="227">
        <f t="shared" si="68"/>
        <v>0.75388389206868345</v>
      </c>
      <c r="G2214" s="184"/>
      <c r="H2214" s="184"/>
      <c r="I2214" s="228"/>
      <c r="K2214" s="228"/>
      <c r="M2214" s="228"/>
    </row>
    <row r="2215" spans="1:13" x14ac:dyDescent="0.2">
      <c r="A2215" s="229" t="s">
        <v>4871</v>
      </c>
      <c r="B2215" s="230">
        <v>1.5620000000000001</v>
      </c>
      <c r="C2215" s="231">
        <v>3.6120000000000001</v>
      </c>
      <c r="D2215" s="232">
        <f t="shared" si="69"/>
        <v>1.3124199743918052</v>
      </c>
      <c r="E2215" s="231">
        <v>2.7389999999999999</v>
      </c>
      <c r="F2215" s="232">
        <f t="shared" si="68"/>
        <v>0.75352112676056326</v>
      </c>
      <c r="G2215" s="184"/>
      <c r="H2215" s="184"/>
      <c r="I2215" s="228"/>
      <c r="K2215" s="228"/>
      <c r="M2215" s="228"/>
    </row>
    <row r="2216" spans="1:13" x14ac:dyDescent="0.2">
      <c r="A2216" s="224" t="s">
        <v>4872</v>
      </c>
      <c r="B2216" s="225">
        <v>1.7210000000000001</v>
      </c>
      <c r="C2216" s="226">
        <v>2.331</v>
      </c>
      <c r="D2216" s="227">
        <f t="shared" si="69"/>
        <v>0.35444509006391622</v>
      </c>
      <c r="E2216" s="226">
        <v>2.1840000000000002</v>
      </c>
      <c r="F2216" s="236">
        <f t="shared" si="68"/>
        <v>0.26902963393375945</v>
      </c>
      <c r="G2216" s="184"/>
      <c r="H2216" s="184"/>
      <c r="I2216" s="228"/>
      <c r="K2216" s="228"/>
      <c r="M2216" s="228"/>
    </row>
    <row r="2217" spans="1:13" x14ac:dyDescent="0.2">
      <c r="A2217" s="224" t="s">
        <v>4873</v>
      </c>
      <c r="B2217" s="225">
        <v>1.2849999999999999</v>
      </c>
      <c r="C2217" s="226">
        <v>1.508</v>
      </c>
      <c r="D2217" s="227">
        <f t="shared" si="69"/>
        <v>0.17354085603112845</v>
      </c>
      <c r="E2217" s="226">
        <v>1.4550000000000001</v>
      </c>
      <c r="F2217" s="227">
        <f t="shared" si="68"/>
        <v>0.13229571984435817</v>
      </c>
      <c r="G2217" s="184"/>
      <c r="H2217" s="184"/>
      <c r="I2217" s="228"/>
      <c r="K2217" s="228"/>
      <c r="M2217" s="228"/>
    </row>
    <row r="2218" spans="1:13" x14ac:dyDescent="0.2">
      <c r="A2218" s="224" t="s">
        <v>4874</v>
      </c>
      <c r="B2218" s="225">
        <v>1.056</v>
      </c>
      <c r="C2218" s="226">
        <v>0.84</v>
      </c>
      <c r="D2218" s="227">
        <f t="shared" si="69"/>
        <v>-0.20454545454545459</v>
      </c>
      <c r="E2218" s="226">
        <v>0.89600000000000002</v>
      </c>
      <c r="F2218" s="227">
        <f t="shared" si="68"/>
        <v>-0.15151515151515149</v>
      </c>
      <c r="G2218" s="184"/>
      <c r="H2218" s="184"/>
      <c r="I2218" s="228"/>
      <c r="K2218" s="228"/>
      <c r="M2218" s="228"/>
    </row>
    <row r="2219" spans="1:13" x14ac:dyDescent="0.2">
      <c r="A2219" s="224" t="s">
        <v>4875</v>
      </c>
      <c r="B2219" s="225">
        <v>1.2849999999999999</v>
      </c>
      <c r="C2219" s="226">
        <v>1.3640000000000001</v>
      </c>
      <c r="D2219" s="227">
        <f t="shared" si="69"/>
        <v>6.1478599221790109E-2</v>
      </c>
      <c r="E2219" s="226">
        <v>1.347</v>
      </c>
      <c r="F2219" s="227">
        <f t="shared" si="68"/>
        <v>4.8249027237354136E-2</v>
      </c>
      <c r="G2219" s="184"/>
      <c r="H2219" s="184"/>
      <c r="I2219" s="228"/>
      <c r="K2219" s="228"/>
      <c r="M2219" s="228"/>
    </row>
    <row r="2220" spans="1:13" x14ac:dyDescent="0.2">
      <c r="A2220" s="224" t="s">
        <v>4876</v>
      </c>
      <c r="B2220" s="225">
        <v>0.95799999999999996</v>
      </c>
      <c r="C2220" s="226">
        <v>0.94699999999999995</v>
      </c>
      <c r="D2220" s="227">
        <f t="shared" si="69"/>
        <v>-1.1482254697286032E-2</v>
      </c>
      <c r="E2220" s="226">
        <v>0.95199999999999996</v>
      </c>
      <c r="F2220" s="227">
        <f t="shared" si="68"/>
        <v>-6.2630480167015223E-3</v>
      </c>
      <c r="G2220" s="184"/>
      <c r="H2220" s="184"/>
      <c r="I2220" s="228"/>
      <c r="K2220" s="228"/>
      <c r="M2220" s="228"/>
    </row>
    <row r="2221" spans="1:13" x14ac:dyDescent="0.2">
      <c r="A2221" s="224" t="s">
        <v>4877</v>
      </c>
      <c r="B2221" s="225">
        <v>1.2849999999999999</v>
      </c>
      <c r="C2221" s="226">
        <v>1.595</v>
      </c>
      <c r="D2221" s="227">
        <f t="shared" si="69"/>
        <v>0.24124513618677046</v>
      </c>
      <c r="E2221" s="226">
        <v>1.5209999999999999</v>
      </c>
      <c r="F2221" s="227">
        <f t="shared" si="68"/>
        <v>0.18365758754863815</v>
      </c>
      <c r="G2221" s="184"/>
      <c r="H2221" s="184"/>
      <c r="I2221" s="228"/>
      <c r="K2221" s="228"/>
      <c r="M2221" s="228"/>
    </row>
    <row r="2222" spans="1:13" x14ac:dyDescent="0.2">
      <c r="A2222" s="224" t="s">
        <v>4878</v>
      </c>
      <c r="B2222" s="225">
        <v>1.165</v>
      </c>
      <c r="C2222" s="226">
        <v>1.6839999999999999</v>
      </c>
      <c r="D2222" s="227">
        <f t="shared" si="69"/>
        <v>0.44549356223175951</v>
      </c>
      <c r="E2222" s="226">
        <v>1.5580000000000001</v>
      </c>
      <c r="F2222" s="227">
        <f t="shared" si="68"/>
        <v>0.33733905579399148</v>
      </c>
      <c r="G2222" s="184"/>
      <c r="H2222" s="184"/>
      <c r="I2222" s="228"/>
      <c r="K2222" s="228"/>
      <c r="M2222" s="228"/>
    </row>
    <row r="2223" spans="1:13" x14ac:dyDescent="0.2">
      <c r="A2223" s="224" t="s">
        <v>4879</v>
      </c>
      <c r="B2223" s="225">
        <v>1.64</v>
      </c>
      <c r="C2223" s="226">
        <v>2.8039999999999998</v>
      </c>
      <c r="D2223" s="227">
        <f t="shared" si="69"/>
        <v>0.70975609756097557</v>
      </c>
      <c r="E2223" s="226">
        <v>2.5190000000000001</v>
      </c>
      <c r="F2223" s="227">
        <f t="shared" si="68"/>
        <v>0.5359756097560977</v>
      </c>
      <c r="G2223" s="184"/>
      <c r="H2223" s="184"/>
      <c r="I2223" s="228"/>
      <c r="K2223" s="228"/>
      <c r="M2223" s="228"/>
    </row>
    <row r="2224" spans="1:13" x14ac:dyDescent="0.2">
      <c r="A2224" s="224" t="s">
        <v>4880</v>
      </c>
      <c r="B2224" s="225">
        <v>1.8069999999999999</v>
      </c>
      <c r="C2224" s="226">
        <v>2.3359999999999999</v>
      </c>
      <c r="D2224" s="227">
        <f t="shared" si="69"/>
        <v>0.29275041505257327</v>
      </c>
      <c r="E2224" s="226">
        <v>2.2090000000000001</v>
      </c>
      <c r="F2224" s="227">
        <f t="shared" si="68"/>
        <v>0.22246817930271168</v>
      </c>
      <c r="G2224" s="184"/>
      <c r="H2224" s="184"/>
      <c r="I2224" s="228"/>
      <c r="K2224" s="228"/>
      <c r="M2224" s="228"/>
    </row>
    <row r="2225" spans="1:13" x14ac:dyDescent="0.2">
      <c r="A2225" s="224" t="s">
        <v>4881</v>
      </c>
      <c r="B2225" s="225">
        <v>1.2230000000000001</v>
      </c>
      <c r="C2225" s="226">
        <v>1.41</v>
      </c>
      <c r="D2225" s="227">
        <f t="shared" si="69"/>
        <v>0.1529026982829107</v>
      </c>
      <c r="E2225" s="226">
        <v>1.3660000000000001</v>
      </c>
      <c r="F2225" s="227">
        <f t="shared" si="68"/>
        <v>0.11692559280457893</v>
      </c>
      <c r="G2225" s="184"/>
      <c r="H2225" s="184"/>
      <c r="I2225" s="228"/>
      <c r="K2225" s="228"/>
      <c r="M2225" s="228"/>
    </row>
    <row r="2226" spans="1:13" x14ac:dyDescent="0.2">
      <c r="A2226" s="224" t="s">
        <v>4882</v>
      </c>
      <c r="B2226" s="225">
        <v>1.2849999999999999</v>
      </c>
      <c r="C2226" s="226">
        <v>1.8160000000000001</v>
      </c>
      <c r="D2226" s="227">
        <f t="shared" si="69"/>
        <v>0.41322957198443588</v>
      </c>
      <c r="E2226" s="226">
        <v>1.6870000000000001</v>
      </c>
      <c r="F2226" s="227">
        <f t="shared" si="68"/>
        <v>0.31284046692607026</v>
      </c>
      <c r="G2226" s="184"/>
      <c r="H2226" s="184"/>
      <c r="I2226" s="228"/>
      <c r="K2226" s="228"/>
      <c r="M2226" s="228"/>
    </row>
    <row r="2227" spans="1:13" x14ac:dyDescent="0.2">
      <c r="A2227" s="224" t="s">
        <v>4883</v>
      </c>
      <c r="B2227" s="225">
        <v>1.4159999999999999</v>
      </c>
      <c r="C2227" s="226">
        <v>1.611</v>
      </c>
      <c r="D2227" s="227">
        <f t="shared" si="69"/>
        <v>0.13771186440677963</v>
      </c>
      <c r="E2227" s="226">
        <v>1.5660000000000001</v>
      </c>
      <c r="F2227" s="227">
        <f t="shared" si="68"/>
        <v>0.10593220338983067</v>
      </c>
      <c r="G2227" s="184"/>
      <c r="H2227" s="184"/>
      <c r="I2227" s="228"/>
      <c r="K2227" s="228"/>
      <c r="M2227" s="228"/>
    </row>
    <row r="2228" spans="1:13" x14ac:dyDescent="0.2">
      <c r="A2228" s="224" t="s">
        <v>4884</v>
      </c>
      <c r="B2228" s="225">
        <v>1.2849999999999999</v>
      </c>
      <c r="C2228" s="226">
        <v>1.038</v>
      </c>
      <c r="D2228" s="227">
        <f t="shared" si="69"/>
        <v>-0.1922178988326847</v>
      </c>
      <c r="E2228" s="226">
        <v>1.1020000000000001</v>
      </c>
      <c r="F2228" s="227">
        <f t="shared" si="68"/>
        <v>-0.14241245136186753</v>
      </c>
      <c r="G2228" s="184"/>
      <c r="H2228" s="184"/>
      <c r="I2228" s="228"/>
      <c r="K2228" s="228"/>
      <c r="M2228" s="228"/>
    </row>
    <row r="2229" spans="1:13" x14ac:dyDescent="0.2">
      <c r="A2229" s="224" t="s">
        <v>4885</v>
      </c>
      <c r="B2229" s="225">
        <v>1.109</v>
      </c>
      <c r="C2229" s="226">
        <v>1.214</v>
      </c>
      <c r="D2229" s="227">
        <f t="shared" si="69"/>
        <v>9.4679891794409388E-2</v>
      </c>
      <c r="E2229" s="226">
        <v>1.19</v>
      </c>
      <c r="F2229" s="227">
        <f t="shared" si="68"/>
        <v>7.3038773669972912E-2</v>
      </c>
      <c r="G2229" s="184"/>
      <c r="H2229" s="184"/>
      <c r="I2229" s="228"/>
      <c r="K2229" s="228"/>
      <c r="M2229" s="228"/>
    </row>
    <row r="2230" spans="1:13" x14ac:dyDescent="0.2">
      <c r="A2230" s="224" t="s">
        <v>4886</v>
      </c>
      <c r="B2230" s="225">
        <v>1.8069999999999999</v>
      </c>
      <c r="C2230" s="226">
        <v>2.3690000000000002</v>
      </c>
      <c r="D2230" s="227">
        <f t="shared" si="69"/>
        <v>0.31101272827891546</v>
      </c>
      <c r="E2230" s="226">
        <v>2.234</v>
      </c>
      <c r="F2230" s="227">
        <f t="shared" si="68"/>
        <v>0.23630326508024346</v>
      </c>
      <c r="G2230" s="184"/>
      <c r="H2230" s="184"/>
      <c r="I2230" s="228"/>
      <c r="K2230" s="228"/>
      <c r="M2230" s="228"/>
    </row>
    <row r="2231" spans="1:13" x14ac:dyDescent="0.2">
      <c r="A2231" s="224" t="s">
        <v>4887</v>
      </c>
      <c r="B2231" s="225">
        <v>1.2230000000000001</v>
      </c>
      <c r="C2231" s="226">
        <v>1.04</v>
      </c>
      <c r="D2231" s="227">
        <f t="shared" si="69"/>
        <v>-0.14963205233033527</v>
      </c>
      <c r="E2231" s="226">
        <v>1.0880000000000001</v>
      </c>
      <c r="F2231" s="227">
        <f t="shared" si="68"/>
        <v>-0.11038430089942763</v>
      </c>
      <c r="G2231" s="184"/>
      <c r="H2231" s="184"/>
      <c r="I2231" s="228"/>
      <c r="K2231" s="228"/>
      <c r="M2231" s="228"/>
    </row>
    <row r="2232" spans="1:13" x14ac:dyDescent="0.2">
      <c r="A2232" s="224" t="s">
        <v>4888</v>
      </c>
      <c r="B2232" s="225">
        <v>1.4139999999999999</v>
      </c>
      <c r="C2232" s="226">
        <v>2.5030000000000001</v>
      </c>
      <c r="D2232" s="227">
        <f t="shared" si="69"/>
        <v>0.77015558698727027</v>
      </c>
      <c r="E2232" s="226">
        <v>2.2360000000000002</v>
      </c>
      <c r="F2232" s="227">
        <f t="shared" si="68"/>
        <v>0.58132956152758153</v>
      </c>
      <c r="G2232" s="184"/>
      <c r="H2232" s="184"/>
      <c r="I2232" s="228"/>
      <c r="K2232" s="228"/>
      <c r="M2232" s="228"/>
    </row>
    <row r="2233" spans="1:13" x14ac:dyDescent="0.2">
      <c r="A2233" s="224" t="s">
        <v>4889</v>
      </c>
      <c r="B2233" s="225">
        <v>1.2849999999999999</v>
      </c>
      <c r="C2233" s="226">
        <v>1.4750000000000001</v>
      </c>
      <c r="D2233" s="227">
        <f t="shared" si="69"/>
        <v>0.14785992217898847</v>
      </c>
      <c r="E2233" s="226">
        <v>1.431</v>
      </c>
      <c r="F2233" s="227">
        <f t="shared" si="68"/>
        <v>0.1136186770428016</v>
      </c>
      <c r="G2233" s="184"/>
      <c r="H2233" s="184"/>
      <c r="I2233" s="228"/>
      <c r="K2233" s="228"/>
      <c r="M2233" s="228"/>
    </row>
    <row r="2234" spans="1:13" x14ac:dyDescent="0.2">
      <c r="A2234" s="224" t="s">
        <v>4890</v>
      </c>
      <c r="B2234" s="225">
        <v>1.4870000000000001</v>
      </c>
      <c r="C2234" s="226">
        <v>2.1429999999999998</v>
      </c>
      <c r="D2234" s="227">
        <f t="shared" si="69"/>
        <v>0.44115669132481483</v>
      </c>
      <c r="E2234" s="226">
        <v>1.984</v>
      </c>
      <c r="F2234" s="227">
        <f t="shared" si="68"/>
        <v>0.33422999327505032</v>
      </c>
      <c r="G2234" s="184"/>
      <c r="H2234" s="184"/>
      <c r="I2234" s="228"/>
      <c r="K2234" s="228"/>
      <c r="M2234" s="228"/>
    </row>
    <row r="2235" spans="1:13" x14ac:dyDescent="0.2">
      <c r="A2235" s="224" t="s">
        <v>4891</v>
      </c>
      <c r="B2235" s="225">
        <v>1.109</v>
      </c>
      <c r="C2235" s="226">
        <v>2.1040000000000001</v>
      </c>
      <c r="D2235" s="227">
        <f t="shared" si="69"/>
        <v>0.89720468890892713</v>
      </c>
      <c r="E2235" s="226">
        <v>1.859</v>
      </c>
      <c r="F2235" s="227">
        <f t="shared" si="68"/>
        <v>0.67628494138863848</v>
      </c>
      <c r="G2235" s="184"/>
      <c r="H2235" s="184"/>
      <c r="I2235" s="228"/>
      <c r="K2235" s="228"/>
      <c r="M2235" s="228"/>
    </row>
    <row r="2236" spans="1:13" x14ac:dyDescent="0.2">
      <c r="A2236" s="224" t="s">
        <v>4892</v>
      </c>
      <c r="B2236" s="225">
        <v>1.2849999999999999</v>
      </c>
      <c r="C2236" s="226">
        <v>1.8420000000000001</v>
      </c>
      <c r="D2236" s="227">
        <f t="shared" si="69"/>
        <v>0.43346303501945549</v>
      </c>
      <c r="E2236" s="226">
        <v>1.7070000000000001</v>
      </c>
      <c r="F2236" s="227">
        <f t="shared" si="68"/>
        <v>0.32840466926070055</v>
      </c>
      <c r="G2236" s="184"/>
      <c r="H2236" s="184"/>
      <c r="I2236" s="228"/>
      <c r="K2236" s="228"/>
      <c r="M2236" s="228"/>
    </row>
    <row r="2237" spans="1:13" x14ac:dyDescent="0.2">
      <c r="A2237" s="224" t="s">
        <v>4893</v>
      </c>
      <c r="B2237" s="225">
        <v>1.165</v>
      </c>
      <c r="C2237" s="226">
        <v>2.0779999999999998</v>
      </c>
      <c r="D2237" s="227">
        <f t="shared" si="69"/>
        <v>0.78369098712446328</v>
      </c>
      <c r="E2237" s="226">
        <v>1.8540000000000001</v>
      </c>
      <c r="F2237" s="227">
        <f t="shared" si="68"/>
        <v>0.59141630901287567</v>
      </c>
      <c r="G2237" s="184"/>
      <c r="H2237" s="184"/>
      <c r="I2237" s="228"/>
      <c r="K2237" s="228"/>
      <c r="M2237" s="228"/>
    </row>
    <row r="2238" spans="1:13" x14ac:dyDescent="0.2">
      <c r="A2238" s="224" t="s">
        <v>4894</v>
      </c>
      <c r="B2238" s="225">
        <v>1.4870000000000001</v>
      </c>
      <c r="C2238" s="226">
        <v>2.3039999999999998</v>
      </c>
      <c r="D2238" s="227">
        <f t="shared" si="69"/>
        <v>0.54942837928715504</v>
      </c>
      <c r="E2238" s="226">
        <v>2.105</v>
      </c>
      <c r="F2238" s="227">
        <f t="shared" si="68"/>
        <v>0.41560188298587741</v>
      </c>
      <c r="G2238" s="184"/>
      <c r="H2238" s="184"/>
      <c r="I2238" s="228"/>
      <c r="K2238" s="228"/>
      <c r="M2238" s="228"/>
    </row>
    <row r="2239" spans="1:13" x14ac:dyDescent="0.2">
      <c r="A2239" s="224" t="s">
        <v>4895</v>
      </c>
      <c r="B2239" s="225">
        <v>1.4870000000000001</v>
      </c>
      <c r="C2239" s="226">
        <v>2.129</v>
      </c>
      <c r="D2239" s="227">
        <f t="shared" si="69"/>
        <v>0.43174176193678537</v>
      </c>
      <c r="E2239" s="226">
        <v>1.9730000000000001</v>
      </c>
      <c r="F2239" s="227">
        <f t="shared" si="68"/>
        <v>0.3268325487558843</v>
      </c>
      <c r="G2239" s="184"/>
      <c r="H2239" s="184"/>
      <c r="I2239" s="228"/>
      <c r="K2239" s="228"/>
      <c r="M2239" s="228"/>
    </row>
    <row r="2240" spans="1:13" x14ac:dyDescent="0.2">
      <c r="A2240" s="224" t="s">
        <v>4896</v>
      </c>
      <c r="B2240" s="225">
        <v>1.109</v>
      </c>
      <c r="C2240" s="226">
        <v>1.121</v>
      </c>
      <c r="D2240" s="227">
        <f t="shared" si="69"/>
        <v>1.0820559062218127E-2</v>
      </c>
      <c r="E2240" s="226">
        <v>1.121</v>
      </c>
      <c r="F2240" s="227">
        <f t="shared" si="68"/>
        <v>1.0820559062218127E-2</v>
      </c>
      <c r="G2240" s="184"/>
      <c r="H2240" s="184"/>
      <c r="I2240" s="228"/>
      <c r="K2240" s="228"/>
      <c r="M2240" s="228"/>
    </row>
    <row r="2241" spans="1:13" x14ac:dyDescent="0.2">
      <c r="A2241" s="224" t="s">
        <v>4897</v>
      </c>
      <c r="B2241" s="225">
        <v>1.8979999999999999</v>
      </c>
      <c r="C2241" s="226">
        <v>2.8180000000000001</v>
      </c>
      <c r="D2241" s="227">
        <f t="shared" si="69"/>
        <v>0.48472075869336151</v>
      </c>
      <c r="E2241" s="226">
        <v>2.5939999999999999</v>
      </c>
      <c r="F2241" s="227">
        <f t="shared" si="68"/>
        <v>0.36670179135932557</v>
      </c>
      <c r="G2241" s="184"/>
      <c r="H2241" s="184"/>
      <c r="I2241" s="228"/>
      <c r="K2241" s="228"/>
      <c r="M2241" s="228"/>
    </row>
    <row r="2242" spans="1:13" x14ac:dyDescent="0.2">
      <c r="A2242" s="224" t="s">
        <v>4898</v>
      </c>
      <c r="B2242" s="225">
        <v>1.8979999999999999</v>
      </c>
      <c r="C2242" s="226">
        <v>1.8089999999999999</v>
      </c>
      <c r="D2242" s="227">
        <f t="shared" si="69"/>
        <v>-4.689146469968386E-2</v>
      </c>
      <c r="E2242" s="226">
        <v>1.8360000000000001</v>
      </c>
      <c r="F2242" s="227">
        <f t="shared" si="68"/>
        <v>-3.2665964172813422E-2</v>
      </c>
      <c r="G2242" s="184"/>
      <c r="H2242" s="184"/>
      <c r="I2242" s="228"/>
      <c r="K2242" s="228"/>
      <c r="M2242" s="228"/>
    </row>
    <row r="2243" spans="1:13" x14ac:dyDescent="0.2">
      <c r="A2243" s="224" t="s">
        <v>4899</v>
      </c>
      <c r="B2243" s="225">
        <v>1.64</v>
      </c>
      <c r="C2243" s="226">
        <v>1.8740000000000001</v>
      </c>
      <c r="D2243" s="227">
        <f t="shared" si="69"/>
        <v>0.14268292682926842</v>
      </c>
      <c r="E2243" s="226">
        <v>1.82</v>
      </c>
      <c r="F2243" s="227">
        <f t="shared" si="68"/>
        <v>0.10975609756097571</v>
      </c>
      <c r="G2243" s="184"/>
      <c r="H2243" s="184"/>
      <c r="I2243" s="228"/>
      <c r="K2243" s="228"/>
      <c r="M2243" s="228"/>
    </row>
    <row r="2244" spans="1:13" x14ac:dyDescent="0.2">
      <c r="A2244" s="224" t="s">
        <v>4900</v>
      </c>
      <c r="B2244" s="225">
        <v>1.8069999999999999</v>
      </c>
      <c r="C2244" s="226">
        <v>1.861</v>
      </c>
      <c r="D2244" s="227">
        <f t="shared" si="69"/>
        <v>2.9883785279468666E-2</v>
      </c>
      <c r="E2244" s="226">
        <v>1.8520000000000001</v>
      </c>
      <c r="F2244" s="227">
        <f t="shared" si="68"/>
        <v>2.4903154399557259E-2</v>
      </c>
      <c r="G2244" s="184"/>
      <c r="H2244" s="184"/>
      <c r="I2244" s="228"/>
      <c r="K2244" s="228"/>
      <c r="M2244" s="228"/>
    </row>
    <row r="2245" spans="1:13" x14ac:dyDescent="0.2">
      <c r="A2245" s="224" t="s">
        <v>4901</v>
      </c>
      <c r="B2245" s="225">
        <v>1.595</v>
      </c>
      <c r="C2245" s="226">
        <v>2.085</v>
      </c>
      <c r="D2245" s="227">
        <f t="shared" si="69"/>
        <v>0.30721003134796243</v>
      </c>
      <c r="E2245" s="226">
        <v>1.9670000000000001</v>
      </c>
      <c r="F2245" s="227">
        <f t="shared" si="68"/>
        <v>0.23322884012539191</v>
      </c>
      <c r="G2245" s="184"/>
      <c r="H2245" s="184"/>
      <c r="I2245" s="228"/>
      <c r="K2245" s="228"/>
      <c r="M2245" s="228"/>
    </row>
    <row r="2246" spans="1:13" x14ac:dyDescent="0.2">
      <c r="A2246" s="224" t="s">
        <v>4902</v>
      </c>
      <c r="B2246" s="225">
        <v>1.4870000000000001</v>
      </c>
      <c r="C2246" s="226">
        <v>2.3940000000000001</v>
      </c>
      <c r="D2246" s="227">
        <f t="shared" si="69"/>
        <v>0.60995292535305978</v>
      </c>
      <c r="E2246" s="226">
        <v>2.1720000000000002</v>
      </c>
      <c r="F2246" s="227">
        <f t="shared" si="68"/>
        <v>0.46065904505716215</v>
      </c>
      <c r="G2246" s="184"/>
      <c r="H2246" s="184"/>
      <c r="I2246" s="228"/>
      <c r="K2246" s="228"/>
      <c r="M2246" s="228"/>
    </row>
    <row r="2247" spans="1:13" x14ac:dyDescent="0.2">
      <c r="A2247" s="224" t="s">
        <v>4903</v>
      </c>
      <c r="B2247" s="225">
        <v>1.2849999999999999</v>
      </c>
      <c r="C2247" s="226">
        <v>1.355</v>
      </c>
      <c r="D2247" s="227">
        <f t="shared" si="69"/>
        <v>5.4474708171206254E-2</v>
      </c>
      <c r="E2247" s="226">
        <v>1.34</v>
      </c>
      <c r="F2247" s="227">
        <f t="shared" si="68"/>
        <v>4.2801556420233533E-2</v>
      </c>
      <c r="G2247" s="184"/>
      <c r="H2247" s="184"/>
      <c r="I2247" s="228"/>
      <c r="K2247" s="228"/>
      <c r="M2247" s="228"/>
    </row>
    <row r="2248" spans="1:13" x14ac:dyDescent="0.2">
      <c r="A2248" s="224" t="s">
        <v>4904</v>
      </c>
      <c r="B2248" s="225">
        <v>1.5620000000000001</v>
      </c>
      <c r="C2248" s="226">
        <v>1.7230000000000001</v>
      </c>
      <c r="D2248" s="227">
        <f t="shared" si="69"/>
        <v>0.10307298335467352</v>
      </c>
      <c r="E2248" s="226">
        <v>1.6859999999999999</v>
      </c>
      <c r="F2248" s="227">
        <f t="shared" si="68"/>
        <v>7.9385403329065296E-2</v>
      </c>
      <c r="G2248" s="184"/>
      <c r="H2248" s="184"/>
      <c r="I2248" s="228"/>
      <c r="K2248" s="228"/>
      <c r="M2248" s="228"/>
    </row>
    <row r="2249" spans="1:13" x14ac:dyDescent="0.2">
      <c r="A2249" s="224" t="s">
        <v>4905</v>
      </c>
      <c r="B2249" s="225">
        <v>1.4870000000000001</v>
      </c>
      <c r="C2249" s="226">
        <v>1.468</v>
      </c>
      <c r="D2249" s="227">
        <f t="shared" si="69"/>
        <v>-1.277740416946882E-2</v>
      </c>
      <c r="E2249" s="226">
        <v>1.4770000000000001</v>
      </c>
      <c r="F2249" s="227">
        <f t="shared" si="68"/>
        <v>-6.7249495628782796E-3</v>
      </c>
      <c r="G2249" s="184"/>
      <c r="H2249" s="184"/>
      <c r="I2249" s="228"/>
      <c r="K2249" s="228"/>
      <c r="M2249" s="228"/>
    </row>
    <row r="2250" spans="1:13" x14ac:dyDescent="0.2">
      <c r="A2250" s="224" t="s">
        <v>4906</v>
      </c>
      <c r="B2250" s="225">
        <v>1.5620000000000001</v>
      </c>
      <c r="C2250" s="226">
        <v>1.4239999999999999</v>
      </c>
      <c r="D2250" s="227">
        <f t="shared" si="69"/>
        <v>-8.834827144686308E-2</v>
      </c>
      <c r="E2250" s="226">
        <v>1.462</v>
      </c>
      <c r="F2250" s="227">
        <f t="shared" si="68"/>
        <v>-6.402048655569792E-2</v>
      </c>
      <c r="G2250" s="184"/>
      <c r="H2250" s="184"/>
      <c r="I2250" s="228"/>
      <c r="K2250" s="228"/>
      <c r="M2250" s="228"/>
    </row>
    <row r="2251" spans="1:13" x14ac:dyDescent="0.2">
      <c r="A2251" s="224" t="s">
        <v>4907</v>
      </c>
      <c r="B2251" s="225">
        <v>1.8979999999999999</v>
      </c>
      <c r="C2251" s="226">
        <v>1.7250000000000001</v>
      </c>
      <c r="D2251" s="227">
        <f t="shared" si="69"/>
        <v>-9.1148577449947199E-2</v>
      </c>
      <c r="E2251" s="226">
        <v>1.7729999999999999</v>
      </c>
      <c r="F2251" s="227">
        <f t="shared" ref="F2251:F2280" si="70">E2251/B2251-1</f>
        <v>-6.5858798735511037E-2</v>
      </c>
      <c r="G2251" s="184"/>
      <c r="H2251" s="184"/>
      <c r="I2251" s="228"/>
      <c r="K2251" s="228"/>
      <c r="M2251" s="228"/>
    </row>
    <row r="2252" spans="1:13" x14ac:dyDescent="0.2">
      <c r="A2252" s="224" t="s">
        <v>4908</v>
      </c>
      <c r="B2252" s="225">
        <v>1.2849999999999999</v>
      </c>
      <c r="C2252" s="226">
        <v>1.4990000000000001</v>
      </c>
      <c r="D2252" s="227">
        <f t="shared" ref="D2252:D2280" si="71">C2252/B2252-1</f>
        <v>0.16653696498054482</v>
      </c>
      <c r="E2252" s="226">
        <v>1.4490000000000001</v>
      </c>
      <c r="F2252" s="227">
        <f t="shared" si="70"/>
        <v>0.12762645914396908</v>
      </c>
      <c r="G2252" s="184"/>
      <c r="H2252" s="184"/>
      <c r="I2252" s="228"/>
      <c r="K2252" s="228"/>
      <c r="M2252" s="228"/>
    </row>
    <row r="2253" spans="1:13" x14ac:dyDescent="0.2">
      <c r="A2253" s="224" t="s">
        <v>4909</v>
      </c>
      <c r="B2253" s="225">
        <v>1.2849999999999999</v>
      </c>
      <c r="C2253" s="226">
        <v>1.2210000000000001</v>
      </c>
      <c r="D2253" s="227">
        <f t="shared" si="71"/>
        <v>-4.9805447470816944E-2</v>
      </c>
      <c r="E2253" s="226">
        <v>1.24</v>
      </c>
      <c r="F2253" s="227">
        <f t="shared" si="70"/>
        <v>-3.5019455252918275E-2</v>
      </c>
      <c r="G2253" s="184"/>
      <c r="H2253" s="184"/>
      <c r="I2253" s="228"/>
      <c r="K2253" s="228"/>
      <c r="M2253" s="228"/>
    </row>
    <row r="2254" spans="1:13" x14ac:dyDescent="0.2">
      <c r="A2254" s="224" t="s">
        <v>4910</v>
      </c>
      <c r="B2254" s="225">
        <v>1.349</v>
      </c>
      <c r="C2254" s="226">
        <v>1.5880000000000001</v>
      </c>
      <c r="D2254" s="227">
        <f t="shared" si="71"/>
        <v>0.17716827279466285</v>
      </c>
      <c r="E2254" s="226">
        <v>1.532</v>
      </c>
      <c r="F2254" s="227">
        <f t="shared" si="70"/>
        <v>0.13565604151223143</v>
      </c>
      <c r="G2254" s="184"/>
      <c r="H2254" s="184"/>
      <c r="I2254" s="228"/>
      <c r="K2254" s="228"/>
      <c r="M2254" s="228"/>
    </row>
    <row r="2255" spans="1:13" x14ac:dyDescent="0.2">
      <c r="A2255" s="224" t="s">
        <v>4911</v>
      </c>
      <c r="B2255" s="225">
        <v>1.2849999999999999</v>
      </c>
      <c r="C2255" s="226">
        <v>1.4990000000000001</v>
      </c>
      <c r="D2255" s="227">
        <f t="shared" si="71"/>
        <v>0.16653696498054482</v>
      </c>
      <c r="E2255" s="226">
        <v>1.4490000000000001</v>
      </c>
      <c r="F2255" s="227">
        <f t="shared" si="70"/>
        <v>0.12762645914396908</v>
      </c>
      <c r="G2255" s="184"/>
      <c r="H2255" s="184"/>
      <c r="I2255" s="228"/>
      <c r="K2255" s="228"/>
      <c r="M2255" s="228"/>
    </row>
    <row r="2256" spans="1:13" x14ac:dyDescent="0.2">
      <c r="A2256" s="224" t="s">
        <v>4912</v>
      </c>
      <c r="B2256" s="225">
        <v>1.8069999999999999</v>
      </c>
      <c r="C2256" s="226">
        <v>1.861</v>
      </c>
      <c r="D2256" s="227">
        <f t="shared" si="71"/>
        <v>2.9883785279468666E-2</v>
      </c>
      <c r="E2256" s="226">
        <v>1.8520000000000001</v>
      </c>
      <c r="F2256" s="227">
        <f t="shared" si="70"/>
        <v>2.4903154399557259E-2</v>
      </c>
      <c r="G2256" s="184"/>
      <c r="H2256" s="184"/>
      <c r="I2256" s="228"/>
      <c r="K2256" s="228"/>
      <c r="M2256" s="228"/>
    </row>
    <row r="2257" spans="1:13" x14ac:dyDescent="0.2">
      <c r="A2257" s="224" t="s">
        <v>4913</v>
      </c>
      <c r="B2257" s="225">
        <v>1.637</v>
      </c>
      <c r="C2257" s="226">
        <v>2.4750000000000001</v>
      </c>
      <c r="D2257" s="227">
        <f t="shared" si="71"/>
        <v>0.51191203420891873</v>
      </c>
      <c r="E2257" s="226">
        <v>2.2709999999999999</v>
      </c>
      <c r="F2257" s="227">
        <f t="shared" si="70"/>
        <v>0.38729383017715335</v>
      </c>
      <c r="G2257" s="184"/>
      <c r="H2257" s="184"/>
      <c r="I2257" s="228"/>
      <c r="K2257" s="228"/>
      <c r="M2257" s="228"/>
    </row>
    <row r="2258" spans="1:13" x14ac:dyDescent="0.2">
      <c r="A2258" s="224" t="s">
        <v>4914</v>
      </c>
      <c r="B2258" s="225">
        <v>1.006</v>
      </c>
      <c r="C2258" s="226">
        <v>0.98099999999999998</v>
      </c>
      <c r="D2258" s="227">
        <f t="shared" si="71"/>
        <v>-2.4850894632206799E-2</v>
      </c>
      <c r="E2258" s="226">
        <v>0.99</v>
      </c>
      <c r="F2258" s="227">
        <f t="shared" si="70"/>
        <v>-1.5904572564612307E-2</v>
      </c>
      <c r="G2258" s="184"/>
      <c r="H2258" s="184"/>
      <c r="I2258" s="228"/>
      <c r="K2258" s="228"/>
      <c r="M2258" s="228"/>
    </row>
    <row r="2259" spans="1:13" x14ac:dyDescent="0.2">
      <c r="A2259" s="224" t="s">
        <v>4915</v>
      </c>
      <c r="B2259" s="225">
        <v>1.349</v>
      </c>
      <c r="C2259" s="226">
        <v>1.494</v>
      </c>
      <c r="D2259" s="227">
        <f t="shared" si="71"/>
        <v>0.1074870274277242</v>
      </c>
      <c r="E2259" s="226">
        <v>1.4610000000000001</v>
      </c>
      <c r="F2259" s="227">
        <f t="shared" si="70"/>
        <v>8.3024462564862844E-2</v>
      </c>
      <c r="G2259" s="184"/>
      <c r="H2259" s="184"/>
      <c r="I2259" s="228"/>
      <c r="K2259" s="228"/>
      <c r="M2259" s="228"/>
    </row>
    <row r="2260" spans="1:13" x14ac:dyDescent="0.2">
      <c r="A2260" s="224" t="s">
        <v>4916</v>
      </c>
      <c r="B2260" s="225">
        <v>1.4870000000000001</v>
      </c>
      <c r="C2260" s="226">
        <v>1.5509999999999999</v>
      </c>
      <c r="D2260" s="227">
        <f t="shared" si="71"/>
        <v>4.3039677202420856E-2</v>
      </c>
      <c r="E2260" s="226">
        <v>1.538</v>
      </c>
      <c r="F2260" s="227">
        <f t="shared" si="70"/>
        <v>3.4297242770679137E-2</v>
      </c>
      <c r="G2260" s="184"/>
      <c r="H2260" s="184"/>
      <c r="I2260" s="228"/>
      <c r="K2260" s="228"/>
      <c r="M2260" s="228"/>
    </row>
    <row r="2261" spans="1:13" x14ac:dyDescent="0.2">
      <c r="A2261" s="224" t="s">
        <v>4917</v>
      </c>
      <c r="B2261" s="225">
        <v>1.109</v>
      </c>
      <c r="C2261" s="226">
        <v>1.036</v>
      </c>
      <c r="D2261" s="227">
        <f t="shared" si="71"/>
        <v>-6.5825067628494049E-2</v>
      </c>
      <c r="E2261" s="226">
        <v>1.056</v>
      </c>
      <c r="F2261" s="227">
        <f t="shared" si="70"/>
        <v>-4.779080252479706E-2</v>
      </c>
      <c r="G2261" s="184"/>
      <c r="H2261" s="184"/>
      <c r="I2261" s="228"/>
      <c r="K2261" s="228"/>
      <c r="M2261" s="228"/>
    </row>
    <row r="2262" spans="1:13" x14ac:dyDescent="0.2">
      <c r="A2262" s="224" t="s">
        <v>4918</v>
      </c>
      <c r="B2262" s="225">
        <v>1.3120000000000001</v>
      </c>
      <c r="C2262" s="226">
        <v>1.0449999999999999</v>
      </c>
      <c r="D2262" s="227">
        <f t="shared" si="71"/>
        <v>-0.20350609756097571</v>
      </c>
      <c r="E2262" s="226">
        <v>1.115</v>
      </c>
      <c r="F2262" s="227">
        <f t="shared" si="70"/>
        <v>-0.15015243902439024</v>
      </c>
      <c r="G2262" s="184"/>
      <c r="H2262" s="184"/>
      <c r="I2262" s="228"/>
      <c r="K2262" s="228"/>
      <c r="M2262" s="228"/>
    </row>
    <row r="2263" spans="1:13" x14ac:dyDescent="0.2">
      <c r="A2263" s="224" t="s">
        <v>4919</v>
      </c>
      <c r="B2263" s="225">
        <v>1.4470000000000001</v>
      </c>
      <c r="C2263" s="226">
        <v>1.151</v>
      </c>
      <c r="D2263" s="227">
        <f t="shared" si="71"/>
        <v>-0.20456116102280586</v>
      </c>
      <c r="E2263" s="226">
        <v>1.228</v>
      </c>
      <c r="F2263" s="227">
        <f t="shared" si="70"/>
        <v>-0.15134761575673816</v>
      </c>
      <c r="G2263" s="184"/>
      <c r="H2263" s="184"/>
      <c r="I2263" s="228"/>
      <c r="K2263" s="228"/>
      <c r="M2263" s="228"/>
    </row>
    <row r="2264" spans="1:13" x14ac:dyDescent="0.2">
      <c r="A2264" s="229" t="s">
        <v>4920</v>
      </c>
      <c r="B2264" s="230">
        <v>1.4470000000000001</v>
      </c>
      <c r="C2264" s="231">
        <v>1.5509999999999999</v>
      </c>
      <c r="D2264" s="232">
        <f t="shared" si="71"/>
        <v>7.1872840359364032E-2</v>
      </c>
      <c r="E2264" s="231">
        <v>1.528</v>
      </c>
      <c r="F2264" s="232">
        <f t="shared" si="70"/>
        <v>5.5977885279889339E-2</v>
      </c>
      <c r="G2264" s="184"/>
      <c r="H2264" s="184"/>
      <c r="I2264" s="228"/>
      <c r="K2264" s="228"/>
      <c r="M2264" s="228"/>
    </row>
    <row r="2265" spans="1:13" x14ac:dyDescent="0.2">
      <c r="A2265" s="224" t="s">
        <v>4921</v>
      </c>
      <c r="B2265" s="225">
        <v>1.3779999999999999</v>
      </c>
      <c r="C2265" s="226">
        <v>1.4379999999999999</v>
      </c>
      <c r="D2265" s="227">
        <f t="shared" si="71"/>
        <v>4.3541364296081353E-2</v>
      </c>
      <c r="E2265" s="226">
        <v>1.427</v>
      </c>
      <c r="F2265" s="227">
        <f t="shared" si="70"/>
        <v>3.5558780841799864E-2</v>
      </c>
      <c r="G2265" s="184"/>
      <c r="H2265" s="184"/>
      <c r="I2265" s="228"/>
      <c r="K2265" s="228"/>
      <c r="M2265" s="228"/>
    </row>
    <row r="2266" spans="1:13" x14ac:dyDescent="0.2">
      <c r="A2266" s="224" t="s">
        <v>4922</v>
      </c>
      <c r="B2266" s="225">
        <v>1.2490000000000001</v>
      </c>
      <c r="C2266" s="226">
        <v>1.03</v>
      </c>
      <c r="D2266" s="227">
        <f t="shared" si="71"/>
        <v>-0.17534027221777426</v>
      </c>
      <c r="E2266" s="226">
        <v>1.0880000000000001</v>
      </c>
      <c r="F2266" s="227">
        <f t="shared" si="70"/>
        <v>-0.1289031224979984</v>
      </c>
      <c r="G2266" s="184"/>
      <c r="H2266" s="184"/>
      <c r="I2266" s="228"/>
      <c r="K2266" s="228"/>
      <c r="M2266" s="228"/>
    </row>
    <row r="2267" spans="1:13" x14ac:dyDescent="0.2">
      <c r="A2267" s="224" t="s">
        <v>4923</v>
      </c>
      <c r="B2267" s="225">
        <v>1.5189999999999999</v>
      </c>
      <c r="C2267" s="226">
        <v>1.4059999999999999</v>
      </c>
      <c r="D2267" s="227">
        <f t="shared" si="71"/>
        <v>-7.4391046741277167E-2</v>
      </c>
      <c r="E2267" s="226">
        <v>1.4370000000000001</v>
      </c>
      <c r="F2267" s="227">
        <f t="shared" si="70"/>
        <v>-5.3982883475970911E-2</v>
      </c>
      <c r="G2267" s="184"/>
      <c r="H2267" s="184"/>
      <c r="I2267" s="228"/>
      <c r="K2267" s="228"/>
      <c r="M2267" s="228"/>
    </row>
    <row r="2268" spans="1:13" x14ac:dyDescent="0.2">
      <c r="A2268" s="224" t="s">
        <v>4924</v>
      </c>
      <c r="B2268" s="225">
        <v>1.2490000000000001</v>
      </c>
      <c r="C2268" s="226">
        <v>0.97499999999999998</v>
      </c>
      <c r="D2268" s="227">
        <f t="shared" si="71"/>
        <v>-0.21937550040032039</v>
      </c>
      <c r="E2268" s="226">
        <v>1.046</v>
      </c>
      <c r="F2268" s="227">
        <f t="shared" si="70"/>
        <v>-0.16253002401921546</v>
      </c>
      <c r="G2268" s="184"/>
      <c r="H2268" s="184"/>
      <c r="I2268" s="228"/>
      <c r="K2268" s="228"/>
      <c r="M2268" s="228"/>
    </row>
    <row r="2269" spans="1:13" x14ac:dyDescent="0.2">
      <c r="A2269" s="224" t="s">
        <v>4925</v>
      </c>
      <c r="B2269" s="225">
        <v>1.3779999999999999</v>
      </c>
      <c r="C2269" s="226">
        <v>1.349</v>
      </c>
      <c r="D2269" s="227">
        <f t="shared" si="71"/>
        <v>-2.1044992743105895E-2</v>
      </c>
      <c r="E2269" s="226">
        <v>1.36</v>
      </c>
      <c r="F2269" s="227">
        <f t="shared" si="70"/>
        <v>-1.3062409288824184E-2</v>
      </c>
      <c r="G2269" s="184"/>
      <c r="H2269" s="184"/>
      <c r="I2269" s="228"/>
      <c r="K2269" s="228"/>
      <c r="M2269" s="228"/>
    </row>
    <row r="2270" spans="1:13" x14ac:dyDescent="0.2">
      <c r="A2270" s="224" t="s">
        <v>4926</v>
      </c>
      <c r="B2270" s="225">
        <v>1.3779999999999999</v>
      </c>
      <c r="C2270" s="226">
        <v>1.349</v>
      </c>
      <c r="D2270" s="227">
        <f t="shared" si="71"/>
        <v>-2.1044992743105895E-2</v>
      </c>
      <c r="E2270" s="226">
        <v>1.36</v>
      </c>
      <c r="F2270" s="227">
        <f t="shared" si="70"/>
        <v>-1.3062409288824184E-2</v>
      </c>
      <c r="G2270" s="184"/>
      <c r="H2270" s="184"/>
      <c r="I2270" s="228"/>
      <c r="K2270" s="228"/>
      <c r="M2270" s="228"/>
    </row>
    <row r="2271" spans="1:13" x14ac:dyDescent="0.2">
      <c r="A2271" s="224" t="s">
        <v>4927</v>
      </c>
      <c r="B2271" s="225">
        <v>1.3779999999999999</v>
      </c>
      <c r="C2271" s="226">
        <v>1.349</v>
      </c>
      <c r="D2271" s="227">
        <f t="shared" si="71"/>
        <v>-2.1044992743105895E-2</v>
      </c>
      <c r="E2271" s="226">
        <v>1.36</v>
      </c>
      <c r="F2271" s="227">
        <f t="shared" si="70"/>
        <v>-1.3062409288824184E-2</v>
      </c>
      <c r="G2271" s="184"/>
      <c r="H2271" s="184"/>
      <c r="I2271" s="228"/>
      <c r="K2271" s="228"/>
      <c r="M2271" s="228"/>
    </row>
    <row r="2272" spans="1:13" x14ac:dyDescent="0.2">
      <c r="A2272" s="224" t="s">
        <v>4928</v>
      </c>
      <c r="B2272" s="225">
        <v>1.3779999999999999</v>
      </c>
      <c r="C2272" s="226">
        <v>1.349</v>
      </c>
      <c r="D2272" s="227">
        <f t="shared" si="71"/>
        <v>-2.1044992743105895E-2</v>
      </c>
      <c r="E2272" s="226">
        <v>1.36</v>
      </c>
      <c r="F2272" s="227">
        <f t="shared" si="70"/>
        <v>-1.3062409288824184E-2</v>
      </c>
      <c r="G2272" s="184"/>
      <c r="H2272" s="184"/>
      <c r="I2272" s="228"/>
      <c r="K2272" s="228"/>
      <c r="M2272" s="228"/>
    </row>
    <row r="2273" spans="1:13" x14ac:dyDescent="0.2">
      <c r="A2273" s="224" t="s">
        <v>4929</v>
      </c>
      <c r="B2273" s="225">
        <v>1.3779999999999999</v>
      </c>
      <c r="C2273" s="226">
        <v>1.349</v>
      </c>
      <c r="D2273" s="227">
        <f t="shared" si="71"/>
        <v>-2.1044992743105895E-2</v>
      </c>
      <c r="E2273" s="226">
        <v>1.36</v>
      </c>
      <c r="F2273" s="227">
        <f t="shared" si="70"/>
        <v>-1.3062409288824184E-2</v>
      </c>
      <c r="G2273" s="184"/>
      <c r="H2273" s="184"/>
      <c r="I2273" s="228"/>
      <c r="K2273" s="228"/>
      <c r="M2273" s="228"/>
    </row>
    <row r="2274" spans="1:13" x14ac:dyDescent="0.2">
      <c r="A2274" s="224" t="s">
        <v>4930</v>
      </c>
      <c r="B2274" s="225">
        <v>1.3779999999999999</v>
      </c>
      <c r="C2274" s="226">
        <v>2.085</v>
      </c>
      <c r="D2274" s="227">
        <f t="shared" si="71"/>
        <v>0.51306240928882452</v>
      </c>
      <c r="E2274" s="226">
        <v>1.913</v>
      </c>
      <c r="F2274" s="227">
        <f t="shared" si="70"/>
        <v>0.38824383164005827</v>
      </c>
      <c r="G2274" s="184"/>
      <c r="H2274" s="184"/>
      <c r="I2274" s="228"/>
      <c r="K2274" s="228"/>
      <c r="M2274" s="228"/>
    </row>
    <row r="2275" spans="1:13" x14ac:dyDescent="0.2">
      <c r="A2275" s="224" t="s">
        <v>4931</v>
      </c>
      <c r="B2275" s="225">
        <v>1.4470000000000001</v>
      </c>
      <c r="C2275" s="226">
        <v>1.742</v>
      </c>
      <c r="D2275" s="227">
        <f t="shared" si="71"/>
        <v>0.20387007601935037</v>
      </c>
      <c r="E2275" s="226">
        <v>1.6719999999999999</v>
      </c>
      <c r="F2275" s="227">
        <f t="shared" si="70"/>
        <v>0.15549412577747046</v>
      </c>
      <c r="G2275" s="184"/>
      <c r="H2275" s="184"/>
      <c r="I2275" s="228"/>
      <c r="K2275" s="228"/>
      <c r="M2275" s="228"/>
    </row>
    <row r="2276" spans="1:13" x14ac:dyDescent="0.2">
      <c r="A2276" s="224" t="s">
        <v>4932</v>
      </c>
      <c r="B2276" s="225">
        <v>1.3779999999999999</v>
      </c>
      <c r="C2276" s="226">
        <v>1.349</v>
      </c>
      <c r="D2276" s="227">
        <f t="shared" si="71"/>
        <v>-2.1044992743105895E-2</v>
      </c>
      <c r="E2276" s="226">
        <v>1.36</v>
      </c>
      <c r="F2276" s="227">
        <f t="shared" si="70"/>
        <v>-1.3062409288824184E-2</v>
      </c>
      <c r="G2276" s="184"/>
      <c r="H2276" s="184"/>
      <c r="I2276" s="228"/>
      <c r="K2276" s="228"/>
      <c r="M2276" s="228"/>
    </row>
    <row r="2277" spans="1:13" x14ac:dyDescent="0.2">
      <c r="A2277" s="224" t="s">
        <v>4933</v>
      </c>
      <c r="B2277" s="225">
        <v>1.2849999999999999</v>
      </c>
      <c r="C2277" s="226">
        <v>1.1679999999999999</v>
      </c>
      <c r="D2277" s="227">
        <f t="shared" si="71"/>
        <v>-9.1050583657587558E-2</v>
      </c>
      <c r="E2277" s="226">
        <v>1.2</v>
      </c>
      <c r="F2277" s="227">
        <f t="shared" si="70"/>
        <v>-6.6147859922178975E-2</v>
      </c>
      <c r="G2277" s="184"/>
      <c r="H2277" s="184"/>
      <c r="I2277" s="228"/>
      <c r="K2277" s="228"/>
      <c r="M2277" s="228"/>
    </row>
    <row r="2278" spans="1:13" x14ac:dyDescent="0.2">
      <c r="A2278" s="224" t="s">
        <v>4934</v>
      </c>
      <c r="B2278" s="225">
        <v>1.2989999999999999</v>
      </c>
      <c r="C2278" s="226">
        <v>1.1679999999999999</v>
      </c>
      <c r="D2278" s="227">
        <f t="shared" si="71"/>
        <v>-0.10084680523479606</v>
      </c>
      <c r="E2278" s="226">
        <v>1.204</v>
      </c>
      <c r="F2278" s="227">
        <f t="shared" si="70"/>
        <v>-7.3133179368745194E-2</v>
      </c>
      <c r="G2278" s="184"/>
      <c r="H2278" s="184"/>
      <c r="I2278" s="228"/>
      <c r="K2278" s="228"/>
      <c r="M2278" s="228"/>
    </row>
    <row r="2279" spans="1:13" x14ac:dyDescent="0.2">
      <c r="A2279" s="224" t="s">
        <v>4935</v>
      </c>
      <c r="B2279" s="225">
        <v>1.2230000000000001</v>
      </c>
      <c r="C2279" s="226">
        <v>1.0980000000000001</v>
      </c>
      <c r="D2279" s="227">
        <f t="shared" si="71"/>
        <v>-0.10220768601798857</v>
      </c>
      <c r="E2279" s="226">
        <v>1.1319999999999999</v>
      </c>
      <c r="F2279" s="227">
        <f t="shared" si="70"/>
        <v>-7.4407195421095862E-2</v>
      </c>
      <c r="G2279" s="184"/>
      <c r="H2279" s="184"/>
      <c r="I2279" s="228"/>
      <c r="K2279" s="228"/>
      <c r="M2279" s="228"/>
    </row>
    <row r="2280" spans="1:13" x14ac:dyDescent="0.2">
      <c r="A2280" s="229" t="s">
        <v>4936</v>
      </c>
      <c r="B2280" s="230">
        <v>1.2849999999999999</v>
      </c>
      <c r="C2280" s="231">
        <v>1.7769999999999999</v>
      </c>
      <c r="D2280" s="232">
        <f t="shared" si="71"/>
        <v>0.38287937743190659</v>
      </c>
      <c r="E2280" s="231">
        <v>1.6579999999999999</v>
      </c>
      <c r="F2280" s="232">
        <f t="shared" si="70"/>
        <v>0.29027237354085611</v>
      </c>
      <c r="G2280" s="184"/>
      <c r="H2280" s="184"/>
      <c r="I2280" s="228"/>
      <c r="K2280" s="228"/>
      <c r="M2280" s="228"/>
    </row>
  </sheetData>
  <mergeCells count="3">
    <mergeCell ref="A3:F3"/>
    <mergeCell ref="A4:F4"/>
    <mergeCell ref="A5:F5"/>
  </mergeCells>
  <printOptions horizontalCentered="1"/>
  <pageMargins left="0" right="0" top="0.5" bottom="0.75" header="0.3" footer="0.3"/>
  <pageSetup scale="90" fitToHeight="0" orientation="portrait" r:id="rId1"/>
  <headerFooter>
    <oddFooter>&amp;C&amp;8©, Copyright, State Farm Mutual Automobile Insurance Company 2023
No reproduction of this copyrighted material allowed without express written consent from State Farm®</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1AC35-90EE-40AD-87BE-30E4E5D3D0D5}">
  <sheetPr codeName="Sheet15"/>
  <dimension ref="A1:G80"/>
  <sheetViews>
    <sheetView zoomScaleNormal="100" zoomScaleSheetLayoutView="100" workbookViewId="0">
      <selection activeCell="B32" sqref="B32"/>
    </sheetView>
  </sheetViews>
  <sheetFormatPr defaultRowHeight="12.75" x14ac:dyDescent="0.2"/>
  <cols>
    <col min="1" max="1" width="4.140625" style="6" bestFit="1" customWidth="1"/>
    <col min="2" max="2" width="76.85546875" style="6" bestFit="1" customWidth="1"/>
    <col min="3" max="3" width="14.28515625" style="6" bestFit="1" customWidth="1"/>
    <col min="4" max="4" width="17.28515625" style="6" bestFit="1" customWidth="1"/>
    <col min="5" max="5" width="9.140625" style="6" customWidth="1"/>
    <col min="6" max="6" width="69.85546875" style="6" bestFit="1" customWidth="1"/>
    <col min="7" max="7" width="9.140625" style="6" customWidth="1"/>
    <col min="8" max="16384" width="9.140625" style="6"/>
  </cols>
  <sheetData>
    <row r="1" spans="1:7" x14ac:dyDescent="0.2">
      <c r="G1" s="13" t="s">
        <v>4958</v>
      </c>
    </row>
    <row r="2" spans="1:7" x14ac:dyDescent="0.2">
      <c r="A2" s="3" t="s">
        <v>0</v>
      </c>
      <c r="B2" s="91"/>
      <c r="C2" s="91"/>
      <c r="D2" s="91"/>
      <c r="E2" s="91"/>
      <c r="F2" s="91"/>
      <c r="G2" s="91"/>
    </row>
    <row r="3" spans="1:7" x14ac:dyDescent="0.2">
      <c r="A3" s="71" t="s">
        <v>2642</v>
      </c>
      <c r="B3" s="91"/>
      <c r="C3" s="91"/>
      <c r="D3" s="91"/>
      <c r="E3" s="91"/>
      <c r="F3" s="91"/>
      <c r="G3" s="91"/>
    </row>
    <row r="4" spans="1:7" x14ac:dyDescent="0.2">
      <c r="A4" s="3" t="s">
        <v>4959</v>
      </c>
      <c r="B4" s="91"/>
      <c r="C4" s="91"/>
      <c r="D4" s="91"/>
      <c r="E4" s="91"/>
      <c r="F4" s="91"/>
      <c r="G4" s="91"/>
    </row>
    <row r="6" spans="1:7" x14ac:dyDescent="0.2">
      <c r="A6" s="333" t="s">
        <v>4960</v>
      </c>
      <c r="B6" s="333"/>
      <c r="C6" s="333"/>
      <c r="D6" s="333"/>
      <c r="E6" s="333"/>
      <c r="F6" s="333"/>
      <c r="G6" s="333"/>
    </row>
    <row r="7" spans="1:7" x14ac:dyDescent="0.2">
      <c r="A7" s="333" t="s">
        <v>4961</v>
      </c>
      <c r="B7" s="333"/>
      <c r="C7" s="333"/>
      <c r="D7" s="333"/>
      <c r="E7" s="333"/>
      <c r="F7" s="333"/>
      <c r="G7" s="333"/>
    </row>
    <row r="8" spans="1:7" s="61" customFormat="1" x14ac:dyDescent="0.2">
      <c r="A8" s="238"/>
      <c r="B8" s="238"/>
      <c r="C8" s="239" t="s">
        <v>4962</v>
      </c>
      <c r="D8" s="240"/>
      <c r="E8" s="240"/>
    </row>
    <row r="9" spans="1:7" s="61" customFormat="1" ht="13.5" thickBot="1" x14ac:dyDescent="0.25">
      <c r="A9" s="241"/>
      <c r="B9" s="241" t="s">
        <v>4963</v>
      </c>
      <c r="C9" s="242" t="s">
        <v>4964</v>
      </c>
      <c r="D9" s="241" t="s">
        <v>4965</v>
      </c>
      <c r="E9" s="238"/>
    </row>
    <row r="10" spans="1:7" s="61" customFormat="1" ht="13.5" thickTop="1" x14ac:dyDescent="0.2">
      <c r="A10" s="243" t="s">
        <v>14</v>
      </c>
      <c r="B10" s="243" t="s">
        <v>4966</v>
      </c>
      <c r="C10" s="244">
        <v>16398896.130000001</v>
      </c>
      <c r="D10" s="244">
        <v>1288623728.8099999</v>
      </c>
      <c r="E10" s="244"/>
      <c r="F10" s="238"/>
    </row>
    <row r="11" spans="1:7" s="61" customFormat="1" x14ac:dyDescent="0.2">
      <c r="A11" s="243" t="s">
        <v>15</v>
      </c>
      <c r="B11" s="243" t="s">
        <v>4967</v>
      </c>
      <c r="C11" s="245">
        <v>79102.710000000006</v>
      </c>
      <c r="D11" s="244">
        <v>11153072.689999999</v>
      </c>
      <c r="E11" s="244"/>
      <c r="F11" s="243" t="s">
        <v>4968</v>
      </c>
    </row>
    <row r="12" spans="1:7" s="61" customFormat="1" x14ac:dyDescent="0.2">
      <c r="A12" s="246" t="s">
        <v>16</v>
      </c>
      <c r="B12" s="246" t="s">
        <v>4969</v>
      </c>
      <c r="C12" s="245">
        <f>ROUND(C10/C11,2)</f>
        <v>207.31</v>
      </c>
      <c r="D12" s="247">
        <f>ROUND(D10/D11,2)</f>
        <v>115.54</v>
      </c>
      <c r="E12" s="244"/>
      <c r="F12" s="248" t="str">
        <f>A10&amp;" / "&amp;A11</f>
        <v>(1) / (2)</v>
      </c>
    </row>
    <row r="13" spans="1:7" s="61" customFormat="1" ht="13.5" thickBot="1" x14ac:dyDescent="0.25">
      <c r="A13" s="249" t="s">
        <v>21</v>
      </c>
      <c r="B13" s="249" t="s">
        <v>4970</v>
      </c>
      <c r="C13" s="250">
        <f>IF(C12&gt;ROUND($D$12*4,2),ROUND($D$12*4,2),C12)</f>
        <v>207.31</v>
      </c>
      <c r="D13" s="250">
        <f>IF(D12&gt;ROUND($D$12*4,2),ROUND($D$12*4,2),D12)</f>
        <v>115.54</v>
      </c>
      <c r="E13" s="244"/>
      <c r="F13" s="248" t="str">
        <f>A12&amp;" limited to 4 * SW"&amp;A12</f>
        <v>(3) limited to 4 * SW(3)</v>
      </c>
    </row>
    <row r="14" spans="1:7" s="61" customFormat="1" ht="13.5" thickTop="1" x14ac:dyDescent="0.2">
      <c r="A14" s="243" t="s">
        <v>22</v>
      </c>
      <c r="B14" s="243" t="s">
        <v>4971</v>
      </c>
      <c r="C14" s="251">
        <v>600</v>
      </c>
      <c r="D14" s="251"/>
      <c r="E14" s="251"/>
      <c r="F14" s="243" t="s">
        <v>4972</v>
      </c>
    </row>
    <row r="15" spans="1:7" s="61" customFormat="1" x14ac:dyDescent="0.2">
      <c r="A15" s="243" t="s">
        <v>230</v>
      </c>
      <c r="B15" s="243" t="s">
        <v>4973</v>
      </c>
      <c r="C15" s="251">
        <v>150</v>
      </c>
      <c r="D15" s="251"/>
      <c r="E15" s="251"/>
      <c r="F15" s="238"/>
    </row>
    <row r="16" spans="1:7" s="61" customFormat="1" x14ac:dyDescent="0.2">
      <c r="A16" s="252" t="s">
        <v>231</v>
      </c>
      <c r="B16" s="252" t="s">
        <v>4974</v>
      </c>
      <c r="C16" s="253">
        <f>MIN((C$15/C$14)^(0.5),0.5)</f>
        <v>0.5</v>
      </c>
      <c r="D16" s="253"/>
      <c r="E16" s="254"/>
      <c r="F16" s="238" t="s">
        <v>4975</v>
      </c>
    </row>
    <row r="17" spans="1:6" s="61" customFormat="1" x14ac:dyDescent="0.2">
      <c r="A17" s="238" t="s">
        <v>232</v>
      </c>
      <c r="B17" s="238" t="s">
        <v>4976</v>
      </c>
      <c r="C17" s="255">
        <v>1.2856000000000001</v>
      </c>
      <c r="D17" s="254">
        <v>1</v>
      </c>
      <c r="E17" s="254"/>
      <c r="F17" s="238"/>
    </row>
    <row r="18" spans="1:6" s="61" customFormat="1" x14ac:dyDescent="0.2">
      <c r="A18" s="238" t="s">
        <v>233</v>
      </c>
      <c r="B18" s="238" t="s">
        <v>4977</v>
      </c>
      <c r="C18" s="244">
        <f>ROUND(C$17*$D$13,2)</f>
        <v>148.54</v>
      </c>
      <c r="D18" s="244">
        <f>ROUND(D$17*$D$13,2)</f>
        <v>115.54</v>
      </c>
      <c r="E18" s="244"/>
      <c r="F18" s="256" t="str">
        <f>A17&amp;" * SW"&amp;A13</f>
        <v>(8) * SW(4)</v>
      </c>
    </row>
    <row r="19" spans="1:6" s="61" customFormat="1" ht="13.5" thickBot="1" x14ac:dyDescent="0.25">
      <c r="A19" s="257" t="s">
        <v>4978</v>
      </c>
      <c r="B19" s="257" t="s">
        <v>4979</v>
      </c>
      <c r="C19" s="250">
        <f>ROUND((C13*C16)+(C18*(1-C16)),2)</f>
        <v>177.93</v>
      </c>
      <c r="D19" s="250">
        <f>ROUND((D13*D16)+(D18*(1-D16)),2)</f>
        <v>115.54</v>
      </c>
      <c r="E19" s="244"/>
      <c r="F19" s="256" t="str">
        <f>A13&amp;" * "&amp;A16&amp;" + "&amp;A18&amp;" * [1 - "&amp;A16&amp;"]"</f>
        <v>(4) * (7) + (9) * [1 - (7)]</v>
      </c>
    </row>
    <row r="20" spans="1:6" s="61" customFormat="1" ht="13.5" thickTop="1" x14ac:dyDescent="0.2">
      <c r="A20" s="238" t="s">
        <v>4980</v>
      </c>
      <c r="B20" s="238" t="s">
        <v>4981</v>
      </c>
      <c r="C20" s="258">
        <f>C19/$D$19</f>
        <v>1.5399861519819975</v>
      </c>
      <c r="D20" s="258">
        <f>D19/$D$19</f>
        <v>1</v>
      </c>
      <c r="E20" s="258"/>
      <c r="F20" s="256" t="str">
        <f>A19&amp;" / SW"&amp;A19</f>
        <v>(10) / SW(10)</v>
      </c>
    </row>
    <row r="21" spans="1:6" s="61" customFormat="1" x14ac:dyDescent="0.2">
      <c r="A21" s="238"/>
      <c r="B21" s="238"/>
      <c r="C21" s="238"/>
      <c r="D21" s="259"/>
      <c r="E21" s="259"/>
    </row>
    <row r="22" spans="1:6" s="61" customFormat="1" x14ac:dyDescent="0.2">
      <c r="A22" s="238"/>
      <c r="B22" s="238"/>
      <c r="C22" s="238"/>
      <c r="D22" s="259"/>
      <c r="E22" s="259"/>
    </row>
    <row r="23" spans="1:6" s="61" customFormat="1" x14ac:dyDescent="0.2">
      <c r="A23" s="238"/>
      <c r="B23" s="238"/>
      <c r="C23" s="239" t="s">
        <v>4962</v>
      </c>
      <c r="D23" s="239"/>
      <c r="E23" s="259"/>
    </row>
    <row r="24" spans="1:6" s="61" customFormat="1" ht="13.5" thickBot="1" x14ac:dyDescent="0.25">
      <c r="A24" s="241"/>
      <c r="B24" s="241" t="s">
        <v>4982</v>
      </c>
      <c r="C24" s="242" t="s">
        <v>4964</v>
      </c>
      <c r="D24" s="242" t="s">
        <v>4965</v>
      </c>
      <c r="E24" s="238"/>
    </row>
    <row r="25" spans="1:6" s="61" customFormat="1" ht="13.5" thickTop="1" x14ac:dyDescent="0.2">
      <c r="A25" s="243" t="s">
        <v>4983</v>
      </c>
      <c r="B25" s="243" t="s">
        <v>4966</v>
      </c>
      <c r="C25" s="244">
        <v>1689793.61</v>
      </c>
      <c r="D25" s="244">
        <v>230488927.00999999</v>
      </c>
      <c r="E25" s="259"/>
      <c r="F25" s="238"/>
    </row>
    <row r="26" spans="1:6" s="61" customFormat="1" x14ac:dyDescent="0.2">
      <c r="A26" s="243" t="s">
        <v>4984</v>
      </c>
      <c r="B26" s="243" t="s">
        <v>4967</v>
      </c>
      <c r="C26" s="244">
        <v>50761.54</v>
      </c>
      <c r="D26" s="244">
        <v>11153072.689999999</v>
      </c>
      <c r="E26" s="259"/>
      <c r="F26" s="243" t="s">
        <v>4968</v>
      </c>
    </row>
    <row r="27" spans="1:6" s="61" customFormat="1" x14ac:dyDescent="0.2">
      <c r="A27" s="246" t="s">
        <v>4985</v>
      </c>
      <c r="B27" s="246" t="s">
        <v>4969</v>
      </c>
      <c r="C27" s="247">
        <f>ROUND(C25/C26,2)</f>
        <v>33.29</v>
      </c>
      <c r="D27" s="247">
        <f>ROUND(D25/D26,2)</f>
        <v>20.67</v>
      </c>
      <c r="E27" s="259"/>
      <c r="F27" s="248" t="str">
        <f>A25&amp;" / "&amp;A26</f>
        <v>(12) / (13)</v>
      </c>
    </row>
    <row r="28" spans="1:6" s="61" customFormat="1" ht="13.5" thickBot="1" x14ac:dyDescent="0.25">
      <c r="A28" s="249" t="s">
        <v>4986</v>
      </c>
      <c r="B28" s="249" t="s">
        <v>4970</v>
      </c>
      <c r="C28" s="250">
        <f>IF(C27&gt;ROUND($D$27*4,2),ROUND($D$27*4,2),C27)</f>
        <v>33.29</v>
      </c>
      <c r="D28" s="250">
        <f>IF(D27&gt;ROUND($D$27*4,2),ROUND($D$27*4,2),D27)</f>
        <v>20.67</v>
      </c>
      <c r="E28" s="259"/>
      <c r="F28" s="248" t="str">
        <f>A27&amp;" limited to 4 * SW"&amp;A27</f>
        <v>(14) limited to 4 * SW(14)</v>
      </c>
    </row>
    <row r="29" spans="1:6" s="61" customFormat="1" ht="13.5" thickTop="1" x14ac:dyDescent="0.2">
      <c r="A29" s="243" t="s">
        <v>4987</v>
      </c>
      <c r="B29" s="243" t="s">
        <v>4971</v>
      </c>
      <c r="C29" s="251">
        <v>400</v>
      </c>
      <c r="D29" s="251"/>
      <c r="E29" s="259"/>
      <c r="F29" s="243" t="s">
        <v>4972</v>
      </c>
    </row>
    <row r="30" spans="1:6" s="61" customFormat="1" x14ac:dyDescent="0.2">
      <c r="A30" s="243" t="s">
        <v>4988</v>
      </c>
      <c r="B30" s="243" t="s">
        <v>4973</v>
      </c>
      <c r="C30" s="251">
        <v>402</v>
      </c>
      <c r="D30" s="251"/>
      <c r="E30" s="259"/>
      <c r="F30" s="238"/>
    </row>
    <row r="31" spans="1:6" s="61" customFormat="1" x14ac:dyDescent="0.2">
      <c r="A31" s="252" t="s">
        <v>4989</v>
      </c>
      <c r="B31" s="252" t="s">
        <v>4974</v>
      </c>
      <c r="C31" s="253">
        <f>MIN((C$30/C$29)^(0.5),1)</f>
        <v>1</v>
      </c>
      <c r="D31" s="253"/>
      <c r="E31" s="259"/>
      <c r="F31" s="238" t="s">
        <v>4990</v>
      </c>
    </row>
    <row r="32" spans="1:6" s="61" customFormat="1" ht="13.5" thickBot="1" x14ac:dyDescent="0.25">
      <c r="A32" s="257" t="s">
        <v>4991</v>
      </c>
      <c r="B32" s="257" t="s">
        <v>4979</v>
      </c>
      <c r="C32" s="250">
        <f>ROUND((C28*C31)+$D$28*(1-C31),2)</f>
        <v>33.29</v>
      </c>
      <c r="D32" s="250">
        <f>ROUND((D28*D31)+$D$28*(1-D31),2)</f>
        <v>20.67</v>
      </c>
      <c r="E32" s="259"/>
      <c r="F32" s="256" t="str">
        <f>A28&amp;" * "&amp;A31&amp;" + SW"&amp;A28&amp;" * [1 - "&amp;A31&amp;"]"</f>
        <v>(15) * (18) + SW(15) * [1 - (18)]</v>
      </c>
    </row>
    <row r="33" spans="1:6" s="61" customFormat="1" ht="13.5" thickTop="1" x14ac:dyDescent="0.2">
      <c r="A33" s="238" t="s">
        <v>4992</v>
      </c>
      <c r="B33" s="238" t="s">
        <v>4981</v>
      </c>
      <c r="C33" s="258">
        <f>C32/$D$32</f>
        <v>1.6105466860183839</v>
      </c>
      <c r="D33" s="258">
        <f>D32/$D$32</f>
        <v>1</v>
      </c>
      <c r="E33" s="259"/>
      <c r="F33" s="256" t="str">
        <f>A32&amp;" / SW"&amp;A32</f>
        <v>(19) / SW(19)</v>
      </c>
    </row>
    <row r="34" spans="1:6" s="61" customFormat="1" x14ac:dyDescent="0.2">
      <c r="A34" s="238"/>
      <c r="B34" s="238"/>
      <c r="C34" s="238"/>
      <c r="D34" s="259"/>
      <c r="E34" s="259"/>
    </row>
    <row r="35" spans="1:6" s="61" customFormat="1" x14ac:dyDescent="0.2">
      <c r="A35" s="238"/>
      <c r="B35" s="238"/>
      <c r="C35" s="238"/>
      <c r="D35" s="259"/>
      <c r="E35" s="259"/>
    </row>
    <row r="36" spans="1:6" s="61" customFormat="1" x14ac:dyDescent="0.2">
      <c r="A36" s="238"/>
      <c r="B36" s="238"/>
      <c r="C36" s="239" t="s">
        <v>4962</v>
      </c>
      <c r="D36" s="239"/>
      <c r="E36" s="259"/>
    </row>
    <row r="37" spans="1:6" s="61" customFormat="1" ht="13.5" thickBot="1" x14ac:dyDescent="0.25">
      <c r="A37" s="241"/>
      <c r="B37" s="241" t="s">
        <v>4993</v>
      </c>
      <c r="C37" s="242" t="s">
        <v>4964</v>
      </c>
      <c r="D37" s="242" t="s">
        <v>4965</v>
      </c>
      <c r="E37" s="238"/>
    </row>
    <row r="38" spans="1:6" s="61" customFormat="1" ht="13.5" thickTop="1" x14ac:dyDescent="0.2">
      <c r="A38" s="243" t="s">
        <v>4994</v>
      </c>
      <c r="B38" s="243" t="s">
        <v>4966</v>
      </c>
      <c r="C38" s="244">
        <v>9021016.4199999999</v>
      </c>
      <c r="D38" s="244">
        <v>2426614258.2800002</v>
      </c>
      <c r="E38" s="259"/>
      <c r="F38" s="238"/>
    </row>
    <row r="39" spans="1:6" s="61" customFormat="1" x14ac:dyDescent="0.2">
      <c r="A39" s="243" t="s">
        <v>4995</v>
      </c>
      <c r="B39" s="243" t="s">
        <v>4967</v>
      </c>
      <c r="C39" s="244">
        <v>28888.02</v>
      </c>
      <c r="D39" s="244">
        <v>11153072.689999999</v>
      </c>
      <c r="E39" s="259"/>
      <c r="F39" s="243" t="s">
        <v>4968</v>
      </c>
    </row>
    <row r="40" spans="1:6" s="61" customFormat="1" x14ac:dyDescent="0.2">
      <c r="A40" s="246" t="s">
        <v>4996</v>
      </c>
      <c r="B40" s="246" t="s">
        <v>4969</v>
      </c>
      <c r="C40" s="247">
        <f>ROUND(C38/C39,2)</f>
        <v>312.27999999999997</v>
      </c>
      <c r="D40" s="247">
        <f>ROUND(D38/D39,2)</f>
        <v>217.57</v>
      </c>
      <c r="E40" s="259"/>
      <c r="F40" s="248" t="str">
        <f>A38&amp;" / "&amp;A39</f>
        <v>(21) / (22)</v>
      </c>
    </row>
    <row r="41" spans="1:6" s="61" customFormat="1" ht="13.5" thickBot="1" x14ac:dyDescent="0.25">
      <c r="A41" s="249" t="s">
        <v>4997</v>
      </c>
      <c r="B41" s="249" t="s">
        <v>4970</v>
      </c>
      <c r="C41" s="250">
        <f>IF(C40&gt;ROUND($D$40*4,2),ROUND($D$40*4,2),C40)</f>
        <v>312.27999999999997</v>
      </c>
      <c r="D41" s="250">
        <f>IF(D40&gt;ROUND($D$39*4,2),ROUND($D$39*4,2),D40)</f>
        <v>217.57</v>
      </c>
      <c r="E41" s="259"/>
      <c r="F41" s="248" t="str">
        <f>A40&amp;" limited to 4 * SW"&amp;A40</f>
        <v>(23) limited to 4 * SW(23)</v>
      </c>
    </row>
    <row r="42" spans="1:6" s="61" customFormat="1" ht="13.5" thickTop="1" x14ac:dyDescent="0.2">
      <c r="A42" s="243" t="s">
        <v>4998</v>
      </c>
      <c r="B42" s="243" t="s">
        <v>4971</v>
      </c>
      <c r="C42" s="251">
        <v>500</v>
      </c>
      <c r="D42" s="251"/>
      <c r="E42" s="259"/>
      <c r="F42" s="243" t="s">
        <v>4972</v>
      </c>
    </row>
    <row r="43" spans="1:6" s="61" customFormat="1" x14ac:dyDescent="0.2">
      <c r="A43" s="243" t="s">
        <v>4999</v>
      </c>
      <c r="B43" s="243" t="s">
        <v>4973</v>
      </c>
      <c r="C43" s="251">
        <v>498</v>
      </c>
      <c r="D43" s="251"/>
      <c r="E43" s="259"/>
      <c r="F43" s="238"/>
    </row>
    <row r="44" spans="1:6" s="61" customFormat="1" x14ac:dyDescent="0.2">
      <c r="A44" s="252" t="s">
        <v>5000</v>
      </c>
      <c r="B44" s="252" t="s">
        <v>4974</v>
      </c>
      <c r="C44" s="253">
        <f>MIN((C$43/C$42)^(0.5),1)</f>
        <v>0.99799799598997196</v>
      </c>
      <c r="D44" s="253"/>
      <c r="E44" s="259"/>
      <c r="F44" s="238" t="s">
        <v>5001</v>
      </c>
    </row>
    <row r="45" spans="1:6" s="61" customFormat="1" ht="13.5" thickBot="1" x14ac:dyDescent="0.25">
      <c r="A45" s="257" t="s">
        <v>5002</v>
      </c>
      <c r="B45" s="257" t="s">
        <v>4979</v>
      </c>
      <c r="C45" s="250">
        <f>ROUND((C41*C44)+$D$41*(1-C44),2)</f>
        <v>312.08999999999997</v>
      </c>
      <c r="D45" s="250">
        <f>ROUND((D41*D44)+$D$41*(1-D44),2)</f>
        <v>217.57</v>
      </c>
      <c r="E45" s="259"/>
      <c r="F45" s="256" t="str">
        <f>A41&amp;" * "&amp;A44&amp;" + SW"&amp;A41&amp;" * [1 - "&amp;A44&amp;"]"</f>
        <v>(24) * (27) + SW(24) * [1 - (27)]</v>
      </c>
    </row>
    <row r="46" spans="1:6" s="61" customFormat="1" ht="13.5" thickTop="1" x14ac:dyDescent="0.2">
      <c r="A46" s="238" t="s">
        <v>5003</v>
      </c>
      <c r="B46" s="238" t="s">
        <v>4981</v>
      </c>
      <c r="C46" s="258">
        <f>C45/$D$45</f>
        <v>1.4344348945167071</v>
      </c>
      <c r="D46" s="258">
        <f>D45/$D$45</f>
        <v>1</v>
      </c>
      <c r="E46" s="259"/>
      <c r="F46" s="256" t="str">
        <f>A45&amp;" / SW"&amp;A45</f>
        <v>(28) / SW(28)</v>
      </c>
    </row>
    <row r="47" spans="1:6" s="61" customFormat="1" x14ac:dyDescent="0.2">
      <c r="A47" s="238"/>
      <c r="B47" s="238"/>
      <c r="C47" s="238"/>
      <c r="D47" s="259"/>
      <c r="E47" s="259"/>
    </row>
    <row r="48" spans="1:6" s="61" customFormat="1" x14ac:dyDescent="0.2">
      <c r="A48" s="238"/>
      <c r="B48" s="238"/>
      <c r="C48" s="238"/>
      <c r="D48" s="259"/>
      <c r="E48" s="259"/>
    </row>
    <row r="49" spans="1:6" s="61" customFormat="1" x14ac:dyDescent="0.2">
      <c r="A49" s="238"/>
      <c r="B49" s="238"/>
      <c r="C49" s="239" t="s">
        <v>4962</v>
      </c>
      <c r="D49" s="259"/>
      <c r="E49" s="259"/>
    </row>
    <row r="50" spans="1:6" s="61" customFormat="1" ht="13.5" thickBot="1" x14ac:dyDescent="0.25">
      <c r="A50" s="241"/>
      <c r="B50" s="241" t="s">
        <v>5004</v>
      </c>
      <c r="C50" s="242" t="s">
        <v>4964</v>
      </c>
      <c r="D50" s="242" t="s">
        <v>4965</v>
      </c>
      <c r="E50" s="238"/>
    </row>
    <row r="51" spans="1:6" s="61" customFormat="1" ht="13.5" thickTop="1" x14ac:dyDescent="0.2">
      <c r="A51" s="243" t="s">
        <v>5005</v>
      </c>
      <c r="B51" s="243" t="s">
        <v>5006</v>
      </c>
      <c r="C51" s="260">
        <v>4.6100000000000002E-2</v>
      </c>
      <c r="D51" s="260">
        <v>4.6100000000000002E-2</v>
      </c>
      <c r="E51" s="259"/>
      <c r="F51" s="238"/>
    </row>
    <row r="52" spans="1:6" s="61" customFormat="1" x14ac:dyDescent="0.2">
      <c r="A52" s="243" t="s">
        <v>5007</v>
      </c>
      <c r="B52" s="243" t="s">
        <v>5008</v>
      </c>
      <c r="C52" s="261">
        <v>512.17999999999995</v>
      </c>
      <c r="D52" s="261">
        <v>512.17999999999995</v>
      </c>
      <c r="E52" s="259"/>
      <c r="F52" s="238"/>
    </row>
    <row r="53" spans="1:6" s="61" customFormat="1" ht="13.5" thickBot="1" x14ac:dyDescent="0.25">
      <c r="A53" s="257" t="s">
        <v>5009</v>
      </c>
      <c r="B53" s="257" t="s">
        <v>5010</v>
      </c>
      <c r="C53" s="250">
        <f>C51*C52</f>
        <v>23.611497999999997</v>
      </c>
      <c r="D53" s="250">
        <f>D51*D52</f>
        <v>23.611497999999997</v>
      </c>
      <c r="E53" s="256"/>
      <c r="F53" s="248" t="str">
        <f>A51&amp;" * "&amp;A52</f>
        <v>(30) * (31)</v>
      </c>
    </row>
    <row r="54" spans="1:6" s="61" customFormat="1" ht="13.5" thickTop="1" x14ac:dyDescent="0.2">
      <c r="A54" s="238" t="s">
        <v>5011</v>
      </c>
      <c r="B54" s="238" t="s">
        <v>4981</v>
      </c>
      <c r="C54" s="258">
        <v>1</v>
      </c>
      <c r="D54" s="258">
        <f>D53/$D$53</f>
        <v>1</v>
      </c>
      <c r="E54" s="256"/>
      <c r="F54" s="256" t="str">
        <f>A53&amp;" / SW"&amp;A53</f>
        <v>(32) / SW(32)</v>
      </c>
    </row>
    <row r="55" spans="1:6" s="61" customFormat="1" x14ac:dyDescent="0.2">
      <c r="D55" s="259"/>
      <c r="E55" s="259"/>
    </row>
    <row r="56" spans="1:6" s="61" customFormat="1" x14ac:dyDescent="0.2">
      <c r="D56" s="259"/>
      <c r="E56" s="259"/>
    </row>
    <row r="57" spans="1:6" s="61" customFormat="1" x14ac:dyDescent="0.2">
      <c r="A57" s="238"/>
      <c r="B57" s="238"/>
      <c r="C57" s="239" t="s">
        <v>4962</v>
      </c>
      <c r="D57" s="259"/>
      <c r="E57" s="259"/>
    </row>
    <row r="58" spans="1:6" s="61" customFormat="1" ht="13.5" thickBot="1" x14ac:dyDescent="0.25">
      <c r="A58" s="241"/>
      <c r="B58" s="241" t="s">
        <v>5012</v>
      </c>
      <c r="C58" s="242" t="s">
        <v>4964</v>
      </c>
      <c r="D58" s="242" t="s">
        <v>4965</v>
      </c>
      <c r="E58" s="259"/>
    </row>
    <row r="59" spans="1:6" s="61" customFormat="1" ht="13.5" thickTop="1" x14ac:dyDescent="0.2">
      <c r="A59" s="243" t="s">
        <v>5013</v>
      </c>
      <c r="B59" s="243" t="s">
        <v>4966</v>
      </c>
      <c r="C59" s="244"/>
      <c r="D59" s="244">
        <v>600062581.11000001</v>
      </c>
      <c r="E59" s="259"/>
      <c r="F59" s="238"/>
    </row>
    <row r="60" spans="1:6" s="61" customFormat="1" x14ac:dyDescent="0.2">
      <c r="A60" s="243" t="s">
        <v>5014</v>
      </c>
      <c r="B60" s="243" t="s">
        <v>4967</v>
      </c>
      <c r="C60" s="244"/>
      <c r="D60" s="244">
        <v>11153072.689999999</v>
      </c>
      <c r="E60" s="259"/>
      <c r="F60" s="238"/>
    </row>
    <row r="61" spans="1:6" s="61" customFormat="1" x14ac:dyDescent="0.2">
      <c r="A61" s="246" t="s">
        <v>5015</v>
      </c>
      <c r="B61" s="246" t="s">
        <v>4969</v>
      </c>
      <c r="C61" s="247"/>
      <c r="D61" s="247">
        <f>ROUND(D59/D60,2)</f>
        <v>53.8</v>
      </c>
      <c r="E61" s="259"/>
      <c r="F61" s="248" t="str">
        <f>A59&amp;" / "&amp;A60</f>
        <v>(34) / (35)</v>
      </c>
    </row>
    <row r="62" spans="1:6" s="61" customFormat="1" ht="13.5" thickBot="1" x14ac:dyDescent="0.25">
      <c r="A62" s="249" t="s">
        <v>5016</v>
      </c>
      <c r="B62" s="249" t="s">
        <v>4979</v>
      </c>
      <c r="C62" s="250">
        <f>$D$61</f>
        <v>53.8</v>
      </c>
      <c r="D62" s="250">
        <f>$D$61</f>
        <v>53.8</v>
      </c>
      <c r="E62" s="259"/>
      <c r="F62" s="256" t="str">
        <f>"SW"&amp;A61</f>
        <v>SW(36)</v>
      </c>
    </row>
    <row r="63" spans="1:6" s="61" customFormat="1" ht="13.5" thickTop="1" x14ac:dyDescent="0.2">
      <c r="A63" s="238" t="s">
        <v>5017</v>
      </c>
      <c r="B63" s="238" t="s">
        <v>4981</v>
      </c>
      <c r="C63" s="258">
        <f>C62/$D$62</f>
        <v>1</v>
      </c>
      <c r="D63" s="258">
        <f>D62/$D$62</f>
        <v>1</v>
      </c>
      <c r="E63" s="259"/>
      <c r="F63" s="256" t="str">
        <f>A62&amp;" / SW"&amp;A62</f>
        <v>(37) / SW(37)</v>
      </c>
    </row>
    <row r="64" spans="1:6" s="61" customFormat="1" x14ac:dyDescent="0.2">
      <c r="A64" s="238"/>
      <c r="B64" s="238"/>
      <c r="C64" s="238"/>
      <c r="D64" s="238"/>
      <c r="E64" s="238"/>
      <c r="F64" s="238"/>
    </row>
    <row r="65" spans="1:6" s="61" customFormat="1" x14ac:dyDescent="0.2">
      <c r="A65" s="238"/>
      <c r="B65" s="238"/>
      <c r="C65" s="238"/>
      <c r="D65" s="238"/>
      <c r="E65" s="238"/>
      <c r="F65" s="238"/>
    </row>
    <row r="66" spans="1:6" s="61" customFormat="1" x14ac:dyDescent="0.2">
      <c r="A66" s="238"/>
      <c r="B66" s="238"/>
      <c r="C66" s="239" t="s">
        <v>4962</v>
      </c>
      <c r="D66" s="238"/>
      <c r="E66" s="238"/>
      <c r="F66" s="238"/>
    </row>
    <row r="67" spans="1:6" s="61" customFormat="1" ht="13.5" thickBot="1" x14ac:dyDescent="0.25">
      <c r="A67" s="241"/>
      <c r="B67" s="241"/>
      <c r="C67" s="242" t="s">
        <v>4964</v>
      </c>
      <c r="D67" s="241" t="s">
        <v>4965</v>
      </c>
      <c r="E67" s="238"/>
      <c r="F67" s="251"/>
    </row>
    <row r="68" spans="1:6" s="61" customFormat="1" ht="13.5" thickTop="1" x14ac:dyDescent="0.2">
      <c r="A68" s="243" t="s">
        <v>5018</v>
      </c>
      <c r="B68" s="243" t="s">
        <v>5019</v>
      </c>
      <c r="C68" s="262">
        <f>C19+C32+C45+C53+C62</f>
        <v>600.72149799999988</v>
      </c>
      <c r="D68" s="262">
        <f>D19+D32+D45+D53+D62</f>
        <v>431.19149799999997</v>
      </c>
      <c r="E68" s="263"/>
      <c r="F68" s="238" t="str">
        <f>A19&amp;" + "&amp;A32&amp;" + "&amp;A45&amp;" + "&amp;A53&amp;" + "&amp;A62</f>
        <v>(10) + (19) + (28) + (32) + (37)</v>
      </c>
    </row>
    <row r="69" spans="1:6" s="61" customFormat="1" x14ac:dyDescent="0.2">
      <c r="A69" s="243" t="s">
        <v>5020</v>
      </c>
      <c r="B69" s="243" t="s">
        <v>5021</v>
      </c>
      <c r="C69" s="262">
        <v>1.1399999999999999</v>
      </c>
      <c r="D69" s="262">
        <v>1.1399999999999999</v>
      </c>
      <c r="E69" s="263"/>
      <c r="F69" s="256" t="s">
        <v>5022</v>
      </c>
    </row>
    <row r="70" spans="1:6" s="61" customFormat="1" x14ac:dyDescent="0.2">
      <c r="A70" s="264" t="s">
        <v>5023</v>
      </c>
      <c r="B70" s="264" t="s">
        <v>5024</v>
      </c>
      <c r="C70" s="265">
        <f>C68*C69</f>
        <v>684.82250771999986</v>
      </c>
      <c r="D70" s="265">
        <f>D68*D69</f>
        <v>491.5583077199999</v>
      </c>
      <c r="E70" s="262"/>
      <c r="F70" s="256" t="str">
        <f>A68&amp;" * "&amp;A69</f>
        <v>(39) * (40)</v>
      </c>
    </row>
    <row r="71" spans="1:6" s="61" customFormat="1" x14ac:dyDescent="0.2">
      <c r="A71" s="243" t="s">
        <v>5025</v>
      </c>
      <c r="B71" s="243" t="s">
        <v>5026</v>
      </c>
      <c r="C71" s="260">
        <f>(17.12590385)*D71</f>
        <v>10.339452621492828</v>
      </c>
      <c r="D71" s="260">
        <v>0.60373179202993299</v>
      </c>
      <c r="E71" s="260"/>
      <c r="F71" s="256"/>
    </row>
    <row r="72" spans="1:6" s="61" customFormat="1" x14ac:dyDescent="0.2">
      <c r="A72" s="243" t="s">
        <v>5027</v>
      </c>
      <c r="B72" s="243" t="s">
        <v>5028</v>
      </c>
      <c r="C72" s="260">
        <v>0</v>
      </c>
      <c r="D72" s="260">
        <v>0</v>
      </c>
      <c r="E72" s="260"/>
      <c r="F72" s="256"/>
    </row>
    <row r="73" spans="1:6" s="61" customFormat="1" x14ac:dyDescent="0.2">
      <c r="A73" s="243" t="s">
        <v>5029</v>
      </c>
      <c r="B73" s="243" t="s">
        <v>5008</v>
      </c>
      <c r="C73" s="266">
        <v>512.17999999999995</v>
      </c>
      <c r="D73" s="266">
        <v>512.17999999999995</v>
      </c>
      <c r="E73" s="266"/>
      <c r="F73" s="256"/>
    </row>
    <row r="74" spans="1:6" s="61" customFormat="1" x14ac:dyDescent="0.2">
      <c r="A74" s="252" t="s">
        <v>5030</v>
      </c>
      <c r="B74" s="252" t="s">
        <v>5031</v>
      </c>
      <c r="C74" s="267">
        <f>(C71+C72)*C73</f>
        <v>5295.6608436761962</v>
      </c>
      <c r="D74" s="267">
        <f>(D71+D72)*D73</f>
        <v>309.21934924189105</v>
      </c>
      <c r="E74" s="261"/>
      <c r="F74" s="256" t="str">
        <f>"["&amp;A71&amp;" + "&amp;A72&amp;"] * "&amp;A73</f>
        <v>[(42) + (43)] * (44)</v>
      </c>
    </row>
    <row r="75" spans="1:6" s="61" customFormat="1" ht="13.5" thickBot="1" x14ac:dyDescent="0.25">
      <c r="A75" s="249" t="s">
        <v>5032</v>
      </c>
      <c r="B75" s="249" t="s">
        <v>5033</v>
      </c>
      <c r="C75" s="250">
        <f>C70+C74</f>
        <v>5980.4833513961958</v>
      </c>
      <c r="D75" s="250">
        <f>D70+D74</f>
        <v>800.7776569618909</v>
      </c>
      <c r="E75" s="244"/>
      <c r="F75" s="256" t="str">
        <f>A70&amp;" + "&amp;A74</f>
        <v>(41) + (45)</v>
      </c>
    </row>
    <row r="76" spans="1:6" s="61" customFormat="1" ht="13.5" thickTop="1" x14ac:dyDescent="0.2">
      <c r="A76" s="243" t="s">
        <v>5034</v>
      </c>
      <c r="B76" s="243" t="s">
        <v>4981</v>
      </c>
      <c r="C76" s="266">
        <f>C$75/$D$75</f>
        <v>7.4683444266987182</v>
      </c>
      <c r="D76" s="266">
        <f>D$75/$D$75</f>
        <v>1</v>
      </c>
      <c r="E76" s="268"/>
      <c r="F76" s="256" t="str">
        <f>A75&amp;" / SW"&amp;A75</f>
        <v>(46) / SW(46)</v>
      </c>
    </row>
    <row r="77" spans="1:6" s="61" customFormat="1" x14ac:dyDescent="0.2">
      <c r="A77" s="238" t="s">
        <v>5035</v>
      </c>
      <c r="B77" s="238" t="s">
        <v>5036</v>
      </c>
      <c r="C77" s="254">
        <v>0.12</v>
      </c>
      <c r="D77" s="254">
        <v>0.12</v>
      </c>
      <c r="E77" s="254"/>
      <c r="F77" s="238"/>
    </row>
    <row r="78" spans="1:6" s="61" customFormat="1" x14ac:dyDescent="0.2">
      <c r="A78" s="243" t="s">
        <v>5037</v>
      </c>
      <c r="B78" s="243" t="s">
        <v>5038</v>
      </c>
      <c r="C78" s="269">
        <f>ROUND(C$76*(1-C$77)+C$77,4)</f>
        <v>6.6920999999999999</v>
      </c>
      <c r="D78" s="269">
        <f>ROUND(D$76*(1-D$77)+D$77,3)</f>
        <v>1</v>
      </c>
      <c r="E78" s="254"/>
      <c r="F78" s="256" t="str">
        <f>A76&amp;" * [1 - "&amp;A77&amp;"] + "&amp;A77</f>
        <v>(47) * [1 - (48)] + (48)</v>
      </c>
    </row>
    <row r="79" spans="1:6" s="61" customFormat="1" ht="13.5" thickBot="1" x14ac:dyDescent="0.25">
      <c r="A79" s="257" t="s">
        <v>5039</v>
      </c>
      <c r="B79" s="257" t="s">
        <v>5040</v>
      </c>
      <c r="C79" s="270">
        <f>C78</f>
        <v>6.6920999999999999</v>
      </c>
      <c r="D79" s="270">
        <v>1.0330044297860299</v>
      </c>
      <c r="E79" s="258"/>
      <c r="F79" s="238" t="str">
        <f>A78&amp;"; SW"&amp;A79&amp;" = Exposure Weighted Average "&amp;A78&amp;" over all GRID cells"</f>
        <v>(49); SW(50) = Exposure Weighted Average (49) over all GRID cells</v>
      </c>
    </row>
    <row r="80" spans="1:6" s="61" customFormat="1" ht="13.5" thickTop="1" x14ac:dyDescent="0.2">
      <c r="A80" s="238" t="s">
        <v>5041</v>
      </c>
      <c r="B80" s="238" t="s">
        <v>5042</v>
      </c>
      <c r="C80" s="271">
        <f>C79/D79</f>
        <v>6.4782878050059862</v>
      </c>
      <c r="D80" s="271">
        <v>1</v>
      </c>
      <c r="E80" s="258"/>
      <c r="F80" s="256" t="str">
        <f>A79&amp;" / SW"&amp;A79</f>
        <v>(50) / SW(50)</v>
      </c>
    </row>
  </sheetData>
  <mergeCells count="2">
    <mergeCell ref="A6:G6"/>
    <mergeCell ref="A7:G7"/>
  </mergeCells>
  <printOptions horizontalCentered="1"/>
  <pageMargins left="0" right="0" top="0.5" bottom="0.75" header="0.3" footer="0.3"/>
  <pageSetup scale="50"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7776E-762E-4E44-AA6C-7401D2815930}">
  <dimension ref="A1:F34"/>
  <sheetViews>
    <sheetView zoomScaleNormal="100" zoomScaleSheetLayoutView="100" workbookViewId="0">
      <selection activeCell="B32" sqref="B32"/>
    </sheetView>
  </sheetViews>
  <sheetFormatPr defaultRowHeight="12.75" x14ac:dyDescent="0.2"/>
  <cols>
    <col min="1" max="1" width="6.42578125" bestFit="1" customWidth="1"/>
    <col min="2" max="2" width="66.28515625" bestFit="1" customWidth="1"/>
    <col min="3" max="3" width="7.28515625" bestFit="1" customWidth="1"/>
    <col min="4" max="4" width="6.5703125" customWidth="1"/>
    <col min="6" max="6" width="9.85546875" bestFit="1" customWidth="1"/>
  </cols>
  <sheetData>
    <row r="1" spans="1:6" x14ac:dyDescent="0.2">
      <c r="F1" s="13" t="s">
        <v>5043</v>
      </c>
    </row>
    <row r="2" spans="1:6" x14ac:dyDescent="0.2">
      <c r="A2" s="3" t="s">
        <v>0</v>
      </c>
      <c r="B2" s="4"/>
      <c r="C2" s="4"/>
      <c r="D2" s="4"/>
      <c r="E2" s="4"/>
      <c r="F2" s="4"/>
    </row>
    <row r="3" spans="1:6" x14ac:dyDescent="0.2">
      <c r="A3" s="71" t="s">
        <v>2642</v>
      </c>
      <c r="B3" s="4"/>
      <c r="C3" s="4"/>
      <c r="D3" s="4"/>
      <c r="E3" s="4"/>
      <c r="F3" s="4"/>
    </row>
    <row r="4" spans="1:6" x14ac:dyDescent="0.2">
      <c r="A4" s="3" t="s">
        <v>5061</v>
      </c>
      <c r="B4" s="4"/>
      <c r="C4" s="4"/>
      <c r="D4" s="4"/>
      <c r="E4" s="4"/>
      <c r="F4" s="4"/>
    </row>
    <row r="5" spans="1:6" x14ac:dyDescent="0.2">
      <c r="A5" s="333" t="s">
        <v>5062</v>
      </c>
      <c r="B5" s="333"/>
      <c r="C5" s="333"/>
      <c r="D5" s="333"/>
      <c r="E5" s="333"/>
      <c r="F5" s="333"/>
    </row>
    <row r="8" spans="1:6" x14ac:dyDescent="0.2">
      <c r="A8" s="290" t="s">
        <v>14</v>
      </c>
      <c r="B8" s="77" t="s">
        <v>5063</v>
      </c>
      <c r="C8" s="291">
        <v>0.50980724999474736</v>
      </c>
    </row>
    <row r="9" spans="1:6" x14ac:dyDescent="0.2">
      <c r="A9" s="290" t="s">
        <v>15</v>
      </c>
      <c r="B9" s="77" t="s">
        <v>5064</v>
      </c>
      <c r="C9" s="292">
        <v>0.74873169138811024</v>
      </c>
    </row>
    <row r="10" spans="1:6" x14ac:dyDescent="0.2">
      <c r="A10" s="290" t="s">
        <v>16</v>
      </c>
      <c r="B10" s="77" t="s">
        <v>5065</v>
      </c>
      <c r="C10" s="291">
        <f>C8*C9</f>
        <v>0.38170884457048837</v>
      </c>
    </row>
    <row r="11" spans="1:6" x14ac:dyDescent="0.2">
      <c r="A11" s="293" t="s">
        <v>21</v>
      </c>
      <c r="B11" s="294" t="s">
        <v>5066</v>
      </c>
      <c r="C11" s="295">
        <f>C8*(1-C9)</f>
        <v>0.12809840542425902</v>
      </c>
    </row>
    <row r="12" spans="1:6" x14ac:dyDescent="0.2">
      <c r="A12" s="290" t="s">
        <v>22</v>
      </c>
      <c r="B12" s="77" t="s">
        <v>5067</v>
      </c>
      <c r="C12" s="291">
        <v>5.4511608164385897E-2</v>
      </c>
    </row>
    <row r="13" spans="1:6" x14ac:dyDescent="0.2">
      <c r="A13" s="293" t="s">
        <v>230</v>
      </c>
      <c r="B13" s="294" t="s">
        <v>5068</v>
      </c>
      <c r="C13" s="295">
        <f>C10+C12</f>
        <v>0.43622045273487425</v>
      </c>
    </row>
    <row r="14" spans="1:6" x14ac:dyDescent="0.2">
      <c r="A14" s="293" t="s">
        <v>231</v>
      </c>
      <c r="B14" s="294" t="s">
        <v>5069</v>
      </c>
      <c r="C14" s="295">
        <v>3.9412933870799999E-2</v>
      </c>
    </row>
    <row r="15" spans="1:6" x14ac:dyDescent="0.2">
      <c r="A15" s="293" t="s">
        <v>232</v>
      </c>
      <c r="B15" s="294" t="s">
        <v>5070</v>
      </c>
      <c r="C15" s="295">
        <f>C11+C13+C14</f>
        <v>0.60373179202993332</v>
      </c>
    </row>
    <row r="16" spans="1:6" x14ac:dyDescent="0.2">
      <c r="A16" s="77"/>
      <c r="B16" s="77"/>
      <c r="C16" s="77"/>
    </row>
    <row r="17" spans="1:6" x14ac:dyDescent="0.2">
      <c r="A17" s="77"/>
      <c r="B17" s="77"/>
      <c r="C17" s="77"/>
    </row>
    <row r="18" spans="1:6" x14ac:dyDescent="0.2">
      <c r="A18" s="77" t="s">
        <v>5071</v>
      </c>
      <c r="B18" s="77"/>
      <c r="C18" s="77"/>
    </row>
    <row r="19" spans="1:6" x14ac:dyDescent="0.2">
      <c r="A19" s="290" t="s">
        <v>14</v>
      </c>
      <c r="B19" s="296" t="s">
        <v>5087</v>
      </c>
      <c r="C19" s="77"/>
    </row>
    <row r="20" spans="1:6" x14ac:dyDescent="0.2">
      <c r="A20" s="290" t="s">
        <v>15</v>
      </c>
      <c r="B20" s="77" t="s">
        <v>5072</v>
      </c>
      <c r="C20" s="77"/>
    </row>
    <row r="21" spans="1:6" x14ac:dyDescent="0.2">
      <c r="A21" s="290"/>
      <c r="B21" s="77" t="s">
        <v>5073</v>
      </c>
      <c r="C21" s="77"/>
    </row>
    <row r="22" spans="1:6" x14ac:dyDescent="0.2">
      <c r="A22" s="77"/>
      <c r="B22" s="77" t="s">
        <v>5074</v>
      </c>
      <c r="C22" s="77"/>
      <c r="F22" s="297"/>
    </row>
    <row r="23" spans="1:6" x14ac:dyDescent="0.2">
      <c r="A23" s="77"/>
      <c r="B23" s="77" t="s">
        <v>5075</v>
      </c>
      <c r="C23" s="77"/>
    </row>
    <row r="24" spans="1:6" x14ac:dyDescent="0.2">
      <c r="A24" s="77"/>
      <c r="B24" s="298" t="s">
        <v>5076</v>
      </c>
      <c r="C24" s="77"/>
    </row>
    <row r="25" spans="1:6" x14ac:dyDescent="0.2">
      <c r="A25" s="290" t="s">
        <v>16</v>
      </c>
      <c r="B25" s="296" t="s">
        <v>5077</v>
      </c>
      <c r="C25" s="77"/>
    </row>
    <row r="26" spans="1:6" x14ac:dyDescent="0.2">
      <c r="A26" s="290" t="s">
        <v>21</v>
      </c>
      <c r="B26" s="296" t="s">
        <v>5078</v>
      </c>
      <c r="C26" s="77"/>
    </row>
    <row r="27" spans="1:6" x14ac:dyDescent="0.2">
      <c r="A27" s="290" t="s">
        <v>22</v>
      </c>
      <c r="B27" s="77" t="s">
        <v>5079</v>
      </c>
      <c r="C27" s="77"/>
    </row>
    <row r="28" spans="1:6" x14ac:dyDescent="0.2">
      <c r="A28" s="290"/>
      <c r="B28" s="77" t="s">
        <v>5080</v>
      </c>
      <c r="C28" s="77"/>
    </row>
    <row r="29" spans="1:6" x14ac:dyDescent="0.2">
      <c r="A29" s="77"/>
      <c r="B29" s="77" t="s">
        <v>5081</v>
      </c>
      <c r="C29" s="77"/>
    </row>
    <row r="30" spans="1:6" x14ac:dyDescent="0.2">
      <c r="A30" s="77"/>
      <c r="B30" s="77" t="s">
        <v>5082</v>
      </c>
      <c r="C30" s="77"/>
    </row>
    <row r="31" spans="1:6" x14ac:dyDescent="0.2">
      <c r="A31" s="77"/>
      <c r="B31" s="298" t="s">
        <v>5083</v>
      </c>
      <c r="C31" s="77"/>
    </row>
    <row r="32" spans="1:6" x14ac:dyDescent="0.2">
      <c r="A32" s="290" t="s">
        <v>230</v>
      </c>
      <c r="B32" s="296" t="s">
        <v>5084</v>
      </c>
      <c r="C32" s="77"/>
    </row>
    <row r="33" spans="1:3" x14ac:dyDescent="0.2">
      <c r="A33" s="290" t="s">
        <v>231</v>
      </c>
      <c r="B33" s="77" t="s">
        <v>5085</v>
      </c>
      <c r="C33" s="77"/>
    </row>
    <row r="34" spans="1:3" x14ac:dyDescent="0.2">
      <c r="A34" s="290" t="s">
        <v>232</v>
      </c>
      <c r="B34" s="296" t="s">
        <v>5086</v>
      </c>
      <c r="C34" s="77"/>
    </row>
  </sheetData>
  <mergeCells count="1">
    <mergeCell ref="A5:F5"/>
  </mergeCells>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H170"/>
  <sheetViews>
    <sheetView zoomScaleNormal="100" workbookViewId="0">
      <selection activeCell="B32" sqref="B32"/>
    </sheetView>
  </sheetViews>
  <sheetFormatPr defaultColWidth="9.140625" defaultRowHeight="12.75" x14ac:dyDescent="0.2"/>
  <cols>
    <col min="1" max="7" width="10.7109375" style="21" customWidth="1"/>
    <col min="8" max="16384" width="9.140625" style="21"/>
  </cols>
  <sheetData>
    <row r="1" spans="1:8" x14ac:dyDescent="0.2">
      <c r="A1" s="25"/>
      <c r="B1" s="24"/>
      <c r="C1" s="24"/>
      <c r="D1" s="24"/>
      <c r="E1" s="24"/>
      <c r="F1" s="24"/>
      <c r="H1" s="25" t="s">
        <v>215</v>
      </c>
    </row>
    <row r="2" spans="1:8" x14ac:dyDescent="0.2">
      <c r="A2" s="16" t="s">
        <v>0</v>
      </c>
      <c r="B2" s="24"/>
      <c r="C2" s="24"/>
      <c r="D2" s="24"/>
      <c r="E2" s="24"/>
      <c r="F2" s="24"/>
      <c r="G2" s="24"/>
      <c r="H2" s="24"/>
    </row>
    <row r="3" spans="1:8" x14ac:dyDescent="0.2">
      <c r="A3" s="16" t="s">
        <v>2642</v>
      </c>
      <c r="B3" s="24"/>
      <c r="C3" s="24"/>
      <c r="D3" s="24"/>
      <c r="E3" s="24"/>
      <c r="F3" s="24"/>
      <c r="G3" s="24"/>
      <c r="H3" s="24"/>
    </row>
    <row r="4" spans="1:8" x14ac:dyDescent="0.2">
      <c r="A4" s="16" t="s">
        <v>216</v>
      </c>
      <c r="B4" s="24"/>
      <c r="C4" s="24"/>
      <c r="D4" s="24"/>
      <c r="E4" s="24"/>
      <c r="F4" s="24"/>
      <c r="G4" s="24"/>
      <c r="H4" s="24"/>
    </row>
    <row r="8" spans="1:8" x14ac:dyDescent="0.2">
      <c r="A8" s="21" t="s">
        <v>2643</v>
      </c>
    </row>
    <row r="161" spans="1:7" x14ac:dyDescent="0.2">
      <c r="A161" s="22"/>
      <c r="B161" s="22"/>
      <c r="C161" s="22"/>
      <c r="D161" s="22"/>
      <c r="E161" s="22"/>
      <c r="F161" s="22"/>
      <c r="G161" s="22"/>
    </row>
    <row r="162" spans="1:7" x14ac:dyDescent="0.2">
      <c r="A162" s="22"/>
      <c r="B162" s="22"/>
      <c r="C162" s="22"/>
      <c r="D162" s="22"/>
      <c r="E162" s="22"/>
      <c r="F162" s="22"/>
      <c r="G162" s="22"/>
    </row>
    <row r="163" spans="1:7" x14ac:dyDescent="0.2">
      <c r="A163" s="22"/>
      <c r="B163" s="22"/>
      <c r="C163" s="22"/>
      <c r="D163" s="22"/>
      <c r="E163" s="22"/>
      <c r="F163" s="22"/>
      <c r="G163" s="22"/>
    </row>
    <row r="164" spans="1:7" x14ac:dyDescent="0.2">
      <c r="A164" s="22"/>
      <c r="B164" s="22"/>
      <c r="C164" s="22"/>
      <c r="D164" s="22"/>
      <c r="E164" s="22"/>
      <c r="F164" s="22"/>
      <c r="G164" s="22"/>
    </row>
    <row r="165" spans="1:7" x14ac:dyDescent="0.2">
      <c r="A165" s="22"/>
      <c r="B165" s="22"/>
      <c r="C165" s="22"/>
      <c r="D165" s="22"/>
      <c r="E165" s="22"/>
      <c r="F165" s="22"/>
      <c r="G165" s="22"/>
    </row>
    <row r="166" spans="1:7" x14ac:dyDescent="0.2">
      <c r="A166" s="22"/>
      <c r="B166" s="22"/>
      <c r="C166" s="22"/>
      <c r="D166" s="22"/>
      <c r="E166" s="22"/>
      <c r="F166" s="22"/>
      <c r="G166" s="22"/>
    </row>
    <row r="167" spans="1:7" x14ac:dyDescent="0.2">
      <c r="A167" s="22"/>
      <c r="B167" s="22"/>
      <c r="C167" s="22"/>
      <c r="D167" s="22"/>
      <c r="E167" s="22"/>
      <c r="F167" s="22"/>
      <c r="G167" s="22"/>
    </row>
    <row r="168" spans="1:7" x14ac:dyDescent="0.2">
      <c r="A168" s="22"/>
      <c r="B168" s="22"/>
      <c r="C168" s="22"/>
      <c r="D168" s="22"/>
      <c r="E168" s="22"/>
      <c r="F168" s="22"/>
      <c r="G168" s="22"/>
    </row>
    <row r="169" spans="1:7" x14ac:dyDescent="0.2">
      <c r="A169" s="22"/>
      <c r="B169" s="22"/>
      <c r="C169" s="22"/>
      <c r="D169" s="22"/>
      <c r="E169" s="22"/>
      <c r="F169" s="22"/>
      <c r="G169" s="22"/>
    </row>
    <row r="170" spans="1:7" x14ac:dyDescent="0.2">
      <c r="A170" s="22"/>
      <c r="B170" s="22"/>
      <c r="C170" s="22"/>
      <c r="D170" s="22"/>
      <c r="E170" s="22"/>
      <c r="F170" s="22"/>
      <c r="G170" s="22"/>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D78D-8B06-4B08-ACDA-146E8F71E0D6}">
  <sheetPr codeName="Sheet19">
    <pageSetUpPr fitToPage="1"/>
  </sheetPr>
  <dimension ref="A1:G28"/>
  <sheetViews>
    <sheetView workbookViewId="0">
      <selection activeCell="B32" sqref="B32"/>
    </sheetView>
  </sheetViews>
  <sheetFormatPr defaultRowHeight="12.75" x14ac:dyDescent="0.2"/>
  <cols>
    <col min="1" max="1" width="6.42578125" style="274" customWidth="1"/>
    <col min="2" max="3" width="12.7109375" style="274" customWidth="1"/>
    <col min="4" max="4" width="13.42578125" style="274" customWidth="1"/>
    <col min="5" max="5" width="19.7109375" style="274" customWidth="1"/>
    <col min="6" max="6" width="21.7109375" style="274" customWidth="1"/>
    <col min="7" max="7" width="40.5703125" style="274" customWidth="1"/>
    <col min="8" max="16384" width="9.140625" style="274"/>
  </cols>
  <sheetData>
    <row r="1" spans="1:7" s="6" customFormat="1" x14ac:dyDescent="0.2">
      <c r="G1" s="13" t="s">
        <v>5060</v>
      </c>
    </row>
    <row r="2" spans="1:7" s="6" customFormat="1" x14ac:dyDescent="0.2">
      <c r="A2" s="3" t="s">
        <v>0</v>
      </c>
      <c r="B2" s="91"/>
      <c r="C2" s="91"/>
      <c r="D2" s="91"/>
      <c r="E2" s="91"/>
      <c r="F2" s="91"/>
      <c r="G2" s="91"/>
    </row>
    <row r="3" spans="1:7" s="6" customFormat="1" x14ac:dyDescent="0.2">
      <c r="A3" s="71" t="s">
        <v>2642</v>
      </c>
      <c r="B3" s="91"/>
      <c r="C3" s="91"/>
      <c r="D3" s="91"/>
      <c r="E3" s="91"/>
      <c r="F3" s="91"/>
      <c r="G3" s="91"/>
    </row>
    <row r="4" spans="1:7" s="6" customFormat="1" x14ac:dyDescent="0.2">
      <c r="A4" s="272" t="s">
        <v>5044</v>
      </c>
      <c r="B4" s="91"/>
      <c r="C4" s="91"/>
      <c r="D4" s="91"/>
      <c r="E4" s="91"/>
      <c r="F4" s="91"/>
      <c r="G4" s="91"/>
    </row>
    <row r="5" spans="1:7" s="6" customFormat="1" x14ac:dyDescent="0.2"/>
    <row r="7" spans="1:7" x14ac:dyDescent="0.2">
      <c r="A7" s="273" t="s">
        <v>5045</v>
      </c>
    </row>
    <row r="8" spans="1:7" ht="51" x14ac:dyDescent="0.2">
      <c r="C8" s="275" t="s">
        <v>5046</v>
      </c>
      <c r="D8" s="275" t="s">
        <v>5047</v>
      </c>
    </row>
    <row r="9" spans="1:7" x14ac:dyDescent="0.2">
      <c r="B9" s="276" t="s">
        <v>5048</v>
      </c>
      <c r="C9" s="277">
        <v>0.36466902320471428</v>
      </c>
      <c r="D9" s="278">
        <v>0.71095195033296699</v>
      </c>
    </row>
    <row r="10" spans="1:7" x14ac:dyDescent="0.2">
      <c r="B10" s="276" t="s">
        <v>5049</v>
      </c>
      <c r="C10" s="279">
        <v>0.27550734809387117</v>
      </c>
      <c r="D10" s="278">
        <v>0.66241841827191295</v>
      </c>
    </row>
    <row r="11" spans="1:7" x14ac:dyDescent="0.2">
      <c r="B11" s="276" t="s">
        <v>5050</v>
      </c>
      <c r="C11" s="279">
        <v>0.19871311570774414</v>
      </c>
      <c r="D11" s="278">
        <v>0.66810028710312597</v>
      </c>
    </row>
    <row r="12" spans="1:7" ht="13.5" thickBot="1" x14ac:dyDescent="0.25">
      <c r="B12" s="280" t="s">
        <v>5051</v>
      </c>
      <c r="C12" s="281">
        <v>0.16111051299367038</v>
      </c>
      <c r="D12" s="282">
        <v>0.68138709050777901</v>
      </c>
    </row>
    <row r="13" spans="1:7" x14ac:dyDescent="0.2">
      <c r="B13" s="276" t="s">
        <v>295</v>
      </c>
      <c r="C13" s="283">
        <f>SUM(C9:C12)</f>
        <v>1</v>
      </c>
      <c r="D13" s="278">
        <f>SUMPRODUCT(C9:C12,D9:D12)</f>
        <v>0.6843022083745145</v>
      </c>
    </row>
    <row r="15" spans="1:7" x14ac:dyDescent="0.2">
      <c r="B15" s="284" t="s">
        <v>14</v>
      </c>
      <c r="C15" s="285" t="s">
        <v>5052</v>
      </c>
    </row>
    <row r="16" spans="1:7" x14ac:dyDescent="0.2">
      <c r="B16" s="284" t="s">
        <v>15</v>
      </c>
      <c r="C16" s="285" t="s">
        <v>5053</v>
      </c>
    </row>
    <row r="19" spans="1:7" x14ac:dyDescent="0.2">
      <c r="A19" s="273" t="s">
        <v>5054</v>
      </c>
    </row>
    <row r="20" spans="1:7" ht="81.75" customHeight="1" x14ac:dyDescent="0.2">
      <c r="C20" s="275" t="s">
        <v>5055</v>
      </c>
      <c r="D20" s="286" t="s">
        <v>5056</v>
      </c>
      <c r="E20" s="286" t="s">
        <v>5057</v>
      </c>
    </row>
    <row r="21" spans="1:7" x14ac:dyDescent="0.2">
      <c r="B21" s="276" t="s">
        <v>295</v>
      </c>
      <c r="C21" s="287">
        <v>0.68400000000000005</v>
      </c>
      <c r="D21" s="288">
        <v>0.91800000000000004</v>
      </c>
      <c r="E21" s="288">
        <f>C21/D21</f>
        <v>0.74509803921568629</v>
      </c>
    </row>
    <row r="23" spans="1:7" x14ac:dyDescent="0.2">
      <c r="B23" s="284" t="s">
        <v>16</v>
      </c>
      <c r="C23" s="285" t="s">
        <v>5058</v>
      </c>
    </row>
    <row r="24" spans="1:7" x14ac:dyDescent="0.2">
      <c r="B24" s="284" t="s">
        <v>21</v>
      </c>
      <c r="C24" s="285" t="s">
        <v>5059</v>
      </c>
    </row>
    <row r="25" spans="1:7" x14ac:dyDescent="0.2">
      <c r="B25" s="284" t="s">
        <v>22</v>
      </c>
      <c r="C25" s="285" t="s">
        <v>5088</v>
      </c>
    </row>
    <row r="26" spans="1:7" x14ac:dyDescent="0.2">
      <c r="G26" s="289"/>
    </row>
    <row r="27" spans="1:7" x14ac:dyDescent="0.2">
      <c r="E27" s="289"/>
      <c r="F27" s="289"/>
      <c r="G27" s="289"/>
    </row>
    <row r="28" spans="1:7" x14ac:dyDescent="0.2">
      <c r="C28" s="284"/>
      <c r="F28" s="289"/>
      <c r="G28" s="289"/>
    </row>
  </sheetData>
  <printOptions horizontalCentered="1"/>
  <pageMargins left="0.2" right="0.2" top="0.75" bottom="0.75" header="0.3" footer="0.3"/>
  <pageSetup orientation="landscape" r:id="rId1"/>
  <headerFooter>
    <oddFooter>&amp;C&amp;"Arial,Regular"&amp;8©, Copyright, State Farm Mutual Automobile Insurance Company 2022
No reproduction of this copyrighted material allowed without express written consent from State Farm®</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783C3-18EE-4E37-BC84-44E4DECC53AB}">
  <sheetPr codeName="Sheet17"/>
  <dimension ref="A1:I33"/>
  <sheetViews>
    <sheetView zoomScaleNormal="100" workbookViewId="0">
      <selection activeCell="B32" sqref="B32"/>
    </sheetView>
  </sheetViews>
  <sheetFormatPr defaultColWidth="9.140625" defaultRowHeight="12.75" x14ac:dyDescent="0.2"/>
  <cols>
    <col min="1" max="1" width="11.28515625" style="61" customWidth="1"/>
    <col min="2" max="8" width="9.140625" style="61"/>
    <col min="9" max="9" width="15" style="61" customWidth="1"/>
    <col min="10" max="16384" width="9.140625" style="61"/>
  </cols>
  <sheetData>
    <row r="1" spans="1:9" x14ac:dyDescent="0.2">
      <c r="I1" s="72" t="s">
        <v>282</v>
      </c>
    </row>
    <row r="2" spans="1:9" x14ac:dyDescent="0.2">
      <c r="A2" s="71" t="s">
        <v>0</v>
      </c>
      <c r="B2" s="70"/>
      <c r="C2" s="70"/>
      <c r="D2" s="70"/>
      <c r="E2" s="70"/>
      <c r="F2" s="70"/>
      <c r="G2" s="70"/>
      <c r="H2" s="70"/>
      <c r="I2" s="70"/>
    </row>
    <row r="3" spans="1:9" x14ac:dyDescent="0.2">
      <c r="A3" s="16" t="s">
        <v>2642</v>
      </c>
      <c r="B3" s="70"/>
      <c r="C3" s="70"/>
      <c r="D3" s="70"/>
      <c r="E3" s="70"/>
      <c r="F3" s="70"/>
      <c r="G3" s="70"/>
      <c r="H3" s="70"/>
      <c r="I3" s="70"/>
    </row>
    <row r="4" spans="1:9" x14ac:dyDescent="0.2">
      <c r="A4" s="71" t="s">
        <v>281</v>
      </c>
      <c r="B4" s="70"/>
      <c r="C4" s="70"/>
      <c r="D4" s="70"/>
      <c r="E4" s="70"/>
      <c r="F4" s="70"/>
      <c r="G4" s="70"/>
      <c r="H4" s="70"/>
      <c r="I4" s="70"/>
    </row>
    <row r="6" spans="1:9" x14ac:dyDescent="0.2">
      <c r="A6" s="93"/>
      <c r="B6" s="93"/>
      <c r="C6" s="93"/>
      <c r="D6" s="93"/>
      <c r="E6" s="93"/>
      <c r="F6" s="93"/>
      <c r="G6" s="93"/>
      <c r="H6" s="93"/>
      <c r="I6" s="93"/>
    </row>
    <row r="7" spans="1:9" x14ac:dyDescent="0.2">
      <c r="A7" s="75" t="s">
        <v>337</v>
      </c>
      <c r="B7" s="93"/>
      <c r="C7" s="93"/>
      <c r="D7" s="93"/>
      <c r="E7" s="93"/>
      <c r="F7" s="93"/>
      <c r="G7" s="93"/>
      <c r="H7" s="93"/>
      <c r="I7" s="93"/>
    </row>
    <row r="8" spans="1:9" x14ac:dyDescent="0.2">
      <c r="A8" s="93" t="s">
        <v>4954</v>
      </c>
      <c r="B8" s="93"/>
      <c r="C8" s="93"/>
      <c r="D8" s="93"/>
      <c r="E8" s="93"/>
      <c r="F8" s="93"/>
      <c r="G8" s="93"/>
      <c r="H8" s="93"/>
      <c r="I8" s="93"/>
    </row>
    <row r="9" spans="1:9" x14ac:dyDescent="0.2">
      <c r="A9" s="93" t="s">
        <v>4952</v>
      </c>
      <c r="B9" s="93"/>
      <c r="C9" s="93"/>
      <c r="D9" s="93"/>
      <c r="E9" s="93"/>
      <c r="F9" s="93"/>
      <c r="G9" s="93"/>
      <c r="H9" s="93"/>
      <c r="I9" s="93"/>
    </row>
    <row r="10" spans="1:9" x14ac:dyDescent="0.2">
      <c r="A10" s="93" t="s">
        <v>334</v>
      </c>
      <c r="B10" s="93"/>
      <c r="C10" s="93"/>
      <c r="D10" s="93"/>
      <c r="E10" s="93"/>
      <c r="F10" s="93"/>
      <c r="G10" s="93"/>
      <c r="H10" s="93"/>
      <c r="I10" s="93"/>
    </row>
    <row r="11" spans="1:9" x14ac:dyDescent="0.2">
      <c r="A11" s="93" t="s">
        <v>287</v>
      </c>
      <c r="B11" s="93"/>
      <c r="C11" s="93"/>
      <c r="D11" s="93"/>
      <c r="E11" s="93"/>
      <c r="F11" s="93"/>
      <c r="G11" s="93"/>
      <c r="H11" s="93"/>
      <c r="I11" s="93"/>
    </row>
    <row r="12" spans="1:9" x14ac:dyDescent="0.2">
      <c r="A12" s="93" t="s">
        <v>2630</v>
      </c>
      <c r="B12" s="93"/>
      <c r="C12" s="93"/>
      <c r="D12" s="93"/>
      <c r="E12" s="93"/>
      <c r="F12" s="93"/>
      <c r="G12" s="93"/>
      <c r="H12" s="93"/>
      <c r="I12" s="93"/>
    </row>
    <row r="13" spans="1:9" x14ac:dyDescent="0.2">
      <c r="A13" s="93" t="s">
        <v>288</v>
      </c>
      <c r="B13" s="93"/>
      <c r="C13" s="93"/>
      <c r="D13" s="93"/>
      <c r="E13" s="93"/>
      <c r="F13" s="93"/>
      <c r="G13" s="93"/>
      <c r="H13" s="93"/>
      <c r="I13" s="93"/>
    </row>
    <row r="14" spans="1:9" x14ac:dyDescent="0.2">
      <c r="A14" s="93"/>
      <c r="B14" s="93"/>
      <c r="C14" s="93"/>
      <c r="D14" s="93"/>
      <c r="E14" s="93"/>
      <c r="F14" s="93"/>
      <c r="G14" s="93"/>
      <c r="H14" s="93"/>
      <c r="I14" s="93"/>
    </row>
    <row r="15" spans="1:9" x14ac:dyDescent="0.2">
      <c r="A15" s="93" t="s">
        <v>2632</v>
      </c>
      <c r="B15" s="93"/>
      <c r="C15" s="93"/>
      <c r="D15" s="93"/>
      <c r="E15" s="93"/>
      <c r="F15" s="93"/>
      <c r="G15" s="93"/>
      <c r="H15" s="93"/>
      <c r="I15" s="93"/>
    </row>
    <row r="16" spans="1:9" x14ac:dyDescent="0.2">
      <c r="A16" s="93" t="s">
        <v>2633</v>
      </c>
      <c r="B16" s="93"/>
      <c r="C16" s="93"/>
      <c r="D16" s="93"/>
      <c r="E16" s="93"/>
      <c r="F16" s="93"/>
      <c r="G16" s="93"/>
      <c r="H16" s="93"/>
      <c r="I16" s="93"/>
    </row>
    <row r="17" spans="1:9" x14ac:dyDescent="0.2">
      <c r="A17" s="93" t="s">
        <v>2631</v>
      </c>
      <c r="B17" s="93"/>
      <c r="C17" s="93"/>
      <c r="D17" s="93"/>
      <c r="E17" s="93"/>
      <c r="F17" s="93"/>
      <c r="G17" s="93"/>
      <c r="H17" s="93"/>
      <c r="I17" s="93"/>
    </row>
    <row r="18" spans="1:9" x14ac:dyDescent="0.2">
      <c r="A18" s="93"/>
      <c r="B18" s="93"/>
      <c r="C18" s="93"/>
      <c r="D18" s="93"/>
      <c r="E18" s="93"/>
      <c r="F18" s="93"/>
      <c r="G18" s="93"/>
      <c r="H18" s="93"/>
      <c r="I18" s="93"/>
    </row>
    <row r="19" spans="1:9" x14ac:dyDescent="0.2">
      <c r="A19" s="93" t="s">
        <v>280</v>
      </c>
      <c r="B19" s="93"/>
      <c r="C19" s="93"/>
      <c r="D19" s="93"/>
      <c r="E19" s="93"/>
      <c r="F19" s="93"/>
      <c r="G19" s="93"/>
      <c r="H19" s="93"/>
      <c r="I19" s="93"/>
    </row>
    <row r="20" spans="1:9" x14ac:dyDescent="0.2">
      <c r="A20" s="93" t="s">
        <v>279</v>
      </c>
      <c r="B20" s="93"/>
      <c r="C20" s="93"/>
      <c r="D20" s="93"/>
      <c r="E20" s="93"/>
      <c r="F20" s="93"/>
      <c r="G20" s="93"/>
      <c r="H20" s="93"/>
      <c r="I20" s="93"/>
    </row>
    <row r="21" spans="1:9" x14ac:dyDescent="0.2">
      <c r="A21" s="93" t="s">
        <v>278</v>
      </c>
      <c r="B21" s="93"/>
      <c r="C21" s="93"/>
      <c r="D21" s="93"/>
      <c r="E21" s="93"/>
      <c r="F21" s="93"/>
      <c r="G21" s="93"/>
      <c r="H21" s="93"/>
      <c r="I21" s="93"/>
    </row>
    <row r="22" spans="1:9" x14ac:dyDescent="0.2">
      <c r="A22" s="61" t="s">
        <v>277</v>
      </c>
    </row>
    <row r="24" spans="1:9" x14ac:dyDescent="0.2">
      <c r="A24" s="75" t="s">
        <v>338</v>
      </c>
    </row>
    <row r="25" spans="1:9" x14ac:dyDescent="0.2">
      <c r="A25" s="61" t="s">
        <v>339</v>
      </c>
    </row>
    <row r="26" spans="1:9" x14ac:dyDescent="0.2">
      <c r="A26" s="61" t="s">
        <v>340</v>
      </c>
    </row>
    <row r="27" spans="1:9" x14ac:dyDescent="0.2">
      <c r="A27" s="61" t="s">
        <v>341</v>
      </c>
    </row>
    <row r="28" spans="1:9" x14ac:dyDescent="0.2">
      <c r="A28" s="61" t="s">
        <v>342</v>
      </c>
    </row>
    <row r="29" spans="1:9" x14ac:dyDescent="0.2">
      <c r="A29" s="61" t="s">
        <v>4948</v>
      </c>
    </row>
    <row r="30" spans="1:9" x14ac:dyDescent="0.2">
      <c r="A30" s="61" t="s">
        <v>4950</v>
      </c>
    </row>
    <row r="31" spans="1:9" x14ac:dyDescent="0.2">
      <c r="A31" s="61" t="s">
        <v>4949</v>
      </c>
    </row>
    <row r="32" spans="1:9" x14ac:dyDescent="0.2">
      <c r="A32" s="61" t="s">
        <v>343</v>
      </c>
    </row>
    <row r="33" spans="1:1" x14ac:dyDescent="0.2">
      <c r="A33" s="61" t="s">
        <v>344</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G41"/>
  <sheetViews>
    <sheetView zoomScaleNormal="100" workbookViewId="0">
      <selection activeCell="B32" sqref="B32"/>
    </sheetView>
  </sheetViews>
  <sheetFormatPr defaultColWidth="9.140625" defaultRowHeight="12.75" x14ac:dyDescent="0.2"/>
  <cols>
    <col min="1" max="2" width="9.140625" style="87"/>
    <col min="3" max="3" width="25.7109375" style="87" customWidth="1"/>
    <col min="4" max="5" width="12.85546875" style="87" customWidth="1"/>
    <col min="6" max="6" width="9.140625" style="87" customWidth="1"/>
    <col min="7" max="16384" width="9.140625" style="87"/>
  </cols>
  <sheetData>
    <row r="1" spans="1:7" x14ac:dyDescent="0.2">
      <c r="C1" s="95"/>
      <c r="D1" s="95"/>
      <c r="E1" s="95"/>
      <c r="F1" s="95"/>
      <c r="G1" s="202" t="s">
        <v>294</v>
      </c>
    </row>
    <row r="2" spans="1:7" x14ac:dyDescent="0.2">
      <c r="C2" s="95"/>
      <c r="D2" s="95"/>
      <c r="E2" s="95"/>
      <c r="F2" s="95"/>
      <c r="G2" s="202" t="s">
        <v>31</v>
      </c>
    </row>
    <row r="3" spans="1:7" x14ac:dyDescent="0.2">
      <c r="A3" s="88" t="s">
        <v>0</v>
      </c>
      <c r="B3" s="203"/>
      <c r="C3" s="203"/>
      <c r="D3" s="88"/>
      <c r="E3" s="88"/>
      <c r="F3" s="88"/>
      <c r="G3" s="203"/>
    </row>
    <row r="4" spans="1:7" x14ac:dyDescent="0.2">
      <c r="A4" s="16" t="s">
        <v>2642</v>
      </c>
      <c r="B4" s="203"/>
      <c r="C4" s="203"/>
      <c r="D4" s="88"/>
      <c r="E4" s="88"/>
      <c r="F4" s="88"/>
      <c r="G4" s="203"/>
    </row>
    <row r="5" spans="1:7" x14ac:dyDescent="0.2">
      <c r="A5" s="88" t="s">
        <v>58</v>
      </c>
      <c r="B5" s="203"/>
      <c r="C5" s="203"/>
      <c r="D5" s="88"/>
      <c r="E5" s="88"/>
      <c r="F5" s="88"/>
      <c r="G5" s="203"/>
    </row>
    <row r="6" spans="1:7" x14ac:dyDescent="0.2">
      <c r="C6" s="88"/>
      <c r="D6" s="88"/>
      <c r="E6" s="88"/>
      <c r="F6" s="88"/>
    </row>
    <row r="7" spans="1:7" x14ac:dyDescent="0.2">
      <c r="C7" s="120" t="s">
        <v>47</v>
      </c>
      <c r="D7" s="120" t="s">
        <v>48</v>
      </c>
      <c r="E7" s="120" t="s">
        <v>49</v>
      </c>
      <c r="F7" s="170"/>
    </row>
    <row r="8" spans="1:7" x14ac:dyDescent="0.2">
      <c r="C8" s="62" t="s">
        <v>5093</v>
      </c>
      <c r="D8" s="204">
        <v>1</v>
      </c>
      <c r="E8" s="205">
        <f t="shared" ref="E8:E33" si="0">D8/SUM(D$8:D$33)</f>
        <v>3.6889751289296806E-6</v>
      </c>
      <c r="F8" s="206"/>
    </row>
    <row r="9" spans="1:7" x14ac:dyDescent="0.2">
      <c r="C9" s="62" t="s">
        <v>5094</v>
      </c>
      <c r="D9" s="204">
        <v>559</v>
      </c>
      <c r="E9" s="205">
        <f t="shared" si="0"/>
        <v>2.0621370970716917E-3</v>
      </c>
      <c r="F9" s="206"/>
    </row>
    <row r="10" spans="1:7" x14ac:dyDescent="0.2">
      <c r="C10" s="62" t="s">
        <v>345</v>
      </c>
      <c r="D10" s="204">
        <v>839</v>
      </c>
      <c r="E10" s="205">
        <f t="shared" si="0"/>
        <v>3.0950501331720023E-3</v>
      </c>
      <c r="F10" s="206"/>
    </row>
    <row r="11" spans="1:7" x14ac:dyDescent="0.2">
      <c r="C11" s="62" t="s">
        <v>346</v>
      </c>
      <c r="D11" s="204">
        <v>1457</v>
      </c>
      <c r="E11" s="205">
        <f t="shared" si="0"/>
        <v>5.3748367628505449E-3</v>
      </c>
      <c r="F11" s="206"/>
    </row>
    <row r="12" spans="1:7" x14ac:dyDescent="0.2">
      <c r="C12" s="62" t="s">
        <v>347</v>
      </c>
      <c r="D12" s="204">
        <v>3908</v>
      </c>
      <c r="E12" s="205">
        <f t="shared" si="0"/>
        <v>1.4416514803857193E-2</v>
      </c>
      <c r="F12" s="206"/>
    </row>
    <row r="13" spans="1:7" x14ac:dyDescent="0.2">
      <c r="C13" s="62" t="s">
        <v>204</v>
      </c>
      <c r="D13" s="204">
        <v>33528</v>
      </c>
      <c r="E13" s="205">
        <f t="shared" si="0"/>
        <v>0.12368395812275433</v>
      </c>
      <c r="F13" s="206"/>
    </row>
    <row r="14" spans="1:7" x14ac:dyDescent="0.2">
      <c r="C14" s="62" t="s">
        <v>50</v>
      </c>
      <c r="D14" s="204">
        <v>75352</v>
      </c>
      <c r="E14" s="205">
        <f t="shared" si="0"/>
        <v>0.27797165391510931</v>
      </c>
      <c r="F14" s="206"/>
    </row>
    <row r="15" spans="1:7" x14ac:dyDescent="0.2">
      <c r="C15" s="62" t="s">
        <v>51</v>
      </c>
      <c r="D15" s="204">
        <v>46159</v>
      </c>
      <c r="E15" s="205">
        <f t="shared" si="0"/>
        <v>0.17027940297626512</v>
      </c>
      <c r="F15" s="206"/>
    </row>
    <row r="16" spans="1:7" x14ac:dyDescent="0.2">
      <c r="C16" s="62" t="s">
        <v>52</v>
      </c>
      <c r="D16" s="204">
        <v>43742</v>
      </c>
      <c r="E16" s="205">
        <f t="shared" si="0"/>
        <v>0.16136315008964208</v>
      </c>
      <c r="F16" s="206"/>
    </row>
    <row r="17" spans="3:6" x14ac:dyDescent="0.2">
      <c r="C17" s="62" t="s">
        <v>53</v>
      </c>
      <c r="D17" s="204">
        <v>23061</v>
      </c>
      <c r="E17" s="205">
        <f t="shared" si="0"/>
        <v>8.5071455448247374E-2</v>
      </c>
      <c r="F17" s="206"/>
    </row>
    <row r="18" spans="3:6" x14ac:dyDescent="0.2">
      <c r="C18" s="62" t="s">
        <v>194</v>
      </c>
      <c r="D18" s="204">
        <v>15609</v>
      </c>
      <c r="E18" s="205">
        <f t="shared" si="0"/>
        <v>5.7581212787463386E-2</v>
      </c>
      <c r="F18" s="206"/>
    </row>
    <row r="19" spans="3:6" x14ac:dyDescent="0.2">
      <c r="C19" s="62" t="s">
        <v>205</v>
      </c>
      <c r="D19" s="204">
        <v>6837</v>
      </c>
      <c r="E19" s="205">
        <f t="shared" si="0"/>
        <v>2.5221522956492229E-2</v>
      </c>
      <c r="F19" s="206"/>
    </row>
    <row r="20" spans="3:6" x14ac:dyDescent="0.2">
      <c r="C20" s="62" t="s">
        <v>206</v>
      </c>
      <c r="D20" s="204">
        <v>5156</v>
      </c>
      <c r="E20" s="205">
        <f t="shared" si="0"/>
        <v>1.9020355764761434E-2</v>
      </c>
      <c r="F20" s="206"/>
    </row>
    <row r="21" spans="3:6" x14ac:dyDescent="0.2">
      <c r="C21" s="62" t="s">
        <v>207</v>
      </c>
      <c r="D21" s="204">
        <v>2991</v>
      </c>
      <c r="E21" s="205">
        <f t="shared" si="0"/>
        <v>1.1033724610628674E-2</v>
      </c>
      <c r="F21" s="206"/>
    </row>
    <row r="22" spans="3:6" x14ac:dyDescent="0.2">
      <c r="C22" s="62" t="s">
        <v>290</v>
      </c>
      <c r="D22" s="204">
        <v>2446</v>
      </c>
      <c r="E22" s="205">
        <f t="shared" si="0"/>
        <v>9.0232331653619987E-3</v>
      </c>
      <c r="F22" s="206"/>
    </row>
    <row r="23" spans="3:6" x14ac:dyDescent="0.2">
      <c r="C23" s="62" t="s">
        <v>291</v>
      </c>
      <c r="D23" s="204">
        <v>2575</v>
      </c>
      <c r="E23" s="205">
        <f t="shared" si="0"/>
        <v>9.4991109569939284E-3</v>
      </c>
      <c r="F23" s="206"/>
    </row>
    <row r="24" spans="3:6" x14ac:dyDescent="0.2">
      <c r="C24" s="62" t="s">
        <v>292</v>
      </c>
      <c r="D24" s="204">
        <v>1762</v>
      </c>
      <c r="E24" s="205">
        <f t="shared" si="0"/>
        <v>6.4999741771740978E-3</v>
      </c>
      <c r="F24" s="206"/>
    </row>
    <row r="25" spans="3:6" x14ac:dyDescent="0.2">
      <c r="C25" s="62" t="s">
        <v>348</v>
      </c>
      <c r="D25" s="204">
        <v>702</v>
      </c>
      <c r="E25" s="205">
        <f t="shared" si="0"/>
        <v>2.5896605405086358E-3</v>
      </c>
      <c r="F25" s="206"/>
    </row>
    <row r="26" spans="3:6" x14ac:dyDescent="0.2">
      <c r="C26" s="62" t="s">
        <v>349</v>
      </c>
      <c r="D26" s="204">
        <v>698</v>
      </c>
      <c r="E26" s="205">
        <f t="shared" si="0"/>
        <v>2.574904639992917E-3</v>
      </c>
      <c r="F26" s="206"/>
    </row>
    <row r="27" spans="3:6" x14ac:dyDescent="0.2">
      <c r="C27" s="62" t="s">
        <v>350</v>
      </c>
      <c r="D27" s="204">
        <v>693</v>
      </c>
      <c r="E27" s="205">
        <f t="shared" si="0"/>
        <v>2.5564597643482688E-3</v>
      </c>
      <c r="F27" s="206"/>
    </row>
    <row r="28" spans="3:6" x14ac:dyDescent="0.2">
      <c r="C28" s="62" t="s">
        <v>351</v>
      </c>
      <c r="D28" s="204">
        <v>548</v>
      </c>
      <c r="E28" s="205">
        <f t="shared" si="0"/>
        <v>2.0215583706534651E-3</v>
      </c>
      <c r="F28" s="206"/>
    </row>
    <row r="29" spans="3:6" x14ac:dyDescent="0.2">
      <c r="C29" s="62" t="s">
        <v>352</v>
      </c>
      <c r="D29" s="204">
        <v>130</v>
      </c>
      <c r="E29" s="205">
        <f t="shared" si="0"/>
        <v>4.7956676676085848E-4</v>
      </c>
      <c r="F29" s="206"/>
    </row>
    <row r="30" spans="3:6" x14ac:dyDescent="0.2">
      <c r="C30" s="62" t="s">
        <v>353</v>
      </c>
      <c r="D30" s="204">
        <v>285</v>
      </c>
      <c r="E30" s="205">
        <f t="shared" si="0"/>
        <v>1.051357911744959E-3</v>
      </c>
      <c r="F30" s="206"/>
    </row>
    <row r="31" spans="3:6" x14ac:dyDescent="0.2">
      <c r="C31" s="62" t="s">
        <v>354</v>
      </c>
      <c r="D31" s="204">
        <v>439</v>
      </c>
      <c r="E31" s="205">
        <f t="shared" si="0"/>
        <v>1.6194600816001299E-3</v>
      </c>
      <c r="F31" s="206"/>
    </row>
    <row r="32" spans="3:6" x14ac:dyDescent="0.2">
      <c r="C32" s="62" t="s">
        <v>355</v>
      </c>
      <c r="D32" s="204">
        <v>527</v>
      </c>
      <c r="E32" s="205">
        <f t="shared" si="0"/>
        <v>1.9440898929459418E-3</v>
      </c>
      <c r="F32" s="206"/>
    </row>
    <row r="33" spans="3:6" x14ac:dyDescent="0.2">
      <c r="C33" s="83" t="s">
        <v>356</v>
      </c>
      <c r="D33" s="207">
        <v>1074</v>
      </c>
      <c r="E33" s="208">
        <f t="shared" si="0"/>
        <v>3.9619592884704768E-3</v>
      </c>
      <c r="F33" s="206"/>
    </row>
    <row r="34" spans="3:6" x14ac:dyDescent="0.2">
      <c r="C34" s="94"/>
      <c r="D34" s="94"/>
      <c r="E34" s="94"/>
      <c r="F34" s="94"/>
    </row>
    <row r="35" spans="3:6" x14ac:dyDescent="0.2">
      <c r="C35" s="209" t="s">
        <v>54</v>
      </c>
      <c r="D35" s="334">
        <v>-0.25068870523415976</v>
      </c>
      <c r="E35" s="335"/>
      <c r="F35" s="210"/>
    </row>
    <row r="36" spans="3:6" x14ac:dyDescent="0.2">
      <c r="C36" s="211" t="s">
        <v>55</v>
      </c>
      <c r="D36" s="336">
        <v>0.98682519280205661</v>
      </c>
      <c r="E36" s="337"/>
      <c r="F36" s="210"/>
    </row>
    <row r="38" spans="3:6" x14ac:dyDescent="0.2">
      <c r="C38" s="338" t="s">
        <v>5095</v>
      </c>
      <c r="D38" s="338"/>
      <c r="E38" s="338"/>
    </row>
    <row r="39" spans="3:6" x14ac:dyDescent="0.2">
      <c r="C39" s="338"/>
      <c r="D39" s="338"/>
      <c r="E39" s="338"/>
    </row>
    <row r="40" spans="3:6" x14ac:dyDescent="0.2">
      <c r="C40" s="338"/>
      <c r="D40" s="338"/>
      <c r="E40" s="338"/>
    </row>
    <row r="41" spans="3:6" x14ac:dyDescent="0.2">
      <c r="C41" s="338"/>
      <c r="D41" s="338"/>
      <c r="E41" s="338"/>
    </row>
  </sheetData>
  <mergeCells count="3">
    <mergeCell ref="D35:E35"/>
    <mergeCell ref="D36:E36"/>
    <mergeCell ref="C38:E41"/>
  </mergeCells>
  <printOptions horizontalCentered="1"/>
  <pageMargins left="0" right="0" top="0.5" bottom="0.75" header="0.3" footer="0.3"/>
  <pageSetup scale="90"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K2701"/>
  <sheetViews>
    <sheetView topLeftCell="A2661" zoomScaleNormal="100" workbookViewId="0">
      <selection activeCell="B32" sqref="B32"/>
    </sheetView>
  </sheetViews>
  <sheetFormatPr defaultColWidth="9.140625" defaultRowHeight="12.75" x14ac:dyDescent="0.2"/>
  <cols>
    <col min="1" max="1" width="9.140625" style="6"/>
    <col min="2" max="2" width="14.28515625" style="319" customWidth="1"/>
    <col min="3" max="3" width="14.28515625" style="299" customWidth="1"/>
    <col min="4" max="4" width="14.28515625" style="300" customWidth="1"/>
    <col min="5" max="6" width="14.28515625" style="299" customWidth="1"/>
    <col min="7" max="7" width="9.140625" style="13"/>
    <col min="8" max="9" width="9.140625" style="85"/>
    <col min="10" max="10" width="9.140625" style="86"/>
    <col min="11" max="11" width="9.140625" style="13"/>
    <col min="12" max="16384" width="9.140625" style="87"/>
  </cols>
  <sheetData>
    <row r="1" spans="2:7" x14ac:dyDescent="0.2">
      <c r="G1" s="13" t="s">
        <v>294</v>
      </c>
    </row>
    <row r="2" spans="2:7" x14ac:dyDescent="0.2">
      <c r="G2" s="13" t="s">
        <v>32</v>
      </c>
    </row>
    <row r="3" spans="2:7" x14ac:dyDescent="0.2">
      <c r="B3" s="272" t="s">
        <v>0</v>
      </c>
      <c r="C3" s="301"/>
      <c r="D3" s="302"/>
      <c r="E3" s="303"/>
      <c r="F3" s="303"/>
    </row>
    <row r="4" spans="2:7" x14ac:dyDescent="0.2">
      <c r="B4" s="3" t="s">
        <v>2642</v>
      </c>
      <c r="C4" s="301"/>
      <c r="D4" s="302"/>
      <c r="E4" s="303"/>
      <c r="F4" s="303"/>
    </row>
    <row r="5" spans="2:7" x14ac:dyDescent="0.2">
      <c r="B5" s="320" t="s">
        <v>289</v>
      </c>
      <c r="C5" s="301"/>
      <c r="D5" s="302"/>
      <c r="E5" s="303"/>
      <c r="F5" s="303"/>
    </row>
    <row r="6" spans="2:7" x14ac:dyDescent="0.2">
      <c r="B6" s="272"/>
      <c r="C6" s="84"/>
      <c r="D6" s="84"/>
      <c r="E6" s="84"/>
      <c r="F6" s="84"/>
    </row>
    <row r="7" spans="2:7" x14ac:dyDescent="0.2">
      <c r="B7" s="321"/>
      <c r="C7" s="191" t="s">
        <v>2661</v>
      </c>
      <c r="D7" s="304"/>
      <c r="E7" s="305"/>
      <c r="F7" s="306"/>
    </row>
    <row r="8" spans="2:7" ht="25.5" x14ac:dyDescent="0.2">
      <c r="B8" s="322" t="s">
        <v>295</v>
      </c>
      <c r="C8" s="307" t="s">
        <v>5089</v>
      </c>
      <c r="D8" s="308" t="s">
        <v>5090</v>
      </c>
      <c r="E8" s="309" t="s">
        <v>5091</v>
      </c>
      <c r="F8" s="308" t="s">
        <v>5092</v>
      </c>
    </row>
    <row r="9" spans="2:7" x14ac:dyDescent="0.2">
      <c r="B9" s="323" t="s">
        <v>357</v>
      </c>
      <c r="C9" s="310">
        <v>359</v>
      </c>
      <c r="D9" s="311">
        <v>102.08913649025</v>
      </c>
      <c r="E9" s="312">
        <v>0.19050143720729501</v>
      </c>
      <c r="F9" s="311">
        <v>290</v>
      </c>
    </row>
    <row r="10" spans="2:7" x14ac:dyDescent="0.2">
      <c r="B10" s="324" t="s">
        <v>358</v>
      </c>
      <c r="C10" s="313">
        <v>260</v>
      </c>
      <c r="D10" s="314">
        <v>121.86923076923</v>
      </c>
      <c r="E10" s="315">
        <v>0.22680161479657501</v>
      </c>
      <c r="F10" s="314">
        <v>343</v>
      </c>
    </row>
    <row r="11" spans="2:7" x14ac:dyDescent="0.2">
      <c r="B11" s="324" t="s">
        <v>359</v>
      </c>
      <c r="C11" s="313">
        <v>460</v>
      </c>
      <c r="D11" s="314">
        <v>158.989130434782</v>
      </c>
      <c r="E11" s="315">
        <v>0.254196050898297</v>
      </c>
      <c r="F11" s="314">
        <v>456</v>
      </c>
    </row>
    <row r="12" spans="2:7" x14ac:dyDescent="0.2">
      <c r="B12" s="324" t="s">
        <v>360</v>
      </c>
      <c r="C12" s="313">
        <v>116</v>
      </c>
      <c r="D12" s="314">
        <v>106.827586206896</v>
      </c>
      <c r="E12" s="315">
        <v>8.3046281279738302E-2</v>
      </c>
      <c r="F12" s="314">
        <v>707</v>
      </c>
    </row>
    <row r="13" spans="2:7" x14ac:dyDescent="0.2">
      <c r="B13" s="324" t="s">
        <v>361</v>
      </c>
      <c r="C13" s="313">
        <v>22</v>
      </c>
      <c r="D13" s="314">
        <v>109.72727272727199</v>
      </c>
      <c r="E13" s="315">
        <v>9.0561224489795894E-2</v>
      </c>
      <c r="F13" s="314">
        <v>596</v>
      </c>
    </row>
    <row r="14" spans="2:7" x14ac:dyDescent="0.2">
      <c r="B14" s="324" t="s">
        <v>362</v>
      </c>
      <c r="C14" s="313">
        <v>86</v>
      </c>
      <c r="D14" s="314">
        <v>35.662790697674403</v>
      </c>
      <c r="E14" s="315">
        <v>3.9191883050500899E-2</v>
      </c>
      <c r="F14" s="314">
        <v>240</v>
      </c>
    </row>
    <row r="15" spans="2:7" x14ac:dyDescent="0.2">
      <c r="B15" s="324" t="s">
        <v>363</v>
      </c>
      <c r="C15" s="313">
        <v>180</v>
      </c>
      <c r="D15" s="314">
        <v>109.988888888888</v>
      </c>
      <c r="E15" s="315">
        <v>0.10908950651297</v>
      </c>
      <c r="F15" s="314">
        <v>503</v>
      </c>
    </row>
    <row r="16" spans="2:7" x14ac:dyDescent="0.2">
      <c r="B16" s="324" t="s">
        <v>364</v>
      </c>
      <c r="C16" s="313">
        <v>112</v>
      </c>
      <c r="D16" s="314">
        <v>53.321428571428498</v>
      </c>
      <c r="E16" s="315">
        <v>5.1849729551393997E-2</v>
      </c>
      <c r="F16" s="314">
        <v>163</v>
      </c>
    </row>
    <row r="17" spans="2:6" x14ac:dyDescent="0.2">
      <c r="B17" s="324" t="s">
        <v>365</v>
      </c>
      <c r="C17" s="313">
        <v>0</v>
      </c>
      <c r="D17" s="314">
        <v>0</v>
      </c>
      <c r="E17" s="315">
        <v>0</v>
      </c>
      <c r="F17" s="314">
        <v>0</v>
      </c>
    </row>
    <row r="18" spans="2:6" x14ac:dyDescent="0.2">
      <c r="B18" s="324" t="s">
        <v>366</v>
      </c>
      <c r="C18" s="313">
        <v>410</v>
      </c>
      <c r="D18" s="314">
        <v>113.30487804878</v>
      </c>
      <c r="E18" s="315">
        <v>0.19375140762243101</v>
      </c>
      <c r="F18" s="314">
        <v>362</v>
      </c>
    </row>
    <row r="19" spans="2:6" x14ac:dyDescent="0.2">
      <c r="B19" s="324" t="s">
        <v>367</v>
      </c>
      <c r="C19" s="313">
        <v>33</v>
      </c>
      <c r="D19" s="314">
        <v>89.030303030303003</v>
      </c>
      <c r="E19" s="315">
        <v>0.12854392719635899</v>
      </c>
      <c r="F19" s="314">
        <v>256</v>
      </c>
    </row>
    <row r="20" spans="2:6" x14ac:dyDescent="0.2">
      <c r="B20" s="324" t="s">
        <v>368</v>
      </c>
      <c r="C20" s="313">
        <v>0</v>
      </c>
      <c r="D20" s="314">
        <v>0</v>
      </c>
      <c r="E20" s="315">
        <v>0</v>
      </c>
      <c r="F20" s="314">
        <v>0</v>
      </c>
    </row>
    <row r="21" spans="2:6" x14ac:dyDescent="0.2">
      <c r="B21" s="324" t="s">
        <v>369</v>
      </c>
      <c r="C21" s="313">
        <v>0</v>
      </c>
      <c r="D21" s="314">
        <v>0</v>
      </c>
      <c r="E21" s="315">
        <v>0</v>
      </c>
      <c r="F21" s="314">
        <v>0</v>
      </c>
    </row>
    <row r="22" spans="2:6" x14ac:dyDescent="0.2">
      <c r="B22" s="324" t="s">
        <v>370</v>
      </c>
      <c r="C22" s="313">
        <v>14</v>
      </c>
      <c r="D22" s="314">
        <v>30</v>
      </c>
      <c r="E22" s="315">
        <v>3.1912468657396803E-2</v>
      </c>
      <c r="F22" s="314">
        <v>87</v>
      </c>
    </row>
    <row r="23" spans="2:6" x14ac:dyDescent="0.2">
      <c r="B23" s="324" t="s">
        <v>371</v>
      </c>
      <c r="C23" s="313">
        <v>232</v>
      </c>
      <c r="D23" s="314">
        <v>77.198275862068897</v>
      </c>
      <c r="E23" s="315">
        <v>0.110048787681417</v>
      </c>
      <c r="F23" s="314">
        <v>209</v>
      </c>
    </row>
    <row r="24" spans="2:6" x14ac:dyDescent="0.2">
      <c r="B24" s="324" t="s">
        <v>372</v>
      </c>
      <c r="C24" s="313">
        <v>3</v>
      </c>
      <c r="D24" s="314">
        <v>109</v>
      </c>
      <c r="E24" s="315">
        <v>8.5067637877211194E-2</v>
      </c>
      <c r="F24" s="314">
        <v>150</v>
      </c>
    </row>
    <row r="25" spans="2:6" x14ac:dyDescent="0.2">
      <c r="B25" s="324" t="s">
        <v>373</v>
      </c>
      <c r="C25" s="313">
        <v>230</v>
      </c>
      <c r="D25" s="314">
        <v>113.647826086956</v>
      </c>
      <c r="E25" s="315">
        <v>0.14803089852643</v>
      </c>
      <c r="F25" s="314">
        <v>488</v>
      </c>
    </row>
    <row r="26" spans="2:6" x14ac:dyDescent="0.2">
      <c r="B26" s="324" t="s">
        <v>374</v>
      </c>
      <c r="C26" s="313">
        <v>301</v>
      </c>
      <c r="D26" s="314">
        <v>160.28239202657801</v>
      </c>
      <c r="E26" s="315">
        <v>0.14152617698912501</v>
      </c>
      <c r="F26" s="314">
        <v>586</v>
      </c>
    </row>
    <row r="27" spans="2:6" x14ac:dyDescent="0.2">
      <c r="B27" s="324" t="s">
        <v>375</v>
      </c>
      <c r="C27" s="313">
        <v>14</v>
      </c>
      <c r="D27" s="314">
        <v>249.07142857142799</v>
      </c>
      <c r="E27" s="315">
        <v>0.108605600024916</v>
      </c>
      <c r="F27" s="314">
        <v>852</v>
      </c>
    </row>
    <row r="28" spans="2:6" x14ac:dyDescent="0.2">
      <c r="B28" s="324" t="s">
        <v>376</v>
      </c>
      <c r="C28" s="313">
        <v>1</v>
      </c>
      <c r="D28" s="314">
        <v>28</v>
      </c>
      <c r="E28" s="315">
        <v>5.8947368421052602E-2</v>
      </c>
      <c r="F28" s="314">
        <v>28</v>
      </c>
    </row>
    <row r="29" spans="2:6" x14ac:dyDescent="0.2">
      <c r="B29" s="324" t="s">
        <v>377</v>
      </c>
      <c r="C29" s="313">
        <v>584</v>
      </c>
      <c r="D29" s="314">
        <v>88.333904109589</v>
      </c>
      <c r="E29" s="315">
        <v>0.18845667691992901</v>
      </c>
      <c r="F29" s="314">
        <v>299</v>
      </c>
    </row>
    <row r="30" spans="2:6" x14ac:dyDescent="0.2">
      <c r="B30" s="324" t="s">
        <v>378</v>
      </c>
      <c r="C30" s="313">
        <v>284</v>
      </c>
      <c r="D30" s="314">
        <v>47.285211267605597</v>
      </c>
      <c r="E30" s="315">
        <v>0.102204835874057</v>
      </c>
      <c r="F30" s="314">
        <v>148</v>
      </c>
    </row>
    <row r="31" spans="2:6" x14ac:dyDescent="0.2">
      <c r="B31" s="324" t="s">
        <v>379</v>
      </c>
      <c r="C31" s="313">
        <v>81</v>
      </c>
      <c r="D31" s="314">
        <v>391.32098765432102</v>
      </c>
      <c r="E31" s="315">
        <v>0.16006645659112001</v>
      </c>
      <c r="F31" s="314">
        <v>1423</v>
      </c>
    </row>
    <row r="32" spans="2:6" x14ac:dyDescent="0.2">
      <c r="B32" s="324" t="s">
        <v>380</v>
      </c>
      <c r="C32" s="313">
        <v>167</v>
      </c>
      <c r="D32" s="314">
        <v>150.88023952095801</v>
      </c>
      <c r="E32" s="315">
        <v>0.14699842482935599</v>
      </c>
      <c r="F32" s="314">
        <v>439</v>
      </c>
    </row>
    <row r="33" spans="2:6" x14ac:dyDescent="0.2">
      <c r="B33" s="324" t="s">
        <v>381</v>
      </c>
      <c r="C33" s="313">
        <v>431</v>
      </c>
      <c r="D33" s="314">
        <v>38.610208816705303</v>
      </c>
      <c r="E33" s="315">
        <v>5.0754407956739203E-2</v>
      </c>
      <c r="F33" s="314">
        <v>166</v>
      </c>
    </row>
    <row r="34" spans="2:6" x14ac:dyDescent="0.2">
      <c r="B34" s="324" t="s">
        <v>382</v>
      </c>
      <c r="C34" s="313">
        <v>220</v>
      </c>
      <c r="D34" s="314">
        <v>28.313636363636299</v>
      </c>
      <c r="E34" s="315">
        <v>2.42687050976357E-2</v>
      </c>
      <c r="F34" s="314">
        <v>128</v>
      </c>
    </row>
    <row r="35" spans="2:6" x14ac:dyDescent="0.2">
      <c r="B35" s="324" t="s">
        <v>383</v>
      </c>
      <c r="C35" s="313">
        <v>36</v>
      </c>
      <c r="D35" s="314">
        <v>47.2777777777777</v>
      </c>
      <c r="E35" s="315">
        <v>4.2965693080554403E-2</v>
      </c>
      <c r="F35" s="314">
        <v>103</v>
      </c>
    </row>
    <row r="36" spans="2:6" x14ac:dyDescent="0.2">
      <c r="B36" s="324" t="s">
        <v>384</v>
      </c>
      <c r="C36" s="313">
        <v>140</v>
      </c>
      <c r="D36" s="314">
        <v>33.764285714285698</v>
      </c>
      <c r="E36" s="315">
        <v>4.5944947708098399E-2</v>
      </c>
      <c r="F36" s="314">
        <v>105</v>
      </c>
    </row>
    <row r="37" spans="2:6" x14ac:dyDescent="0.2">
      <c r="B37" s="324" t="s">
        <v>385</v>
      </c>
      <c r="C37" s="313">
        <v>304</v>
      </c>
      <c r="D37" s="314">
        <v>-0.34868421052631499</v>
      </c>
      <c r="E37" s="315">
        <v>-5.8920313055854602E-4</v>
      </c>
      <c r="F37" s="314">
        <v>39</v>
      </c>
    </row>
    <row r="38" spans="2:6" x14ac:dyDescent="0.2">
      <c r="B38" s="324" t="s">
        <v>386</v>
      </c>
      <c r="C38" s="313">
        <v>306</v>
      </c>
      <c r="D38" s="314">
        <v>-7.2450980392156801</v>
      </c>
      <c r="E38" s="315">
        <v>-1.25705213619482E-2</v>
      </c>
      <c r="F38" s="314">
        <v>85</v>
      </c>
    </row>
    <row r="39" spans="2:6" x14ac:dyDescent="0.2">
      <c r="B39" s="324" t="s">
        <v>387</v>
      </c>
      <c r="C39" s="313">
        <v>260</v>
      </c>
      <c r="D39" s="314">
        <v>38.253846153846098</v>
      </c>
      <c r="E39" s="315">
        <v>7.6252539579100706E-2</v>
      </c>
      <c r="F39" s="314">
        <v>116</v>
      </c>
    </row>
    <row r="40" spans="2:6" x14ac:dyDescent="0.2">
      <c r="B40" s="324" t="s">
        <v>388</v>
      </c>
      <c r="C40" s="313">
        <v>183</v>
      </c>
      <c r="D40" s="314">
        <v>124.704918032786</v>
      </c>
      <c r="E40" s="315">
        <v>0.138009651785822</v>
      </c>
      <c r="F40" s="314">
        <v>367</v>
      </c>
    </row>
    <row r="41" spans="2:6" x14ac:dyDescent="0.2">
      <c r="B41" s="324" t="s">
        <v>389</v>
      </c>
      <c r="C41" s="313">
        <v>169</v>
      </c>
      <c r="D41" s="314">
        <v>222.46745562130101</v>
      </c>
      <c r="E41" s="315">
        <v>0.13953755938242199</v>
      </c>
      <c r="F41" s="314">
        <v>702</v>
      </c>
    </row>
    <row r="42" spans="2:6" x14ac:dyDescent="0.2">
      <c r="B42" s="324" t="s">
        <v>390</v>
      </c>
      <c r="C42" s="313">
        <v>111</v>
      </c>
      <c r="D42" s="314">
        <v>237.819819819819</v>
      </c>
      <c r="E42" s="315">
        <v>0.12641691050058099</v>
      </c>
      <c r="F42" s="314">
        <v>747</v>
      </c>
    </row>
    <row r="43" spans="2:6" x14ac:dyDescent="0.2">
      <c r="B43" s="324" t="s">
        <v>391</v>
      </c>
      <c r="C43" s="313">
        <v>239</v>
      </c>
      <c r="D43" s="314">
        <v>123.64016736401599</v>
      </c>
      <c r="E43" s="315">
        <v>0.177063796894942</v>
      </c>
      <c r="F43" s="314">
        <v>446</v>
      </c>
    </row>
    <row r="44" spans="2:6" x14ac:dyDescent="0.2">
      <c r="B44" s="324" t="s">
        <v>392</v>
      </c>
      <c r="C44" s="313">
        <v>82</v>
      </c>
      <c r="D44" s="314">
        <v>57.390243902439003</v>
      </c>
      <c r="E44" s="315">
        <v>5.3735569841396803E-2</v>
      </c>
      <c r="F44" s="314">
        <v>163</v>
      </c>
    </row>
    <row r="45" spans="2:6" x14ac:dyDescent="0.2">
      <c r="B45" s="324" t="s">
        <v>393</v>
      </c>
      <c r="C45" s="313">
        <v>341</v>
      </c>
      <c r="D45" s="314">
        <v>27.865102639296101</v>
      </c>
      <c r="E45" s="315">
        <v>3.2955522876723702E-2</v>
      </c>
      <c r="F45" s="314">
        <v>220</v>
      </c>
    </row>
    <row r="46" spans="2:6" x14ac:dyDescent="0.2">
      <c r="B46" s="324" t="s">
        <v>394</v>
      </c>
      <c r="C46" s="313">
        <v>109</v>
      </c>
      <c r="D46" s="314">
        <v>78.669724770642205</v>
      </c>
      <c r="E46" s="315">
        <v>0.177290301238447</v>
      </c>
      <c r="F46" s="314">
        <v>192</v>
      </c>
    </row>
    <row r="47" spans="2:6" x14ac:dyDescent="0.2">
      <c r="B47" s="324" t="s">
        <v>395</v>
      </c>
      <c r="C47" s="313">
        <v>276</v>
      </c>
      <c r="D47" s="314">
        <v>47.311594202898497</v>
      </c>
      <c r="E47" s="315">
        <v>6.4006352598634297E-2</v>
      </c>
      <c r="F47" s="314">
        <v>175</v>
      </c>
    </row>
    <row r="48" spans="2:6" x14ac:dyDescent="0.2">
      <c r="B48" s="324" t="s">
        <v>396</v>
      </c>
      <c r="C48" s="313">
        <v>481</v>
      </c>
      <c r="D48" s="314">
        <v>60.3097713097713</v>
      </c>
      <c r="E48" s="315">
        <v>9.9004122754327406E-2</v>
      </c>
      <c r="F48" s="314">
        <v>268</v>
      </c>
    </row>
    <row r="49" spans="2:7" x14ac:dyDescent="0.2">
      <c r="B49" s="324" t="s">
        <v>397</v>
      </c>
      <c r="C49" s="313">
        <v>279</v>
      </c>
      <c r="D49" s="314">
        <v>116.419354838709</v>
      </c>
      <c r="E49" s="315">
        <v>0.15651381982190299</v>
      </c>
      <c r="F49" s="314">
        <v>356</v>
      </c>
    </row>
    <row r="50" spans="2:7" x14ac:dyDescent="0.2">
      <c r="B50" s="324" t="s">
        <v>398</v>
      </c>
      <c r="C50" s="313">
        <v>604</v>
      </c>
      <c r="D50" s="314">
        <v>153.46854304635701</v>
      </c>
      <c r="E50" s="315">
        <v>0.26522098649217002</v>
      </c>
      <c r="F50" s="314">
        <v>438</v>
      </c>
    </row>
    <row r="51" spans="2:7" x14ac:dyDescent="0.2">
      <c r="B51" s="324" t="s">
        <v>399</v>
      </c>
      <c r="C51" s="313">
        <v>393</v>
      </c>
      <c r="D51" s="314">
        <v>85.229007633587699</v>
      </c>
      <c r="E51" s="315">
        <v>9.6935792879509597E-2</v>
      </c>
      <c r="F51" s="314">
        <v>240</v>
      </c>
    </row>
    <row r="52" spans="2:7" x14ac:dyDescent="0.2">
      <c r="B52" s="324" t="s">
        <v>400</v>
      </c>
      <c r="C52" s="313">
        <v>232</v>
      </c>
      <c r="D52" s="314">
        <v>15.0215517241379</v>
      </c>
      <c r="E52" s="315">
        <v>8.1572177918634008E-3</v>
      </c>
      <c r="F52" s="314">
        <v>88</v>
      </c>
    </row>
    <row r="53" spans="2:7" x14ac:dyDescent="0.2">
      <c r="B53" s="324" t="s">
        <v>401</v>
      </c>
      <c r="C53" s="313">
        <v>347</v>
      </c>
      <c r="D53" s="314">
        <v>147.613832853025</v>
      </c>
      <c r="E53" s="315">
        <v>0.23218454369495301</v>
      </c>
      <c r="F53" s="314">
        <v>374</v>
      </c>
    </row>
    <row r="54" spans="2:7" x14ac:dyDescent="0.2">
      <c r="B54" s="324" t="s">
        <v>402</v>
      </c>
      <c r="C54" s="313">
        <v>191</v>
      </c>
      <c r="D54" s="314">
        <v>258.28795811518302</v>
      </c>
      <c r="E54" s="315">
        <v>0.14960001940770101</v>
      </c>
      <c r="F54" s="314">
        <v>769</v>
      </c>
    </row>
    <row r="55" spans="2:7" x14ac:dyDescent="0.2">
      <c r="B55" s="324" t="s">
        <v>403</v>
      </c>
      <c r="C55" s="313">
        <v>224</v>
      </c>
      <c r="D55" s="314">
        <v>303.64732142857099</v>
      </c>
      <c r="E55" s="315">
        <v>0.100933700165311</v>
      </c>
      <c r="F55" s="314">
        <v>1354</v>
      </c>
    </row>
    <row r="56" spans="2:7" x14ac:dyDescent="0.2">
      <c r="B56" s="325" t="s">
        <v>404</v>
      </c>
      <c r="C56" s="316">
        <v>0</v>
      </c>
      <c r="D56" s="317">
        <v>0</v>
      </c>
      <c r="E56" s="318">
        <v>0</v>
      </c>
      <c r="F56" s="317">
        <v>0</v>
      </c>
    </row>
    <row r="58" spans="2:7" x14ac:dyDescent="0.2">
      <c r="G58" s="13" t="s">
        <v>294</v>
      </c>
    </row>
    <row r="59" spans="2:7" x14ac:dyDescent="0.2">
      <c r="G59" s="13" t="s">
        <v>33</v>
      </c>
    </row>
    <row r="60" spans="2:7" x14ac:dyDescent="0.2">
      <c r="B60" s="272" t="s">
        <v>0</v>
      </c>
      <c r="C60" s="301"/>
      <c r="D60" s="302"/>
      <c r="E60" s="303"/>
      <c r="F60" s="303"/>
    </row>
    <row r="61" spans="2:7" x14ac:dyDescent="0.2">
      <c r="B61" s="272" t="s">
        <v>2642</v>
      </c>
      <c r="C61" s="301"/>
      <c r="D61" s="302"/>
      <c r="E61" s="303"/>
      <c r="F61" s="303"/>
    </row>
    <row r="62" spans="2:7" x14ac:dyDescent="0.2">
      <c r="B62" s="320" t="s">
        <v>289</v>
      </c>
      <c r="C62" s="301"/>
      <c r="D62" s="302"/>
      <c r="E62" s="303"/>
      <c r="F62" s="303"/>
    </row>
    <row r="63" spans="2:7" x14ac:dyDescent="0.2">
      <c r="B63" s="272"/>
      <c r="C63" s="84"/>
      <c r="D63" s="84"/>
      <c r="E63" s="84"/>
      <c r="F63" s="84"/>
    </row>
    <row r="64" spans="2:7" x14ac:dyDescent="0.2">
      <c r="B64" s="321"/>
      <c r="C64" s="191" t="s">
        <v>2661</v>
      </c>
      <c r="D64" s="304"/>
      <c r="E64" s="305"/>
      <c r="F64" s="306"/>
    </row>
    <row r="65" spans="2:6" ht="25.5" x14ac:dyDescent="0.2">
      <c r="B65" s="322" t="s">
        <v>295</v>
      </c>
      <c r="C65" s="307" t="s">
        <v>5089</v>
      </c>
      <c r="D65" s="308" t="s">
        <v>5090</v>
      </c>
      <c r="E65" s="309" t="s">
        <v>5091</v>
      </c>
      <c r="F65" s="308" t="s">
        <v>5092</v>
      </c>
    </row>
    <row r="66" spans="2:6" x14ac:dyDescent="0.2">
      <c r="B66" s="323" t="s">
        <v>405</v>
      </c>
      <c r="C66" s="310">
        <v>0</v>
      </c>
      <c r="D66" s="311">
        <v>0</v>
      </c>
      <c r="E66" s="312">
        <v>0</v>
      </c>
      <c r="F66" s="311">
        <v>0</v>
      </c>
    </row>
    <row r="67" spans="2:6" x14ac:dyDescent="0.2">
      <c r="B67" s="324" t="s">
        <v>406</v>
      </c>
      <c r="C67" s="313">
        <v>0</v>
      </c>
      <c r="D67" s="314">
        <v>0</v>
      </c>
      <c r="E67" s="315">
        <v>0</v>
      </c>
      <c r="F67" s="314">
        <v>0</v>
      </c>
    </row>
    <row r="68" spans="2:6" x14ac:dyDescent="0.2">
      <c r="B68" s="324" t="s">
        <v>407</v>
      </c>
      <c r="C68" s="313">
        <v>36</v>
      </c>
      <c r="D68" s="314">
        <v>-205.416666666666</v>
      </c>
      <c r="E68" s="315">
        <v>-0.13079467270379699</v>
      </c>
      <c r="F68" s="314">
        <v>83</v>
      </c>
    </row>
    <row r="69" spans="2:6" x14ac:dyDescent="0.2">
      <c r="B69" s="324" t="s">
        <v>408</v>
      </c>
      <c r="C69" s="313">
        <v>14</v>
      </c>
      <c r="D69" s="314">
        <v>60.785714285714199</v>
      </c>
      <c r="E69" s="315">
        <v>5.9307268799219499E-2</v>
      </c>
      <c r="F69" s="314">
        <v>217</v>
      </c>
    </row>
    <row r="70" spans="2:6" x14ac:dyDescent="0.2">
      <c r="B70" s="324" t="s">
        <v>409</v>
      </c>
      <c r="C70" s="313">
        <v>13</v>
      </c>
      <c r="D70" s="314">
        <v>49.076923076923002</v>
      </c>
      <c r="E70" s="315">
        <v>0.105003291639236</v>
      </c>
      <c r="F70" s="314">
        <v>74</v>
      </c>
    </row>
    <row r="71" spans="2:6" x14ac:dyDescent="0.2">
      <c r="B71" s="324" t="s">
        <v>410</v>
      </c>
      <c r="C71" s="313">
        <v>183</v>
      </c>
      <c r="D71" s="314">
        <v>149.19672131147499</v>
      </c>
      <c r="E71" s="315">
        <v>0.269220529507469</v>
      </c>
      <c r="F71" s="314">
        <v>333</v>
      </c>
    </row>
    <row r="72" spans="2:6" x14ac:dyDescent="0.2">
      <c r="B72" s="324" t="s">
        <v>411</v>
      </c>
      <c r="C72" s="313">
        <v>0</v>
      </c>
      <c r="D72" s="314">
        <v>0</v>
      </c>
      <c r="E72" s="315">
        <v>0</v>
      </c>
      <c r="F72" s="314">
        <v>0</v>
      </c>
    </row>
    <row r="73" spans="2:6" x14ac:dyDescent="0.2">
      <c r="B73" s="324" t="s">
        <v>412</v>
      </c>
      <c r="C73" s="313">
        <v>177</v>
      </c>
      <c r="D73" s="314">
        <v>165.15254237288099</v>
      </c>
      <c r="E73" s="315">
        <v>0.24618286859635599</v>
      </c>
      <c r="F73" s="314">
        <v>329</v>
      </c>
    </row>
    <row r="74" spans="2:6" x14ac:dyDescent="0.2">
      <c r="B74" s="324" t="s">
        <v>413</v>
      </c>
      <c r="C74" s="313">
        <v>196</v>
      </c>
      <c r="D74" s="314">
        <v>121.96938775510201</v>
      </c>
      <c r="E74" s="315">
        <v>0.166762001757886</v>
      </c>
      <c r="F74" s="314">
        <v>388</v>
      </c>
    </row>
    <row r="75" spans="2:6" x14ac:dyDescent="0.2">
      <c r="B75" s="324" t="s">
        <v>414</v>
      </c>
      <c r="C75" s="313">
        <v>378</v>
      </c>
      <c r="D75" s="314">
        <v>21.3624338624338</v>
      </c>
      <c r="E75" s="315">
        <v>4.2476749568657102E-2</v>
      </c>
      <c r="F75" s="314">
        <v>63</v>
      </c>
    </row>
    <row r="76" spans="2:6" x14ac:dyDescent="0.2">
      <c r="B76" s="324" t="s">
        <v>415</v>
      </c>
      <c r="C76" s="313">
        <v>259</v>
      </c>
      <c r="D76" s="314">
        <v>130.64864864864799</v>
      </c>
      <c r="E76" s="315">
        <v>0.12293953299108699</v>
      </c>
      <c r="F76" s="314">
        <v>415</v>
      </c>
    </row>
    <row r="77" spans="2:6" x14ac:dyDescent="0.2">
      <c r="B77" s="324" t="s">
        <v>416</v>
      </c>
      <c r="C77" s="313">
        <v>364</v>
      </c>
      <c r="D77" s="314">
        <v>75.953296703296701</v>
      </c>
      <c r="E77" s="315">
        <v>0.11077853908723</v>
      </c>
      <c r="F77" s="314">
        <v>222</v>
      </c>
    </row>
    <row r="78" spans="2:6" x14ac:dyDescent="0.2">
      <c r="B78" s="324" t="s">
        <v>417</v>
      </c>
      <c r="C78" s="313">
        <v>455</v>
      </c>
      <c r="D78" s="314">
        <v>92.039560439560404</v>
      </c>
      <c r="E78" s="315">
        <v>0.110651655230178</v>
      </c>
      <c r="F78" s="314">
        <v>370</v>
      </c>
    </row>
    <row r="79" spans="2:6" x14ac:dyDescent="0.2">
      <c r="B79" s="324" t="s">
        <v>418</v>
      </c>
      <c r="C79" s="313">
        <v>0</v>
      </c>
      <c r="D79" s="314">
        <v>0</v>
      </c>
      <c r="E79" s="315">
        <v>0</v>
      </c>
      <c r="F79" s="314">
        <v>0</v>
      </c>
    </row>
    <row r="80" spans="2:6" x14ac:dyDescent="0.2">
      <c r="B80" s="324" t="s">
        <v>419</v>
      </c>
      <c r="C80" s="313">
        <v>200</v>
      </c>
      <c r="D80" s="314">
        <v>18.175000000000001</v>
      </c>
      <c r="E80" s="315">
        <v>1.0196782473315701E-2</v>
      </c>
      <c r="F80" s="314">
        <v>595</v>
      </c>
    </row>
    <row r="81" spans="2:6" x14ac:dyDescent="0.2">
      <c r="B81" s="324" t="s">
        <v>420</v>
      </c>
      <c r="C81" s="313">
        <v>133</v>
      </c>
      <c r="D81" s="314">
        <v>-59.699248120300702</v>
      </c>
      <c r="E81" s="315">
        <v>-2.0262286882338301E-2</v>
      </c>
      <c r="F81" s="314">
        <v>46</v>
      </c>
    </row>
    <row r="82" spans="2:6" x14ac:dyDescent="0.2">
      <c r="B82" s="324" t="s">
        <v>421</v>
      </c>
      <c r="C82" s="313">
        <v>0</v>
      </c>
      <c r="D82" s="314">
        <v>0</v>
      </c>
      <c r="E82" s="315">
        <v>0</v>
      </c>
      <c r="F82" s="314">
        <v>0</v>
      </c>
    </row>
    <row r="83" spans="2:6" x14ac:dyDescent="0.2">
      <c r="B83" s="324" t="s">
        <v>422</v>
      </c>
      <c r="C83" s="313">
        <v>0</v>
      </c>
      <c r="D83" s="314">
        <v>0</v>
      </c>
      <c r="E83" s="315">
        <v>0</v>
      </c>
      <c r="F83" s="314">
        <v>0</v>
      </c>
    </row>
    <row r="84" spans="2:6" x14ac:dyDescent="0.2">
      <c r="B84" s="324" t="s">
        <v>423</v>
      </c>
      <c r="C84" s="313">
        <v>0</v>
      </c>
      <c r="D84" s="314">
        <v>0</v>
      </c>
      <c r="E84" s="315">
        <v>0</v>
      </c>
      <c r="F84" s="314">
        <v>0</v>
      </c>
    </row>
    <row r="85" spans="2:6" x14ac:dyDescent="0.2">
      <c r="B85" s="324" t="s">
        <v>424</v>
      </c>
      <c r="C85" s="313">
        <v>0</v>
      </c>
      <c r="D85" s="314">
        <v>0</v>
      </c>
      <c r="E85" s="315">
        <v>0</v>
      </c>
      <c r="F85" s="314">
        <v>0</v>
      </c>
    </row>
    <row r="86" spans="2:6" x14ac:dyDescent="0.2">
      <c r="B86" s="324" t="s">
        <v>425</v>
      </c>
      <c r="C86" s="313">
        <v>0</v>
      </c>
      <c r="D86" s="314">
        <v>0</v>
      </c>
      <c r="E86" s="315">
        <v>0</v>
      </c>
      <c r="F86" s="314">
        <v>0</v>
      </c>
    </row>
    <row r="87" spans="2:6" x14ac:dyDescent="0.2">
      <c r="B87" s="324" t="s">
        <v>426</v>
      </c>
      <c r="C87" s="313">
        <v>0</v>
      </c>
      <c r="D87" s="314">
        <v>0</v>
      </c>
      <c r="E87" s="315">
        <v>0</v>
      </c>
      <c r="F87" s="314">
        <v>0</v>
      </c>
    </row>
    <row r="88" spans="2:6" x14ac:dyDescent="0.2">
      <c r="B88" s="324" t="s">
        <v>427</v>
      </c>
      <c r="C88" s="313">
        <v>96</v>
      </c>
      <c r="D88" s="314">
        <v>671.16666666666595</v>
      </c>
      <c r="E88" s="315">
        <v>0.20784516129032199</v>
      </c>
      <c r="F88" s="314">
        <v>2641</v>
      </c>
    </row>
    <row r="89" spans="2:6" x14ac:dyDescent="0.2">
      <c r="B89" s="324" t="s">
        <v>428</v>
      </c>
      <c r="C89" s="313">
        <v>0</v>
      </c>
      <c r="D89" s="314">
        <v>0</v>
      </c>
      <c r="E89" s="315">
        <v>0</v>
      </c>
      <c r="F89" s="314">
        <v>0</v>
      </c>
    </row>
    <row r="90" spans="2:6" x14ac:dyDescent="0.2">
      <c r="B90" s="324" t="s">
        <v>429</v>
      </c>
      <c r="C90" s="313">
        <v>0</v>
      </c>
      <c r="D90" s="314">
        <v>0</v>
      </c>
      <c r="E90" s="315">
        <v>0</v>
      </c>
      <c r="F90" s="314">
        <v>0</v>
      </c>
    </row>
    <row r="91" spans="2:6" x14ac:dyDescent="0.2">
      <c r="B91" s="324" t="s">
        <v>430</v>
      </c>
      <c r="C91" s="313">
        <v>0</v>
      </c>
      <c r="D91" s="314">
        <v>0</v>
      </c>
      <c r="E91" s="315">
        <v>0</v>
      </c>
      <c r="F91" s="314">
        <v>0</v>
      </c>
    </row>
    <row r="92" spans="2:6" x14ac:dyDescent="0.2">
      <c r="B92" s="324" t="s">
        <v>431</v>
      </c>
      <c r="C92" s="313">
        <v>0</v>
      </c>
      <c r="D92" s="314">
        <v>0</v>
      </c>
      <c r="E92" s="315">
        <v>0</v>
      </c>
      <c r="F92" s="314">
        <v>0</v>
      </c>
    </row>
    <row r="93" spans="2:6" x14ac:dyDescent="0.2">
      <c r="B93" s="324" t="s">
        <v>432</v>
      </c>
      <c r="C93" s="313">
        <v>0</v>
      </c>
      <c r="D93" s="314">
        <v>0</v>
      </c>
      <c r="E93" s="315">
        <v>0</v>
      </c>
      <c r="F93" s="314">
        <v>0</v>
      </c>
    </row>
    <row r="94" spans="2:6" x14ac:dyDescent="0.2">
      <c r="B94" s="324" t="s">
        <v>433</v>
      </c>
      <c r="C94" s="313">
        <v>0</v>
      </c>
      <c r="D94" s="314">
        <v>0</v>
      </c>
      <c r="E94" s="315">
        <v>0</v>
      </c>
      <c r="F94" s="314">
        <v>0</v>
      </c>
    </row>
    <row r="95" spans="2:6" x14ac:dyDescent="0.2">
      <c r="B95" s="324" t="s">
        <v>434</v>
      </c>
      <c r="C95" s="313">
        <v>0</v>
      </c>
      <c r="D95" s="314">
        <v>0</v>
      </c>
      <c r="E95" s="315">
        <v>0</v>
      </c>
      <c r="F95" s="314">
        <v>0</v>
      </c>
    </row>
    <row r="96" spans="2:6" x14ac:dyDescent="0.2">
      <c r="B96" s="324" t="s">
        <v>435</v>
      </c>
      <c r="C96" s="313">
        <v>10</v>
      </c>
      <c r="D96" s="314">
        <v>146.1</v>
      </c>
      <c r="E96" s="315">
        <v>0.108681097969203</v>
      </c>
      <c r="F96" s="314">
        <v>325</v>
      </c>
    </row>
    <row r="97" spans="2:6" x14ac:dyDescent="0.2">
      <c r="B97" s="324" t="s">
        <v>436</v>
      </c>
      <c r="C97" s="313">
        <v>0</v>
      </c>
      <c r="D97" s="314">
        <v>0</v>
      </c>
      <c r="E97" s="315">
        <v>0</v>
      </c>
      <c r="F97" s="314">
        <v>0</v>
      </c>
    </row>
    <row r="98" spans="2:6" x14ac:dyDescent="0.2">
      <c r="B98" s="324" t="s">
        <v>437</v>
      </c>
      <c r="C98" s="313">
        <v>1328</v>
      </c>
      <c r="D98" s="314">
        <v>75.766566265060206</v>
      </c>
      <c r="E98" s="315">
        <v>0.16854642154193999</v>
      </c>
      <c r="F98" s="314">
        <v>271</v>
      </c>
    </row>
    <row r="99" spans="2:6" x14ac:dyDescent="0.2">
      <c r="B99" s="324" t="s">
        <v>438</v>
      </c>
      <c r="C99" s="313">
        <v>0</v>
      </c>
      <c r="D99" s="314">
        <v>0</v>
      </c>
      <c r="E99" s="315">
        <v>0</v>
      </c>
      <c r="F99" s="314">
        <v>0</v>
      </c>
    </row>
    <row r="100" spans="2:6" x14ac:dyDescent="0.2">
      <c r="B100" s="324" t="s">
        <v>439</v>
      </c>
      <c r="C100" s="313">
        <v>134</v>
      </c>
      <c r="D100" s="314">
        <v>-222.067164179104</v>
      </c>
      <c r="E100" s="315">
        <v>-3.6011428972517898E-2</v>
      </c>
      <c r="F100" s="314">
        <v>163</v>
      </c>
    </row>
    <row r="101" spans="2:6" x14ac:dyDescent="0.2">
      <c r="B101" s="324" t="s">
        <v>440</v>
      </c>
      <c r="C101" s="313">
        <v>55</v>
      </c>
      <c r="D101" s="314">
        <v>252.76363636363601</v>
      </c>
      <c r="E101" s="315">
        <v>0.14483663943990599</v>
      </c>
      <c r="F101" s="314">
        <v>614</v>
      </c>
    </row>
    <row r="102" spans="2:6" x14ac:dyDescent="0.2">
      <c r="B102" s="324" t="s">
        <v>441</v>
      </c>
      <c r="C102" s="313">
        <v>64</v>
      </c>
      <c r="D102" s="314">
        <v>340.765625</v>
      </c>
      <c r="E102" s="315">
        <v>0.146875799738695</v>
      </c>
      <c r="F102" s="314">
        <v>740</v>
      </c>
    </row>
    <row r="103" spans="2:6" x14ac:dyDescent="0.2">
      <c r="B103" s="324" t="s">
        <v>442</v>
      </c>
      <c r="C103" s="313">
        <v>181</v>
      </c>
      <c r="D103" s="314">
        <v>200.81215469613201</v>
      </c>
      <c r="E103" s="315">
        <v>0.287514436235346</v>
      </c>
      <c r="F103" s="314">
        <v>624</v>
      </c>
    </row>
    <row r="104" spans="2:6" x14ac:dyDescent="0.2">
      <c r="B104" s="324" t="s">
        <v>443</v>
      </c>
      <c r="C104" s="313">
        <v>213</v>
      </c>
      <c r="D104" s="314">
        <v>114.21596244131401</v>
      </c>
      <c r="E104" s="315">
        <v>0.21552090715804301</v>
      </c>
      <c r="F104" s="314">
        <v>489</v>
      </c>
    </row>
    <row r="105" spans="2:6" x14ac:dyDescent="0.2">
      <c r="B105" s="324" t="s">
        <v>444</v>
      </c>
      <c r="C105" s="313">
        <v>150</v>
      </c>
      <c r="D105" s="314">
        <v>138.06</v>
      </c>
      <c r="E105" s="315">
        <v>0.26640852136774101</v>
      </c>
      <c r="F105" s="314">
        <v>317</v>
      </c>
    </row>
    <row r="106" spans="2:6" x14ac:dyDescent="0.2">
      <c r="B106" s="324" t="s">
        <v>445</v>
      </c>
      <c r="C106" s="313">
        <v>0</v>
      </c>
      <c r="D106" s="314">
        <v>0</v>
      </c>
      <c r="E106" s="315">
        <v>0</v>
      </c>
      <c r="F106" s="314">
        <v>0</v>
      </c>
    </row>
    <row r="107" spans="2:6" x14ac:dyDescent="0.2">
      <c r="B107" s="324" t="s">
        <v>446</v>
      </c>
      <c r="C107" s="313">
        <v>0</v>
      </c>
      <c r="D107" s="314">
        <v>0</v>
      </c>
      <c r="E107" s="315">
        <v>0</v>
      </c>
      <c r="F107" s="314">
        <v>0</v>
      </c>
    </row>
    <row r="108" spans="2:6" x14ac:dyDescent="0.2">
      <c r="B108" s="324" t="s">
        <v>447</v>
      </c>
      <c r="C108" s="313">
        <v>140</v>
      </c>
      <c r="D108" s="314">
        <v>62.164285714285697</v>
      </c>
      <c r="E108" s="315">
        <v>7.7461215988892093E-2</v>
      </c>
      <c r="F108" s="314">
        <v>171</v>
      </c>
    </row>
    <row r="109" spans="2:6" x14ac:dyDescent="0.2">
      <c r="B109" s="324" t="s">
        <v>448</v>
      </c>
      <c r="C109" s="313">
        <v>194</v>
      </c>
      <c r="D109" s="314">
        <v>114.567010309278</v>
      </c>
      <c r="E109" s="315">
        <v>0.13185418087977899</v>
      </c>
      <c r="F109" s="314">
        <v>355</v>
      </c>
    </row>
    <row r="110" spans="2:6" x14ac:dyDescent="0.2">
      <c r="B110" s="324" t="s">
        <v>449</v>
      </c>
      <c r="C110" s="313">
        <v>0</v>
      </c>
      <c r="D110" s="314">
        <v>0</v>
      </c>
      <c r="E110" s="315">
        <v>0</v>
      </c>
      <c r="F110" s="314">
        <v>0</v>
      </c>
    </row>
    <row r="111" spans="2:6" x14ac:dyDescent="0.2">
      <c r="B111" s="324" t="s">
        <v>450</v>
      </c>
      <c r="C111" s="313">
        <v>0</v>
      </c>
      <c r="D111" s="314">
        <v>0</v>
      </c>
      <c r="E111" s="315">
        <v>0</v>
      </c>
      <c r="F111" s="314">
        <v>0</v>
      </c>
    </row>
    <row r="112" spans="2:6" x14ac:dyDescent="0.2">
      <c r="B112" s="324" t="s">
        <v>451</v>
      </c>
      <c r="C112" s="313">
        <v>134</v>
      </c>
      <c r="D112" s="314">
        <v>100.283582089552</v>
      </c>
      <c r="E112" s="315">
        <v>0.14705785793234699</v>
      </c>
      <c r="F112" s="314">
        <v>432</v>
      </c>
    </row>
    <row r="113" spans="2:7" x14ac:dyDescent="0.2">
      <c r="B113" s="325" t="s">
        <v>452</v>
      </c>
      <c r="C113" s="316">
        <v>449</v>
      </c>
      <c r="D113" s="317">
        <v>98.077951002227096</v>
      </c>
      <c r="E113" s="318">
        <v>0.17007824750310899</v>
      </c>
      <c r="F113" s="317">
        <v>333</v>
      </c>
    </row>
    <row r="115" spans="2:7" x14ac:dyDescent="0.2">
      <c r="G115" s="13" t="s">
        <v>294</v>
      </c>
    </row>
    <row r="116" spans="2:7" x14ac:dyDescent="0.2">
      <c r="G116" s="13" t="s">
        <v>34</v>
      </c>
    </row>
    <row r="117" spans="2:7" x14ac:dyDescent="0.2">
      <c r="B117" s="272" t="s">
        <v>0</v>
      </c>
      <c r="C117" s="301"/>
      <c r="D117" s="302"/>
      <c r="E117" s="303"/>
      <c r="F117" s="303"/>
    </row>
    <row r="118" spans="2:7" x14ac:dyDescent="0.2">
      <c r="B118" s="272" t="s">
        <v>2642</v>
      </c>
      <c r="C118" s="301"/>
      <c r="D118" s="302"/>
      <c r="E118" s="303"/>
      <c r="F118" s="303"/>
    </row>
    <row r="119" spans="2:7" x14ac:dyDescent="0.2">
      <c r="B119" s="320" t="s">
        <v>289</v>
      </c>
      <c r="C119" s="301"/>
      <c r="D119" s="302"/>
      <c r="E119" s="303"/>
      <c r="F119" s="303"/>
    </row>
    <row r="120" spans="2:7" x14ac:dyDescent="0.2">
      <c r="B120" s="272"/>
      <c r="C120" s="84"/>
      <c r="D120" s="84"/>
      <c r="E120" s="84"/>
      <c r="F120" s="84"/>
    </row>
    <row r="121" spans="2:7" x14ac:dyDescent="0.2">
      <c r="B121" s="321"/>
      <c r="C121" s="191" t="s">
        <v>2661</v>
      </c>
      <c r="D121" s="304"/>
      <c r="E121" s="305"/>
      <c r="F121" s="306"/>
    </row>
    <row r="122" spans="2:7" ht="25.5" x14ac:dyDescent="0.2">
      <c r="B122" s="322" t="s">
        <v>295</v>
      </c>
      <c r="C122" s="307" t="s">
        <v>5089</v>
      </c>
      <c r="D122" s="308" t="s">
        <v>5090</v>
      </c>
      <c r="E122" s="309" t="s">
        <v>5091</v>
      </c>
      <c r="F122" s="308" t="s">
        <v>5092</v>
      </c>
    </row>
    <row r="123" spans="2:7" x14ac:dyDescent="0.2">
      <c r="B123" s="323" t="s">
        <v>453</v>
      </c>
      <c r="C123" s="310">
        <v>394</v>
      </c>
      <c r="D123" s="311">
        <v>87.992385786802004</v>
      </c>
      <c r="E123" s="312">
        <v>0.16329885447283099</v>
      </c>
      <c r="F123" s="311">
        <v>220</v>
      </c>
    </row>
    <row r="124" spans="2:7" x14ac:dyDescent="0.2">
      <c r="B124" s="324" t="s">
        <v>454</v>
      </c>
      <c r="C124" s="313">
        <v>291</v>
      </c>
      <c r="D124" s="314">
        <v>62.323024054982803</v>
      </c>
      <c r="E124" s="315">
        <v>8.7807381513776706E-2</v>
      </c>
      <c r="F124" s="314">
        <v>262</v>
      </c>
    </row>
    <row r="125" spans="2:7" x14ac:dyDescent="0.2">
      <c r="B125" s="324" t="s">
        <v>455</v>
      </c>
      <c r="C125" s="313">
        <v>281</v>
      </c>
      <c r="D125" s="314">
        <v>138.73665480426999</v>
      </c>
      <c r="E125" s="315">
        <v>0.20103132654376599</v>
      </c>
      <c r="F125" s="314">
        <v>565</v>
      </c>
    </row>
    <row r="126" spans="2:7" x14ac:dyDescent="0.2">
      <c r="B126" s="324" t="s">
        <v>456</v>
      </c>
      <c r="C126" s="313">
        <v>54</v>
      </c>
      <c r="D126" s="314">
        <v>147.64814814814801</v>
      </c>
      <c r="E126" s="315">
        <v>0.203294321629822</v>
      </c>
      <c r="F126" s="314">
        <v>246</v>
      </c>
    </row>
    <row r="127" spans="2:7" x14ac:dyDescent="0.2">
      <c r="B127" s="324" t="s">
        <v>457</v>
      </c>
      <c r="C127" s="313">
        <v>157</v>
      </c>
      <c r="D127" s="314">
        <v>98.350318471337502</v>
      </c>
      <c r="E127" s="315">
        <v>0.158041800577265</v>
      </c>
      <c r="F127" s="314">
        <v>214</v>
      </c>
    </row>
    <row r="128" spans="2:7" x14ac:dyDescent="0.2">
      <c r="B128" s="324" t="s">
        <v>458</v>
      </c>
      <c r="C128" s="313">
        <v>592</v>
      </c>
      <c r="D128" s="314">
        <v>108.792229729729</v>
      </c>
      <c r="E128" s="315">
        <v>0.17933867037939399</v>
      </c>
      <c r="F128" s="314">
        <v>538</v>
      </c>
    </row>
    <row r="129" spans="2:6" x14ac:dyDescent="0.2">
      <c r="B129" s="324" t="s">
        <v>459</v>
      </c>
      <c r="C129" s="313">
        <v>0</v>
      </c>
      <c r="D129" s="314">
        <v>0</v>
      </c>
      <c r="E129" s="315">
        <v>0</v>
      </c>
      <c r="F129" s="314">
        <v>0</v>
      </c>
    </row>
    <row r="130" spans="2:6" x14ac:dyDescent="0.2">
      <c r="B130" s="324" t="s">
        <v>460</v>
      </c>
      <c r="C130" s="313">
        <v>411</v>
      </c>
      <c r="D130" s="314">
        <v>105.86374695863699</v>
      </c>
      <c r="E130" s="315">
        <v>0.100208893280177</v>
      </c>
      <c r="F130" s="314">
        <v>430</v>
      </c>
    </row>
    <row r="131" spans="2:6" x14ac:dyDescent="0.2">
      <c r="B131" s="324" t="s">
        <v>461</v>
      </c>
      <c r="C131" s="313">
        <v>577</v>
      </c>
      <c r="D131" s="314">
        <v>105.694974003466</v>
      </c>
      <c r="E131" s="315">
        <v>0.19862623314953401</v>
      </c>
      <c r="F131" s="314">
        <v>322</v>
      </c>
    </row>
    <row r="132" spans="2:6" x14ac:dyDescent="0.2">
      <c r="B132" s="324" t="s">
        <v>462</v>
      </c>
      <c r="C132" s="313">
        <v>622</v>
      </c>
      <c r="D132" s="314">
        <v>71.491961414790893</v>
      </c>
      <c r="E132" s="315">
        <v>0.133455780842967</v>
      </c>
      <c r="F132" s="314">
        <v>231</v>
      </c>
    </row>
    <row r="133" spans="2:6" x14ac:dyDescent="0.2">
      <c r="B133" s="324" t="s">
        <v>463</v>
      </c>
      <c r="C133" s="313">
        <v>400</v>
      </c>
      <c r="D133" s="314">
        <v>97.582499999999996</v>
      </c>
      <c r="E133" s="315">
        <v>0.20028118281500901</v>
      </c>
      <c r="F133" s="314">
        <v>320</v>
      </c>
    </row>
    <row r="134" spans="2:6" x14ac:dyDescent="0.2">
      <c r="B134" s="324" t="s">
        <v>464</v>
      </c>
      <c r="C134" s="313">
        <v>0</v>
      </c>
      <c r="D134" s="314">
        <v>0</v>
      </c>
      <c r="E134" s="315">
        <v>0</v>
      </c>
      <c r="F134" s="314">
        <v>0</v>
      </c>
    </row>
    <row r="135" spans="2:6" x14ac:dyDescent="0.2">
      <c r="B135" s="324" t="s">
        <v>465</v>
      </c>
      <c r="C135" s="313">
        <v>0</v>
      </c>
      <c r="D135" s="314">
        <v>0</v>
      </c>
      <c r="E135" s="315">
        <v>0</v>
      </c>
      <c r="F135" s="314">
        <v>0</v>
      </c>
    </row>
    <row r="136" spans="2:6" x14ac:dyDescent="0.2">
      <c r="B136" s="324" t="s">
        <v>466</v>
      </c>
      <c r="C136" s="313">
        <v>146</v>
      </c>
      <c r="D136" s="314">
        <v>4156.7123287671202</v>
      </c>
      <c r="E136" s="315">
        <v>0.95660384198886805</v>
      </c>
      <c r="F136" s="314">
        <v>19119</v>
      </c>
    </row>
    <row r="137" spans="2:6" x14ac:dyDescent="0.2">
      <c r="B137" s="324" t="s">
        <v>467</v>
      </c>
      <c r="C137" s="313">
        <v>681</v>
      </c>
      <c r="D137" s="314">
        <v>114.51982378854601</v>
      </c>
      <c r="E137" s="315">
        <v>0.10519429543373</v>
      </c>
      <c r="F137" s="314">
        <v>587</v>
      </c>
    </row>
    <row r="138" spans="2:6" x14ac:dyDescent="0.2">
      <c r="B138" s="324" t="s">
        <v>468</v>
      </c>
      <c r="C138" s="313">
        <v>0</v>
      </c>
      <c r="D138" s="314">
        <v>0</v>
      </c>
      <c r="E138" s="315">
        <v>0</v>
      </c>
      <c r="F138" s="314">
        <v>0</v>
      </c>
    </row>
    <row r="139" spans="2:6" x14ac:dyDescent="0.2">
      <c r="B139" s="324" t="s">
        <v>469</v>
      </c>
      <c r="C139" s="313">
        <v>292</v>
      </c>
      <c r="D139" s="314">
        <v>69.729452054794507</v>
      </c>
      <c r="E139" s="315">
        <v>0.14686131808051001</v>
      </c>
      <c r="F139" s="314">
        <v>159</v>
      </c>
    </row>
    <row r="140" spans="2:6" x14ac:dyDescent="0.2">
      <c r="B140" s="324" t="s">
        <v>470</v>
      </c>
      <c r="C140" s="313">
        <v>248</v>
      </c>
      <c r="D140" s="314">
        <v>940.04032258064501</v>
      </c>
      <c r="E140" s="315">
        <v>0.302348443190189</v>
      </c>
      <c r="F140" s="314">
        <v>4127</v>
      </c>
    </row>
    <row r="141" spans="2:6" x14ac:dyDescent="0.2">
      <c r="B141" s="324" t="s">
        <v>471</v>
      </c>
      <c r="C141" s="313">
        <v>179</v>
      </c>
      <c r="D141" s="314">
        <v>127.68156424580999</v>
      </c>
      <c r="E141" s="315">
        <v>7.1314680121442306E-2</v>
      </c>
      <c r="F141" s="314">
        <v>489</v>
      </c>
    </row>
    <row r="142" spans="2:6" x14ac:dyDescent="0.2">
      <c r="B142" s="324" t="s">
        <v>472</v>
      </c>
      <c r="C142" s="313">
        <v>340</v>
      </c>
      <c r="D142" s="314">
        <v>-23.797058823529401</v>
      </c>
      <c r="E142" s="315">
        <v>-1.6607722354844E-2</v>
      </c>
      <c r="F142" s="314">
        <v>65</v>
      </c>
    </row>
    <row r="143" spans="2:6" x14ac:dyDescent="0.2">
      <c r="B143" s="324" t="s">
        <v>473</v>
      </c>
      <c r="C143" s="313">
        <v>377</v>
      </c>
      <c r="D143" s="314">
        <v>116.506631299734</v>
      </c>
      <c r="E143" s="315">
        <v>0.13179720460178401</v>
      </c>
      <c r="F143" s="314">
        <v>553</v>
      </c>
    </row>
    <row r="144" spans="2:6" x14ac:dyDescent="0.2">
      <c r="B144" s="324" t="s">
        <v>474</v>
      </c>
      <c r="C144" s="313">
        <v>475</v>
      </c>
      <c r="D144" s="314">
        <v>109.73473684210499</v>
      </c>
      <c r="E144" s="315">
        <v>0.134248515833258</v>
      </c>
      <c r="F144" s="314">
        <v>405</v>
      </c>
    </row>
    <row r="145" spans="2:6" x14ac:dyDescent="0.2">
      <c r="B145" s="324" t="s">
        <v>475</v>
      </c>
      <c r="C145" s="313">
        <v>708</v>
      </c>
      <c r="D145" s="314">
        <v>103.135593220338</v>
      </c>
      <c r="E145" s="315">
        <v>0.204588819061334</v>
      </c>
      <c r="F145" s="314">
        <v>328</v>
      </c>
    </row>
    <row r="146" spans="2:6" x14ac:dyDescent="0.2">
      <c r="B146" s="324" t="s">
        <v>476</v>
      </c>
      <c r="C146" s="313">
        <v>36</v>
      </c>
      <c r="D146" s="314">
        <v>1147.1666666666599</v>
      </c>
      <c r="E146" s="315">
        <v>0.94855069135008496</v>
      </c>
      <c r="F146" s="314">
        <v>5232</v>
      </c>
    </row>
    <row r="147" spans="2:6" x14ac:dyDescent="0.2">
      <c r="B147" s="324" t="s">
        <v>477</v>
      </c>
      <c r="C147" s="313">
        <v>490</v>
      </c>
      <c r="D147" s="314">
        <v>68.759183673469394</v>
      </c>
      <c r="E147" s="315">
        <v>6.8814094512151494E-2</v>
      </c>
      <c r="F147" s="314">
        <v>401</v>
      </c>
    </row>
    <row r="148" spans="2:6" x14ac:dyDescent="0.2">
      <c r="B148" s="324" t="s">
        <v>478</v>
      </c>
      <c r="C148" s="313">
        <v>66</v>
      </c>
      <c r="D148" s="314">
        <v>110.772727272727</v>
      </c>
      <c r="E148" s="315">
        <v>6.1046584447357499E-2</v>
      </c>
      <c r="F148" s="314">
        <v>395</v>
      </c>
    </row>
    <row r="149" spans="2:6" x14ac:dyDescent="0.2">
      <c r="B149" s="324" t="s">
        <v>479</v>
      </c>
      <c r="C149" s="313">
        <v>69</v>
      </c>
      <c r="D149" s="314">
        <v>80.362318840579704</v>
      </c>
      <c r="E149" s="315">
        <v>6.1993403767678298E-2</v>
      </c>
      <c r="F149" s="314">
        <v>184</v>
      </c>
    </row>
    <row r="150" spans="2:6" x14ac:dyDescent="0.2">
      <c r="B150" s="324" t="s">
        <v>480</v>
      </c>
      <c r="C150" s="313">
        <v>0</v>
      </c>
      <c r="D150" s="314">
        <v>0</v>
      </c>
      <c r="E150" s="315">
        <v>0</v>
      </c>
      <c r="F150" s="314">
        <v>0</v>
      </c>
    </row>
    <row r="151" spans="2:6" x14ac:dyDescent="0.2">
      <c r="B151" s="324" t="s">
        <v>481</v>
      </c>
      <c r="C151" s="313">
        <v>0</v>
      </c>
      <c r="D151" s="314">
        <v>0</v>
      </c>
      <c r="E151" s="315">
        <v>0</v>
      </c>
      <c r="F151" s="314">
        <v>0</v>
      </c>
    </row>
    <row r="152" spans="2:6" x14ac:dyDescent="0.2">
      <c r="B152" s="324" t="s">
        <v>482</v>
      </c>
      <c r="C152" s="313">
        <v>0</v>
      </c>
      <c r="D152" s="314">
        <v>0</v>
      </c>
      <c r="E152" s="315">
        <v>0</v>
      </c>
      <c r="F152" s="314">
        <v>0</v>
      </c>
    </row>
    <row r="153" spans="2:6" x14ac:dyDescent="0.2">
      <c r="B153" s="324" t="s">
        <v>483</v>
      </c>
      <c r="C153" s="313">
        <v>275</v>
      </c>
      <c r="D153" s="314">
        <v>62.145454545454498</v>
      </c>
      <c r="E153" s="315">
        <v>0.115114407150699</v>
      </c>
      <c r="F153" s="314">
        <v>176</v>
      </c>
    </row>
    <row r="154" spans="2:6" x14ac:dyDescent="0.2">
      <c r="B154" s="324" t="s">
        <v>484</v>
      </c>
      <c r="C154" s="313">
        <v>156</v>
      </c>
      <c r="D154" s="314">
        <v>80.615384615384599</v>
      </c>
      <c r="E154" s="315">
        <v>0.12618144602973899</v>
      </c>
      <c r="F154" s="314">
        <v>293</v>
      </c>
    </row>
    <row r="155" spans="2:6" x14ac:dyDescent="0.2">
      <c r="B155" s="324" t="s">
        <v>485</v>
      </c>
      <c r="C155" s="313">
        <v>182</v>
      </c>
      <c r="D155" s="314">
        <v>144.26373626373601</v>
      </c>
      <c r="E155" s="315">
        <v>0.22641118948657299</v>
      </c>
      <c r="F155" s="314">
        <v>444</v>
      </c>
    </row>
    <row r="156" spans="2:6" x14ac:dyDescent="0.2">
      <c r="B156" s="324" t="s">
        <v>486</v>
      </c>
      <c r="C156" s="313">
        <v>238</v>
      </c>
      <c r="D156" s="314">
        <v>74.563025210084007</v>
      </c>
      <c r="E156" s="315">
        <v>0.135643745987097</v>
      </c>
      <c r="F156" s="314">
        <v>224</v>
      </c>
    </row>
    <row r="157" spans="2:6" x14ac:dyDescent="0.2">
      <c r="B157" s="324" t="s">
        <v>487</v>
      </c>
      <c r="C157" s="313">
        <v>83</v>
      </c>
      <c r="D157" s="314">
        <v>183.734939759036</v>
      </c>
      <c r="E157" s="315">
        <v>0.216760951758251</v>
      </c>
      <c r="F157" s="314">
        <v>579</v>
      </c>
    </row>
    <row r="158" spans="2:6" x14ac:dyDescent="0.2">
      <c r="B158" s="324" t="s">
        <v>488</v>
      </c>
      <c r="C158" s="313">
        <v>0</v>
      </c>
      <c r="D158" s="314">
        <v>0</v>
      </c>
      <c r="E158" s="315">
        <v>0</v>
      </c>
      <c r="F158" s="314">
        <v>0</v>
      </c>
    </row>
    <row r="159" spans="2:6" x14ac:dyDescent="0.2">
      <c r="B159" s="324" t="s">
        <v>489</v>
      </c>
      <c r="C159" s="313">
        <v>0</v>
      </c>
      <c r="D159" s="314">
        <v>0</v>
      </c>
      <c r="E159" s="315">
        <v>0</v>
      </c>
      <c r="F159" s="314">
        <v>0</v>
      </c>
    </row>
    <row r="160" spans="2:6" x14ac:dyDescent="0.2">
      <c r="B160" s="324" t="s">
        <v>490</v>
      </c>
      <c r="C160" s="313">
        <v>0</v>
      </c>
      <c r="D160" s="314">
        <v>0</v>
      </c>
      <c r="E160" s="315">
        <v>0</v>
      </c>
      <c r="F160" s="314">
        <v>0</v>
      </c>
    </row>
    <row r="161" spans="2:7" x14ac:dyDescent="0.2">
      <c r="B161" s="324" t="s">
        <v>491</v>
      </c>
      <c r="C161" s="313">
        <v>0</v>
      </c>
      <c r="D161" s="314">
        <v>0</v>
      </c>
      <c r="E161" s="315">
        <v>0</v>
      </c>
      <c r="F161" s="314">
        <v>0</v>
      </c>
    </row>
    <row r="162" spans="2:7" x14ac:dyDescent="0.2">
      <c r="B162" s="324" t="s">
        <v>492</v>
      </c>
      <c r="C162" s="313">
        <v>0</v>
      </c>
      <c r="D162" s="314">
        <v>0</v>
      </c>
      <c r="E162" s="315">
        <v>0</v>
      </c>
      <c r="F162" s="314">
        <v>0</v>
      </c>
    </row>
    <row r="163" spans="2:7" x14ac:dyDescent="0.2">
      <c r="B163" s="324" t="s">
        <v>493</v>
      </c>
      <c r="C163" s="313">
        <v>0</v>
      </c>
      <c r="D163" s="314">
        <v>0</v>
      </c>
      <c r="E163" s="315">
        <v>0</v>
      </c>
      <c r="F163" s="314">
        <v>0</v>
      </c>
    </row>
    <row r="164" spans="2:7" x14ac:dyDescent="0.2">
      <c r="B164" s="324" t="s">
        <v>494</v>
      </c>
      <c r="C164" s="313">
        <v>10</v>
      </c>
      <c r="D164" s="314">
        <v>93.5</v>
      </c>
      <c r="E164" s="315">
        <v>0.116977355185787</v>
      </c>
      <c r="F164" s="314">
        <v>293</v>
      </c>
    </row>
    <row r="165" spans="2:7" x14ac:dyDescent="0.2">
      <c r="B165" s="324" t="s">
        <v>495</v>
      </c>
      <c r="C165" s="313">
        <v>107</v>
      </c>
      <c r="D165" s="314">
        <v>280.42056074766299</v>
      </c>
      <c r="E165" s="315">
        <v>0.14590039581043801</v>
      </c>
      <c r="F165" s="314">
        <v>983</v>
      </c>
    </row>
    <row r="166" spans="2:7" x14ac:dyDescent="0.2">
      <c r="B166" s="324" t="s">
        <v>496</v>
      </c>
      <c r="C166" s="313">
        <v>104</v>
      </c>
      <c r="D166" s="314">
        <v>125.798076923076</v>
      </c>
      <c r="E166" s="315">
        <v>0.105821261313726</v>
      </c>
      <c r="F166" s="314">
        <v>427</v>
      </c>
    </row>
    <row r="167" spans="2:7" x14ac:dyDescent="0.2">
      <c r="B167" s="324" t="s">
        <v>497</v>
      </c>
      <c r="C167" s="313">
        <v>118</v>
      </c>
      <c r="D167" s="314">
        <v>74.779661016949106</v>
      </c>
      <c r="E167" s="315">
        <v>0.1003731003731</v>
      </c>
      <c r="F167" s="314">
        <v>267</v>
      </c>
    </row>
    <row r="168" spans="2:7" x14ac:dyDescent="0.2">
      <c r="B168" s="324" t="s">
        <v>498</v>
      </c>
      <c r="C168" s="313">
        <v>224</v>
      </c>
      <c r="D168" s="314">
        <v>105.991071428571</v>
      </c>
      <c r="E168" s="315">
        <v>0.110078216642016</v>
      </c>
      <c r="F168" s="314">
        <v>431</v>
      </c>
    </row>
    <row r="169" spans="2:7" x14ac:dyDescent="0.2">
      <c r="B169" s="324" t="s">
        <v>499</v>
      </c>
      <c r="C169" s="313">
        <v>0</v>
      </c>
      <c r="D169" s="314">
        <v>0</v>
      </c>
      <c r="E169" s="315">
        <v>0</v>
      </c>
      <c r="F169" s="314">
        <v>0</v>
      </c>
    </row>
    <row r="170" spans="2:7" x14ac:dyDescent="0.2">
      <c r="B170" s="325" t="s">
        <v>500</v>
      </c>
      <c r="C170" s="316">
        <v>0</v>
      </c>
      <c r="D170" s="317">
        <v>0</v>
      </c>
      <c r="E170" s="318">
        <v>0</v>
      </c>
      <c r="F170" s="317">
        <v>0</v>
      </c>
    </row>
    <row r="172" spans="2:7" x14ac:dyDescent="0.2">
      <c r="G172" s="13" t="s">
        <v>294</v>
      </c>
    </row>
    <row r="173" spans="2:7" x14ac:dyDescent="0.2">
      <c r="G173" s="13" t="s">
        <v>134</v>
      </c>
    </row>
    <row r="174" spans="2:7" x14ac:dyDescent="0.2">
      <c r="B174" s="272" t="s">
        <v>0</v>
      </c>
      <c r="C174" s="301"/>
      <c r="D174" s="302"/>
      <c r="E174" s="303"/>
      <c r="F174" s="303"/>
    </row>
    <row r="175" spans="2:7" x14ac:dyDescent="0.2">
      <c r="B175" s="272" t="s">
        <v>2642</v>
      </c>
      <c r="C175" s="301"/>
      <c r="D175" s="302"/>
      <c r="E175" s="303"/>
      <c r="F175" s="303"/>
    </row>
    <row r="176" spans="2:7" x14ac:dyDescent="0.2">
      <c r="B176" s="320" t="s">
        <v>289</v>
      </c>
      <c r="C176" s="301"/>
      <c r="D176" s="302"/>
      <c r="E176" s="303"/>
      <c r="F176" s="303"/>
    </row>
    <row r="177" spans="2:6" x14ac:dyDescent="0.2">
      <c r="B177" s="272"/>
      <c r="C177" s="84"/>
      <c r="D177" s="84"/>
      <c r="E177" s="84"/>
      <c r="F177" s="84"/>
    </row>
    <row r="178" spans="2:6" x14ac:dyDescent="0.2">
      <c r="B178" s="321"/>
      <c r="C178" s="191" t="s">
        <v>2661</v>
      </c>
      <c r="D178" s="304"/>
      <c r="E178" s="305"/>
      <c r="F178" s="306"/>
    </row>
    <row r="179" spans="2:6" ht="25.5" x14ac:dyDescent="0.2">
      <c r="B179" s="322" t="s">
        <v>295</v>
      </c>
      <c r="C179" s="307" t="s">
        <v>5089</v>
      </c>
      <c r="D179" s="308" t="s">
        <v>5090</v>
      </c>
      <c r="E179" s="309" t="s">
        <v>5091</v>
      </c>
      <c r="F179" s="308" t="s">
        <v>5092</v>
      </c>
    </row>
    <row r="180" spans="2:6" x14ac:dyDescent="0.2">
      <c r="B180" s="323" t="s">
        <v>501</v>
      </c>
      <c r="C180" s="310">
        <v>0</v>
      </c>
      <c r="D180" s="311">
        <v>0</v>
      </c>
      <c r="E180" s="312">
        <v>0</v>
      </c>
      <c r="F180" s="311">
        <v>0</v>
      </c>
    </row>
    <row r="181" spans="2:6" x14ac:dyDescent="0.2">
      <c r="B181" s="324" t="s">
        <v>502</v>
      </c>
      <c r="C181" s="313">
        <v>455</v>
      </c>
      <c r="D181" s="314">
        <v>80.336263736263703</v>
      </c>
      <c r="E181" s="315">
        <v>0.11208932065034</v>
      </c>
      <c r="F181" s="314">
        <v>294</v>
      </c>
    </row>
    <row r="182" spans="2:6" x14ac:dyDescent="0.2">
      <c r="B182" s="324" t="s">
        <v>503</v>
      </c>
      <c r="C182" s="313">
        <v>100</v>
      </c>
      <c r="D182" s="314">
        <v>75.48</v>
      </c>
      <c r="E182" s="315">
        <v>0.105082905233262</v>
      </c>
      <c r="F182" s="314">
        <v>156</v>
      </c>
    </row>
    <row r="183" spans="2:6" x14ac:dyDescent="0.2">
      <c r="B183" s="324" t="s">
        <v>504</v>
      </c>
      <c r="C183" s="313">
        <v>346</v>
      </c>
      <c r="D183" s="314">
        <v>102.04913294797601</v>
      </c>
      <c r="E183" s="315">
        <v>0.122087756301649</v>
      </c>
      <c r="F183" s="314">
        <v>310</v>
      </c>
    </row>
    <row r="184" spans="2:6" x14ac:dyDescent="0.2">
      <c r="B184" s="324" t="s">
        <v>505</v>
      </c>
      <c r="C184" s="313">
        <v>244</v>
      </c>
      <c r="D184" s="314">
        <v>74.483606557377001</v>
      </c>
      <c r="E184" s="315">
        <v>0.111489408690211</v>
      </c>
      <c r="F184" s="314">
        <v>207</v>
      </c>
    </row>
    <row r="185" spans="2:6" x14ac:dyDescent="0.2">
      <c r="B185" s="324" t="s">
        <v>506</v>
      </c>
      <c r="C185" s="313">
        <v>322</v>
      </c>
      <c r="D185" s="314">
        <v>82.714285714285694</v>
      </c>
      <c r="E185" s="315">
        <v>9.5597023764657701E-2</v>
      </c>
      <c r="F185" s="314">
        <v>217</v>
      </c>
    </row>
    <row r="186" spans="2:6" x14ac:dyDescent="0.2">
      <c r="B186" s="324" t="s">
        <v>507</v>
      </c>
      <c r="C186" s="313">
        <v>0</v>
      </c>
      <c r="D186" s="314">
        <v>0</v>
      </c>
      <c r="E186" s="315">
        <v>0</v>
      </c>
      <c r="F186" s="314">
        <v>0</v>
      </c>
    </row>
    <row r="187" spans="2:6" x14ac:dyDescent="0.2">
      <c r="B187" s="324" t="s">
        <v>508</v>
      </c>
      <c r="C187" s="313">
        <v>0</v>
      </c>
      <c r="D187" s="314">
        <v>0</v>
      </c>
      <c r="E187" s="315">
        <v>0</v>
      </c>
      <c r="F187" s="314">
        <v>0</v>
      </c>
    </row>
    <row r="188" spans="2:6" x14ac:dyDescent="0.2">
      <c r="B188" s="324" t="s">
        <v>509</v>
      </c>
      <c r="C188" s="313">
        <v>0</v>
      </c>
      <c r="D188" s="314">
        <v>0</v>
      </c>
      <c r="E188" s="315">
        <v>0</v>
      </c>
      <c r="F188" s="314">
        <v>0</v>
      </c>
    </row>
    <row r="189" spans="2:6" x14ac:dyDescent="0.2">
      <c r="B189" s="324" t="s">
        <v>510</v>
      </c>
      <c r="C189" s="313">
        <v>361</v>
      </c>
      <c r="D189" s="314">
        <v>68.052631578947299</v>
      </c>
      <c r="E189" s="315">
        <v>8.6985925466937994E-2</v>
      </c>
      <c r="F189" s="314">
        <v>273</v>
      </c>
    </row>
    <row r="190" spans="2:6" x14ac:dyDescent="0.2">
      <c r="B190" s="324" t="s">
        <v>511</v>
      </c>
      <c r="C190" s="313">
        <v>306</v>
      </c>
      <c r="D190" s="314">
        <v>44.820261437908499</v>
      </c>
      <c r="E190" s="315">
        <v>6.3191990305800402E-2</v>
      </c>
      <c r="F190" s="314">
        <v>177</v>
      </c>
    </row>
    <row r="191" spans="2:6" x14ac:dyDescent="0.2">
      <c r="B191" s="324" t="s">
        <v>512</v>
      </c>
      <c r="C191" s="313">
        <v>196</v>
      </c>
      <c r="D191" s="314">
        <v>122.15306122448899</v>
      </c>
      <c r="E191" s="315">
        <v>0.16313153681054701</v>
      </c>
      <c r="F191" s="314">
        <v>472</v>
      </c>
    </row>
    <row r="192" spans="2:6" x14ac:dyDescent="0.2">
      <c r="B192" s="324" t="s">
        <v>513</v>
      </c>
      <c r="C192" s="313">
        <v>273</v>
      </c>
      <c r="D192" s="314">
        <v>105.347985347985</v>
      </c>
      <c r="E192" s="315">
        <v>0.160687447270939</v>
      </c>
      <c r="F192" s="314">
        <v>253</v>
      </c>
    </row>
    <row r="193" spans="2:6" x14ac:dyDescent="0.2">
      <c r="B193" s="324" t="s">
        <v>514</v>
      </c>
      <c r="C193" s="313">
        <v>443</v>
      </c>
      <c r="D193" s="314">
        <v>82.2776523702031</v>
      </c>
      <c r="E193" s="315">
        <v>0.136329803747021</v>
      </c>
      <c r="F193" s="314">
        <v>242</v>
      </c>
    </row>
    <row r="194" spans="2:6" x14ac:dyDescent="0.2">
      <c r="B194" s="324" t="s">
        <v>515</v>
      </c>
      <c r="C194" s="313">
        <v>245</v>
      </c>
      <c r="D194" s="314">
        <v>97.832653061224406</v>
      </c>
      <c r="E194" s="315">
        <v>0.17651260751737899</v>
      </c>
      <c r="F194" s="314">
        <v>229</v>
      </c>
    </row>
    <row r="195" spans="2:6" x14ac:dyDescent="0.2">
      <c r="B195" s="324" t="s">
        <v>516</v>
      </c>
      <c r="C195" s="313">
        <v>0</v>
      </c>
      <c r="D195" s="314">
        <v>0</v>
      </c>
      <c r="E195" s="315">
        <v>0</v>
      </c>
      <c r="F195" s="314">
        <v>0</v>
      </c>
    </row>
    <row r="196" spans="2:6" x14ac:dyDescent="0.2">
      <c r="B196" s="324" t="s">
        <v>517</v>
      </c>
      <c r="C196" s="313">
        <v>0</v>
      </c>
      <c r="D196" s="314">
        <v>0</v>
      </c>
      <c r="E196" s="315">
        <v>0</v>
      </c>
      <c r="F196" s="314">
        <v>0</v>
      </c>
    </row>
    <row r="197" spans="2:6" x14ac:dyDescent="0.2">
      <c r="B197" s="324" t="s">
        <v>518</v>
      </c>
      <c r="C197" s="313">
        <v>0</v>
      </c>
      <c r="D197" s="314">
        <v>0</v>
      </c>
      <c r="E197" s="315">
        <v>0</v>
      </c>
      <c r="F197" s="314">
        <v>0</v>
      </c>
    </row>
    <row r="198" spans="2:6" x14ac:dyDescent="0.2">
      <c r="B198" s="324" t="s">
        <v>519</v>
      </c>
      <c r="C198" s="313">
        <v>293</v>
      </c>
      <c r="D198" s="314">
        <v>112.703071672354</v>
      </c>
      <c r="E198" s="315">
        <v>0.173517805253561</v>
      </c>
      <c r="F198" s="314">
        <v>254</v>
      </c>
    </row>
    <row r="199" spans="2:6" x14ac:dyDescent="0.2">
      <c r="B199" s="324" t="s">
        <v>520</v>
      </c>
      <c r="C199" s="313">
        <v>162</v>
      </c>
      <c r="D199" s="314">
        <v>85.364197530864203</v>
      </c>
      <c r="E199" s="315">
        <v>0.13610684618715699</v>
      </c>
      <c r="F199" s="314">
        <v>265</v>
      </c>
    </row>
    <row r="200" spans="2:6" x14ac:dyDescent="0.2">
      <c r="B200" s="324" t="s">
        <v>521</v>
      </c>
      <c r="C200" s="313">
        <v>0</v>
      </c>
      <c r="D200" s="314">
        <v>0</v>
      </c>
      <c r="E200" s="315">
        <v>0</v>
      </c>
      <c r="F200" s="314">
        <v>0</v>
      </c>
    </row>
    <row r="201" spans="2:6" x14ac:dyDescent="0.2">
      <c r="B201" s="324" t="s">
        <v>522</v>
      </c>
      <c r="C201" s="313">
        <v>64</v>
      </c>
      <c r="D201" s="314">
        <v>170.40625</v>
      </c>
      <c r="E201" s="315">
        <v>0.19545153138945101</v>
      </c>
      <c r="F201" s="314">
        <v>342</v>
      </c>
    </row>
    <row r="202" spans="2:6" x14ac:dyDescent="0.2">
      <c r="B202" s="324" t="s">
        <v>523</v>
      </c>
      <c r="C202" s="313">
        <v>309</v>
      </c>
      <c r="D202" s="314">
        <v>115.77669902912599</v>
      </c>
      <c r="E202" s="315">
        <v>0.17884370235208799</v>
      </c>
      <c r="F202" s="314">
        <v>320</v>
      </c>
    </row>
    <row r="203" spans="2:6" x14ac:dyDescent="0.2">
      <c r="B203" s="324" t="s">
        <v>524</v>
      </c>
      <c r="C203" s="313">
        <v>465</v>
      </c>
      <c r="D203" s="314">
        <v>108.055913978494</v>
      </c>
      <c r="E203" s="315">
        <v>0.13908850331624401</v>
      </c>
      <c r="F203" s="314">
        <v>367</v>
      </c>
    </row>
    <row r="204" spans="2:6" x14ac:dyDescent="0.2">
      <c r="B204" s="324" t="s">
        <v>525</v>
      </c>
      <c r="C204" s="313">
        <v>0</v>
      </c>
      <c r="D204" s="314">
        <v>0</v>
      </c>
      <c r="E204" s="315">
        <v>0</v>
      </c>
      <c r="F204" s="314">
        <v>0</v>
      </c>
    </row>
    <row r="205" spans="2:6" x14ac:dyDescent="0.2">
      <c r="B205" s="324" t="s">
        <v>526</v>
      </c>
      <c r="C205" s="313">
        <v>279</v>
      </c>
      <c r="D205" s="314">
        <v>128.867383512544</v>
      </c>
      <c r="E205" s="315">
        <v>0.165015926051716</v>
      </c>
      <c r="F205" s="314">
        <v>337</v>
      </c>
    </row>
    <row r="206" spans="2:6" x14ac:dyDescent="0.2">
      <c r="B206" s="324" t="s">
        <v>527</v>
      </c>
      <c r="C206" s="313">
        <v>0</v>
      </c>
      <c r="D206" s="314">
        <v>0</v>
      </c>
      <c r="E206" s="315">
        <v>0</v>
      </c>
      <c r="F206" s="314">
        <v>0</v>
      </c>
    </row>
    <row r="207" spans="2:6" x14ac:dyDescent="0.2">
      <c r="B207" s="324" t="s">
        <v>528</v>
      </c>
      <c r="C207" s="313">
        <v>509</v>
      </c>
      <c r="D207" s="314">
        <v>84.901768172887998</v>
      </c>
      <c r="E207" s="315">
        <v>0.141399698321134</v>
      </c>
      <c r="F207" s="314">
        <v>194</v>
      </c>
    </row>
    <row r="208" spans="2:6" x14ac:dyDescent="0.2">
      <c r="B208" s="324" t="s">
        <v>529</v>
      </c>
      <c r="C208" s="313">
        <v>643</v>
      </c>
      <c r="D208" s="314">
        <v>125.713841368584</v>
      </c>
      <c r="E208" s="315">
        <v>0.23992188010138901</v>
      </c>
      <c r="F208" s="314">
        <v>304</v>
      </c>
    </row>
    <row r="209" spans="2:6" x14ac:dyDescent="0.2">
      <c r="B209" s="324" t="s">
        <v>530</v>
      </c>
      <c r="C209" s="313">
        <v>0</v>
      </c>
      <c r="D209" s="314">
        <v>0</v>
      </c>
      <c r="E209" s="315">
        <v>0</v>
      </c>
      <c r="F209" s="314">
        <v>0</v>
      </c>
    </row>
    <row r="210" spans="2:6" x14ac:dyDescent="0.2">
      <c r="B210" s="324" t="s">
        <v>531</v>
      </c>
      <c r="C210" s="313">
        <v>0</v>
      </c>
      <c r="D210" s="314">
        <v>0</v>
      </c>
      <c r="E210" s="315">
        <v>0</v>
      </c>
      <c r="F210" s="314">
        <v>0</v>
      </c>
    </row>
    <row r="211" spans="2:6" x14ac:dyDescent="0.2">
      <c r="B211" s="324" t="s">
        <v>532</v>
      </c>
      <c r="C211" s="313">
        <v>365</v>
      </c>
      <c r="D211" s="314">
        <v>105.36986301369799</v>
      </c>
      <c r="E211" s="315">
        <v>0.18548706027605999</v>
      </c>
      <c r="F211" s="314">
        <v>244</v>
      </c>
    </row>
    <row r="212" spans="2:6" x14ac:dyDescent="0.2">
      <c r="B212" s="324" t="s">
        <v>533</v>
      </c>
      <c r="C212" s="313">
        <v>0</v>
      </c>
      <c r="D212" s="314">
        <v>0</v>
      </c>
      <c r="E212" s="315">
        <v>0</v>
      </c>
      <c r="F212" s="314">
        <v>0</v>
      </c>
    </row>
    <row r="213" spans="2:6" x14ac:dyDescent="0.2">
      <c r="B213" s="324" t="s">
        <v>534</v>
      </c>
      <c r="C213" s="313">
        <v>0</v>
      </c>
      <c r="D213" s="314">
        <v>0</v>
      </c>
      <c r="E213" s="315">
        <v>0</v>
      </c>
      <c r="F213" s="314">
        <v>0</v>
      </c>
    </row>
    <row r="214" spans="2:6" x14ac:dyDescent="0.2">
      <c r="B214" s="324" t="s">
        <v>535</v>
      </c>
      <c r="C214" s="313">
        <v>70</v>
      </c>
      <c r="D214" s="314">
        <v>117.28571428571399</v>
      </c>
      <c r="E214" s="315">
        <v>0.19935410242090101</v>
      </c>
      <c r="F214" s="314">
        <v>228</v>
      </c>
    </row>
    <row r="215" spans="2:6" x14ac:dyDescent="0.2">
      <c r="B215" s="324" t="s">
        <v>536</v>
      </c>
      <c r="C215" s="313">
        <v>102</v>
      </c>
      <c r="D215" s="314">
        <v>69.6666666666666</v>
      </c>
      <c r="E215" s="315">
        <v>0.13189546365728699</v>
      </c>
      <c r="F215" s="314">
        <v>199</v>
      </c>
    </row>
    <row r="216" spans="2:6" x14ac:dyDescent="0.2">
      <c r="B216" s="324" t="s">
        <v>537</v>
      </c>
      <c r="C216" s="313">
        <v>175</v>
      </c>
      <c r="D216" s="314">
        <v>135.67428571428499</v>
      </c>
      <c r="E216" s="315">
        <v>0.22212347157384599</v>
      </c>
      <c r="F216" s="314">
        <v>386</v>
      </c>
    </row>
    <row r="217" spans="2:6" x14ac:dyDescent="0.2">
      <c r="B217" s="324" t="s">
        <v>538</v>
      </c>
      <c r="C217" s="313">
        <v>376</v>
      </c>
      <c r="D217" s="314">
        <v>167.30053191489301</v>
      </c>
      <c r="E217" s="315">
        <v>0.22937101185050099</v>
      </c>
      <c r="F217" s="314">
        <v>533</v>
      </c>
    </row>
    <row r="218" spans="2:6" x14ac:dyDescent="0.2">
      <c r="B218" s="324" t="s">
        <v>539</v>
      </c>
      <c r="C218" s="313">
        <v>16</v>
      </c>
      <c r="D218" s="314">
        <v>-10.8125</v>
      </c>
      <c r="E218" s="315">
        <v>-7.5840603217746097E-3</v>
      </c>
      <c r="F218" s="314">
        <v>-5</v>
      </c>
    </row>
    <row r="219" spans="2:6" x14ac:dyDescent="0.2">
      <c r="B219" s="324" t="s">
        <v>540</v>
      </c>
      <c r="C219" s="313">
        <v>997</v>
      </c>
      <c r="D219" s="314">
        <v>78.245737211634903</v>
      </c>
      <c r="E219" s="315">
        <v>0.153827800257132</v>
      </c>
      <c r="F219" s="314">
        <v>354</v>
      </c>
    </row>
    <row r="220" spans="2:6" x14ac:dyDescent="0.2">
      <c r="B220" s="324" t="s">
        <v>541</v>
      </c>
      <c r="C220" s="313">
        <v>0</v>
      </c>
      <c r="D220" s="314">
        <v>0</v>
      </c>
      <c r="E220" s="315">
        <v>0</v>
      </c>
      <c r="F220" s="314">
        <v>0</v>
      </c>
    </row>
    <row r="221" spans="2:6" x14ac:dyDescent="0.2">
      <c r="B221" s="324" t="s">
        <v>542</v>
      </c>
      <c r="C221" s="313">
        <v>152</v>
      </c>
      <c r="D221" s="314">
        <v>102.519736842105</v>
      </c>
      <c r="E221" s="315">
        <v>0.133543007481425</v>
      </c>
      <c r="F221" s="314">
        <v>235</v>
      </c>
    </row>
    <row r="222" spans="2:6" x14ac:dyDescent="0.2">
      <c r="B222" s="324" t="s">
        <v>543</v>
      </c>
      <c r="C222" s="313">
        <v>0</v>
      </c>
      <c r="D222" s="314">
        <v>0</v>
      </c>
      <c r="E222" s="315">
        <v>0</v>
      </c>
      <c r="F222" s="314">
        <v>0</v>
      </c>
    </row>
    <row r="223" spans="2:6" x14ac:dyDescent="0.2">
      <c r="B223" s="324" t="s">
        <v>544</v>
      </c>
      <c r="C223" s="313">
        <v>327</v>
      </c>
      <c r="D223" s="314">
        <v>57.024464831804202</v>
      </c>
      <c r="E223" s="315">
        <v>0.10630462171699601</v>
      </c>
      <c r="F223" s="314">
        <v>122</v>
      </c>
    </row>
    <row r="224" spans="2:6" x14ac:dyDescent="0.2">
      <c r="B224" s="324" t="s">
        <v>545</v>
      </c>
      <c r="C224" s="313">
        <v>389</v>
      </c>
      <c r="D224" s="314">
        <v>62.9820051413881</v>
      </c>
      <c r="E224" s="315">
        <v>0.11066943716686201</v>
      </c>
      <c r="F224" s="314">
        <v>171</v>
      </c>
    </row>
    <row r="225" spans="2:7" x14ac:dyDescent="0.2">
      <c r="B225" s="324" t="s">
        <v>546</v>
      </c>
      <c r="C225" s="313">
        <v>0</v>
      </c>
      <c r="D225" s="314">
        <v>0</v>
      </c>
      <c r="E225" s="315">
        <v>0</v>
      </c>
      <c r="F225" s="314">
        <v>0</v>
      </c>
    </row>
    <row r="226" spans="2:7" x14ac:dyDescent="0.2">
      <c r="B226" s="324" t="s">
        <v>547</v>
      </c>
      <c r="C226" s="313">
        <v>138</v>
      </c>
      <c r="D226" s="314">
        <v>108.514492753623</v>
      </c>
      <c r="E226" s="315">
        <v>0.20442011575843599</v>
      </c>
      <c r="F226" s="314">
        <v>245</v>
      </c>
    </row>
    <row r="227" spans="2:7" x14ac:dyDescent="0.2">
      <c r="B227" s="325" t="s">
        <v>548</v>
      </c>
      <c r="C227" s="316">
        <v>150</v>
      </c>
      <c r="D227" s="317">
        <v>53.546666666666603</v>
      </c>
      <c r="E227" s="318">
        <v>0.116230608937254</v>
      </c>
      <c r="F227" s="317">
        <v>186</v>
      </c>
    </row>
    <row r="229" spans="2:7" x14ac:dyDescent="0.2">
      <c r="G229" s="13" t="s">
        <v>294</v>
      </c>
    </row>
    <row r="230" spans="2:7" x14ac:dyDescent="0.2">
      <c r="G230" s="13" t="s">
        <v>145</v>
      </c>
    </row>
    <row r="231" spans="2:7" x14ac:dyDescent="0.2">
      <c r="B231" s="272" t="s">
        <v>0</v>
      </c>
      <c r="C231" s="301"/>
      <c r="D231" s="302"/>
      <c r="E231" s="303"/>
      <c r="F231" s="303"/>
    </row>
    <row r="232" spans="2:7" x14ac:dyDescent="0.2">
      <c r="B232" s="272" t="s">
        <v>2642</v>
      </c>
      <c r="C232" s="301"/>
      <c r="D232" s="302"/>
      <c r="E232" s="303"/>
      <c r="F232" s="303"/>
    </row>
    <row r="233" spans="2:7" x14ac:dyDescent="0.2">
      <c r="B233" s="320" t="s">
        <v>289</v>
      </c>
      <c r="C233" s="301"/>
      <c r="D233" s="302"/>
      <c r="E233" s="303"/>
      <c r="F233" s="303"/>
    </row>
    <row r="234" spans="2:7" x14ac:dyDescent="0.2">
      <c r="B234" s="272"/>
      <c r="C234" s="84"/>
      <c r="D234" s="84"/>
      <c r="E234" s="84"/>
      <c r="F234" s="84"/>
    </row>
    <row r="235" spans="2:7" x14ac:dyDescent="0.2">
      <c r="B235" s="321"/>
      <c r="C235" s="191" t="s">
        <v>2661</v>
      </c>
      <c r="D235" s="304"/>
      <c r="E235" s="305"/>
      <c r="F235" s="306"/>
    </row>
    <row r="236" spans="2:7" ht="25.5" x14ac:dyDescent="0.2">
      <c r="B236" s="322" t="s">
        <v>295</v>
      </c>
      <c r="C236" s="307" t="s">
        <v>5089</v>
      </c>
      <c r="D236" s="308" t="s">
        <v>5090</v>
      </c>
      <c r="E236" s="309" t="s">
        <v>5091</v>
      </c>
      <c r="F236" s="308" t="s">
        <v>5092</v>
      </c>
    </row>
    <row r="237" spans="2:7" x14ac:dyDescent="0.2">
      <c r="B237" s="323" t="s">
        <v>549</v>
      </c>
      <c r="C237" s="310">
        <v>427</v>
      </c>
      <c r="D237" s="311">
        <v>17.229508196721302</v>
      </c>
      <c r="E237" s="312">
        <v>2.1684602075614699E-2</v>
      </c>
      <c r="F237" s="311">
        <v>91</v>
      </c>
    </row>
    <row r="238" spans="2:7" x14ac:dyDescent="0.2">
      <c r="B238" s="324" t="s">
        <v>550</v>
      </c>
      <c r="C238" s="313">
        <v>153</v>
      </c>
      <c r="D238" s="314">
        <v>57.2091503267973</v>
      </c>
      <c r="E238" s="315">
        <v>7.1811238093675206E-2</v>
      </c>
      <c r="F238" s="314">
        <v>192</v>
      </c>
    </row>
    <row r="239" spans="2:7" x14ac:dyDescent="0.2">
      <c r="B239" s="324" t="s">
        <v>551</v>
      </c>
      <c r="C239" s="313">
        <v>0</v>
      </c>
      <c r="D239" s="314">
        <v>0</v>
      </c>
      <c r="E239" s="315">
        <v>0</v>
      </c>
      <c r="F239" s="314">
        <v>0</v>
      </c>
    </row>
    <row r="240" spans="2:7" x14ac:dyDescent="0.2">
      <c r="B240" s="324" t="s">
        <v>552</v>
      </c>
      <c r="C240" s="313">
        <v>485</v>
      </c>
      <c r="D240" s="314">
        <v>93.447422680412302</v>
      </c>
      <c r="E240" s="315">
        <v>0.20005208540240299</v>
      </c>
      <c r="F240" s="314">
        <v>302</v>
      </c>
    </row>
    <row r="241" spans="2:6" x14ac:dyDescent="0.2">
      <c r="B241" s="324" t="s">
        <v>553</v>
      </c>
      <c r="C241" s="313">
        <v>634</v>
      </c>
      <c r="D241" s="314">
        <v>59.011041009463703</v>
      </c>
      <c r="E241" s="315">
        <v>8.4928017869546804E-2</v>
      </c>
      <c r="F241" s="314">
        <v>265</v>
      </c>
    </row>
    <row r="242" spans="2:6" x14ac:dyDescent="0.2">
      <c r="B242" s="324" t="s">
        <v>554</v>
      </c>
      <c r="C242" s="313">
        <v>128</v>
      </c>
      <c r="D242" s="314">
        <v>16.546875</v>
      </c>
      <c r="E242" s="315">
        <v>1.8408107215491298E-2</v>
      </c>
      <c r="F242" s="314">
        <v>112</v>
      </c>
    </row>
    <row r="243" spans="2:6" x14ac:dyDescent="0.2">
      <c r="B243" s="324" t="s">
        <v>555</v>
      </c>
      <c r="C243" s="313">
        <v>0</v>
      </c>
      <c r="D243" s="314">
        <v>0</v>
      </c>
      <c r="E243" s="315">
        <v>0</v>
      </c>
      <c r="F243" s="314">
        <v>0</v>
      </c>
    </row>
    <row r="244" spans="2:6" x14ac:dyDescent="0.2">
      <c r="B244" s="324" t="s">
        <v>556</v>
      </c>
      <c r="C244" s="313">
        <v>0</v>
      </c>
      <c r="D244" s="314">
        <v>0</v>
      </c>
      <c r="E244" s="315">
        <v>0</v>
      </c>
      <c r="F244" s="314">
        <v>0</v>
      </c>
    </row>
    <row r="245" spans="2:6" x14ac:dyDescent="0.2">
      <c r="B245" s="324" t="s">
        <v>557</v>
      </c>
      <c r="C245" s="313">
        <v>184</v>
      </c>
      <c r="D245" s="314">
        <v>78.391304347826093</v>
      </c>
      <c r="E245" s="315">
        <v>8.6823049280387199E-2</v>
      </c>
      <c r="F245" s="314">
        <v>357</v>
      </c>
    </row>
    <row r="246" spans="2:6" x14ac:dyDescent="0.2">
      <c r="B246" s="324" t="s">
        <v>558</v>
      </c>
      <c r="C246" s="313">
        <v>22</v>
      </c>
      <c r="D246" s="314">
        <v>105.5</v>
      </c>
      <c r="E246" s="315">
        <v>0.106370302474793</v>
      </c>
      <c r="F246" s="314">
        <v>342</v>
      </c>
    </row>
    <row r="247" spans="2:6" x14ac:dyDescent="0.2">
      <c r="B247" s="324" t="s">
        <v>559</v>
      </c>
      <c r="C247" s="313">
        <v>5</v>
      </c>
      <c r="D247" s="314">
        <v>92.4</v>
      </c>
      <c r="E247" s="315">
        <v>0.10789350770667901</v>
      </c>
      <c r="F247" s="314">
        <v>180</v>
      </c>
    </row>
    <row r="248" spans="2:6" x14ac:dyDescent="0.2">
      <c r="B248" s="324" t="s">
        <v>560</v>
      </c>
      <c r="C248" s="313">
        <v>372</v>
      </c>
      <c r="D248" s="314">
        <v>86.260752688172005</v>
      </c>
      <c r="E248" s="315">
        <v>0.14150585620546099</v>
      </c>
      <c r="F248" s="314">
        <v>257</v>
      </c>
    </row>
    <row r="249" spans="2:6" x14ac:dyDescent="0.2">
      <c r="B249" s="324" t="s">
        <v>561</v>
      </c>
      <c r="C249" s="313">
        <v>224</v>
      </c>
      <c r="D249" s="314">
        <v>168.67857142857099</v>
      </c>
      <c r="E249" s="315">
        <v>0.222532407489207</v>
      </c>
      <c r="F249" s="314">
        <v>597</v>
      </c>
    </row>
    <row r="250" spans="2:6" x14ac:dyDescent="0.2">
      <c r="B250" s="324" t="s">
        <v>562</v>
      </c>
      <c r="C250" s="313">
        <v>81</v>
      </c>
      <c r="D250" s="314">
        <v>304.74074074074002</v>
      </c>
      <c r="E250" s="315">
        <v>0.261128977657413</v>
      </c>
      <c r="F250" s="314">
        <v>658</v>
      </c>
    </row>
    <row r="251" spans="2:6" x14ac:dyDescent="0.2">
      <c r="B251" s="324" t="s">
        <v>563</v>
      </c>
      <c r="C251" s="313">
        <v>0</v>
      </c>
      <c r="D251" s="314">
        <v>0</v>
      </c>
      <c r="E251" s="315">
        <v>0</v>
      </c>
      <c r="F251" s="314">
        <v>0</v>
      </c>
    </row>
    <row r="252" spans="2:6" x14ac:dyDescent="0.2">
      <c r="B252" s="324" t="s">
        <v>564</v>
      </c>
      <c r="C252" s="313">
        <v>0</v>
      </c>
      <c r="D252" s="314">
        <v>0</v>
      </c>
      <c r="E252" s="315">
        <v>0</v>
      </c>
      <c r="F252" s="314">
        <v>0</v>
      </c>
    </row>
    <row r="253" spans="2:6" x14ac:dyDescent="0.2">
      <c r="B253" s="324" t="s">
        <v>565</v>
      </c>
      <c r="C253" s="313">
        <v>0</v>
      </c>
      <c r="D253" s="314">
        <v>0</v>
      </c>
      <c r="E253" s="315">
        <v>0</v>
      </c>
      <c r="F253" s="314">
        <v>0</v>
      </c>
    </row>
    <row r="254" spans="2:6" x14ac:dyDescent="0.2">
      <c r="B254" s="324" t="s">
        <v>566</v>
      </c>
      <c r="C254" s="313">
        <v>141</v>
      </c>
      <c r="D254" s="314">
        <v>62.7659574468085</v>
      </c>
      <c r="E254" s="315">
        <v>0.10929299166409299</v>
      </c>
      <c r="F254" s="314">
        <v>236</v>
      </c>
    </row>
    <row r="255" spans="2:6" x14ac:dyDescent="0.2">
      <c r="B255" s="324" t="s">
        <v>567</v>
      </c>
      <c r="C255" s="313">
        <v>0</v>
      </c>
      <c r="D255" s="314">
        <v>0</v>
      </c>
      <c r="E255" s="315">
        <v>0</v>
      </c>
      <c r="F255" s="314">
        <v>0</v>
      </c>
    </row>
    <row r="256" spans="2:6" x14ac:dyDescent="0.2">
      <c r="B256" s="324" t="s">
        <v>568</v>
      </c>
      <c r="C256" s="313">
        <v>124</v>
      </c>
      <c r="D256" s="314">
        <v>53.290322580645103</v>
      </c>
      <c r="E256" s="315">
        <v>0.10129065881848</v>
      </c>
      <c r="F256" s="314">
        <v>166</v>
      </c>
    </row>
    <row r="257" spans="2:6" x14ac:dyDescent="0.2">
      <c r="B257" s="324" t="s">
        <v>569</v>
      </c>
      <c r="C257" s="313">
        <v>499</v>
      </c>
      <c r="D257" s="314">
        <v>66.214428857715404</v>
      </c>
      <c r="E257" s="315">
        <v>7.5697731427812207E-2</v>
      </c>
      <c r="F257" s="314">
        <v>310</v>
      </c>
    </row>
    <row r="258" spans="2:6" x14ac:dyDescent="0.2">
      <c r="B258" s="324" t="s">
        <v>570</v>
      </c>
      <c r="C258" s="313">
        <v>500</v>
      </c>
      <c r="D258" s="314">
        <v>67.662000000000006</v>
      </c>
      <c r="E258" s="315">
        <v>0.12648710490305301</v>
      </c>
      <c r="F258" s="314">
        <v>245</v>
      </c>
    </row>
    <row r="259" spans="2:6" x14ac:dyDescent="0.2">
      <c r="B259" s="324" t="s">
        <v>571</v>
      </c>
      <c r="C259" s="313">
        <v>813</v>
      </c>
      <c r="D259" s="314">
        <v>109.74169741697401</v>
      </c>
      <c r="E259" s="315">
        <v>0.21100129836037601</v>
      </c>
      <c r="F259" s="314">
        <v>393</v>
      </c>
    </row>
    <row r="260" spans="2:6" x14ac:dyDescent="0.2">
      <c r="B260" s="324" t="s">
        <v>572</v>
      </c>
      <c r="C260" s="313">
        <v>333</v>
      </c>
      <c r="D260" s="314">
        <v>97.501501501501494</v>
      </c>
      <c r="E260" s="315">
        <v>0.17031142630836199</v>
      </c>
      <c r="F260" s="314">
        <v>267</v>
      </c>
    </row>
    <row r="261" spans="2:6" x14ac:dyDescent="0.2">
      <c r="B261" s="324" t="s">
        <v>573</v>
      </c>
      <c r="C261" s="313">
        <v>319</v>
      </c>
      <c r="D261" s="314">
        <v>124.457680250783</v>
      </c>
      <c r="E261" s="315">
        <v>0.19465295176085801</v>
      </c>
      <c r="F261" s="314">
        <v>338</v>
      </c>
    </row>
    <row r="262" spans="2:6" x14ac:dyDescent="0.2">
      <c r="B262" s="324" t="s">
        <v>574</v>
      </c>
      <c r="C262" s="313">
        <v>460</v>
      </c>
      <c r="D262" s="314">
        <v>61.395652173913</v>
      </c>
      <c r="E262" s="315">
        <v>0.102461960425781</v>
      </c>
      <c r="F262" s="314">
        <v>158</v>
      </c>
    </row>
    <row r="263" spans="2:6" x14ac:dyDescent="0.2">
      <c r="B263" s="324" t="s">
        <v>575</v>
      </c>
      <c r="C263" s="313">
        <v>261</v>
      </c>
      <c r="D263" s="314">
        <v>119.689655172413</v>
      </c>
      <c r="E263" s="315">
        <v>0.20407909951461001</v>
      </c>
      <c r="F263" s="314">
        <v>380</v>
      </c>
    </row>
    <row r="264" spans="2:6" x14ac:dyDescent="0.2">
      <c r="B264" s="324" t="s">
        <v>576</v>
      </c>
      <c r="C264" s="313">
        <v>327</v>
      </c>
      <c r="D264" s="314">
        <v>53.651376146788898</v>
      </c>
      <c r="E264" s="315">
        <v>0.104163203267865</v>
      </c>
      <c r="F264" s="314">
        <v>179</v>
      </c>
    </row>
    <row r="265" spans="2:6" x14ac:dyDescent="0.2">
      <c r="B265" s="324" t="s">
        <v>577</v>
      </c>
      <c r="C265" s="313">
        <v>354</v>
      </c>
      <c r="D265" s="314">
        <v>73.240112994350199</v>
      </c>
      <c r="E265" s="315">
        <v>0.105842634247503</v>
      </c>
      <c r="F265" s="314">
        <v>237</v>
      </c>
    </row>
    <row r="266" spans="2:6" x14ac:dyDescent="0.2">
      <c r="B266" s="324" t="s">
        <v>578</v>
      </c>
      <c r="C266" s="313">
        <v>474</v>
      </c>
      <c r="D266" s="314">
        <v>64.978902953586498</v>
      </c>
      <c r="E266" s="315">
        <v>9.7053420345295904E-2</v>
      </c>
      <c r="F266" s="314">
        <v>201</v>
      </c>
    </row>
    <row r="267" spans="2:6" x14ac:dyDescent="0.2">
      <c r="B267" s="324" t="s">
        <v>579</v>
      </c>
      <c r="C267" s="313">
        <v>0</v>
      </c>
      <c r="D267" s="314">
        <v>0</v>
      </c>
      <c r="E267" s="315">
        <v>0</v>
      </c>
      <c r="F267" s="314">
        <v>0</v>
      </c>
    </row>
    <row r="268" spans="2:6" x14ac:dyDescent="0.2">
      <c r="B268" s="324" t="s">
        <v>580</v>
      </c>
      <c r="C268" s="313">
        <v>0</v>
      </c>
      <c r="D268" s="314">
        <v>0</v>
      </c>
      <c r="E268" s="315">
        <v>0</v>
      </c>
      <c r="F268" s="314">
        <v>0</v>
      </c>
    </row>
    <row r="269" spans="2:6" x14ac:dyDescent="0.2">
      <c r="B269" s="324" t="s">
        <v>581</v>
      </c>
      <c r="C269" s="313">
        <v>0</v>
      </c>
      <c r="D269" s="314">
        <v>0</v>
      </c>
      <c r="E269" s="315">
        <v>0</v>
      </c>
      <c r="F269" s="314">
        <v>0</v>
      </c>
    </row>
    <row r="270" spans="2:6" x14ac:dyDescent="0.2">
      <c r="B270" s="324" t="s">
        <v>582</v>
      </c>
      <c r="C270" s="313">
        <v>469</v>
      </c>
      <c r="D270" s="314">
        <v>122.518123667377</v>
      </c>
      <c r="E270" s="315">
        <v>0.129332484036291</v>
      </c>
      <c r="F270" s="314">
        <v>484</v>
      </c>
    </row>
    <row r="271" spans="2:6" x14ac:dyDescent="0.2">
      <c r="B271" s="324" t="s">
        <v>583</v>
      </c>
      <c r="C271" s="313">
        <v>0</v>
      </c>
      <c r="D271" s="314">
        <v>0</v>
      </c>
      <c r="E271" s="315">
        <v>0</v>
      </c>
      <c r="F271" s="314">
        <v>0</v>
      </c>
    </row>
    <row r="272" spans="2:6" x14ac:dyDescent="0.2">
      <c r="B272" s="324" t="s">
        <v>584</v>
      </c>
      <c r="C272" s="313">
        <v>364</v>
      </c>
      <c r="D272" s="314">
        <v>42.75</v>
      </c>
      <c r="E272" s="315">
        <v>4.7798668726751002E-2</v>
      </c>
      <c r="F272" s="314">
        <v>229</v>
      </c>
    </row>
    <row r="273" spans="2:7" x14ac:dyDescent="0.2">
      <c r="B273" s="324" t="s">
        <v>585</v>
      </c>
      <c r="C273" s="313">
        <v>255</v>
      </c>
      <c r="D273" s="314">
        <v>40.447058823529403</v>
      </c>
      <c r="E273" s="315">
        <v>4.8704932354260502E-2</v>
      </c>
      <c r="F273" s="314">
        <v>190</v>
      </c>
    </row>
    <row r="274" spans="2:7" x14ac:dyDescent="0.2">
      <c r="B274" s="324" t="s">
        <v>586</v>
      </c>
      <c r="C274" s="313">
        <v>10</v>
      </c>
      <c r="D274" s="314">
        <v>924.6</v>
      </c>
      <c r="E274" s="315">
        <v>0.419681358086333</v>
      </c>
      <c r="F274" s="314">
        <v>3037</v>
      </c>
    </row>
    <row r="275" spans="2:7" x14ac:dyDescent="0.2">
      <c r="B275" s="324" t="s">
        <v>587</v>
      </c>
      <c r="C275" s="313">
        <v>0</v>
      </c>
      <c r="D275" s="314">
        <v>0</v>
      </c>
      <c r="E275" s="315">
        <v>0</v>
      </c>
      <c r="F275" s="314">
        <v>0</v>
      </c>
    </row>
    <row r="276" spans="2:7" x14ac:dyDescent="0.2">
      <c r="B276" s="324" t="s">
        <v>588</v>
      </c>
      <c r="C276" s="313">
        <v>179</v>
      </c>
      <c r="D276" s="314">
        <v>161.039106145251</v>
      </c>
      <c r="E276" s="315">
        <v>0.21145212875208999</v>
      </c>
      <c r="F276" s="314">
        <v>401</v>
      </c>
    </row>
    <row r="277" spans="2:7" x14ac:dyDescent="0.2">
      <c r="B277" s="324" t="s">
        <v>589</v>
      </c>
      <c r="C277" s="313">
        <v>135</v>
      </c>
      <c r="D277" s="314">
        <v>515.17037037037005</v>
      </c>
      <c r="E277" s="315">
        <v>0.27129460593861598</v>
      </c>
      <c r="F277" s="314">
        <v>3396</v>
      </c>
    </row>
    <row r="278" spans="2:7" x14ac:dyDescent="0.2">
      <c r="B278" s="324" t="s">
        <v>590</v>
      </c>
      <c r="C278" s="313">
        <v>803</v>
      </c>
      <c r="D278" s="314">
        <v>96.809464508094607</v>
      </c>
      <c r="E278" s="315">
        <v>0.12431516159467799</v>
      </c>
      <c r="F278" s="314">
        <v>462</v>
      </c>
    </row>
    <row r="279" spans="2:7" x14ac:dyDescent="0.2">
      <c r="B279" s="324" t="s">
        <v>591</v>
      </c>
      <c r="C279" s="313">
        <v>0</v>
      </c>
      <c r="D279" s="314">
        <v>0</v>
      </c>
      <c r="E279" s="315">
        <v>0</v>
      </c>
      <c r="F279" s="314">
        <v>0</v>
      </c>
    </row>
    <row r="280" spans="2:7" x14ac:dyDescent="0.2">
      <c r="B280" s="324" t="s">
        <v>592</v>
      </c>
      <c r="C280" s="313">
        <v>124</v>
      </c>
      <c r="D280" s="314">
        <v>186.97580645161199</v>
      </c>
      <c r="E280" s="315">
        <v>0.265727613437095</v>
      </c>
      <c r="F280" s="314">
        <v>515</v>
      </c>
    </row>
    <row r="281" spans="2:7" x14ac:dyDescent="0.2">
      <c r="B281" s="324" t="s">
        <v>593</v>
      </c>
      <c r="C281" s="313">
        <v>0</v>
      </c>
      <c r="D281" s="314">
        <v>0</v>
      </c>
      <c r="E281" s="315">
        <v>0</v>
      </c>
      <c r="F281" s="314">
        <v>0</v>
      </c>
    </row>
    <row r="282" spans="2:7" x14ac:dyDescent="0.2">
      <c r="B282" s="324" t="s">
        <v>594</v>
      </c>
      <c r="C282" s="313">
        <v>0</v>
      </c>
      <c r="D282" s="314">
        <v>0</v>
      </c>
      <c r="E282" s="315">
        <v>0</v>
      </c>
      <c r="F282" s="314">
        <v>0</v>
      </c>
    </row>
    <row r="283" spans="2:7" x14ac:dyDescent="0.2">
      <c r="B283" s="324" t="s">
        <v>595</v>
      </c>
      <c r="C283" s="313">
        <v>227</v>
      </c>
      <c r="D283" s="314">
        <v>234.07488986784099</v>
      </c>
      <c r="E283" s="315">
        <v>0.25105956729020001</v>
      </c>
      <c r="F283" s="314">
        <v>641</v>
      </c>
    </row>
    <row r="284" spans="2:7" x14ac:dyDescent="0.2">
      <c r="B284" s="325" t="s">
        <v>596</v>
      </c>
      <c r="C284" s="316">
        <v>0</v>
      </c>
      <c r="D284" s="317">
        <v>0</v>
      </c>
      <c r="E284" s="318">
        <v>0</v>
      </c>
      <c r="F284" s="317">
        <v>0</v>
      </c>
    </row>
    <row r="286" spans="2:7" x14ac:dyDescent="0.2">
      <c r="G286" s="13" t="s">
        <v>294</v>
      </c>
    </row>
    <row r="287" spans="2:7" x14ac:dyDescent="0.2">
      <c r="G287" s="13" t="s">
        <v>161</v>
      </c>
    </row>
    <row r="288" spans="2:7" x14ac:dyDescent="0.2">
      <c r="B288" s="272" t="s">
        <v>0</v>
      </c>
      <c r="C288" s="301"/>
      <c r="D288" s="302"/>
      <c r="E288" s="303"/>
      <c r="F288" s="303"/>
    </row>
    <row r="289" spans="2:6" x14ac:dyDescent="0.2">
      <c r="B289" s="272" t="s">
        <v>2642</v>
      </c>
      <c r="C289" s="301"/>
      <c r="D289" s="302"/>
      <c r="E289" s="303"/>
      <c r="F289" s="303"/>
    </row>
    <row r="290" spans="2:6" x14ac:dyDescent="0.2">
      <c r="B290" s="320" t="s">
        <v>289</v>
      </c>
      <c r="C290" s="301"/>
      <c r="D290" s="302"/>
      <c r="E290" s="303"/>
      <c r="F290" s="303"/>
    </row>
    <row r="291" spans="2:6" x14ac:dyDescent="0.2">
      <c r="B291" s="272"/>
      <c r="C291" s="84"/>
      <c r="D291" s="84"/>
      <c r="E291" s="84"/>
      <c r="F291" s="84"/>
    </row>
    <row r="292" spans="2:6" x14ac:dyDescent="0.2">
      <c r="B292" s="321"/>
      <c r="C292" s="191" t="s">
        <v>2661</v>
      </c>
      <c r="D292" s="304"/>
      <c r="E292" s="305"/>
      <c r="F292" s="306"/>
    </row>
    <row r="293" spans="2:6" ht="25.5" x14ac:dyDescent="0.2">
      <c r="B293" s="322" t="s">
        <v>295</v>
      </c>
      <c r="C293" s="307" t="s">
        <v>5089</v>
      </c>
      <c r="D293" s="308" t="s">
        <v>5090</v>
      </c>
      <c r="E293" s="309" t="s">
        <v>5091</v>
      </c>
      <c r="F293" s="308" t="s">
        <v>5092</v>
      </c>
    </row>
    <row r="294" spans="2:6" x14ac:dyDescent="0.2">
      <c r="B294" s="323" t="s">
        <v>597</v>
      </c>
      <c r="C294" s="310">
        <v>266</v>
      </c>
      <c r="D294" s="311">
        <v>31.165413533834499</v>
      </c>
      <c r="E294" s="312">
        <v>3.7077621486235599E-2</v>
      </c>
      <c r="F294" s="311">
        <v>101</v>
      </c>
    </row>
    <row r="295" spans="2:6" x14ac:dyDescent="0.2">
      <c r="B295" s="324" t="s">
        <v>598</v>
      </c>
      <c r="C295" s="313">
        <v>191</v>
      </c>
      <c r="D295" s="314">
        <v>471.81675392670098</v>
      </c>
      <c r="E295" s="315">
        <v>0.45553898647794699</v>
      </c>
      <c r="F295" s="314">
        <v>1203</v>
      </c>
    </row>
    <row r="296" spans="2:6" x14ac:dyDescent="0.2">
      <c r="B296" s="324" t="s">
        <v>599</v>
      </c>
      <c r="C296" s="313">
        <v>0</v>
      </c>
      <c r="D296" s="314">
        <v>0</v>
      </c>
      <c r="E296" s="315">
        <v>0</v>
      </c>
      <c r="F296" s="314">
        <v>0</v>
      </c>
    </row>
    <row r="297" spans="2:6" x14ac:dyDescent="0.2">
      <c r="B297" s="324" t="s">
        <v>600</v>
      </c>
      <c r="C297" s="313">
        <v>226</v>
      </c>
      <c r="D297" s="314">
        <v>362.20353982300799</v>
      </c>
      <c r="E297" s="315">
        <v>0.38535193763416498</v>
      </c>
      <c r="F297" s="314">
        <v>1054</v>
      </c>
    </row>
    <row r="298" spans="2:6" x14ac:dyDescent="0.2">
      <c r="B298" s="324" t="s">
        <v>601</v>
      </c>
      <c r="C298" s="313">
        <v>0</v>
      </c>
      <c r="D298" s="314">
        <v>0</v>
      </c>
      <c r="E298" s="315">
        <v>0</v>
      </c>
      <c r="F298" s="314">
        <v>0</v>
      </c>
    </row>
    <row r="299" spans="2:6" x14ac:dyDescent="0.2">
      <c r="B299" s="324" t="s">
        <v>602</v>
      </c>
      <c r="C299" s="313">
        <v>0</v>
      </c>
      <c r="D299" s="314">
        <v>0</v>
      </c>
      <c r="E299" s="315">
        <v>0</v>
      </c>
      <c r="F299" s="314">
        <v>0</v>
      </c>
    </row>
    <row r="300" spans="2:6" x14ac:dyDescent="0.2">
      <c r="B300" s="324" t="s">
        <v>603</v>
      </c>
      <c r="C300" s="313">
        <v>0</v>
      </c>
      <c r="D300" s="314">
        <v>0</v>
      </c>
      <c r="E300" s="315">
        <v>0</v>
      </c>
      <c r="F300" s="314">
        <v>0</v>
      </c>
    </row>
    <row r="301" spans="2:6" x14ac:dyDescent="0.2">
      <c r="B301" s="324" t="s">
        <v>604</v>
      </c>
      <c r="C301" s="313">
        <v>50</v>
      </c>
      <c r="D301" s="314">
        <v>52.52</v>
      </c>
      <c r="E301" s="315">
        <v>7.1380032074805005E-2</v>
      </c>
      <c r="F301" s="314">
        <v>112</v>
      </c>
    </row>
    <row r="302" spans="2:6" x14ac:dyDescent="0.2">
      <c r="B302" s="324" t="s">
        <v>605</v>
      </c>
      <c r="C302" s="313">
        <v>240</v>
      </c>
      <c r="D302" s="314">
        <v>31.566666666666599</v>
      </c>
      <c r="E302" s="315">
        <v>3.8693729123466497E-2</v>
      </c>
      <c r="F302" s="314">
        <v>325</v>
      </c>
    </row>
    <row r="303" spans="2:6" x14ac:dyDescent="0.2">
      <c r="B303" s="324" t="s">
        <v>606</v>
      </c>
      <c r="C303" s="313">
        <v>561</v>
      </c>
      <c r="D303" s="314">
        <v>50.930481283422402</v>
      </c>
      <c r="E303" s="315">
        <v>7.0479582825596798E-2</v>
      </c>
      <c r="F303" s="314">
        <v>200</v>
      </c>
    </row>
    <row r="304" spans="2:6" x14ac:dyDescent="0.2">
      <c r="B304" s="324" t="s">
        <v>607</v>
      </c>
      <c r="C304" s="313">
        <v>75</v>
      </c>
      <c r="D304" s="314">
        <v>135.74666666666599</v>
      </c>
      <c r="E304" s="315">
        <v>0.101656498686982</v>
      </c>
      <c r="F304" s="314">
        <v>853</v>
      </c>
    </row>
    <row r="305" spans="2:6" x14ac:dyDescent="0.2">
      <c r="B305" s="324" t="s">
        <v>608</v>
      </c>
      <c r="C305" s="313">
        <v>266</v>
      </c>
      <c r="D305" s="314">
        <v>56.875939849623997</v>
      </c>
      <c r="E305" s="315">
        <v>8.1836327345309295E-2</v>
      </c>
      <c r="F305" s="314">
        <v>497</v>
      </c>
    </row>
    <row r="306" spans="2:6" x14ac:dyDescent="0.2">
      <c r="B306" s="324" t="s">
        <v>609</v>
      </c>
      <c r="C306" s="313">
        <v>540</v>
      </c>
      <c r="D306" s="314">
        <v>73.248148148148104</v>
      </c>
      <c r="E306" s="315">
        <v>8.7349417545409397E-2</v>
      </c>
      <c r="F306" s="314">
        <v>442</v>
      </c>
    </row>
    <row r="307" spans="2:6" x14ac:dyDescent="0.2">
      <c r="B307" s="324" t="s">
        <v>610</v>
      </c>
      <c r="C307" s="313">
        <v>190</v>
      </c>
      <c r="D307" s="314">
        <v>48.378947368421002</v>
      </c>
      <c r="E307" s="315">
        <v>3.4942332986140197E-2</v>
      </c>
      <c r="F307" s="314">
        <v>289</v>
      </c>
    </row>
    <row r="308" spans="2:6" x14ac:dyDescent="0.2">
      <c r="B308" s="324" t="s">
        <v>611</v>
      </c>
      <c r="C308" s="313">
        <v>0</v>
      </c>
      <c r="D308" s="314">
        <v>0</v>
      </c>
      <c r="E308" s="315">
        <v>0</v>
      </c>
      <c r="F308" s="314">
        <v>0</v>
      </c>
    </row>
    <row r="309" spans="2:6" x14ac:dyDescent="0.2">
      <c r="B309" s="324" t="s">
        <v>612</v>
      </c>
      <c r="C309" s="313">
        <v>0</v>
      </c>
      <c r="D309" s="314">
        <v>0</v>
      </c>
      <c r="E309" s="315">
        <v>0</v>
      </c>
      <c r="F309" s="314">
        <v>0</v>
      </c>
    </row>
    <row r="310" spans="2:6" x14ac:dyDescent="0.2">
      <c r="B310" s="324" t="s">
        <v>613</v>
      </c>
      <c r="C310" s="313">
        <v>0</v>
      </c>
      <c r="D310" s="314">
        <v>0</v>
      </c>
      <c r="E310" s="315">
        <v>0</v>
      </c>
      <c r="F310" s="314">
        <v>0</v>
      </c>
    </row>
    <row r="311" spans="2:6" x14ac:dyDescent="0.2">
      <c r="B311" s="324" t="s">
        <v>614</v>
      </c>
      <c r="C311" s="313">
        <v>0</v>
      </c>
      <c r="D311" s="314">
        <v>0</v>
      </c>
      <c r="E311" s="315">
        <v>0</v>
      </c>
      <c r="F311" s="314">
        <v>0</v>
      </c>
    </row>
    <row r="312" spans="2:6" x14ac:dyDescent="0.2">
      <c r="B312" s="324" t="s">
        <v>615</v>
      </c>
      <c r="C312" s="313">
        <v>0</v>
      </c>
      <c r="D312" s="314">
        <v>0</v>
      </c>
      <c r="E312" s="315">
        <v>0</v>
      </c>
      <c r="F312" s="314">
        <v>0</v>
      </c>
    </row>
    <row r="313" spans="2:6" x14ac:dyDescent="0.2">
      <c r="B313" s="324" t="s">
        <v>616</v>
      </c>
      <c r="C313" s="313">
        <v>200</v>
      </c>
      <c r="D313" s="314">
        <v>113.785</v>
      </c>
      <c r="E313" s="315">
        <v>0.13397898207294401</v>
      </c>
      <c r="F313" s="314">
        <v>329</v>
      </c>
    </row>
    <row r="314" spans="2:6" x14ac:dyDescent="0.2">
      <c r="B314" s="324" t="s">
        <v>617</v>
      </c>
      <c r="C314" s="313">
        <v>134</v>
      </c>
      <c r="D314" s="314">
        <v>144.34328358208899</v>
      </c>
      <c r="E314" s="315">
        <v>0.137237650598135</v>
      </c>
      <c r="F314" s="314">
        <v>480</v>
      </c>
    </row>
    <row r="315" spans="2:6" x14ac:dyDescent="0.2">
      <c r="B315" s="324" t="s">
        <v>618</v>
      </c>
      <c r="C315" s="313">
        <v>84</v>
      </c>
      <c r="D315" s="314">
        <v>153.22619047619</v>
      </c>
      <c r="E315" s="315">
        <v>0.22377731801032699</v>
      </c>
      <c r="F315" s="314">
        <v>466</v>
      </c>
    </row>
    <row r="316" spans="2:6" x14ac:dyDescent="0.2">
      <c r="B316" s="324" t="s">
        <v>619</v>
      </c>
      <c r="C316" s="313">
        <v>59</v>
      </c>
      <c r="D316" s="314">
        <v>112.915254237288</v>
      </c>
      <c r="E316" s="315">
        <v>0.17081613291966799</v>
      </c>
      <c r="F316" s="314">
        <v>268</v>
      </c>
    </row>
    <row r="317" spans="2:6" x14ac:dyDescent="0.2">
      <c r="B317" s="324" t="s">
        <v>620</v>
      </c>
      <c r="C317" s="313">
        <v>216</v>
      </c>
      <c r="D317" s="314">
        <v>112.888888888888</v>
      </c>
      <c r="E317" s="315">
        <v>0.149751274335196</v>
      </c>
      <c r="F317" s="314">
        <v>250</v>
      </c>
    </row>
    <row r="318" spans="2:6" x14ac:dyDescent="0.2">
      <c r="B318" s="324" t="s">
        <v>621</v>
      </c>
      <c r="C318" s="313">
        <v>154</v>
      </c>
      <c r="D318" s="314">
        <v>153.61038961038901</v>
      </c>
      <c r="E318" s="315">
        <v>0.116695278123088</v>
      </c>
      <c r="F318" s="314">
        <v>671</v>
      </c>
    </row>
    <row r="319" spans="2:6" x14ac:dyDescent="0.2">
      <c r="B319" s="324" t="s">
        <v>622</v>
      </c>
      <c r="C319" s="313">
        <v>61</v>
      </c>
      <c r="D319" s="314">
        <v>54.934426229508198</v>
      </c>
      <c r="E319" s="315">
        <v>3.1912158237069797E-2</v>
      </c>
      <c r="F319" s="314">
        <v>150</v>
      </c>
    </row>
    <row r="320" spans="2:6" x14ac:dyDescent="0.2">
      <c r="B320" s="324" t="s">
        <v>623</v>
      </c>
      <c r="C320" s="313">
        <v>118</v>
      </c>
      <c r="D320" s="314">
        <v>204.78813559322001</v>
      </c>
      <c r="E320" s="315">
        <v>0.15691456548983401</v>
      </c>
      <c r="F320" s="314">
        <v>559</v>
      </c>
    </row>
    <row r="321" spans="2:6" x14ac:dyDescent="0.2">
      <c r="B321" s="324" t="s">
        <v>624</v>
      </c>
      <c r="C321" s="313">
        <v>0</v>
      </c>
      <c r="D321" s="314">
        <v>0</v>
      </c>
      <c r="E321" s="315">
        <v>0</v>
      </c>
      <c r="F321" s="314">
        <v>0</v>
      </c>
    </row>
    <row r="322" spans="2:6" x14ac:dyDescent="0.2">
      <c r="B322" s="324" t="s">
        <v>625</v>
      </c>
      <c r="C322" s="313">
        <v>262</v>
      </c>
      <c r="D322" s="314">
        <v>362.70610687022901</v>
      </c>
      <c r="E322" s="315">
        <v>0.349551239608622</v>
      </c>
      <c r="F322" s="314">
        <v>821</v>
      </c>
    </row>
    <row r="323" spans="2:6" x14ac:dyDescent="0.2">
      <c r="B323" s="324" t="s">
        <v>626</v>
      </c>
      <c r="C323" s="313">
        <v>0</v>
      </c>
      <c r="D323" s="314">
        <v>0</v>
      </c>
      <c r="E323" s="315">
        <v>0</v>
      </c>
      <c r="F323" s="314">
        <v>0</v>
      </c>
    </row>
    <row r="324" spans="2:6" x14ac:dyDescent="0.2">
      <c r="B324" s="324" t="s">
        <v>627</v>
      </c>
      <c r="C324" s="313">
        <v>0</v>
      </c>
      <c r="D324" s="314">
        <v>0</v>
      </c>
      <c r="E324" s="315">
        <v>0</v>
      </c>
      <c r="F324" s="314">
        <v>0</v>
      </c>
    </row>
    <row r="325" spans="2:6" x14ac:dyDescent="0.2">
      <c r="B325" s="324" t="s">
        <v>628</v>
      </c>
      <c r="C325" s="313">
        <v>0</v>
      </c>
      <c r="D325" s="314">
        <v>0</v>
      </c>
      <c r="E325" s="315">
        <v>0</v>
      </c>
      <c r="F325" s="314">
        <v>0</v>
      </c>
    </row>
    <row r="326" spans="2:6" x14ac:dyDescent="0.2">
      <c r="B326" s="324" t="s">
        <v>629</v>
      </c>
      <c r="C326" s="313">
        <v>139</v>
      </c>
      <c r="D326" s="314">
        <v>974.60431654676199</v>
      </c>
      <c r="E326" s="315">
        <v>0.53877021829997196</v>
      </c>
      <c r="F326" s="314">
        <v>3324</v>
      </c>
    </row>
    <row r="327" spans="2:6" x14ac:dyDescent="0.2">
      <c r="B327" s="324" t="s">
        <v>630</v>
      </c>
      <c r="C327" s="313">
        <v>124</v>
      </c>
      <c r="D327" s="314">
        <v>2393.7661290322499</v>
      </c>
      <c r="E327" s="315">
        <v>0.52532405014901695</v>
      </c>
      <c r="F327" s="314">
        <v>11442</v>
      </c>
    </row>
    <row r="328" spans="2:6" x14ac:dyDescent="0.2">
      <c r="B328" s="324" t="s">
        <v>631</v>
      </c>
      <c r="C328" s="313">
        <v>94</v>
      </c>
      <c r="D328" s="314">
        <v>418.98936170212698</v>
      </c>
      <c r="E328" s="315">
        <v>0.489850998731374</v>
      </c>
      <c r="F328" s="314">
        <v>816</v>
      </c>
    </row>
    <row r="329" spans="2:6" x14ac:dyDescent="0.2">
      <c r="B329" s="324" t="s">
        <v>632</v>
      </c>
      <c r="C329" s="313">
        <v>171</v>
      </c>
      <c r="D329" s="314">
        <v>580.88304093567206</v>
      </c>
      <c r="E329" s="315">
        <v>0.50338270991805401</v>
      </c>
      <c r="F329" s="314">
        <v>2249</v>
      </c>
    </row>
    <row r="330" spans="2:6" x14ac:dyDescent="0.2">
      <c r="B330" s="324" t="s">
        <v>633</v>
      </c>
      <c r="C330" s="313">
        <v>0</v>
      </c>
      <c r="D330" s="314">
        <v>0</v>
      </c>
      <c r="E330" s="315">
        <v>0</v>
      </c>
      <c r="F330" s="314">
        <v>0</v>
      </c>
    </row>
    <row r="331" spans="2:6" x14ac:dyDescent="0.2">
      <c r="B331" s="324" t="s">
        <v>634</v>
      </c>
      <c r="C331" s="313">
        <v>226</v>
      </c>
      <c r="D331" s="314">
        <v>443.61061946902601</v>
      </c>
      <c r="E331" s="315">
        <v>0.47688268198942102</v>
      </c>
      <c r="F331" s="314">
        <v>1099</v>
      </c>
    </row>
    <row r="332" spans="2:6" x14ac:dyDescent="0.2">
      <c r="B332" s="324" t="s">
        <v>635</v>
      </c>
      <c r="C332" s="313">
        <v>154</v>
      </c>
      <c r="D332" s="314">
        <v>462.61038961038901</v>
      </c>
      <c r="E332" s="315">
        <v>0.35402918024966201</v>
      </c>
      <c r="F332" s="314">
        <v>2008</v>
      </c>
    </row>
    <row r="333" spans="2:6" x14ac:dyDescent="0.2">
      <c r="B333" s="324" t="s">
        <v>636</v>
      </c>
      <c r="C333" s="313">
        <v>0</v>
      </c>
      <c r="D333" s="314">
        <v>0</v>
      </c>
      <c r="E333" s="315">
        <v>0</v>
      </c>
      <c r="F333" s="314">
        <v>0</v>
      </c>
    </row>
    <row r="334" spans="2:6" x14ac:dyDescent="0.2">
      <c r="B334" s="324" t="s">
        <v>637</v>
      </c>
      <c r="C334" s="313">
        <v>150</v>
      </c>
      <c r="D334" s="314">
        <v>816.78666666666595</v>
      </c>
      <c r="E334" s="315">
        <v>0.62964066932533003</v>
      </c>
      <c r="F334" s="314">
        <v>3653</v>
      </c>
    </row>
    <row r="335" spans="2:6" x14ac:dyDescent="0.2">
      <c r="B335" s="324" t="s">
        <v>638</v>
      </c>
      <c r="C335" s="313">
        <v>155</v>
      </c>
      <c r="D335" s="314">
        <v>330.425806451612</v>
      </c>
      <c r="E335" s="315">
        <v>0.240749097472924</v>
      </c>
      <c r="F335" s="314">
        <v>2319</v>
      </c>
    </row>
    <row r="336" spans="2:6" x14ac:dyDescent="0.2">
      <c r="B336" s="324" t="s">
        <v>639</v>
      </c>
      <c r="C336" s="313">
        <v>342</v>
      </c>
      <c r="D336" s="314">
        <v>757.00584795321595</v>
      </c>
      <c r="E336" s="315">
        <v>0.65815383598522503</v>
      </c>
      <c r="F336" s="314">
        <v>4742</v>
      </c>
    </row>
    <row r="337" spans="2:7" x14ac:dyDescent="0.2">
      <c r="B337" s="324" t="s">
        <v>640</v>
      </c>
      <c r="C337" s="313">
        <v>119</v>
      </c>
      <c r="D337" s="314">
        <v>563.99159663865498</v>
      </c>
      <c r="E337" s="315">
        <v>0.57146871248179898</v>
      </c>
      <c r="F337" s="314">
        <v>1143</v>
      </c>
    </row>
    <row r="338" spans="2:7" x14ac:dyDescent="0.2">
      <c r="B338" s="324" t="s">
        <v>641</v>
      </c>
      <c r="C338" s="313">
        <v>0</v>
      </c>
      <c r="D338" s="314">
        <v>0</v>
      </c>
      <c r="E338" s="315">
        <v>0</v>
      </c>
      <c r="F338" s="314">
        <v>0</v>
      </c>
    </row>
    <row r="339" spans="2:7" x14ac:dyDescent="0.2">
      <c r="B339" s="324" t="s">
        <v>642</v>
      </c>
      <c r="C339" s="313">
        <v>95</v>
      </c>
      <c r="D339" s="314">
        <v>504.431578947368</v>
      </c>
      <c r="E339" s="315">
        <v>0.44365134472064</v>
      </c>
      <c r="F339" s="314">
        <v>1941</v>
      </c>
    </row>
    <row r="340" spans="2:7" x14ac:dyDescent="0.2">
      <c r="B340" s="324" t="s">
        <v>643</v>
      </c>
      <c r="C340" s="313">
        <v>143</v>
      </c>
      <c r="D340" s="314">
        <v>348.99300699300699</v>
      </c>
      <c r="E340" s="315">
        <v>0.32415755150822301</v>
      </c>
      <c r="F340" s="314">
        <v>1154</v>
      </c>
    </row>
    <row r="341" spans="2:7" x14ac:dyDescent="0.2">
      <c r="B341" s="325" t="s">
        <v>644</v>
      </c>
      <c r="C341" s="316">
        <v>224</v>
      </c>
      <c r="D341" s="317">
        <v>1073.4732142857099</v>
      </c>
      <c r="E341" s="318">
        <v>0.70662047118218696</v>
      </c>
      <c r="F341" s="317">
        <v>3139</v>
      </c>
    </row>
    <row r="343" spans="2:7" x14ac:dyDescent="0.2">
      <c r="G343" s="13" t="s">
        <v>294</v>
      </c>
    </row>
    <row r="344" spans="2:7" x14ac:dyDescent="0.2">
      <c r="G344" s="13" t="s">
        <v>273</v>
      </c>
    </row>
    <row r="345" spans="2:7" x14ac:dyDescent="0.2">
      <c r="B345" s="272" t="s">
        <v>0</v>
      </c>
      <c r="C345" s="301"/>
      <c r="D345" s="302"/>
      <c r="E345" s="303"/>
      <c r="F345" s="303"/>
    </row>
    <row r="346" spans="2:7" x14ac:dyDescent="0.2">
      <c r="B346" s="272" t="s">
        <v>2642</v>
      </c>
      <c r="C346" s="301"/>
      <c r="D346" s="302"/>
      <c r="E346" s="303"/>
      <c r="F346" s="303"/>
    </row>
    <row r="347" spans="2:7" x14ac:dyDescent="0.2">
      <c r="B347" s="320" t="s">
        <v>289</v>
      </c>
      <c r="C347" s="301"/>
      <c r="D347" s="302"/>
      <c r="E347" s="303"/>
      <c r="F347" s="303"/>
    </row>
    <row r="348" spans="2:7" x14ac:dyDescent="0.2">
      <c r="B348" s="272"/>
      <c r="C348" s="84"/>
      <c r="D348" s="84"/>
      <c r="E348" s="84"/>
      <c r="F348" s="84"/>
    </row>
    <row r="349" spans="2:7" x14ac:dyDescent="0.2">
      <c r="B349" s="321"/>
      <c r="C349" s="191" t="s">
        <v>2661</v>
      </c>
      <c r="D349" s="304"/>
      <c r="E349" s="305"/>
      <c r="F349" s="306"/>
    </row>
    <row r="350" spans="2:7" ht="25.5" x14ac:dyDescent="0.2">
      <c r="B350" s="322" t="s">
        <v>295</v>
      </c>
      <c r="C350" s="307" t="s">
        <v>5089</v>
      </c>
      <c r="D350" s="308" t="s">
        <v>5090</v>
      </c>
      <c r="E350" s="309" t="s">
        <v>5091</v>
      </c>
      <c r="F350" s="308" t="s">
        <v>5092</v>
      </c>
    </row>
    <row r="351" spans="2:7" x14ac:dyDescent="0.2">
      <c r="B351" s="323" t="s">
        <v>645</v>
      </c>
      <c r="C351" s="310">
        <v>0</v>
      </c>
      <c r="D351" s="311">
        <v>0</v>
      </c>
      <c r="E351" s="312">
        <v>0</v>
      </c>
      <c r="F351" s="311">
        <v>0</v>
      </c>
    </row>
    <row r="352" spans="2:7" x14ac:dyDescent="0.2">
      <c r="B352" s="324" t="s">
        <v>646</v>
      </c>
      <c r="C352" s="313">
        <v>0</v>
      </c>
      <c r="D352" s="314">
        <v>0</v>
      </c>
      <c r="E352" s="315">
        <v>0</v>
      </c>
      <c r="F352" s="314">
        <v>0</v>
      </c>
    </row>
    <row r="353" spans="2:6" x14ac:dyDescent="0.2">
      <c r="B353" s="324" t="s">
        <v>647</v>
      </c>
      <c r="C353" s="313">
        <v>339</v>
      </c>
      <c r="D353" s="314">
        <v>262.96460176991098</v>
      </c>
      <c r="E353" s="315">
        <v>0.379747644282379</v>
      </c>
      <c r="F353" s="314">
        <v>647</v>
      </c>
    </row>
    <row r="354" spans="2:6" x14ac:dyDescent="0.2">
      <c r="B354" s="324" t="s">
        <v>648</v>
      </c>
      <c r="C354" s="313">
        <v>0</v>
      </c>
      <c r="D354" s="314">
        <v>0</v>
      </c>
      <c r="E354" s="315">
        <v>0</v>
      </c>
      <c r="F354" s="314">
        <v>0</v>
      </c>
    </row>
    <row r="355" spans="2:6" x14ac:dyDescent="0.2">
      <c r="B355" s="324" t="s">
        <v>649</v>
      </c>
      <c r="C355" s="313">
        <v>0</v>
      </c>
      <c r="D355" s="314">
        <v>0</v>
      </c>
      <c r="E355" s="315">
        <v>0</v>
      </c>
      <c r="F355" s="314">
        <v>0</v>
      </c>
    </row>
    <row r="356" spans="2:6" x14ac:dyDescent="0.2">
      <c r="B356" s="324" t="s">
        <v>650</v>
      </c>
      <c r="C356" s="313">
        <v>370</v>
      </c>
      <c r="D356" s="314">
        <v>310.18918918918899</v>
      </c>
      <c r="E356" s="315">
        <v>0.37910793857374497</v>
      </c>
      <c r="F356" s="314">
        <v>797</v>
      </c>
    </row>
    <row r="357" spans="2:6" x14ac:dyDescent="0.2">
      <c r="B357" s="324" t="s">
        <v>651</v>
      </c>
      <c r="C357" s="313">
        <v>0</v>
      </c>
      <c r="D357" s="314">
        <v>0</v>
      </c>
      <c r="E357" s="315">
        <v>0</v>
      </c>
      <c r="F357" s="314">
        <v>0</v>
      </c>
    </row>
    <row r="358" spans="2:6" x14ac:dyDescent="0.2">
      <c r="B358" s="324" t="s">
        <v>652</v>
      </c>
      <c r="C358" s="313">
        <v>200</v>
      </c>
      <c r="D358" s="314">
        <v>245.14</v>
      </c>
      <c r="E358" s="315">
        <v>0.36551780695280001</v>
      </c>
      <c r="F358" s="314">
        <v>607</v>
      </c>
    </row>
    <row r="359" spans="2:6" x14ac:dyDescent="0.2">
      <c r="B359" s="324" t="s">
        <v>653</v>
      </c>
      <c r="C359" s="313">
        <v>0</v>
      </c>
      <c r="D359" s="314">
        <v>0</v>
      </c>
      <c r="E359" s="315">
        <v>0</v>
      </c>
      <c r="F359" s="314">
        <v>0</v>
      </c>
    </row>
    <row r="360" spans="2:6" x14ac:dyDescent="0.2">
      <c r="B360" s="324" t="s">
        <v>654</v>
      </c>
      <c r="C360" s="313">
        <v>324</v>
      </c>
      <c r="D360" s="314">
        <v>266.27160493827103</v>
      </c>
      <c r="E360" s="315">
        <v>0.30884227106751599</v>
      </c>
      <c r="F360" s="314">
        <v>933</v>
      </c>
    </row>
    <row r="361" spans="2:6" x14ac:dyDescent="0.2">
      <c r="B361" s="324" t="s">
        <v>655</v>
      </c>
      <c r="C361" s="313">
        <v>156</v>
      </c>
      <c r="D361" s="314">
        <v>316.94871794871699</v>
      </c>
      <c r="E361" s="315">
        <v>0.316071417156226</v>
      </c>
      <c r="F361" s="314">
        <v>746</v>
      </c>
    </row>
    <row r="362" spans="2:6" x14ac:dyDescent="0.2">
      <c r="B362" s="324" t="s">
        <v>656</v>
      </c>
      <c r="C362" s="313">
        <v>336</v>
      </c>
      <c r="D362" s="314">
        <v>346.73809523809501</v>
      </c>
      <c r="E362" s="315">
        <v>0.29298273850239398</v>
      </c>
      <c r="F362" s="314">
        <v>1665</v>
      </c>
    </row>
    <row r="363" spans="2:6" x14ac:dyDescent="0.2">
      <c r="B363" s="324" t="s">
        <v>657</v>
      </c>
      <c r="C363" s="313">
        <v>92</v>
      </c>
      <c r="D363" s="314">
        <v>280.489130434782</v>
      </c>
      <c r="E363" s="315">
        <v>0.34465487765786901</v>
      </c>
      <c r="F363" s="314">
        <v>608</v>
      </c>
    </row>
    <row r="364" spans="2:6" x14ac:dyDescent="0.2">
      <c r="B364" s="324" t="s">
        <v>658</v>
      </c>
      <c r="C364" s="313">
        <v>0</v>
      </c>
      <c r="D364" s="314">
        <v>0</v>
      </c>
      <c r="E364" s="315">
        <v>0</v>
      </c>
      <c r="F364" s="314">
        <v>0</v>
      </c>
    </row>
    <row r="365" spans="2:6" x14ac:dyDescent="0.2">
      <c r="B365" s="324" t="s">
        <v>659</v>
      </c>
      <c r="C365" s="313">
        <v>157</v>
      </c>
      <c r="D365" s="314">
        <v>145.96815286624201</v>
      </c>
      <c r="E365" s="315">
        <v>0.15214605809128601</v>
      </c>
      <c r="F365" s="314">
        <v>490</v>
      </c>
    </row>
    <row r="366" spans="2:6" x14ac:dyDescent="0.2">
      <c r="B366" s="324" t="s">
        <v>660</v>
      </c>
      <c r="C366" s="313">
        <v>100</v>
      </c>
      <c r="D366" s="314">
        <v>375.27</v>
      </c>
      <c r="E366" s="315">
        <v>0.40102374489730402</v>
      </c>
      <c r="F366" s="314">
        <v>1052</v>
      </c>
    </row>
    <row r="367" spans="2:6" x14ac:dyDescent="0.2">
      <c r="B367" s="324" t="s">
        <v>661</v>
      </c>
      <c r="C367" s="313">
        <v>222</v>
      </c>
      <c r="D367" s="314">
        <v>410.563063063063</v>
      </c>
      <c r="E367" s="315">
        <v>0.49974504202694298</v>
      </c>
      <c r="F367" s="314">
        <v>1588</v>
      </c>
    </row>
    <row r="368" spans="2:6" x14ac:dyDescent="0.2">
      <c r="B368" s="324" t="s">
        <v>662</v>
      </c>
      <c r="C368" s="313">
        <v>189</v>
      </c>
      <c r="D368" s="314">
        <v>157.30687830687799</v>
      </c>
      <c r="E368" s="315">
        <v>0.14110181959697399</v>
      </c>
      <c r="F368" s="314">
        <v>310</v>
      </c>
    </row>
    <row r="369" spans="2:6" x14ac:dyDescent="0.2">
      <c r="B369" s="324" t="s">
        <v>663</v>
      </c>
      <c r="C369" s="313">
        <v>188</v>
      </c>
      <c r="D369" s="314">
        <v>199.86702127659501</v>
      </c>
      <c r="E369" s="315">
        <v>0.22026883642950501</v>
      </c>
      <c r="F369" s="314">
        <v>490</v>
      </c>
    </row>
    <row r="370" spans="2:6" x14ac:dyDescent="0.2">
      <c r="B370" s="324" t="s">
        <v>664</v>
      </c>
      <c r="C370" s="313">
        <v>129</v>
      </c>
      <c r="D370" s="314">
        <v>946.93798449612405</v>
      </c>
      <c r="E370" s="315">
        <v>0.43700452190835898</v>
      </c>
      <c r="F370" s="314">
        <v>3492</v>
      </c>
    </row>
    <row r="371" spans="2:6" x14ac:dyDescent="0.2">
      <c r="B371" s="324" t="s">
        <v>665</v>
      </c>
      <c r="C371" s="313">
        <v>0</v>
      </c>
      <c r="D371" s="314">
        <v>0</v>
      </c>
      <c r="E371" s="315">
        <v>0</v>
      </c>
      <c r="F371" s="314">
        <v>0</v>
      </c>
    </row>
    <row r="372" spans="2:6" x14ac:dyDescent="0.2">
      <c r="B372" s="324" t="s">
        <v>666</v>
      </c>
      <c r="C372" s="313">
        <v>296</v>
      </c>
      <c r="D372" s="314">
        <v>85.037162162162105</v>
      </c>
      <c r="E372" s="315">
        <v>8.1587869594248394E-2</v>
      </c>
      <c r="F372" s="314">
        <v>281</v>
      </c>
    </row>
    <row r="373" spans="2:6" x14ac:dyDescent="0.2">
      <c r="B373" s="324" t="s">
        <v>667</v>
      </c>
      <c r="C373" s="313">
        <v>157</v>
      </c>
      <c r="D373" s="314">
        <v>361.06369426751502</v>
      </c>
      <c r="E373" s="315">
        <v>0.16593097795861</v>
      </c>
      <c r="F373" s="314">
        <v>2880</v>
      </c>
    </row>
    <row r="374" spans="2:6" x14ac:dyDescent="0.2">
      <c r="B374" s="324" t="s">
        <v>668</v>
      </c>
      <c r="C374" s="313">
        <v>238</v>
      </c>
      <c r="D374" s="314">
        <v>120.24789915966301</v>
      </c>
      <c r="E374" s="315">
        <v>7.0532015309580295E-2</v>
      </c>
      <c r="F374" s="314">
        <v>830</v>
      </c>
    </row>
    <row r="375" spans="2:6" x14ac:dyDescent="0.2">
      <c r="B375" s="324" t="s">
        <v>669</v>
      </c>
      <c r="C375" s="313">
        <v>168</v>
      </c>
      <c r="D375" s="314">
        <v>654.11904761904702</v>
      </c>
      <c r="E375" s="315">
        <v>0.342707807071708</v>
      </c>
      <c r="F375" s="314">
        <v>3575</v>
      </c>
    </row>
    <row r="376" spans="2:6" x14ac:dyDescent="0.2">
      <c r="B376" s="324" t="s">
        <v>670</v>
      </c>
      <c r="C376" s="313">
        <v>198</v>
      </c>
      <c r="D376" s="314">
        <v>440.76767676767599</v>
      </c>
      <c r="E376" s="315">
        <v>0.305161791136629</v>
      </c>
      <c r="F376" s="314">
        <v>1616</v>
      </c>
    </row>
    <row r="377" spans="2:6" x14ac:dyDescent="0.2">
      <c r="B377" s="324" t="s">
        <v>671</v>
      </c>
      <c r="C377" s="313">
        <v>0</v>
      </c>
      <c r="D377" s="314">
        <v>0</v>
      </c>
      <c r="E377" s="315">
        <v>0</v>
      </c>
      <c r="F377" s="314">
        <v>0</v>
      </c>
    </row>
    <row r="378" spans="2:6" x14ac:dyDescent="0.2">
      <c r="B378" s="324" t="s">
        <v>672</v>
      </c>
      <c r="C378" s="313">
        <v>0</v>
      </c>
      <c r="D378" s="314">
        <v>0</v>
      </c>
      <c r="E378" s="315">
        <v>0</v>
      </c>
      <c r="F378" s="314">
        <v>0</v>
      </c>
    </row>
    <row r="379" spans="2:6" x14ac:dyDescent="0.2">
      <c r="B379" s="324" t="s">
        <v>673</v>
      </c>
      <c r="C379" s="313">
        <v>102</v>
      </c>
      <c r="D379" s="314">
        <v>304.18627450980301</v>
      </c>
      <c r="E379" s="315">
        <v>0.197174595508331</v>
      </c>
      <c r="F379" s="314">
        <v>819</v>
      </c>
    </row>
    <row r="380" spans="2:6" x14ac:dyDescent="0.2">
      <c r="B380" s="324" t="s">
        <v>674</v>
      </c>
      <c r="C380" s="313">
        <v>67</v>
      </c>
      <c r="D380" s="314">
        <v>1038.10447761194</v>
      </c>
      <c r="E380" s="315">
        <v>0.58815122994833202</v>
      </c>
      <c r="F380" s="314">
        <v>2481</v>
      </c>
    </row>
    <row r="381" spans="2:6" x14ac:dyDescent="0.2">
      <c r="B381" s="324" t="s">
        <v>675</v>
      </c>
      <c r="C381" s="313">
        <v>67</v>
      </c>
      <c r="D381" s="314">
        <v>740.95522388059703</v>
      </c>
      <c r="E381" s="315">
        <v>0.57028638384395303</v>
      </c>
      <c r="F381" s="314">
        <v>1261</v>
      </c>
    </row>
    <row r="382" spans="2:6" x14ac:dyDescent="0.2">
      <c r="B382" s="324" t="s">
        <v>676</v>
      </c>
      <c r="C382" s="313">
        <v>0</v>
      </c>
      <c r="D382" s="314">
        <v>0</v>
      </c>
      <c r="E382" s="315">
        <v>0</v>
      </c>
      <c r="F382" s="314">
        <v>0</v>
      </c>
    </row>
    <row r="383" spans="2:6" x14ac:dyDescent="0.2">
      <c r="B383" s="324" t="s">
        <v>677</v>
      </c>
      <c r="C383" s="313">
        <v>118</v>
      </c>
      <c r="D383" s="314">
        <v>664.5</v>
      </c>
      <c r="E383" s="315">
        <v>0.44031828749199797</v>
      </c>
      <c r="F383" s="314">
        <v>3313</v>
      </c>
    </row>
    <row r="384" spans="2:6" x14ac:dyDescent="0.2">
      <c r="B384" s="324" t="s">
        <v>678</v>
      </c>
      <c r="C384" s="313">
        <v>66</v>
      </c>
      <c r="D384" s="314">
        <v>489.93939393939303</v>
      </c>
      <c r="E384" s="315">
        <v>0.34308389300909198</v>
      </c>
      <c r="F384" s="314">
        <v>1291</v>
      </c>
    </row>
    <row r="385" spans="2:7" x14ac:dyDescent="0.2">
      <c r="B385" s="324" t="s">
        <v>679</v>
      </c>
      <c r="C385" s="313">
        <v>0</v>
      </c>
      <c r="D385" s="314">
        <v>0</v>
      </c>
      <c r="E385" s="315">
        <v>0</v>
      </c>
      <c r="F385" s="314">
        <v>0</v>
      </c>
    </row>
    <row r="386" spans="2:7" x14ac:dyDescent="0.2">
      <c r="B386" s="324" t="s">
        <v>680</v>
      </c>
      <c r="C386" s="313">
        <v>0</v>
      </c>
      <c r="D386" s="314">
        <v>0</v>
      </c>
      <c r="E386" s="315">
        <v>0</v>
      </c>
      <c r="F386" s="314">
        <v>0</v>
      </c>
    </row>
    <row r="387" spans="2:7" x14ac:dyDescent="0.2">
      <c r="B387" s="324" t="s">
        <v>681</v>
      </c>
      <c r="C387" s="313">
        <v>0</v>
      </c>
      <c r="D387" s="314">
        <v>0</v>
      </c>
      <c r="E387" s="315">
        <v>0</v>
      </c>
      <c r="F387" s="314">
        <v>0</v>
      </c>
    </row>
    <row r="388" spans="2:7" x14ac:dyDescent="0.2">
      <c r="B388" s="324" t="s">
        <v>682</v>
      </c>
      <c r="C388" s="313">
        <v>0</v>
      </c>
      <c r="D388" s="314">
        <v>0</v>
      </c>
      <c r="E388" s="315">
        <v>0</v>
      </c>
      <c r="F388" s="314">
        <v>0</v>
      </c>
    </row>
    <row r="389" spans="2:7" x14ac:dyDescent="0.2">
      <c r="B389" s="324" t="s">
        <v>683</v>
      </c>
      <c r="C389" s="313">
        <v>201</v>
      </c>
      <c r="D389" s="314">
        <v>275.99004975124302</v>
      </c>
      <c r="E389" s="315">
        <v>0.23759433275370201</v>
      </c>
      <c r="F389" s="314">
        <v>1569</v>
      </c>
    </row>
    <row r="390" spans="2:7" x14ac:dyDescent="0.2">
      <c r="B390" s="324" t="s">
        <v>684</v>
      </c>
      <c r="C390" s="313">
        <v>148</v>
      </c>
      <c r="D390" s="314">
        <v>298.87162162162099</v>
      </c>
      <c r="E390" s="315">
        <v>0.31630923691907198</v>
      </c>
      <c r="F390" s="314">
        <v>716</v>
      </c>
    </row>
    <row r="391" spans="2:7" x14ac:dyDescent="0.2">
      <c r="B391" s="324" t="s">
        <v>685</v>
      </c>
      <c r="C391" s="313">
        <v>97</v>
      </c>
      <c r="D391" s="314">
        <v>166.21649484535999</v>
      </c>
      <c r="E391" s="315">
        <v>0.107345685999054</v>
      </c>
      <c r="F391" s="314">
        <v>513</v>
      </c>
    </row>
    <row r="392" spans="2:7" x14ac:dyDescent="0.2">
      <c r="B392" s="324" t="s">
        <v>686</v>
      </c>
      <c r="C392" s="313">
        <v>0</v>
      </c>
      <c r="D392" s="314">
        <v>0</v>
      </c>
      <c r="E392" s="315">
        <v>0</v>
      </c>
      <c r="F392" s="314">
        <v>0</v>
      </c>
    </row>
    <row r="393" spans="2:7" x14ac:dyDescent="0.2">
      <c r="B393" s="324" t="s">
        <v>687</v>
      </c>
      <c r="C393" s="313">
        <v>195</v>
      </c>
      <c r="D393" s="314">
        <v>275.93846153846101</v>
      </c>
      <c r="E393" s="315">
        <v>0.27534118297232102</v>
      </c>
      <c r="F393" s="314">
        <v>639</v>
      </c>
    </row>
    <row r="394" spans="2:7" x14ac:dyDescent="0.2">
      <c r="B394" s="324" t="s">
        <v>688</v>
      </c>
      <c r="C394" s="313">
        <v>271</v>
      </c>
      <c r="D394" s="314">
        <v>352.57933579335702</v>
      </c>
      <c r="E394" s="315">
        <v>0.39414814845370999</v>
      </c>
      <c r="F394" s="314">
        <v>955</v>
      </c>
    </row>
    <row r="395" spans="2:7" x14ac:dyDescent="0.2">
      <c r="B395" s="324" t="s">
        <v>689</v>
      </c>
      <c r="C395" s="313">
        <v>0</v>
      </c>
      <c r="D395" s="314">
        <v>0</v>
      </c>
      <c r="E395" s="315">
        <v>0</v>
      </c>
      <c r="F395" s="314">
        <v>0</v>
      </c>
    </row>
    <row r="396" spans="2:7" x14ac:dyDescent="0.2">
      <c r="B396" s="324" t="s">
        <v>690</v>
      </c>
      <c r="C396" s="313">
        <v>0</v>
      </c>
      <c r="D396" s="314">
        <v>0</v>
      </c>
      <c r="E396" s="315">
        <v>0</v>
      </c>
      <c r="F396" s="314">
        <v>0</v>
      </c>
    </row>
    <row r="397" spans="2:7" x14ac:dyDescent="0.2">
      <c r="B397" s="324" t="s">
        <v>691</v>
      </c>
      <c r="C397" s="313">
        <v>0</v>
      </c>
      <c r="D397" s="314">
        <v>0</v>
      </c>
      <c r="E397" s="315">
        <v>0</v>
      </c>
      <c r="F397" s="314">
        <v>0</v>
      </c>
    </row>
    <row r="398" spans="2:7" x14ac:dyDescent="0.2">
      <c r="B398" s="325" t="s">
        <v>692</v>
      </c>
      <c r="C398" s="316">
        <v>78</v>
      </c>
      <c r="D398" s="317">
        <v>194.53846153846101</v>
      </c>
      <c r="E398" s="318">
        <v>0.17472508492141101</v>
      </c>
      <c r="F398" s="317">
        <v>549</v>
      </c>
    </row>
    <row r="400" spans="2:7" x14ac:dyDescent="0.2">
      <c r="G400" s="13" t="s">
        <v>294</v>
      </c>
    </row>
    <row r="401" spans="2:7" x14ac:dyDescent="0.2">
      <c r="G401" s="13" t="s">
        <v>274</v>
      </c>
    </row>
    <row r="402" spans="2:7" x14ac:dyDescent="0.2">
      <c r="B402" s="272" t="s">
        <v>0</v>
      </c>
      <c r="C402" s="301"/>
      <c r="D402" s="302"/>
      <c r="E402" s="303"/>
      <c r="F402" s="303"/>
    </row>
    <row r="403" spans="2:7" x14ac:dyDescent="0.2">
      <c r="B403" s="272" t="s">
        <v>2642</v>
      </c>
      <c r="C403" s="301"/>
      <c r="D403" s="302"/>
      <c r="E403" s="303"/>
      <c r="F403" s="303"/>
    </row>
    <row r="404" spans="2:7" x14ac:dyDescent="0.2">
      <c r="B404" s="320" t="s">
        <v>289</v>
      </c>
      <c r="C404" s="301"/>
      <c r="D404" s="302"/>
      <c r="E404" s="303"/>
      <c r="F404" s="303"/>
    </row>
    <row r="405" spans="2:7" x14ac:dyDescent="0.2">
      <c r="B405" s="272"/>
      <c r="C405" s="84"/>
      <c r="D405" s="84"/>
      <c r="E405" s="84"/>
      <c r="F405" s="84"/>
    </row>
    <row r="406" spans="2:7" x14ac:dyDescent="0.2">
      <c r="B406" s="321"/>
      <c r="C406" s="191" t="s">
        <v>2661</v>
      </c>
      <c r="D406" s="304"/>
      <c r="E406" s="305"/>
      <c r="F406" s="306"/>
    </row>
    <row r="407" spans="2:7" ht="25.5" x14ac:dyDescent="0.2">
      <c r="B407" s="322" t="s">
        <v>295</v>
      </c>
      <c r="C407" s="307" t="s">
        <v>5089</v>
      </c>
      <c r="D407" s="308" t="s">
        <v>5090</v>
      </c>
      <c r="E407" s="309" t="s">
        <v>5091</v>
      </c>
      <c r="F407" s="308" t="s">
        <v>5092</v>
      </c>
    </row>
    <row r="408" spans="2:7" x14ac:dyDescent="0.2">
      <c r="B408" s="323" t="s">
        <v>693</v>
      </c>
      <c r="C408" s="310">
        <v>165</v>
      </c>
      <c r="D408" s="311">
        <v>212.963636363636</v>
      </c>
      <c r="E408" s="312">
        <v>0.14107968780111699</v>
      </c>
      <c r="F408" s="311">
        <v>1118</v>
      </c>
    </row>
    <row r="409" spans="2:7" x14ac:dyDescent="0.2">
      <c r="B409" s="324" t="s">
        <v>694</v>
      </c>
      <c r="C409" s="313">
        <v>0</v>
      </c>
      <c r="D409" s="314">
        <v>0</v>
      </c>
      <c r="E409" s="315">
        <v>0</v>
      </c>
      <c r="F409" s="314">
        <v>0</v>
      </c>
    </row>
    <row r="410" spans="2:7" x14ac:dyDescent="0.2">
      <c r="B410" s="324" t="s">
        <v>695</v>
      </c>
      <c r="C410" s="313">
        <v>97</v>
      </c>
      <c r="D410" s="314">
        <v>367</v>
      </c>
      <c r="E410" s="315">
        <v>0.16075702428583</v>
      </c>
      <c r="F410" s="314">
        <v>1179</v>
      </c>
    </row>
    <row r="411" spans="2:7" x14ac:dyDescent="0.2">
      <c r="B411" s="324" t="s">
        <v>696</v>
      </c>
      <c r="C411" s="313">
        <v>136</v>
      </c>
      <c r="D411" s="314">
        <v>224.64705882352899</v>
      </c>
      <c r="E411" s="315">
        <v>0.21615961511249401</v>
      </c>
      <c r="F411" s="314">
        <v>866</v>
      </c>
    </row>
    <row r="412" spans="2:7" x14ac:dyDescent="0.2">
      <c r="B412" s="324" t="s">
        <v>697</v>
      </c>
      <c r="C412" s="313">
        <v>35</v>
      </c>
      <c r="D412" s="314">
        <v>151.71428571428501</v>
      </c>
      <c r="E412" s="315">
        <v>0.24368976594768199</v>
      </c>
      <c r="F412" s="314">
        <v>326</v>
      </c>
    </row>
    <row r="413" spans="2:7" x14ac:dyDescent="0.2">
      <c r="B413" s="324" t="s">
        <v>698</v>
      </c>
      <c r="C413" s="313">
        <v>0</v>
      </c>
      <c r="D413" s="314">
        <v>0</v>
      </c>
      <c r="E413" s="315">
        <v>0</v>
      </c>
      <c r="F413" s="314">
        <v>0</v>
      </c>
    </row>
    <row r="414" spans="2:7" x14ac:dyDescent="0.2">
      <c r="B414" s="324" t="s">
        <v>699</v>
      </c>
      <c r="C414" s="313">
        <v>179</v>
      </c>
      <c r="D414" s="314">
        <v>440.03910614525103</v>
      </c>
      <c r="E414" s="315">
        <v>0.47976294166732603</v>
      </c>
      <c r="F414" s="314">
        <v>1630</v>
      </c>
    </row>
    <row r="415" spans="2:7" x14ac:dyDescent="0.2">
      <c r="B415" s="324" t="s">
        <v>700</v>
      </c>
      <c r="C415" s="313">
        <v>380</v>
      </c>
      <c r="D415" s="314">
        <v>199.42105263157799</v>
      </c>
      <c r="E415" s="315">
        <v>0.240785460091509</v>
      </c>
      <c r="F415" s="314">
        <v>1198</v>
      </c>
    </row>
    <row r="416" spans="2:7" x14ac:dyDescent="0.2">
      <c r="B416" s="324" t="s">
        <v>701</v>
      </c>
      <c r="C416" s="313">
        <v>241</v>
      </c>
      <c r="D416" s="314">
        <v>181.97095435684599</v>
      </c>
      <c r="E416" s="315">
        <v>0.241565452091767</v>
      </c>
      <c r="F416" s="314">
        <v>707</v>
      </c>
    </row>
    <row r="417" spans="2:6" x14ac:dyDescent="0.2">
      <c r="B417" s="324" t="s">
        <v>702</v>
      </c>
      <c r="C417" s="313">
        <v>0</v>
      </c>
      <c r="D417" s="314">
        <v>0</v>
      </c>
      <c r="E417" s="315">
        <v>0</v>
      </c>
      <c r="F417" s="314">
        <v>0</v>
      </c>
    </row>
    <row r="418" spans="2:6" x14ac:dyDescent="0.2">
      <c r="B418" s="324" t="s">
        <v>703</v>
      </c>
      <c r="C418" s="313">
        <v>0</v>
      </c>
      <c r="D418" s="314">
        <v>0</v>
      </c>
      <c r="E418" s="315">
        <v>0</v>
      </c>
      <c r="F418" s="314">
        <v>0</v>
      </c>
    </row>
    <row r="419" spans="2:6" x14ac:dyDescent="0.2">
      <c r="B419" s="324" t="s">
        <v>704</v>
      </c>
      <c r="C419" s="313">
        <v>212</v>
      </c>
      <c r="D419" s="314">
        <v>182.88207547169799</v>
      </c>
      <c r="E419" s="315">
        <v>0.239845344880915</v>
      </c>
      <c r="F419" s="314">
        <v>544</v>
      </c>
    </row>
    <row r="420" spans="2:6" x14ac:dyDescent="0.2">
      <c r="B420" s="324" t="s">
        <v>705</v>
      </c>
      <c r="C420" s="313">
        <v>108</v>
      </c>
      <c r="D420" s="314">
        <v>170.666666666666</v>
      </c>
      <c r="E420" s="315">
        <v>0.16768711505745101</v>
      </c>
      <c r="F420" s="314">
        <v>792</v>
      </c>
    </row>
    <row r="421" spans="2:6" x14ac:dyDescent="0.2">
      <c r="B421" s="324" t="s">
        <v>706</v>
      </c>
      <c r="C421" s="313">
        <v>0</v>
      </c>
      <c r="D421" s="314">
        <v>0</v>
      </c>
      <c r="E421" s="315">
        <v>0</v>
      </c>
      <c r="F421" s="314">
        <v>0</v>
      </c>
    </row>
    <row r="422" spans="2:6" x14ac:dyDescent="0.2">
      <c r="B422" s="324" t="s">
        <v>707</v>
      </c>
      <c r="C422" s="313">
        <v>167</v>
      </c>
      <c r="D422" s="314">
        <v>74.670658682634695</v>
      </c>
      <c r="E422" s="315">
        <v>4.6457218006176797E-2</v>
      </c>
      <c r="F422" s="314">
        <v>210</v>
      </c>
    </row>
    <row r="423" spans="2:6" x14ac:dyDescent="0.2">
      <c r="B423" s="324" t="s">
        <v>708</v>
      </c>
      <c r="C423" s="313">
        <v>225</v>
      </c>
      <c r="D423" s="314">
        <v>264.80444444444402</v>
      </c>
      <c r="E423" s="315">
        <v>0.26551957717229502</v>
      </c>
      <c r="F423" s="314">
        <v>679</v>
      </c>
    </row>
    <row r="424" spans="2:6" x14ac:dyDescent="0.2">
      <c r="B424" s="324" t="s">
        <v>709</v>
      </c>
      <c r="C424" s="313">
        <v>246</v>
      </c>
      <c r="D424" s="314">
        <v>293.47154471544701</v>
      </c>
      <c r="E424" s="315">
        <v>0.32479439975525898</v>
      </c>
      <c r="F424" s="314">
        <v>905</v>
      </c>
    </row>
    <row r="425" spans="2:6" x14ac:dyDescent="0.2">
      <c r="B425" s="324" t="s">
        <v>710</v>
      </c>
      <c r="C425" s="313">
        <v>82</v>
      </c>
      <c r="D425" s="314">
        <v>261.19512195121899</v>
      </c>
      <c r="E425" s="315">
        <v>0.206947195516691</v>
      </c>
      <c r="F425" s="314">
        <v>1083</v>
      </c>
    </row>
    <row r="426" spans="2:6" x14ac:dyDescent="0.2">
      <c r="B426" s="324" t="s">
        <v>711</v>
      </c>
      <c r="C426" s="313">
        <v>0</v>
      </c>
      <c r="D426" s="314">
        <v>0</v>
      </c>
      <c r="E426" s="315">
        <v>0</v>
      </c>
      <c r="F426" s="314">
        <v>0</v>
      </c>
    </row>
    <row r="427" spans="2:6" x14ac:dyDescent="0.2">
      <c r="B427" s="324" t="s">
        <v>712</v>
      </c>
      <c r="C427" s="313">
        <v>0</v>
      </c>
      <c r="D427" s="314">
        <v>0</v>
      </c>
      <c r="E427" s="315">
        <v>0</v>
      </c>
      <c r="F427" s="314">
        <v>0</v>
      </c>
    </row>
    <row r="428" spans="2:6" x14ac:dyDescent="0.2">
      <c r="B428" s="324" t="s">
        <v>713</v>
      </c>
      <c r="C428" s="313">
        <v>0</v>
      </c>
      <c r="D428" s="314">
        <v>0</v>
      </c>
      <c r="E428" s="315">
        <v>0</v>
      </c>
      <c r="F428" s="314">
        <v>0</v>
      </c>
    </row>
    <row r="429" spans="2:6" x14ac:dyDescent="0.2">
      <c r="B429" s="324" t="s">
        <v>714</v>
      </c>
      <c r="C429" s="313">
        <v>0</v>
      </c>
      <c r="D429" s="314">
        <v>0</v>
      </c>
      <c r="E429" s="315">
        <v>0</v>
      </c>
      <c r="F429" s="314">
        <v>0</v>
      </c>
    </row>
    <row r="430" spans="2:6" x14ac:dyDescent="0.2">
      <c r="B430" s="324" t="s">
        <v>715</v>
      </c>
      <c r="C430" s="313">
        <v>0</v>
      </c>
      <c r="D430" s="314">
        <v>0</v>
      </c>
      <c r="E430" s="315">
        <v>0</v>
      </c>
      <c r="F430" s="314">
        <v>0</v>
      </c>
    </row>
    <row r="431" spans="2:6" x14ac:dyDescent="0.2">
      <c r="B431" s="324" t="s">
        <v>716</v>
      </c>
      <c r="C431" s="313">
        <v>0</v>
      </c>
      <c r="D431" s="314">
        <v>0</v>
      </c>
      <c r="E431" s="315">
        <v>0</v>
      </c>
      <c r="F431" s="314">
        <v>0</v>
      </c>
    </row>
    <row r="432" spans="2:6" x14ac:dyDescent="0.2">
      <c r="B432" s="324" t="s">
        <v>717</v>
      </c>
      <c r="C432" s="313">
        <v>0</v>
      </c>
      <c r="D432" s="314">
        <v>0</v>
      </c>
      <c r="E432" s="315">
        <v>0</v>
      </c>
      <c r="F432" s="314">
        <v>0</v>
      </c>
    </row>
    <row r="433" spans="2:6" x14ac:dyDescent="0.2">
      <c r="B433" s="324" t="s">
        <v>718</v>
      </c>
      <c r="C433" s="313">
        <v>213</v>
      </c>
      <c r="D433" s="314">
        <v>94.981220657276907</v>
      </c>
      <c r="E433" s="315">
        <v>0.10344422060192</v>
      </c>
      <c r="F433" s="314">
        <v>623</v>
      </c>
    </row>
    <row r="434" spans="2:6" x14ac:dyDescent="0.2">
      <c r="B434" s="324" t="s">
        <v>719</v>
      </c>
      <c r="C434" s="313">
        <v>481</v>
      </c>
      <c r="D434" s="314">
        <v>97.844074844074797</v>
      </c>
      <c r="E434" s="315">
        <v>0.131854246747279</v>
      </c>
      <c r="F434" s="314">
        <v>316</v>
      </c>
    </row>
    <row r="435" spans="2:6" x14ac:dyDescent="0.2">
      <c r="B435" s="324" t="s">
        <v>720</v>
      </c>
      <c r="C435" s="313">
        <v>557</v>
      </c>
      <c r="D435" s="314">
        <v>89.631956912028699</v>
      </c>
      <c r="E435" s="315">
        <v>0.166705623080005</v>
      </c>
      <c r="F435" s="314">
        <v>433</v>
      </c>
    </row>
    <row r="436" spans="2:6" x14ac:dyDescent="0.2">
      <c r="B436" s="324" t="s">
        <v>721</v>
      </c>
      <c r="C436" s="313">
        <v>88</v>
      </c>
      <c r="D436" s="314">
        <v>53.045454545454497</v>
      </c>
      <c r="E436" s="315">
        <v>6.67763393176454E-2</v>
      </c>
      <c r="F436" s="314">
        <v>123</v>
      </c>
    </row>
    <row r="437" spans="2:6" x14ac:dyDescent="0.2">
      <c r="B437" s="324" t="s">
        <v>722</v>
      </c>
      <c r="C437" s="313">
        <v>403</v>
      </c>
      <c r="D437" s="314">
        <v>86.866004962779101</v>
      </c>
      <c r="E437" s="315">
        <v>8.0428344633170806E-2</v>
      </c>
      <c r="F437" s="314">
        <v>506</v>
      </c>
    </row>
    <row r="438" spans="2:6" x14ac:dyDescent="0.2">
      <c r="B438" s="324" t="s">
        <v>723</v>
      </c>
      <c r="C438" s="313">
        <v>588</v>
      </c>
      <c r="D438" s="314">
        <v>146.49829931972701</v>
      </c>
      <c r="E438" s="315">
        <v>0.207818056366434</v>
      </c>
      <c r="F438" s="314">
        <v>578</v>
      </c>
    </row>
    <row r="439" spans="2:6" x14ac:dyDescent="0.2">
      <c r="B439" s="324" t="s">
        <v>724</v>
      </c>
      <c r="C439" s="313">
        <v>347</v>
      </c>
      <c r="D439" s="314">
        <v>115.331412103746</v>
      </c>
      <c r="E439" s="315">
        <v>0.11736345720720701</v>
      </c>
      <c r="F439" s="314">
        <v>535</v>
      </c>
    </row>
    <row r="440" spans="2:6" x14ac:dyDescent="0.2">
      <c r="B440" s="324" t="s">
        <v>725</v>
      </c>
      <c r="C440" s="313">
        <v>0</v>
      </c>
      <c r="D440" s="314">
        <v>0</v>
      </c>
      <c r="E440" s="315">
        <v>0</v>
      </c>
      <c r="F440" s="314">
        <v>0</v>
      </c>
    </row>
    <row r="441" spans="2:6" x14ac:dyDescent="0.2">
      <c r="B441" s="324" t="s">
        <v>726</v>
      </c>
      <c r="C441" s="313">
        <v>243</v>
      </c>
      <c r="D441" s="314">
        <v>110.526748971193</v>
      </c>
      <c r="E441" s="315">
        <v>0.16851655487862199</v>
      </c>
      <c r="F441" s="314">
        <v>242</v>
      </c>
    </row>
    <row r="442" spans="2:6" x14ac:dyDescent="0.2">
      <c r="B442" s="324" t="s">
        <v>727</v>
      </c>
      <c r="C442" s="313">
        <v>199</v>
      </c>
      <c r="D442" s="314">
        <v>104.130653266331</v>
      </c>
      <c r="E442" s="315">
        <v>0.147197340474651</v>
      </c>
      <c r="F442" s="314">
        <v>210</v>
      </c>
    </row>
    <row r="443" spans="2:6" x14ac:dyDescent="0.2">
      <c r="B443" s="324" t="s">
        <v>728</v>
      </c>
      <c r="C443" s="313">
        <v>133</v>
      </c>
      <c r="D443" s="314">
        <v>133.91729323308201</v>
      </c>
      <c r="E443" s="315">
        <v>0.13628955121092701</v>
      </c>
      <c r="F443" s="314">
        <v>473</v>
      </c>
    </row>
    <row r="444" spans="2:6" x14ac:dyDescent="0.2">
      <c r="B444" s="324" t="s">
        <v>729</v>
      </c>
      <c r="C444" s="313">
        <v>0</v>
      </c>
      <c r="D444" s="314">
        <v>0</v>
      </c>
      <c r="E444" s="315">
        <v>0</v>
      </c>
      <c r="F444" s="314">
        <v>0</v>
      </c>
    </row>
    <row r="445" spans="2:6" x14ac:dyDescent="0.2">
      <c r="B445" s="324" t="s">
        <v>730</v>
      </c>
      <c r="C445" s="313">
        <v>358</v>
      </c>
      <c r="D445" s="314">
        <v>118.689944134078</v>
      </c>
      <c r="E445" s="315">
        <v>0.170945913326145</v>
      </c>
      <c r="F445" s="314">
        <v>406</v>
      </c>
    </row>
    <row r="446" spans="2:6" x14ac:dyDescent="0.2">
      <c r="B446" s="324" t="s">
        <v>731</v>
      </c>
      <c r="C446" s="313">
        <v>293</v>
      </c>
      <c r="D446" s="314">
        <v>16.419795221843</v>
      </c>
      <c r="E446" s="315">
        <v>3.22297550779784E-2</v>
      </c>
      <c r="F446" s="314">
        <v>76</v>
      </c>
    </row>
    <row r="447" spans="2:6" x14ac:dyDescent="0.2">
      <c r="B447" s="324" t="s">
        <v>732</v>
      </c>
      <c r="C447" s="313">
        <v>676</v>
      </c>
      <c r="D447" s="314">
        <v>56.411242603550299</v>
      </c>
      <c r="E447" s="315">
        <v>0.109913358274774</v>
      </c>
      <c r="F447" s="314">
        <v>196</v>
      </c>
    </row>
    <row r="448" spans="2:6" x14ac:dyDescent="0.2">
      <c r="B448" s="324" t="s">
        <v>733</v>
      </c>
      <c r="C448" s="313">
        <v>449</v>
      </c>
      <c r="D448" s="314">
        <v>60.9621380846325</v>
      </c>
      <c r="E448" s="315">
        <v>0.12651721747168901</v>
      </c>
      <c r="F448" s="314">
        <v>200</v>
      </c>
    </row>
    <row r="449" spans="2:7" x14ac:dyDescent="0.2">
      <c r="B449" s="324" t="s">
        <v>734</v>
      </c>
      <c r="C449" s="313">
        <v>92</v>
      </c>
      <c r="D449" s="314">
        <v>160.66304347825999</v>
      </c>
      <c r="E449" s="315">
        <v>0.161160539055344</v>
      </c>
      <c r="F449" s="314">
        <v>1015</v>
      </c>
    </row>
    <row r="450" spans="2:7" x14ac:dyDescent="0.2">
      <c r="B450" s="324" t="s">
        <v>735</v>
      </c>
      <c r="C450" s="313">
        <v>135</v>
      </c>
      <c r="D450" s="314">
        <v>164.888888888888</v>
      </c>
      <c r="E450" s="315">
        <v>0.18018018018018001</v>
      </c>
      <c r="F450" s="314">
        <v>339</v>
      </c>
    </row>
    <row r="451" spans="2:7" x14ac:dyDescent="0.2">
      <c r="B451" s="324" t="s">
        <v>736</v>
      </c>
      <c r="C451" s="313">
        <v>194</v>
      </c>
      <c r="D451" s="314">
        <v>33.479381443298898</v>
      </c>
      <c r="E451" s="315">
        <v>3.9325264438941403E-2</v>
      </c>
      <c r="F451" s="314">
        <v>122</v>
      </c>
    </row>
    <row r="452" spans="2:7" x14ac:dyDescent="0.2">
      <c r="B452" s="324" t="s">
        <v>737</v>
      </c>
      <c r="C452" s="313">
        <v>359</v>
      </c>
      <c r="D452" s="314">
        <v>105.206128133704</v>
      </c>
      <c r="E452" s="315">
        <v>0.115591315578461</v>
      </c>
      <c r="F452" s="314">
        <v>620</v>
      </c>
    </row>
    <row r="453" spans="2:7" x14ac:dyDescent="0.2">
      <c r="B453" s="324" t="s">
        <v>738</v>
      </c>
      <c r="C453" s="313">
        <v>0</v>
      </c>
      <c r="D453" s="314">
        <v>0</v>
      </c>
      <c r="E453" s="315">
        <v>0</v>
      </c>
      <c r="F453" s="314">
        <v>0</v>
      </c>
    </row>
    <row r="454" spans="2:7" x14ac:dyDescent="0.2">
      <c r="B454" s="324" t="s">
        <v>739</v>
      </c>
      <c r="C454" s="313">
        <v>430</v>
      </c>
      <c r="D454" s="314">
        <v>109.502325581395</v>
      </c>
      <c r="E454" s="315">
        <v>0.165874039159321</v>
      </c>
      <c r="F454" s="314">
        <v>312</v>
      </c>
    </row>
    <row r="455" spans="2:7" x14ac:dyDescent="0.2">
      <c r="B455" s="325" t="s">
        <v>740</v>
      </c>
      <c r="C455" s="316">
        <v>586</v>
      </c>
      <c r="D455" s="317">
        <v>201.01194539249099</v>
      </c>
      <c r="E455" s="318">
        <v>0.21972124707611601</v>
      </c>
      <c r="F455" s="317">
        <v>664</v>
      </c>
    </row>
    <row r="457" spans="2:7" x14ac:dyDescent="0.2">
      <c r="G457" s="13" t="s">
        <v>294</v>
      </c>
    </row>
    <row r="458" spans="2:7" x14ac:dyDescent="0.2">
      <c r="G458" s="13" t="s">
        <v>275</v>
      </c>
    </row>
    <row r="459" spans="2:7" x14ac:dyDescent="0.2">
      <c r="B459" s="272" t="s">
        <v>0</v>
      </c>
      <c r="C459" s="301"/>
      <c r="D459" s="302"/>
      <c r="E459" s="303"/>
      <c r="F459" s="303"/>
    </row>
    <row r="460" spans="2:7" x14ac:dyDescent="0.2">
      <c r="B460" s="272" t="s">
        <v>2642</v>
      </c>
      <c r="C460" s="301"/>
      <c r="D460" s="302"/>
      <c r="E460" s="303"/>
      <c r="F460" s="303"/>
    </row>
    <row r="461" spans="2:7" x14ac:dyDescent="0.2">
      <c r="B461" s="320" t="s">
        <v>289</v>
      </c>
      <c r="C461" s="301"/>
      <c r="D461" s="302"/>
      <c r="E461" s="303"/>
      <c r="F461" s="303"/>
    </row>
    <row r="462" spans="2:7" x14ac:dyDescent="0.2">
      <c r="B462" s="272"/>
      <c r="C462" s="84"/>
      <c r="D462" s="84"/>
      <c r="E462" s="84"/>
      <c r="F462" s="84"/>
    </row>
    <row r="463" spans="2:7" x14ac:dyDescent="0.2">
      <c r="B463" s="321"/>
      <c r="C463" s="191" t="s">
        <v>2661</v>
      </c>
      <c r="D463" s="304"/>
      <c r="E463" s="305"/>
      <c r="F463" s="306"/>
    </row>
    <row r="464" spans="2:7" ht="25.5" x14ac:dyDescent="0.2">
      <c r="B464" s="322" t="s">
        <v>295</v>
      </c>
      <c r="C464" s="307" t="s">
        <v>5089</v>
      </c>
      <c r="D464" s="308" t="s">
        <v>5090</v>
      </c>
      <c r="E464" s="309" t="s">
        <v>5091</v>
      </c>
      <c r="F464" s="308" t="s">
        <v>5092</v>
      </c>
    </row>
    <row r="465" spans="2:6" x14ac:dyDescent="0.2">
      <c r="B465" s="323" t="s">
        <v>741</v>
      </c>
      <c r="C465" s="310">
        <v>161</v>
      </c>
      <c r="D465" s="311">
        <v>101.453416149068</v>
      </c>
      <c r="E465" s="312">
        <v>0.16108163547070001</v>
      </c>
      <c r="F465" s="311">
        <v>257</v>
      </c>
    </row>
    <row r="466" spans="2:6" x14ac:dyDescent="0.2">
      <c r="B466" s="324" t="s">
        <v>742</v>
      </c>
      <c r="C466" s="313">
        <v>0</v>
      </c>
      <c r="D466" s="314">
        <v>0</v>
      </c>
      <c r="E466" s="315">
        <v>0</v>
      </c>
      <c r="F466" s="314">
        <v>0</v>
      </c>
    </row>
    <row r="467" spans="2:6" x14ac:dyDescent="0.2">
      <c r="B467" s="324" t="s">
        <v>743</v>
      </c>
      <c r="C467" s="313">
        <v>391</v>
      </c>
      <c r="D467" s="314">
        <v>316.02557544757002</v>
      </c>
      <c r="E467" s="315">
        <v>0.31359700325865097</v>
      </c>
      <c r="F467" s="314">
        <v>1061</v>
      </c>
    </row>
    <row r="468" spans="2:6" x14ac:dyDescent="0.2">
      <c r="B468" s="324" t="s">
        <v>744</v>
      </c>
      <c r="C468" s="313">
        <v>265</v>
      </c>
      <c r="D468" s="314">
        <v>123.283018867924</v>
      </c>
      <c r="E468" s="315">
        <v>0.132365274677189</v>
      </c>
      <c r="F468" s="314">
        <v>916</v>
      </c>
    </row>
    <row r="469" spans="2:6" x14ac:dyDescent="0.2">
      <c r="B469" s="324" t="s">
        <v>745</v>
      </c>
      <c r="C469" s="313">
        <v>163</v>
      </c>
      <c r="D469" s="314">
        <v>68.564417177914095</v>
      </c>
      <c r="E469" s="315">
        <v>8.0842568212725396E-2</v>
      </c>
      <c r="F469" s="314">
        <v>170</v>
      </c>
    </row>
    <row r="470" spans="2:6" x14ac:dyDescent="0.2">
      <c r="B470" s="324" t="s">
        <v>746</v>
      </c>
      <c r="C470" s="313">
        <v>369</v>
      </c>
      <c r="D470" s="314">
        <v>62.319783197831903</v>
      </c>
      <c r="E470" s="315">
        <v>0.106865688288271</v>
      </c>
      <c r="F470" s="314">
        <v>188</v>
      </c>
    </row>
    <row r="471" spans="2:6" x14ac:dyDescent="0.2">
      <c r="B471" s="324" t="s">
        <v>747</v>
      </c>
      <c r="C471" s="313">
        <v>273</v>
      </c>
      <c r="D471" s="314">
        <v>68.743589743589695</v>
      </c>
      <c r="E471" s="315">
        <v>0.118699598368173</v>
      </c>
      <c r="F471" s="314">
        <v>222</v>
      </c>
    </row>
    <row r="472" spans="2:6" x14ac:dyDescent="0.2">
      <c r="B472" s="324" t="s">
        <v>748</v>
      </c>
      <c r="C472" s="313">
        <v>0</v>
      </c>
      <c r="D472" s="314">
        <v>0</v>
      </c>
      <c r="E472" s="315">
        <v>0</v>
      </c>
      <c r="F472" s="314">
        <v>0</v>
      </c>
    </row>
    <row r="473" spans="2:6" x14ac:dyDescent="0.2">
      <c r="B473" s="324" t="s">
        <v>749</v>
      </c>
      <c r="C473" s="313">
        <v>18</v>
      </c>
      <c r="D473" s="314">
        <v>1307.7222222222199</v>
      </c>
      <c r="E473" s="315">
        <v>0.90989563200618395</v>
      </c>
      <c r="F473" s="314">
        <v>2347</v>
      </c>
    </row>
    <row r="474" spans="2:6" x14ac:dyDescent="0.2">
      <c r="B474" s="324" t="s">
        <v>750</v>
      </c>
      <c r="C474" s="313">
        <v>302</v>
      </c>
      <c r="D474" s="314">
        <v>124.440397350993</v>
      </c>
      <c r="E474" s="315">
        <v>0.18268034221271601</v>
      </c>
      <c r="F474" s="314">
        <v>280</v>
      </c>
    </row>
    <row r="475" spans="2:6" x14ac:dyDescent="0.2">
      <c r="B475" s="324" t="s">
        <v>751</v>
      </c>
      <c r="C475" s="313">
        <v>415</v>
      </c>
      <c r="D475" s="314">
        <v>110.53975903614401</v>
      </c>
      <c r="E475" s="315">
        <v>0.19223580881182001</v>
      </c>
      <c r="F475" s="314">
        <v>368</v>
      </c>
    </row>
    <row r="476" spans="2:6" x14ac:dyDescent="0.2">
      <c r="B476" s="324" t="s">
        <v>752</v>
      </c>
      <c r="C476" s="313">
        <v>166</v>
      </c>
      <c r="D476" s="314">
        <v>104.897590361445</v>
      </c>
      <c r="E476" s="315">
        <v>0.15852770342856101</v>
      </c>
      <c r="F476" s="314">
        <v>205</v>
      </c>
    </row>
    <row r="477" spans="2:6" x14ac:dyDescent="0.2">
      <c r="B477" s="324" t="s">
        <v>753</v>
      </c>
      <c r="C477" s="313">
        <v>292</v>
      </c>
      <c r="D477" s="314">
        <v>97.082191780821901</v>
      </c>
      <c r="E477" s="315">
        <v>0.16485037391981899</v>
      </c>
      <c r="F477" s="314">
        <v>277</v>
      </c>
    </row>
    <row r="478" spans="2:6" x14ac:dyDescent="0.2">
      <c r="B478" s="324" t="s">
        <v>754</v>
      </c>
      <c r="C478" s="313">
        <v>310</v>
      </c>
      <c r="D478" s="314">
        <v>183.71612903225801</v>
      </c>
      <c r="E478" s="315">
        <v>0.127761239565784</v>
      </c>
      <c r="F478" s="314">
        <v>846</v>
      </c>
    </row>
    <row r="479" spans="2:6" x14ac:dyDescent="0.2">
      <c r="B479" s="324" t="s">
        <v>755</v>
      </c>
      <c r="C479" s="313">
        <v>506</v>
      </c>
      <c r="D479" s="314">
        <v>112.853754940711</v>
      </c>
      <c r="E479" s="315">
        <v>0.16937117569768001</v>
      </c>
      <c r="F479" s="314">
        <v>305</v>
      </c>
    </row>
    <row r="480" spans="2:6" x14ac:dyDescent="0.2">
      <c r="B480" s="324" t="s">
        <v>756</v>
      </c>
      <c r="C480" s="313">
        <v>291</v>
      </c>
      <c r="D480" s="314">
        <v>104.74570446735299</v>
      </c>
      <c r="E480" s="315">
        <v>0.17097358634499801</v>
      </c>
      <c r="F480" s="314">
        <v>382</v>
      </c>
    </row>
    <row r="481" spans="2:6" x14ac:dyDescent="0.2">
      <c r="B481" s="324" t="s">
        <v>757</v>
      </c>
      <c r="C481" s="313">
        <v>224</v>
      </c>
      <c r="D481" s="314">
        <v>88.870535714285694</v>
      </c>
      <c r="E481" s="315">
        <v>0.12604233279937099</v>
      </c>
      <c r="F481" s="314">
        <v>247</v>
      </c>
    </row>
    <row r="482" spans="2:6" x14ac:dyDescent="0.2">
      <c r="B482" s="324" t="s">
        <v>758</v>
      </c>
      <c r="C482" s="313">
        <v>0</v>
      </c>
      <c r="D482" s="314">
        <v>0</v>
      </c>
      <c r="E482" s="315">
        <v>0</v>
      </c>
      <c r="F482" s="314">
        <v>0</v>
      </c>
    </row>
    <row r="483" spans="2:6" x14ac:dyDescent="0.2">
      <c r="B483" s="324" t="s">
        <v>759</v>
      </c>
      <c r="C483" s="313">
        <v>1100</v>
      </c>
      <c r="D483" s="314">
        <v>25.460909090908999</v>
      </c>
      <c r="E483" s="315">
        <v>4.7209519105805502E-2</v>
      </c>
      <c r="F483" s="314">
        <v>77</v>
      </c>
    </row>
    <row r="484" spans="2:6" x14ac:dyDescent="0.2">
      <c r="B484" s="324" t="s">
        <v>760</v>
      </c>
      <c r="C484" s="313">
        <v>278</v>
      </c>
      <c r="D484" s="314">
        <v>76.525179856115102</v>
      </c>
      <c r="E484" s="315">
        <v>8.1329469603712706E-2</v>
      </c>
      <c r="F484" s="314">
        <v>199</v>
      </c>
    </row>
    <row r="485" spans="2:6" x14ac:dyDescent="0.2">
      <c r="B485" s="324" t="s">
        <v>761</v>
      </c>
      <c r="C485" s="313">
        <v>311</v>
      </c>
      <c r="D485" s="314">
        <v>14.520900321543399</v>
      </c>
      <c r="E485" s="315">
        <v>2.14156320836138E-2</v>
      </c>
      <c r="F485" s="314">
        <v>41</v>
      </c>
    </row>
    <row r="486" spans="2:6" x14ac:dyDescent="0.2">
      <c r="B486" s="324" t="s">
        <v>762</v>
      </c>
      <c r="C486" s="313">
        <v>452</v>
      </c>
      <c r="D486" s="314">
        <v>8.8274336283185804</v>
      </c>
      <c r="E486" s="315">
        <v>1.6247648366683701E-2</v>
      </c>
      <c r="F486" s="314">
        <v>28</v>
      </c>
    </row>
    <row r="487" spans="2:6" x14ac:dyDescent="0.2">
      <c r="B487" s="324" t="s">
        <v>763</v>
      </c>
      <c r="C487" s="313">
        <v>0</v>
      </c>
      <c r="D487" s="314">
        <v>0</v>
      </c>
      <c r="E487" s="315">
        <v>0</v>
      </c>
      <c r="F487" s="314">
        <v>0</v>
      </c>
    </row>
    <row r="488" spans="2:6" x14ac:dyDescent="0.2">
      <c r="B488" s="324" t="s">
        <v>764</v>
      </c>
      <c r="C488" s="313">
        <v>658</v>
      </c>
      <c r="D488" s="314">
        <v>7.9635258358662604</v>
      </c>
      <c r="E488" s="315">
        <v>1.35776621545988E-2</v>
      </c>
      <c r="F488" s="314">
        <v>47</v>
      </c>
    </row>
    <row r="489" spans="2:6" x14ac:dyDescent="0.2">
      <c r="B489" s="324" t="s">
        <v>765</v>
      </c>
      <c r="C489" s="313">
        <v>150</v>
      </c>
      <c r="D489" s="314">
        <v>61.646666666666597</v>
      </c>
      <c r="E489" s="315">
        <v>5.5706832777088398E-2</v>
      </c>
      <c r="F489" s="314">
        <v>220</v>
      </c>
    </row>
    <row r="490" spans="2:6" x14ac:dyDescent="0.2">
      <c r="B490" s="324" t="s">
        <v>766</v>
      </c>
      <c r="C490" s="313">
        <v>0</v>
      </c>
      <c r="D490" s="314">
        <v>0</v>
      </c>
      <c r="E490" s="315">
        <v>0</v>
      </c>
      <c r="F490" s="314">
        <v>0</v>
      </c>
    </row>
    <row r="491" spans="2:6" x14ac:dyDescent="0.2">
      <c r="B491" s="324" t="s">
        <v>767</v>
      </c>
      <c r="C491" s="313">
        <v>305</v>
      </c>
      <c r="D491" s="314">
        <v>78.278688524590095</v>
      </c>
      <c r="E491" s="315">
        <v>0.123363336674692</v>
      </c>
      <c r="F491" s="314">
        <v>197</v>
      </c>
    </row>
    <row r="492" spans="2:6" x14ac:dyDescent="0.2">
      <c r="B492" s="324" t="s">
        <v>768</v>
      </c>
      <c r="C492" s="313">
        <v>324</v>
      </c>
      <c r="D492" s="314">
        <v>170.34567901234499</v>
      </c>
      <c r="E492" s="315">
        <v>0.15449211752060199</v>
      </c>
      <c r="F492" s="314">
        <v>689</v>
      </c>
    </row>
    <row r="493" spans="2:6" x14ac:dyDescent="0.2">
      <c r="B493" s="324" t="s">
        <v>769</v>
      </c>
      <c r="C493" s="313">
        <v>311</v>
      </c>
      <c r="D493" s="314">
        <v>127.559485530546</v>
      </c>
      <c r="E493" s="315">
        <v>0.177795605193454</v>
      </c>
      <c r="F493" s="314">
        <v>349</v>
      </c>
    </row>
    <row r="494" spans="2:6" x14ac:dyDescent="0.2">
      <c r="B494" s="324" t="s">
        <v>770</v>
      </c>
      <c r="C494" s="313">
        <v>177</v>
      </c>
      <c r="D494" s="314">
        <v>105.497175141242</v>
      </c>
      <c r="E494" s="315">
        <v>0.113024477640849</v>
      </c>
      <c r="F494" s="314">
        <v>303</v>
      </c>
    </row>
    <row r="495" spans="2:6" x14ac:dyDescent="0.2">
      <c r="B495" s="324" t="s">
        <v>771</v>
      </c>
      <c r="C495" s="313">
        <v>183</v>
      </c>
      <c r="D495" s="314">
        <v>102.37704918032701</v>
      </c>
      <c r="E495" s="315">
        <v>0.114066704820817</v>
      </c>
      <c r="F495" s="314">
        <v>200</v>
      </c>
    </row>
    <row r="496" spans="2:6" x14ac:dyDescent="0.2">
      <c r="B496" s="324" t="s">
        <v>772</v>
      </c>
      <c r="C496" s="313">
        <v>0</v>
      </c>
      <c r="D496" s="314">
        <v>0</v>
      </c>
      <c r="E496" s="315">
        <v>0</v>
      </c>
      <c r="F496" s="314">
        <v>0</v>
      </c>
    </row>
    <row r="497" spans="2:6" x14ac:dyDescent="0.2">
      <c r="B497" s="324" t="s">
        <v>773</v>
      </c>
      <c r="C497" s="313">
        <v>667</v>
      </c>
      <c r="D497" s="314">
        <v>22.700149925037401</v>
      </c>
      <c r="E497" s="315">
        <v>3.8291124834984598E-2</v>
      </c>
      <c r="F497" s="314">
        <v>68</v>
      </c>
    </row>
    <row r="498" spans="2:6" x14ac:dyDescent="0.2">
      <c r="B498" s="324" t="s">
        <v>774</v>
      </c>
      <c r="C498" s="313">
        <v>509</v>
      </c>
      <c r="D498" s="314">
        <v>42.031434184675803</v>
      </c>
      <c r="E498" s="315">
        <v>7.1635693956136004E-2</v>
      </c>
      <c r="F498" s="314">
        <v>108</v>
      </c>
    </row>
    <row r="499" spans="2:6" x14ac:dyDescent="0.2">
      <c r="B499" s="324" t="s">
        <v>775</v>
      </c>
      <c r="C499" s="313">
        <v>119</v>
      </c>
      <c r="D499" s="314">
        <v>1563.7226890756299</v>
      </c>
      <c r="E499" s="315">
        <v>0.95854839540514003</v>
      </c>
      <c r="F499" s="314">
        <v>5561</v>
      </c>
    </row>
    <row r="500" spans="2:6" x14ac:dyDescent="0.2">
      <c r="B500" s="324" t="s">
        <v>776</v>
      </c>
      <c r="C500" s="313">
        <v>74</v>
      </c>
      <c r="D500" s="314">
        <v>120.445945945945</v>
      </c>
      <c r="E500" s="315">
        <v>9.7637122481843003E-2</v>
      </c>
      <c r="F500" s="314">
        <v>465</v>
      </c>
    </row>
    <row r="501" spans="2:6" x14ac:dyDescent="0.2">
      <c r="B501" s="324" t="s">
        <v>777</v>
      </c>
      <c r="C501" s="313">
        <v>0</v>
      </c>
      <c r="D501" s="314">
        <v>0</v>
      </c>
      <c r="E501" s="315">
        <v>0</v>
      </c>
      <c r="F501" s="314">
        <v>0</v>
      </c>
    </row>
    <row r="502" spans="2:6" x14ac:dyDescent="0.2">
      <c r="B502" s="324" t="s">
        <v>778</v>
      </c>
      <c r="C502" s="313">
        <v>7</v>
      </c>
      <c r="D502" s="314">
        <v>755.71428571428498</v>
      </c>
      <c r="E502" s="315">
        <v>0.41033198883028199</v>
      </c>
      <c r="F502" s="314">
        <v>2298</v>
      </c>
    </row>
    <row r="503" spans="2:6" x14ac:dyDescent="0.2">
      <c r="B503" s="324" t="s">
        <v>779</v>
      </c>
      <c r="C503" s="313">
        <v>25</v>
      </c>
      <c r="D503" s="314">
        <v>602.64</v>
      </c>
      <c r="E503" s="315">
        <v>0.33643732833121098</v>
      </c>
      <c r="F503" s="314">
        <v>1275</v>
      </c>
    </row>
    <row r="504" spans="2:6" x14ac:dyDescent="0.2">
      <c r="B504" s="324" t="s">
        <v>780</v>
      </c>
      <c r="C504" s="313">
        <v>0</v>
      </c>
      <c r="D504" s="314">
        <v>0</v>
      </c>
      <c r="E504" s="315">
        <v>0</v>
      </c>
      <c r="F504" s="314">
        <v>0</v>
      </c>
    </row>
    <row r="505" spans="2:6" x14ac:dyDescent="0.2">
      <c r="B505" s="324" t="s">
        <v>781</v>
      </c>
      <c r="C505" s="313">
        <v>0</v>
      </c>
      <c r="D505" s="314">
        <v>0</v>
      </c>
      <c r="E505" s="315">
        <v>0</v>
      </c>
      <c r="F505" s="314">
        <v>0</v>
      </c>
    </row>
    <row r="506" spans="2:6" x14ac:dyDescent="0.2">
      <c r="B506" s="324" t="s">
        <v>782</v>
      </c>
      <c r="C506" s="313">
        <v>543</v>
      </c>
      <c r="D506" s="314">
        <v>96.305709023941006</v>
      </c>
      <c r="E506" s="315">
        <v>0.11531786617623301</v>
      </c>
      <c r="F506" s="314">
        <v>308</v>
      </c>
    </row>
    <row r="507" spans="2:6" x14ac:dyDescent="0.2">
      <c r="B507" s="324" t="s">
        <v>783</v>
      </c>
      <c r="C507" s="313">
        <v>454</v>
      </c>
      <c r="D507" s="314">
        <v>127.865638766519</v>
      </c>
      <c r="E507" s="315">
        <v>0.172163138445842</v>
      </c>
      <c r="F507" s="314">
        <v>311</v>
      </c>
    </row>
    <row r="508" spans="2:6" x14ac:dyDescent="0.2">
      <c r="B508" s="324" t="s">
        <v>784</v>
      </c>
      <c r="C508" s="313">
        <v>0</v>
      </c>
      <c r="D508" s="314">
        <v>0</v>
      </c>
      <c r="E508" s="315">
        <v>0</v>
      </c>
      <c r="F508" s="314">
        <v>0</v>
      </c>
    </row>
    <row r="509" spans="2:6" x14ac:dyDescent="0.2">
      <c r="B509" s="324" t="s">
        <v>785</v>
      </c>
      <c r="C509" s="313">
        <v>134</v>
      </c>
      <c r="D509" s="314">
        <v>307.20895522388003</v>
      </c>
      <c r="E509" s="315">
        <v>0.24864851805096599</v>
      </c>
      <c r="F509" s="314">
        <v>848</v>
      </c>
    </row>
    <row r="510" spans="2:6" x14ac:dyDescent="0.2">
      <c r="B510" s="324" t="s">
        <v>786</v>
      </c>
      <c r="C510" s="313">
        <v>49</v>
      </c>
      <c r="D510" s="314">
        <v>806.48979591836701</v>
      </c>
      <c r="E510" s="315">
        <v>0.51877912701017403</v>
      </c>
      <c r="F510" s="314">
        <v>1707</v>
      </c>
    </row>
    <row r="511" spans="2:6" x14ac:dyDescent="0.2">
      <c r="B511" s="324" t="s">
        <v>787</v>
      </c>
      <c r="C511" s="313">
        <v>88</v>
      </c>
      <c r="D511" s="314">
        <v>453.06818181818102</v>
      </c>
      <c r="E511" s="315">
        <v>0.368736474113534</v>
      </c>
      <c r="F511" s="314">
        <v>975</v>
      </c>
    </row>
    <row r="512" spans="2:6" x14ac:dyDescent="0.2">
      <c r="B512" s="325" t="s">
        <v>788</v>
      </c>
      <c r="C512" s="316">
        <v>15</v>
      </c>
      <c r="D512" s="317">
        <v>1884.4666666666601</v>
      </c>
      <c r="E512" s="318">
        <v>0.96639316239316198</v>
      </c>
      <c r="F512" s="317">
        <v>3759</v>
      </c>
    </row>
    <row r="514" spans="2:7" x14ac:dyDescent="0.2">
      <c r="G514" s="13" t="s">
        <v>294</v>
      </c>
    </row>
    <row r="515" spans="2:7" x14ac:dyDescent="0.2">
      <c r="G515" s="13" t="s">
        <v>276</v>
      </c>
    </row>
    <row r="516" spans="2:7" x14ac:dyDescent="0.2">
      <c r="B516" s="272" t="s">
        <v>0</v>
      </c>
      <c r="C516" s="301"/>
      <c r="D516" s="302"/>
      <c r="E516" s="303"/>
      <c r="F516" s="303"/>
    </row>
    <row r="517" spans="2:7" x14ac:dyDescent="0.2">
      <c r="B517" s="272" t="s">
        <v>2642</v>
      </c>
      <c r="C517" s="301"/>
      <c r="D517" s="302"/>
      <c r="E517" s="303"/>
      <c r="F517" s="303"/>
    </row>
    <row r="518" spans="2:7" x14ac:dyDescent="0.2">
      <c r="B518" s="320" t="s">
        <v>289</v>
      </c>
      <c r="C518" s="301"/>
      <c r="D518" s="302"/>
      <c r="E518" s="303"/>
      <c r="F518" s="303"/>
    </row>
    <row r="519" spans="2:7" x14ac:dyDescent="0.2">
      <c r="B519" s="272"/>
      <c r="C519" s="84"/>
      <c r="D519" s="84"/>
      <c r="E519" s="84"/>
      <c r="F519" s="84"/>
    </row>
    <row r="520" spans="2:7" x14ac:dyDescent="0.2">
      <c r="B520" s="321"/>
      <c r="C520" s="191" t="s">
        <v>2661</v>
      </c>
      <c r="D520" s="304"/>
      <c r="E520" s="305"/>
      <c r="F520" s="306"/>
    </row>
    <row r="521" spans="2:7" ht="25.5" x14ac:dyDescent="0.2">
      <c r="B521" s="322" t="s">
        <v>295</v>
      </c>
      <c r="C521" s="307" t="s">
        <v>5089</v>
      </c>
      <c r="D521" s="308" t="s">
        <v>5090</v>
      </c>
      <c r="E521" s="309" t="s">
        <v>5091</v>
      </c>
      <c r="F521" s="308" t="s">
        <v>5092</v>
      </c>
    </row>
    <row r="522" spans="2:7" x14ac:dyDescent="0.2">
      <c r="B522" s="323" t="s">
        <v>789</v>
      </c>
      <c r="C522" s="310">
        <v>4</v>
      </c>
      <c r="D522" s="311">
        <v>1093.75</v>
      </c>
      <c r="E522" s="312">
        <v>0.91661428870731099</v>
      </c>
      <c r="F522" s="311">
        <v>1383</v>
      </c>
    </row>
    <row r="523" spans="2:7" x14ac:dyDescent="0.2">
      <c r="B523" s="324" t="s">
        <v>790</v>
      </c>
      <c r="C523" s="313">
        <v>0</v>
      </c>
      <c r="D523" s="314">
        <v>0</v>
      </c>
      <c r="E523" s="315">
        <v>0</v>
      </c>
      <c r="F523" s="314">
        <v>0</v>
      </c>
    </row>
    <row r="524" spans="2:7" x14ac:dyDescent="0.2">
      <c r="B524" s="324" t="s">
        <v>791</v>
      </c>
      <c r="C524" s="313">
        <v>4</v>
      </c>
      <c r="D524" s="314">
        <v>1567.25</v>
      </c>
      <c r="E524" s="315">
        <v>0.964906880098507</v>
      </c>
      <c r="F524" s="314">
        <v>2613</v>
      </c>
    </row>
    <row r="525" spans="2:7" x14ac:dyDescent="0.2">
      <c r="B525" s="324" t="s">
        <v>792</v>
      </c>
      <c r="C525" s="313">
        <v>444</v>
      </c>
      <c r="D525" s="314">
        <v>151.889639639639</v>
      </c>
      <c r="E525" s="315">
        <v>0.22568435847667501</v>
      </c>
      <c r="F525" s="314">
        <v>676</v>
      </c>
    </row>
    <row r="526" spans="2:7" x14ac:dyDescent="0.2">
      <c r="B526" s="324" t="s">
        <v>793</v>
      </c>
      <c r="C526" s="313">
        <v>0</v>
      </c>
      <c r="D526" s="314">
        <v>0</v>
      </c>
      <c r="E526" s="315">
        <v>0</v>
      </c>
      <c r="F526" s="314">
        <v>0</v>
      </c>
    </row>
    <row r="527" spans="2:7" x14ac:dyDescent="0.2">
      <c r="B527" s="324" t="s">
        <v>794</v>
      </c>
      <c r="C527" s="313">
        <v>8</v>
      </c>
      <c r="D527" s="314">
        <v>128</v>
      </c>
      <c r="E527" s="315">
        <v>0.15061038387998199</v>
      </c>
      <c r="F527" s="314">
        <v>180</v>
      </c>
    </row>
    <row r="528" spans="2:7" x14ac:dyDescent="0.2">
      <c r="B528" s="324" t="s">
        <v>795</v>
      </c>
      <c r="C528" s="313">
        <v>30</v>
      </c>
      <c r="D528" s="314">
        <v>1551.13333333333</v>
      </c>
      <c r="E528" s="315">
        <v>0.84312943904913695</v>
      </c>
      <c r="F528" s="314">
        <v>3592</v>
      </c>
    </row>
    <row r="529" spans="2:6" x14ac:dyDescent="0.2">
      <c r="B529" s="324" t="s">
        <v>796</v>
      </c>
      <c r="C529" s="313">
        <v>269</v>
      </c>
      <c r="D529" s="314">
        <v>114.48698884758301</v>
      </c>
      <c r="E529" s="315">
        <v>0.12707496915656</v>
      </c>
      <c r="F529" s="314">
        <v>476</v>
      </c>
    </row>
    <row r="530" spans="2:6" x14ac:dyDescent="0.2">
      <c r="B530" s="324" t="s">
        <v>797</v>
      </c>
      <c r="C530" s="313">
        <v>318</v>
      </c>
      <c r="D530" s="314">
        <v>88.597484276729503</v>
      </c>
      <c r="E530" s="315">
        <v>0.112281456861268</v>
      </c>
      <c r="F530" s="314">
        <v>264</v>
      </c>
    </row>
    <row r="531" spans="2:6" x14ac:dyDescent="0.2">
      <c r="B531" s="324" t="s">
        <v>798</v>
      </c>
      <c r="C531" s="313">
        <v>0</v>
      </c>
      <c r="D531" s="314">
        <v>0</v>
      </c>
      <c r="E531" s="315">
        <v>0</v>
      </c>
      <c r="F531" s="314">
        <v>0</v>
      </c>
    </row>
    <row r="532" spans="2:6" x14ac:dyDescent="0.2">
      <c r="B532" s="324" t="s">
        <v>799</v>
      </c>
      <c r="C532" s="313">
        <v>0</v>
      </c>
      <c r="D532" s="314">
        <v>0</v>
      </c>
      <c r="E532" s="315">
        <v>0</v>
      </c>
      <c r="F532" s="314">
        <v>0</v>
      </c>
    </row>
    <row r="533" spans="2:6" x14ac:dyDescent="0.2">
      <c r="B533" s="324" t="s">
        <v>800</v>
      </c>
      <c r="C533" s="313">
        <v>226</v>
      </c>
      <c r="D533" s="314">
        <v>87.035398230088404</v>
      </c>
      <c r="E533" s="315">
        <v>0.115913162360927</v>
      </c>
      <c r="F533" s="314">
        <v>232</v>
      </c>
    </row>
    <row r="534" spans="2:6" x14ac:dyDescent="0.2">
      <c r="B534" s="324" t="s">
        <v>801</v>
      </c>
      <c r="C534" s="313">
        <v>0</v>
      </c>
      <c r="D534" s="314">
        <v>0</v>
      </c>
      <c r="E534" s="315">
        <v>0</v>
      </c>
      <c r="F534" s="314">
        <v>0</v>
      </c>
    </row>
    <row r="535" spans="2:6" x14ac:dyDescent="0.2">
      <c r="B535" s="324" t="s">
        <v>802</v>
      </c>
      <c r="C535" s="313">
        <v>0</v>
      </c>
      <c r="D535" s="314">
        <v>0</v>
      </c>
      <c r="E535" s="315">
        <v>0</v>
      </c>
      <c r="F535" s="314">
        <v>0</v>
      </c>
    </row>
    <row r="536" spans="2:6" x14ac:dyDescent="0.2">
      <c r="B536" s="324" t="s">
        <v>803</v>
      </c>
      <c r="C536" s="313">
        <v>0</v>
      </c>
      <c r="D536" s="314">
        <v>0</v>
      </c>
      <c r="E536" s="315">
        <v>0</v>
      </c>
      <c r="F536" s="314">
        <v>0</v>
      </c>
    </row>
    <row r="537" spans="2:6" x14ac:dyDescent="0.2">
      <c r="B537" s="324" t="s">
        <v>804</v>
      </c>
      <c r="C537" s="313">
        <v>429</v>
      </c>
      <c r="D537" s="314">
        <v>67.531468531468505</v>
      </c>
      <c r="E537" s="315">
        <v>0.11076150205305001</v>
      </c>
      <c r="F537" s="314">
        <v>261</v>
      </c>
    </row>
    <row r="538" spans="2:6" x14ac:dyDescent="0.2">
      <c r="B538" s="324" t="s">
        <v>805</v>
      </c>
      <c r="C538" s="313">
        <v>0</v>
      </c>
      <c r="D538" s="314">
        <v>0</v>
      </c>
      <c r="E538" s="315">
        <v>0</v>
      </c>
      <c r="F538" s="314">
        <v>0</v>
      </c>
    </row>
    <row r="539" spans="2:6" x14ac:dyDescent="0.2">
      <c r="B539" s="324" t="s">
        <v>806</v>
      </c>
      <c r="C539" s="313">
        <v>11</v>
      </c>
      <c r="D539" s="314">
        <v>559.81818181818096</v>
      </c>
      <c r="E539" s="315">
        <v>0.39888586604482401</v>
      </c>
      <c r="F539" s="314">
        <v>819</v>
      </c>
    </row>
    <row r="540" spans="2:6" x14ac:dyDescent="0.2">
      <c r="B540" s="324" t="s">
        <v>807</v>
      </c>
      <c r="C540" s="313">
        <v>4</v>
      </c>
      <c r="D540" s="314">
        <v>1291.75</v>
      </c>
      <c r="E540" s="315">
        <v>0.68719244580396299</v>
      </c>
      <c r="F540" s="314">
        <v>1654</v>
      </c>
    </row>
    <row r="541" spans="2:6" x14ac:dyDescent="0.2">
      <c r="B541" s="324" t="s">
        <v>808</v>
      </c>
      <c r="C541" s="313">
        <v>0</v>
      </c>
      <c r="D541" s="314">
        <v>0</v>
      </c>
      <c r="E541" s="315">
        <v>0</v>
      </c>
      <c r="F541" s="314">
        <v>0</v>
      </c>
    </row>
    <row r="542" spans="2:6" x14ac:dyDescent="0.2">
      <c r="B542" s="324" t="s">
        <v>809</v>
      </c>
      <c r="C542" s="313">
        <v>349</v>
      </c>
      <c r="D542" s="314">
        <v>80.787965616045796</v>
      </c>
      <c r="E542" s="315">
        <v>9.7921745955670395E-2</v>
      </c>
      <c r="F542" s="314">
        <v>248</v>
      </c>
    </row>
    <row r="543" spans="2:6" x14ac:dyDescent="0.2">
      <c r="B543" s="324" t="s">
        <v>810</v>
      </c>
      <c r="C543" s="313">
        <v>24</v>
      </c>
      <c r="D543" s="314">
        <v>588.66666666666595</v>
      </c>
      <c r="E543" s="315">
        <v>0.38565267238084799</v>
      </c>
      <c r="F543" s="314">
        <v>1694</v>
      </c>
    </row>
    <row r="544" spans="2:6" x14ac:dyDescent="0.2">
      <c r="B544" s="324" t="s">
        <v>811</v>
      </c>
      <c r="C544" s="313">
        <v>0</v>
      </c>
      <c r="D544" s="314">
        <v>0</v>
      </c>
      <c r="E544" s="315">
        <v>0</v>
      </c>
      <c r="F544" s="314">
        <v>0</v>
      </c>
    </row>
    <row r="545" spans="2:6" x14ac:dyDescent="0.2">
      <c r="B545" s="324" t="s">
        <v>812</v>
      </c>
      <c r="C545" s="313">
        <v>1</v>
      </c>
      <c r="D545" s="314">
        <v>2545</v>
      </c>
      <c r="E545" s="315">
        <v>0.96731280881793902</v>
      </c>
      <c r="F545" s="314">
        <v>2545</v>
      </c>
    </row>
    <row r="546" spans="2:6" x14ac:dyDescent="0.2">
      <c r="B546" s="324" t="s">
        <v>813</v>
      </c>
      <c r="C546" s="313">
        <v>26</v>
      </c>
      <c r="D546" s="314">
        <v>81.076923076922995</v>
      </c>
      <c r="E546" s="315">
        <v>5.2703952796459598E-2</v>
      </c>
      <c r="F546" s="314">
        <v>182</v>
      </c>
    </row>
    <row r="547" spans="2:6" x14ac:dyDescent="0.2">
      <c r="B547" s="324" t="s">
        <v>814</v>
      </c>
      <c r="C547" s="313">
        <v>16</v>
      </c>
      <c r="D547" s="314">
        <v>11.875</v>
      </c>
      <c r="E547" s="315">
        <v>1.8625624938731499E-2</v>
      </c>
      <c r="F547" s="314">
        <v>20</v>
      </c>
    </row>
    <row r="548" spans="2:6" x14ac:dyDescent="0.2">
      <c r="B548" s="324" t="s">
        <v>815</v>
      </c>
      <c r="C548" s="313">
        <v>125</v>
      </c>
      <c r="D548" s="314">
        <v>182.608</v>
      </c>
      <c r="E548" s="315">
        <v>0.15860200111172801</v>
      </c>
      <c r="F548" s="314">
        <v>442</v>
      </c>
    </row>
    <row r="549" spans="2:6" x14ac:dyDescent="0.2">
      <c r="B549" s="324" t="s">
        <v>816</v>
      </c>
      <c r="C549" s="313">
        <v>150</v>
      </c>
      <c r="D549" s="314">
        <v>80.819999999999993</v>
      </c>
      <c r="E549" s="315">
        <v>7.8500061515349703E-2</v>
      </c>
      <c r="F549" s="314">
        <v>332</v>
      </c>
    </row>
    <row r="550" spans="2:6" x14ac:dyDescent="0.2">
      <c r="B550" s="324" t="s">
        <v>817</v>
      </c>
      <c r="C550" s="313">
        <v>120</v>
      </c>
      <c r="D550" s="314">
        <v>163.266666666666</v>
      </c>
      <c r="E550" s="315">
        <v>8.6337656385646097E-2</v>
      </c>
      <c r="F550" s="314">
        <v>420</v>
      </c>
    </row>
    <row r="551" spans="2:6" x14ac:dyDescent="0.2">
      <c r="B551" s="324" t="s">
        <v>818</v>
      </c>
      <c r="C551" s="313">
        <v>76</v>
      </c>
      <c r="D551" s="314">
        <v>11.986842105263101</v>
      </c>
      <c r="E551" s="315">
        <v>1.01816149762503E-2</v>
      </c>
      <c r="F551" s="314">
        <v>22</v>
      </c>
    </row>
    <row r="552" spans="2:6" x14ac:dyDescent="0.2">
      <c r="B552" s="324" t="s">
        <v>819</v>
      </c>
      <c r="C552" s="313">
        <v>132</v>
      </c>
      <c r="D552" s="314">
        <v>64.787878787878697</v>
      </c>
      <c r="E552" s="315">
        <v>5.1184448354700103E-2</v>
      </c>
      <c r="F552" s="314">
        <v>188</v>
      </c>
    </row>
    <row r="553" spans="2:6" x14ac:dyDescent="0.2">
      <c r="B553" s="324" t="s">
        <v>820</v>
      </c>
      <c r="C553" s="313">
        <v>117</v>
      </c>
      <c r="D553" s="314">
        <v>168.42735042735001</v>
      </c>
      <c r="E553" s="315">
        <v>0.101777727277422</v>
      </c>
      <c r="F553" s="314">
        <v>1481</v>
      </c>
    </row>
    <row r="554" spans="2:6" x14ac:dyDescent="0.2">
      <c r="B554" s="324" t="s">
        <v>821</v>
      </c>
      <c r="C554" s="313">
        <v>248</v>
      </c>
      <c r="D554" s="314">
        <v>294.5</v>
      </c>
      <c r="E554" s="315">
        <v>0.26801710060365802</v>
      </c>
      <c r="F554" s="314">
        <v>994</v>
      </c>
    </row>
    <row r="555" spans="2:6" x14ac:dyDescent="0.2">
      <c r="B555" s="324" t="s">
        <v>822</v>
      </c>
      <c r="C555" s="313">
        <v>321</v>
      </c>
      <c r="D555" s="314">
        <v>27.090342679127701</v>
      </c>
      <c r="E555" s="315">
        <v>3.3056343275071599E-2</v>
      </c>
      <c r="F555" s="314">
        <v>418</v>
      </c>
    </row>
    <row r="556" spans="2:6" x14ac:dyDescent="0.2">
      <c r="B556" s="324" t="s">
        <v>823</v>
      </c>
      <c r="C556" s="313">
        <v>437</v>
      </c>
      <c r="D556" s="314">
        <v>287.44393592677301</v>
      </c>
      <c r="E556" s="315">
        <v>0.32976648333617697</v>
      </c>
      <c r="F556" s="314">
        <v>780</v>
      </c>
    </row>
    <row r="557" spans="2:6" x14ac:dyDescent="0.2">
      <c r="B557" s="324" t="s">
        <v>824</v>
      </c>
      <c r="C557" s="313">
        <v>0</v>
      </c>
      <c r="D557" s="314">
        <v>0</v>
      </c>
      <c r="E557" s="315">
        <v>0</v>
      </c>
      <c r="F557" s="314">
        <v>0</v>
      </c>
    </row>
    <row r="558" spans="2:6" x14ac:dyDescent="0.2">
      <c r="B558" s="324" t="s">
        <v>825</v>
      </c>
      <c r="C558" s="313">
        <v>383</v>
      </c>
      <c r="D558" s="314">
        <v>156.14099216710099</v>
      </c>
      <c r="E558" s="315">
        <v>0.12414033616410799</v>
      </c>
      <c r="F558" s="314">
        <v>657</v>
      </c>
    </row>
    <row r="559" spans="2:6" x14ac:dyDescent="0.2">
      <c r="B559" s="324" t="s">
        <v>826</v>
      </c>
      <c r="C559" s="313">
        <v>183</v>
      </c>
      <c r="D559" s="314">
        <v>165.15300546448</v>
      </c>
      <c r="E559" s="315">
        <v>0.18518200812465099</v>
      </c>
      <c r="F559" s="314">
        <v>731</v>
      </c>
    </row>
    <row r="560" spans="2:6" x14ac:dyDescent="0.2">
      <c r="B560" s="324" t="s">
        <v>827</v>
      </c>
      <c r="C560" s="313">
        <v>219</v>
      </c>
      <c r="D560" s="314">
        <v>174.32876712328701</v>
      </c>
      <c r="E560" s="315">
        <v>0.122143021678482</v>
      </c>
      <c r="F560" s="314">
        <v>973</v>
      </c>
    </row>
    <row r="561" spans="2:7" x14ac:dyDescent="0.2">
      <c r="B561" s="324" t="s">
        <v>828</v>
      </c>
      <c r="C561" s="313">
        <v>173</v>
      </c>
      <c r="D561" s="314">
        <v>255.635838150289</v>
      </c>
      <c r="E561" s="315">
        <v>0.254213418559735</v>
      </c>
      <c r="F561" s="314">
        <v>683</v>
      </c>
    </row>
    <row r="562" spans="2:7" x14ac:dyDescent="0.2">
      <c r="B562" s="324" t="s">
        <v>829</v>
      </c>
      <c r="C562" s="313">
        <v>211</v>
      </c>
      <c r="D562" s="314">
        <v>83.511848341232195</v>
      </c>
      <c r="E562" s="315">
        <v>6.2194252475981301E-2</v>
      </c>
      <c r="F562" s="314">
        <v>245</v>
      </c>
    </row>
    <row r="563" spans="2:7" x14ac:dyDescent="0.2">
      <c r="B563" s="324" t="s">
        <v>830</v>
      </c>
      <c r="C563" s="313">
        <v>83</v>
      </c>
      <c r="D563" s="314">
        <v>292.45783132530102</v>
      </c>
      <c r="E563" s="315">
        <v>0.22110287286174901</v>
      </c>
      <c r="F563" s="314">
        <v>2052</v>
      </c>
    </row>
    <row r="564" spans="2:7" x14ac:dyDescent="0.2">
      <c r="B564" s="324" t="s">
        <v>831</v>
      </c>
      <c r="C564" s="313">
        <v>0</v>
      </c>
      <c r="D564" s="314">
        <v>0</v>
      </c>
      <c r="E564" s="315">
        <v>0</v>
      </c>
      <c r="F564" s="314">
        <v>0</v>
      </c>
    </row>
    <row r="565" spans="2:7" x14ac:dyDescent="0.2">
      <c r="B565" s="324" t="s">
        <v>832</v>
      </c>
      <c r="C565" s="313">
        <v>33</v>
      </c>
      <c r="D565" s="314">
        <v>1052.2424242424199</v>
      </c>
      <c r="E565" s="315">
        <v>0.70180686365657396</v>
      </c>
      <c r="F565" s="314">
        <v>3171</v>
      </c>
    </row>
    <row r="566" spans="2:7" x14ac:dyDescent="0.2">
      <c r="B566" s="324" t="s">
        <v>833</v>
      </c>
      <c r="C566" s="313">
        <v>301</v>
      </c>
      <c r="D566" s="314">
        <v>27.405315614617901</v>
      </c>
      <c r="E566" s="315">
        <v>1.8252947931856198E-2</v>
      </c>
      <c r="F566" s="314">
        <v>206</v>
      </c>
    </row>
    <row r="567" spans="2:7" x14ac:dyDescent="0.2">
      <c r="B567" s="324" t="s">
        <v>834</v>
      </c>
      <c r="C567" s="313">
        <v>0</v>
      </c>
      <c r="D567" s="314">
        <v>0</v>
      </c>
      <c r="E567" s="315">
        <v>0</v>
      </c>
      <c r="F567" s="314">
        <v>0</v>
      </c>
    </row>
    <row r="568" spans="2:7" x14ac:dyDescent="0.2">
      <c r="B568" s="324" t="s">
        <v>835</v>
      </c>
      <c r="C568" s="313">
        <v>287</v>
      </c>
      <c r="D568" s="314">
        <v>70.707317073170699</v>
      </c>
      <c r="E568" s="315">
        <v>6.4841737974578401E-2</v>
      </c>
      <c r="F568" s="314">
        <v>669</v>
      </c>
    </row>
    <row r="569" spans="2:7" x14ac:dyDescent="0.2">
      <c r="B569" s="325" t="s">
        <v>836</v>
      </c>
      <c r="C569" s="316">
        <v>0</v>
      </c>
      <c r="D569" s="317">
        <v>0</v>
      </c>
      <c r="E569" s="318">
        <v>0</v>
      </c>
      <c r="F569" s="317">
        <v>0</v>
      </c>
    </row>
    <row r="571" spans="2:7" x14ac:dyDescent="0.2">
      <c r="G571" s="13" t="s">
        <v>294</v>
      </c>
    </row>
    <row r="572" spans="2:7" x14ac:dyDescent="0.2">
      <c r="G572" s="13" t="s">
        <v>296</v>
      </c>
    </row>
    <row r="573" spans="2:7" x14ac:dyDescent="0.2">
      <c r="B573" s="272" t="s">
        <v>0</v>
      </c>
      <c r="C573" s="301"/>
      <c r="D573" s="302"/>
      <c r="E573" s="303"/>
      <c r="F573" s="303"/>
    </row>
    <row r="574" spans="2:7" x14ac:dyDescent="0.2">
      <c r="B574" s="272" t="s">
        <v>2642</v>
      </c>
      <c r="C574" s="301"/>
      <c r="D574" s="302"/>
      <c r="E574" s="303"/>
      <c r="F574" s="303"/>
    </row>
    <row r="575" spans="2:7" x14ac:dyDescent="0.2">
      <c r="B575" s="320" t="s">
        <v>289</v>
      </c>
      <c r="C575" s="301"/>
      <c r="D575" s="302"/>
      <c r="E575" s="303"/>
      <c r="F575" s="303"/>
    </row>
    <row r="576" spans="2:7" x14ac:dyDescent="0.2">
      <c r="B576" s="272"/>
      <c r="C576" s="84"/>
      <c r="D576" s="84"/>
      <c r="E576" s="84"/>
      <c r="F576" s="84"/>
    </row>
    <row r="577" spans="2:6" x14ac:dyDescent="0.2">
      <c r="B577" s="321"/>
      <c r="C577" s="191" t="s">
        <v>2661</v>
      </c>
      <c r="D577" s="304"/>
      <c r="E577" s="305"/>
      <c r="F577" s="306"/>
    </row>
    <row r="578" spans="2:6" ht="25.5" x14ac:dyDescent="0.2">
      <c r="B578" s="322" t="s">
        <v>295</v>
      </c>
      <c r="C578" s="307" t="s">
        <v>5089</v>
      </c>
      <c r="D578" s="308" t="s">
        <v>5090</v>
      </c>
      <c r="E578" s="309" t="s">
        <v>5091</v>
      </c>
      <c r="F578" s="308" t="s">
        <v>5092</v>
      </c>
    </row>
    <row r="579" spans="2:6" x14ac:dyDescent="0.2">
      <c r="B579" s="323" t="s">
        <v>837</v>
      </c>
      <c r="C579" s="310">
        <v>0</v>
      </c>
      <c r="D579" s="311">
        <v>0</v>
      </c>
      <c r="E579" s="312">
        <v>0</v>
      </c>
      <c r="F579" s="311">
        <v>0</v>
      </c>
    </row>
    <row r="580" spans="2:6" x14ac:dyDescent="0.2">
      <c r="B580" s="324" t="s">
        <v>838</v>
      </c>
      <c r="C580" s="313">
        <v>0</v>
      </c>
      <c r="D580" s="314">
        <v>0</v>
      </c>
      <c r="E580" s="315">
        <v>0</v>
      </c>
      <c r="F580" s="314">
        <v>0</v>
      </c>
    </row>
    <row r="581" spans="2:6" x14ac:dyDescent="0.2">
      <c r="B581" s="324" t="s">
        <v>839</v>
      </c>
      <c r="C581" s="313">
        <v>0</v>
      </c>
      <c r="D581" s="314">
        <v>0</v>
      </c>
      <c r="E581" s="315">
        <v>0</v>
      </c>
      <c r="F581" s="314">
        <v>0</v>
      </c>
    </row>
    <row r="582" spans="2:6" x14ac:dyDescent="0.2">
      <c r="B582" s="324" t="s">
        <v>840</v>
      </c>
      <c r="C582" s="313">
        <v>231</v>
      </c>
      <c r="D582" s="314">
        <v>52.112554112554101</v>
      </c>
      <c r="E582" s="315">
        <v>5.2478540819306897E-2</v>
      </c>
      <c r="F582" s="314">
        <v>157</v>
      </c>
    </row>
    <row r="583" spans="2:6" x14ac:dyDescent="0.2">
      <c r="B583" s="324" t="s">
        <v>841</v>
      </c>
      <c r="C583" s="313">
        <v>0</v>
      </c>
      <c r="D583" s="314">
        <v>0</v>
      </c>
      <c r="E583" s="315">
        <v>0</v>
      </c>
      <c r="F583" s="314">
        <v>0</v>
      </c>
    </row>
    <row r="584" spans="2:6" x14ac:dyDescent="0.2">
      <c r="B584" s="324" t="s">
        <v>842</v>
      </c>
      <c r="C584" s="313">
        <v>365</v>
      </c>
      <c r="D584" s="314">
        <v>101.30684931506801</v>
      </c>
      <c r="E584" s="315">
        <v>0.11227163560070801</v>
      </c>
      <c r="F584" s="314">
        <v>205</v>
      </c>
    </row>
    <row r="585" spans="2:6" x14ac:dyDescent="0.2">
      <c r="B585" s="324" t="s">
        <v>843</v>
      </c>
      <c r="C585" s="313">
        <v>229</v>
      </c>
      <c r="D585" s="314">
        <v>9.6375545851528308</v>
      </c>
      <c r="E585" s="315">
        <v>8.5765692945607395E-3</v>
      </c>
      <c r="F585" s="314">
        <v>29</v>
      </c>
    </row>
    <row r="586" spans="2:6" x14ac:dyDescent="0.2">
      <c r="B586" s="324" t="s">
        <v>844</v>
      </c>
      <c r="C586" s="313">
        <v>77</v>
      </c>
      <c r="D586" s="314">
        <v>-168.68831168831099</v>
      </c>
      <c r="E586" s="315">
        <v>-0.122306967984934</v>
      </c>
      <c r="F586" s="314">
        <v>-52</v>
      </c>
    </row>
    <row r="587" spans="2:6" x14ac:dyDescent="0.2">
      <c r="B587" s="324" t="s">
        <v>845</v>
      </c>
      <c r="C587" s="313">
        <v>0</v>
      </c>
      <c r="D587" s="314">
        <v>0</v>
      </c>
      <c r="E587" s="315">
        <v>0</v>
      </c>
      <c r="F587" s="314">
        <v>0</v>
      </c>
    </row>
    <row r="588" spans="2:6" x14ac:dyDescent="0.2">
      <c r="B588" s="324" t="s">
        <v>846</v>
      </c>
      <c r="C588" s="313">
        <v>1</v>
      </c>
      <c r="D588" s="314">
        <v>902</v>
      </c>
      <c r="E588" s="315">
        <v>0.59459459459459396</v>
      </c>
      <c r="F588" s="314">
        <v>902</v>
      </c>
    </row>
    <row r="589" spans="2:6" x14ac:dyDescent="0.2">
      <c r="B589" s="324" t="s">
        <v>847</v>
      </c>
      <c r="C589" s="313">
        <v>13</v>
      </c>
      <c r="D589" s="314">
        <v>980.30769230769204</v>
      </c>
      <c r="E589" s="315">
        <v>0.59112203720024104</v>
      </c>
      <c r="F589" s="314">
        <v>1918</v>
      </c>
    </row>
    <row r="590" spans="2:6" x14ac:dyDescent="0.2">
      <c r="B590" s="324" t="s">
        <v>848</v>
      </c>
      <c r="C590" s="313">
        <v>190</v>
      </c>
      <c r="D590" s="314">
        <v>264.75263157894699</v>
      </c>
      <c r="E590" s="315">
        <v>0.1953575256707</v>
      </c>
      <c r="F590" s="314">
        <v>1535</v>
      </c>
    </row>
    <row r="591" spans="2:6" x14ac:dyDescent="0.2">
      <c r="B591" s="324" t="s">
        <v>849</v>
      </c>
      <c r="C591" s="313">
        <v>221</v>
      </c>
      <c r="D591" s="314">
        <v>743.82352941176396</v>
      </c>
      <c r="E591" s="315">
        <v>0.50570819451238003</v>
      </c>
      <c r="F591" s="314">
        <v>2154</v>
      </c>
    </row>
    <row r="592" spans="2:6" x14ac:dyDescent="0.2">
      <c r="B592" s="324" t="s">
        <v>850</v>
      </c>
      <c r="C592" s="313">
        <v>0</v>
      </c>
      <c r="D592" s="314">
        <v>0</v>
      </c>
      <c r="E592" s="315">
        <v>0</v>
      </c>
      <c r="F592" s="314">
        <v>0</v>
      </c>
    </row>
    <row r="593" spans="2:6" x14ac:dyDescent="0.2">
      <c r="B593" s="324" t="s">
        <v>851</v>
      </c>
      <c r="C593" s="313">
        <v>40</v>
      </c>
      <c r="D593" s="314">
        <v>1085.375</v>
      </c>
      <c r="E593" s="315">
        <v>0.19995946923115901</v>
      </c>
      <c r="F593" s="314">
        <v>4102</v>
      </c>
    </row>
    <row r="594" spans="2:6" x14ac:dyDescent="0.2">
      <c r="B594" s="324" t="s">
        <v>852</v>
      </c>
      <c r="C594" s="313">
        <v>0</v>
      </c>
      <c r="D594" s="314">
        <v>0</v>
      </c>
      <c r="E594" s="315">
        <v>0</v>
      </c>
      <c r="F594" s="314">
        <v>0</v>
      </c>
    </row>
    <row r="595" spans="2:6" x14ac:dyDescent="0.2">
      <c r="B595" s="324" t="s">
        <v>853</v>
      </c>
      <c r="C595" s="313">
        <v>195</v>
      </c>
      <c r="D595" s="314">
        <v>37.102564102564102</v>
      </c>
      <c r="E595" s="315">
        <v>3.6070755516557099E-2</v>
      </c>
      <c r="F595" s="314">
        <v>110</v>
      </c>
    </row>
    <row r="596" spans="2:6" x14ac:dyDescent="0.2">
      <c r="B596" s="324" t="s">
        <v>854</v>
      </c>
      <c r="C596" s="313">
        <v>4</v>
      </c>
      <c r="D596" s="314">
        <v>1731.75</v>
      </c>
      <c r="E596" s="315">
        <v>0.519304295674338</v>
      </c>
      <c r="F596" s="314">
        <v>3784</v>
      </c>
    </row>
    <row r="597" spans="2:6" x14ac:dyDescent="0.2">
      <c r="B597" s="324" t="s">
        <v>855</v>
      </c>
      <c r="C597" s="313">
        <v>341</v>
      </c>
      <c r="D597" s="314">
        <v>15.090909090908999</v>
      </c>
      <c r="E597" s="315">
        <v>1.74954867355923E-2</v>
      </c>
      <c r="F597" s="314">
        <v>51</v>
      </c>
    </row>
    <row r="598" spans="2:6" x14ac:dyDescent="0.2">
      <c r="B598" s="324" t="s">
        <v>856</v>
      </c>
      <c r="C598" s="313">
        <v>70</v>
      </c>
      <c r="D598" s="314">
        <v>119.042857142857</v>
      </c>
      <c r="E598" s="315">
        <v>7.6760102801241598E-2</v>
      </c>
      <c r="F598" s="314">
        <v>502</v>
      </c>
    </row>
    <row r="599" spans="2:6" x14ac:dyDescent="0.2">
      <c r="B599" s="324" t="s">
        <v>857</v>
      </c>
      <c r="C599" s="313">
        <v>198</v>
      </c>
      <c r="D599" s="314">
        <v>118.52020202020201</v>
      </c>
      <c r="E599" s="315">
        <v>9.8573090768565103E-2</v>
      </c>
      <c r="F599" s="314">
        <v>248</v>
      </c>
    </row>
    <row r="600" spans="2:6" x14ac:dyDescent="0.2">
      <c r="B600" s="324" t="s">
        <v>858</v>
      </c>
      <c r="C600" s="313">
        <v>158</v>
      </c>
      <c r="D600" s="314">
        <v>92.493670886075904</v>
      </c>
      <c r="E600" s="315">
        <v>9.2803800040642107E-2</v>
      </c>
      <c r="F600" s="314">
        <v>276</v>
      </c>
    </row>
    <row r="601" spans="2:6" x14ac:dyDescent="0.2">
      <c r="B601" s="324" t="s">
        <v>859</v>
      </c>
      <c r="C601" s="313">
        <v>94</v>
      </c>
      <c r="D601" s="314">
        <v>668.31914893617</v>
      </c>
      <c r="E601" s="315">
        <v>0.43228328034900798</v>
      </c>
      <c r="F601" s="314">
        <v>1594</v>
      </c>
    </row>
    <row r="602" spans="2:6" x14ac:dyDescent="0.2">
      <c r="B602" s="324" t="s">
        <v>860</v>
      </c>
      <c r="C602" s="313">
        <v>122</v>
      </c>
      <c r="D602" s="314">
        <v>125.032786885245</v>
      </c>
      <c r="E602" s="315">
        <v>0.17080599287841799</v>
      </c>
      <c r="F602" s="314">
        <v>283</v>
      </c>
    </row>
    <row r="603" spans="2:6" x14ac:dyDescent="0.2">
      <c r="B603" s="324" t="s">
        <v>861</v>
      </c>
      <c r="C603" s="313">
        <v>245</v>
      </c>
      <c r="D603" s="314">
        <v>27.828571428571401</v>
      </c>
      <c r="E603" s="315">
        <v>2.6789152318609399E-2</v>
      </c>
      <c r="F603" s="314">
        <v>92</v>
      </c>
    </row>
    <row r="604" spans="2:6" x14ac:dyDescent="0.2">
      <c r="B604" s="324" t="s">
        <v>862</v>
      </c>
      <c r="C604" s="313">
        <v>2</v>
      </c>
      <c r="D604" s="314">
        <v>844.5</v>
      </c>
      <c r="E604" s="315">
        <v>0.49516270888302499</v>
      </c>
      <c r="F604" s="314">
        <v>1081</v>
      </c>
    </row>
    <row r="605" spans="2:6" x14ac:dyDescent="0.2">
      <c r="B605" s="324" t="s">
        <v>863</v>
      </c>
      <c r="C605" s="313">
        <v>0</v>
      </c>
      <c r="D605" s="314">
        <v>0</v>
      </c>
      <c r="E605" s="315">
        <v>0</v>
      </c>
      <c r="F605" s="314">
        <v>0</v>
      </c>
    </row>
    <row r="606" spans="2:6" x14ac:dyDescent="0.2">
      <c r="B606" s="324" t="s">
        <v>864</v>
      </c>
      <c r="C606" s="313">
        <v>11</v>
      </c>
      <c r="D606" s="314">
        <v>633</v>
      </c>
      <c r="E606" s="315">
        <v>0.160541363091395</v>
      </c>
      <c r="F606" s="314">
        <v>1763</v>
      </c>
    </row>
    <row r="607" spans="2:6" x14ac:dyDescent="0.2">
      <c r="B607" s="324" t="s">
        <v>865</v>
      </c>
      <c r="C607" s="313">
        <v>0</v>
      </c>
      <c r="D607" s="314">
        <v>0</v>
      </c>
      <c r="E607" s="315">
        <v>0</v>
      </c>
      <c r="F607" s="314">
        <v>0</v>
      </c>
    </row>
    <row r="608" spans="2:6" x14ac:dyDescent="0.2">
      <c r="B608" s="324" t="s">
        <v>866</v>
      </c>
      <c r="C608" s="313">
        <v>0</v>
      </c>
      <c r="D608" s="314">
        <v>0</v>
      </c>
      <c r="E608" s="315">
        <v>0</v>
      </c>
      <c r="F608" s="314">
        <v>0</v>
      </c>
    </row>
    <row r="609" spans="2:6" x14ac:dyDescent="0.2">
      <c r="B609" s="324" t="s">
        <v>867</v>
      </c>
      <c r="C609" s="313">
        <v>44</v>
      </c>
      <c r="D609" s="314">
        <v>4.0454545454545396</v>
      </c>
      <c r="E609" s="315">
        <v>5.1634612595363701E-3</v>
      </c>
      <c r="F609" s="314">
        <v>12</v>
      </c>
    </row>
    <row r="610" spans="2:6" x14ac:dyDescent="0.2">
      <c r="B610" s="324" t="s">
        <v>868</v>
      </c>
      <c r="C610" s="313">
        <v>415</v>
      </c>
      <c r="D610" s="314">
        <v>25.751807228915599</v>
      </c>
      <c r="E610" s="315">
        <v>3.9867791286311599E-2</v>
      </c>
      <c r="F610" s="314">
        <v>97</v>
      </c>
    </row>
    <row r="611" spans="2:6" x14ac:dyDescent="0.2">
      <c r="B611" s="324" t="s">
        <v>869</v>
      </c>
      <c r="C611" s="313">
        <v>395</v>
      </c>
      <c r="D611" s="314">
        <v>5.5012658227848101</v>
      </c>
      <c r="E611" s="315">
        <v>6.6360668553959697E-3</v>
      </c>
      <c r="F611" s="314">
        <v>93</v>
      </c>
    </row>
    <row r="612" spans="2:6" x14ac:dyDescent="0.2">
      <c r="B612" s="324" t="s">
        <v>870</v>
      </c>
      <c r="C612" s="313">
        <v>632</v>
      </c>
      <c r="D612" s="314">
        <v>44</v>
      </c>
      <c r="E612" s="315">
        <v>7.4119287060309694E-2</v>
      </c>
      <c r="F612" s="314">
        <v>186</v>
      </c>
    </row>
    <row r="613" spans="2:6" x14ac:dyDescent="0.2">
      <c r="B613" s="324" t="s">
        <v>871</v>
      </c>
      <c r="C613" s="313">
        <v>582</v>
      </c>
      <c r="D613" s="314">
        <v>47.445017182130499</v>
      </c>
      <c r="E613" s="315">
        <v>8.7367428556964499E-2</v>
      </c>
      <c r="F613" s="314">
        <v>191</v>
      </c>
    </row>
    <row r="614" spans="2:6" x14ac:dyDescent="0.2">
      <c r="B614" s="324" t="s">
        <v>872</v>
      </c>
      <c r="C614" s="313">
        <v>152</v>
      </c>
      <c r="D614" s="314">
        <v>10.296052631578901</v>
      </c>
      <c r="E614" s="315">
        <v>1.0095797180917901E-2</v>
      </c>
      <c r="F614" s="314">
        <v>88</v>
      </c>
    </row>
    <row r="615" spans="2:6" x14ac:dyDescent="0.2">
      <c r="B615" s="324" t="s">
        <v>873</v>
      </c>
      <c r="C615" s="313">
        <v>548</v>
      </c>
      <c r="D615" s="314">
        <v>-11.948905109489001</v>
      </c>
      <c r="E615" s="315">
        <v>-1.69779815181655E-2</v>
      </c>
      <c r="F615" s="314">
        <v>11</v>
      </c>
    </row>
    <row r="616" spans="2:6" x14ac:dyDescent="0.2">
      <c r="B616" s="324" t="s">
        <v>874</v>
      </c>
      <c r="C616" s="313">
        <v>19</v>
      </c>
      <c r="D616" s="314">
        <v>50</v>
      </c>
      <c r="E616" s="315">
        <v>5.7149732298622302E-2</v>
      </c>
      <c r="F616" s="314">
        <v>76</v>
      </c>
    </row>
    <row r="617" spans="2:6" x14ac:dyDescent="0.2">
      <c r="B617" s="324" t="s">
        <v>875</v>
      </c>
      <c r="C617" s="313">
        <v>637</v>
      </c>
      <c r="D617" s="314">
        <v>40.6357927786499</v>
      </c>
      <c r="E617" s="315">
        <v>4.3074327135245102E-2</v>
      </c>
      <c r="F617" s="314">
        <v>192</v>
      </c>
    </row>
    <row r="618" spans="2:6" x14ac:dyDescent="0.2">
      <c r="B618" s="324" t="s">
        <v>876</v>
      </c>
      <c r="C618" s="313">
        <v>164</v>
      </c>
      <c r="D618" s="314">
        <v>74.182926829268297</v>
      </c>
      <c r="E618" s="315">
        <v>9.1111976514289095E-2</v>
      </c>
      <c r="F618" s="314">
        <v>167</v>
      </c>
    </row>
    <row r="619" spans="2:6" x14ac:dyDescent="0.2">
      <c r="B619" s="324" t="s">
        <v>877</v>
      </c>
      <c r="C619" s="313">
        <v>392</v>
      </c>
      <c r="D619" s="314">
        <v>93.096938775510196</v>
      </c>
      <c r="E619" s="315">
        <v>0.113461197663247</v>
      </c>
      <c r="F619" s="314">
        <v>362</v>
      </c>
    </row>
    <row r="620" spans="2:6" x14ac:dyDescent="0.2">
      <c r="B620" s="324" t="s">
        <v>878</v>
      </c>
      <c r="C620" s="313">
        <v>0</v>
      </c>
      <c r="D620" s="314">
        <v>0</v>
      </c>
      <c r="E620" s="315">
        <v>0</v>
      </c>
      <c r="F620" s="314">
        <v>0</v>
      </c>
    </row>
    <row r="621" spans="2:6" x14ac:dyDescent="0.2">
      <c r="B621" s="324" t="s">
        <v>879</v>
      </c>
      <c r="C621" s="313">
        <v>425</v>
      </c>
      <c r="D621" s="314">
        <v>34.047058823529397</v>
      </c>
      <c r="E621" s="315">
        <v>6.8104052826529898E-2</v>
      </c>
      <c r="F621" s="314">
        <v>147</v>
      </c>
    </row>
    <row r="622" spans="2:6" x14ac:dyDescent="0.2">
      <c r="B622" s="324" t="s">
        <v>880</v>
      </c>
      <c r="C622" s="313">
        <v>395</v>
      </c>
      <c r="D622" s="314">
        <v>136.96708860759401</v>
      </c>
      <c r="E622" s="315">
        <v>0.20133149251454099</v>
      </c>
      <c r="F622" s="314">
        <v>374</v>
      </c>
    </row>
    <row r="623" spans="2:6" x14ac:dyDescent="0.2">
      <c r="B623" s="324" t="s">
        <v>881</v>
      </c>
      <c r="C623" s="313">
        <v>633</v>
      </c>
      <c r="D623" s="314">
        <v>56.197472353870403</v>
      </c>
      <c r="E623" s="315">
        <v>7.2549395506681102E-2</v>
      </c>
      <c r="F623" s="314">
        <v>186</v>
      </c>
    </row>
    <row r="624" spans="2:6" x14ac:dyDescent="0.2">
      <c r="B624" s="324" t="s">
        <v>882</v>
      </c>
      <c r="C624" s="313">
        <v>478</v>
      </c>
      <c r="D624" s="314">
        <v>45.535564853556401</v>
      </c>
      <c r="E624" s="315">
        <v>7.5203504844037095E-2</v>
      </c>
      <c r="F624" s="314">
        <v>128</v>
      </c>
    </row>
    <row r="625" spans="2:7" x14ac:dyDescent="0.2">
      <c r="B625" s="324" t="s">
        <v>883</v>
      </c>
      <c r="C625" s="313">
        <v>698</v>
      </c>
      <c r="D625" s="314">
        <v>41.969914040114602</v>
      </c>
      <c r="E625" s="315">
        <v>4.2783911671924101E-2</v>
      </c>
      <c r="F625" s="314">
        <v>196</v>
      </c>
    </row>
    <row r="626" spans="2:7" x14ac:dyDescent="0.2">
      <c r="B626" s="325" t="s">
        <v>884</v>
      </c>
      <c r="C626" s="316">
        <v>202</v>
      </c>
      <c r="D626" s="317">
        <v>3.1039603960396001</v>
      </c>
      <c r="E626" s="318">
        <v>2.6461390425787101E-3</v>
      </c>
      <c r="F626" s="317">
        <v>11</v>
      </c>
    </row>
    <row r="628" spans="2:7" x14ac:dyDescent="0.2">
      <c r="G628" s="13" t="s">
        <v>294</v>
      </c>
    </row>
    <row r="629" spans="2:7" x14ac:dyDescent="0.2">
      <c r="G629" s="13" t="s">
        <v>297</v>
      </c>
    </row>
    <row r="630" spans="2:7" x14ac:dyDescent="0.2">
      <c r="B630" s="272" t="s">
        <v>0</v>
      </c>
      <c r="C630" s="301"/>
      <c r="D630" s="302"/>
      <c r="E630" s="303"/>
      <c r="F630" s="303"/>
    </row>
    <row r="631" spans="2:7" x14ac:dyDescent="0.2">
      <c r="B631" s="272" t="s">
        <v>2642</v>
      </c>
      <c r="C631" s="301"/>
      <c r="D631" s="302"/>
      <c r="E631" s="303"/>
      <c r="F631" s="303"/>
    </row>
    <row r="632" spans="2:7" x14ac:dyDescent="0.2">
      <c r="B632" s="320" t="s">
        <v>289</v>
      </c>
      <c r="C632" s="301"/>
      <c r="D632" s="302"/>
      <c r="E632" s="303"/>
      <c r="F632" s="303"/>
    </row>
    <row r="633" spans="2:7" x14ac:dyDescent="0.2">
      <c r="B633" s="272"/>
      <c r="C633" s="84"/>
      <c r="D633" s="84"/>
      <c r="E633" s="84"/>
      <c r="F633" s="84"/>
    </row>
    <row r="634" spans="2:7" x14ac:dyDescent="0.2">
      <c r="B634" s="321"/>
      <c r="C634" s="191" t="s">
        <v>2661</v>
      </c>
      <c r="D634" s="304"/>
      <c r="E634" s="305"/>
      <c r="F634" s="306"/>
    </row>
    <row r="635" spans="2:7" ht="25.5" x14ac:dyDescent="0.2">
      <c r="B635" s="322" t="s">
        <v>295</v>
      </c>
      <c r="C635" s="307" t="s">
        <v>5089</v>
      </c>
      <c r="D635" s="308" t="s">
        <v>5090</v>
      </c>
      <c r="E635" s="309" t="s">
        <v>5091</v>
      </c>
      <c r="F635" s="308" t="s">
        <v>5092</v>
      </c>
    </row>
    <row r="636" spans="2:7" x14ac:dyDescent="0.2">
      <c r="B636" s="323" t="s">
        <v>885</v>
      </c>
      <c r="C636" s="310">
        <v>154</v>
      </c>
      <c r="D636" s="311">
        <v>219.28571428571399</v>
      </c>
      <c r="E636" s="312">
        <v>0.17691558135392499</v>
      </c>
      <c r="F636" s="311">
        <v>454</v>
      </c>
    </row>
    <row r="637" spans="2:7" x14ac:dyDescent="0.2">
      <c r="B637" s="324" t="s">
        <v>886</v>
      </c>
      <c r="C637" s="313">
        <v>266</v>
      </c>
      <c r="D637" s="314">
        <v>267.07894736842098</v>
      </c>
      <c r="E637" s="315">
        <v>0.27961318660558199</v>
      </c>
      <c r="F637" s="314">
        <v>588</v>
      </c>
    </row>
    <row r="638" spans="2:7" x14ac:dyDescent="0.2">
      <c r="B638" s="324" t="s">
        <v>887</v>
      </c>
      <c r="C638" s="313">
        <v>10</v>
      </c>
      <c r="D638" s="314">
        <v>-64.2</v>
      </c>
      <c r="E638" s="315">
        <v>-4.0653495440729402E-2</v>
      </c>
      <c r="F638" s="314">
        <v>-45</v>
      </c>
    </row>
    <row r="639" spans="2:7" x14ac:dyDescent="0.2">
      <c r="B639" s="324" t="s">
        <v>888</v>
      </c>
      <c r="C639" s="313">
        <v>192</v>
      </c>
      <c r="D639" s="314">
        <v>6.65625</v>
      </c>
      <c r="E639" s="315">
        <v>5.4568977664293198E-3</v>
      </c>
      <c r="F639" s="314">
        <v>16</v>
      </c>
    </row>
    <row r="640" spans="2:7" x14ac:dyDescent="0.2">
      <c r="B640" s="324" t="s">
        <v>889</v>
      </c>
      <c r="C640" s="313">
        <v>180</v>
      </c>
      <c r="D640" s="314">
        <v>119.172222222222</v>
      </c>
      <c r="E640" s="315">
        <v>0.154116404549275</v>
      </c>
      <c r="F640" s="314">
        <v>249</v>
      </c>
    </row>
    <row r="641" spans="2:6" x14ac:dyDescent="0.2">
      <c r="B641" s="324" t="s">
        <v>890</v>
      </c>
      <c r="C641" s="313">
        <v>169</v>
      </c>
      <c r="D641" s="314">
        <v>165.30177514792899</v>
      </c>
      <c r="E641" s="315">
        <v>0.136669178008473</v>
      </c>
      <c r="F641" s="314">
        <v>312</v>
      </c>
    </row>
    <row r="642" spans="2:6" x14ac:dyDescent="0.2">
      <c r="B642" s="324" t="s">
        <v>891</v>
      </c>
      <c r="C642" s="313">
        <v>489</v>
      </c>
      <c r="D642" s="314">
        <v>1.0102249488752499</v>
      </c>
      <c r="E642" s="315">
        <v>1.1161874291085699E-3</v>
      </c>
      <c r="F642" s="314">
        <v>4</v>
      </c>
    </row>
    <row r="643" spans="2:6" x14ac:dyDescent="0.2">
      <c r="B643" s="324" t="s">
        <v>892</v>
      </c>
      <c r="C643" s="313">
        <v>148</v>
      </c>
      <c r="D643" s="314">
        <v>583.62162162162099</v>
      </c>
      <c r="E643" s="315">
        <v>0.37103092783505098</v>
      </c>
      <c r="F643" s="314">
        <v>2467</v>
      </c>
    </row>
    <row r="644" spans="2:6" x14ac:dyDescent="0.2">
      <c r="B644" s="324" t="s">
        <v>893</v>
      </c>
      <c r="C644" s="313">
        <v>177</v>
      </c>
      <c r="D644" s="314">
        <v>41.677966101694899</v>
      </c>
      <c r="E644" s="315">
        <v>3.1476274390165697E-2</v>
      </c>
      <c r="F644" s="314">
        <v>81</v>
      </c>
    </row>
    <row r="645" spans="2:6" x14ac:dyDescent="0.2">
      <c r="B645" s="324" t="s">
        <v>894</v>
      </c>
      <c r="C645" s="313">
        <v>247</v>
      </c>
      <c r="D645" s="314">
        <v>117.97570850202401</v>
      </c>
      <c r="E645" s="315">
        <v>8.6432679502047999E-2</v>
      </c>
      <c r="F645" s="314">
        <v>306</v>
      </c>
    </row>
    <row r="646" spans="2:6" x14ac:dyDescent="0.2">
      <c r="B646" s="324" t="s">
        <v>895</v>
      </c>
      <c r="C646" s="313">
        <v>194</v>
      </c>
      <c r="D646" s="314">
        <v>17.907216494845301</v>
      </c>
      <c r="E646" s="315">
        <v>1.03700563875548E-2</v>
      </c>
      <c r="F646" s="314">
        <v>676</v>
      </c>
    </row>
    <row r="647" spans="2:6" x14ac:dyDescent="0.2">
      <c r="B647" s="324" t="s">
        <v>896</v>
      </c>
      <c r="C647" s="313">
        <v>149</v>
      </c>
      <c r="D647" s="314">
        <v>158.36241610738199</v>
      </c>
      <c r="E647" s="315">
        <v>0.107108974620856</v>
      </c>
      <c r="F647" s="314">
        <v>429</v>
      </c>
    </row>
    <row r="648" spans="2:6" x14ac:dyDescent="0.2">
      <c r="B648" s="324" t="s">
        <v>897</v>
      </c>
      <c r="C648" s="313">
        <v>0</v>
      </c>
      <c r="D648" s="314">
        <v>0</v>
      </c>
      <c r="E648" s="315">
        <v>0</v>
      </c>
      <c r="F648" s="314">
        <v>0</v>
      </c>
    </row>
    <row r="649" spans="2:6" x14ac:dyDescent="0.2">
      <c r="B649" s="324" t="s">
        <v>898</v>
      </c>
      <c r="C649" s="313">
        <v>0</v>
      </c>
      <c r="D649" s="314">
        <v>0</v>
      </c>
      <c r="E649" s="315">
        <v>0</v>
      </c>
      <c r="F649" s="314">
        <v>0</v>
      </c>
    </row>
    <row r="650" spans="2:6" x14ac:dyDescent="0.2">
      <c r="B650" s="324" t="s">
        <v>899</v>
      </c>
      <c r="C650" s="313">
        <v>0</v>
      </c>
      <c r="D650" s="314">
        <v>0</v>
      </c>
      <c r="E650" s="315">
        <v>0</v>
      </c>
      <c r="F650" s="314">
        <v>0</v>
      </c>
    </row>
    <row r="651" spans="2:6" x14ac:dyDescent="0.2">
      <c r="B651" s="324" t="s">
        <v>900</v>
      </c>
      <c r="C651" s="313">
        <v>0</v>
      </c>
      <c r="D651" s="314">
        <v>0</v>
      </c>
      <c r="E651" s="315">
        <v>0</v>
      </c>
      <c r="F651" s="314">
        <v>0</v>
      </c>
    </row>
    <row r="652" spans="2:6" x14ac:dyDescent="0.2">
      <c r="B652" s="324" t="s">
        <v>901</v>
      </c>
      <c r="C652" s="313">
        <v>0</v>
      </c>
      <c r="D652" s="314">
        <v>0</v>
      </c>
      <c r="E652" s="315">
        <v>0</v>
      </c>
      <c r="F652" s="314">
        <v>0</v>
      </c>
    </row>
    <row r="653" spans="2:6" x14ac:dyDescent="0.2">
      <c r="B653" s="324" t="s">
        <v>902</v>
      </c>
      <c r="C653" s="313">
        <v>0</v>
      </c>
      <c r="D653" s="314">
        <v>0</v>
      </c>
      <c r="E653" s="315">
        <v>0</v>
      </c>
      <c r="F653" s="314">
        <v>0</v>
      </c>
    </row>
    <row r="654" spans="2:6" x14ac:dyDescent="0.2">
      <c r="B654" s="324" t="s">
        <v>903</v>
      </c>
      <c r="C654" s="313">
        <v>176</v>
      </c>
      <c r="D654" s="314">
        <v>146.988636363636</v>
      </c>
      <c r="E654" s="315">
        <v>0.19415654105656499</v>
      </c>
      <c r="F654" s="314">
        <v>301</v>
      </c>
    </row>
    <row r="655" spans="2:6" x14ac:dyDescent="0.2">
      <c r="B655" s="324" t="s">
        <v>904</v>
      </c>
      <c r="C655" s="313">
        <v>0</v>
      </c>
      <c r="D655" s="314">
        <v>0</v>
      </c>
      <c r="E655" s="315">
        <v>0</v>
      </c>
      <c r="F655" s="314">
        <v>0</v>
      </c>
    </row>
    <row r="656" spans="2:6" x14ac:dyDescent="0.2">
      <c r="B656" s="324" t="s">
        <v>905</v>
      </c>
      <c r="C656" s="313">
        <v>0</v>
      </c>
      <c r="D656" s="314">
        <v>0</v>
      </c>
      <c r="E656" s="315">
        <v>0</v>
      </c>
      <c r="F656" s="314">
        <v>0</v>
      </c>
    </row>
    <row r="657" spans="2:6" x14ac:dyDescent="0.2">
      <c r="B657" s="324" t="s">
        <v>906</v>
      </c>
      <c r="C657" s="313">
        <v>0</v>
      </c>
      <c r="D657" s="314">
        <v>0</v>
      </c>
      <c r="E657" s="315">
        <v>0</v>
      </c>
      <c r="F657" s="314">
        <v>0</v>
      </c>
    </row>
    <row r="658" spans="2:6" x14ac:dyDescent="0.2">
      <c r="B658" s="324" t="s">
        <v>907</v>
      </c>
      <c r="C658" s="313">
        <v>0</v>
      </c>
      <c r="D658" s="314">
        <v>0</v>
      </c>
      <c r="E658" s="315">
        <v>0</v>
      </c>
      <c r="F658" s="314">
        <v>0</v>
      </c>
    </row>
    <row r="659" spans="2:6" x14ac:dyDescent="0.2">
      <c r="B659" s="324" t="s">
        <v>908</v>
      </c>
      <c r="C659" s="313">
        <v>0</v>
      </c>
      <c r="D659" s="314">
        <v>0</v>
      </c>
      <c r="E659" s="315">
        <v>0</v>
      </c>
      <c r="F659" s="314">
        <v>0</v>
      </c>
    </row>
    <row r="660" spans="2:6" x14ac:dyDescent="0.2">
      <c r="B660" s="324" t="s">
        <v>909</v>
      </c>
      <c r="C660" s="313">
        <v>0</v>
      </c>
      <c r="D660" s="314">
        <v>0</v>
      </c>
      <c r="E660" s="315">
        <v>0</v>
      </c>
      <c r="F660" s="314">
        <v>0</v>
      </c>
    </row>
    <row r="661" spans="2:6" x14ac:dyDescent="0.2">
      <c r="B661" s="324" t="s">
        <v>910</v>
      </c>
      <c r="C661" s="313">
        <v>0</v>
      </c>
      <c r="D661" s="314">
        <v>0</v>
      </c>
      <c r="E661" s="315">
        <v>0</v>
      </c>
      <c r="F661" s="314">
        <v>0</v>
      </c>
    </row>
    <row r="662" spans="2:6" x14ac:dyDescent="0.2">
      <c r="B662" s="324" t="s">
        <v>911</v>
      </c>
      <c r="C662" s="313">
        <v>0</v>
      </c>
      <c r="D662" s="314">
        <v>0</v>
      </c>
      <c r="E662" s="315">
        <v>0</v>
      </c>
      <c r="F662" s="314">
        <v>0</v>
      </c>
    </row>
    <row r="663" spans="2:6" x14ac:dyDescent="0.2">
      <c r="B663" s="324" t="s">
        <v>912</v>
      </c>
      <c r="C663" s="313">
        <v>312</v>
      </c>
      <c r="D663" s="314">
        <v>177.21794871794799</v>
      </c>
      <c r="E663" s="315">
        <v>0.215433169040151</v>
      </c>
      <c r="F663" s="314">
        <v>462</v>
      </c>
    </row>
    <row r="664" spans="2:6" x14ac:dyDescent="0.2">
      <c r="B664" s="324" t="s">
        <v>913</v>
      </c>
      <c r="C664" s="313">
        <v>0</v>
      </c>
      <c r="D664" s="314">
        <v>0</v>
      </c>
      <c r="E664" s="315">
        <v>0</v>
      </c>
      <c r="F664" s="314">
        <v>0</v>
      </c>
    </row>
    <row r="665" spans="2:6" x14ac:dyDescent="0.2">
      <c r="B665" s="324" t="s">
        <v>914</v>
      </c>
      <c r="C665" s="313">
        <v>0</v>
      </c>
      <c r="D665" s="314">
        <v>0</v>
      </c>
      <c r="E665" s="315">
        <v>0</v>
      </c>
      <c r="F665" s="314">
        <v>0</v>
      </c>
    </row>
    <row r="666" spans="2:6" x14ac:dyDescent="0.2">
      <c r="B666" s="324" t="s">
        <v>915</v>
      </c>
      <c r="C666" s="313">
        <v>0</v>
      </c>
      <c r="D666" s="314">
        <v>0</v>
      </c>
      <c r="E666" s="315">
        <v>0</v>
      </c>
      <c r="F666" s="314">
        <v>0</v>
      </c>
    </row>
    <row r="667" spans="2:6" x14ac:dyDescent="0.2">
      <c r="B667" s="324" t="s">
        <v>916</v>
      </c>
      <c r="C667" s="313">
        <v>0</v>
      </c>
      <c r="D667" s="314">
        <v>0</v>
      </c>
      <c r="E667" s="315">
        <v>0</v>
      </c>
      <c r="F667" s="314">
        <v>0</v>
      </c>
    </row>
    <row r="668" spans="2:6" x14ac:dyDescent="0.2">
      <c r="B668" s="324" t="s">
        <v>917</v>
      </c>
      <c r="C668" s="313">
        <v>0</v>
      </c>
      <c r="D668" s="314">
        <v>0</v>
      </c>
      <c r="E668" s="315">
        <v>0</v>
      </c>
      <c r="F668" s="314">
        <v>0</v>
      </c>
    </row>
    <row r="669" spans="2:6" x14ac:dyDescent="0.2">
      <c r="B669" s="324" t="s">
        <v>918</v>
      </c>
      <c r="C669" s="313">
        <v>0</v>
      </c>
      <c r="D669" s="314">
        <v>0</v>
      </c>
      <c r="E669" s="315">
        <v>0</v>
      </c>
      <c r="F669" s="314">
        <v>0</v>
      </c>
    </row>
    <row r="670" spans="2:6" x14ac:dyDescent="0.2">
      <c r="B670" s="324" t="s">
        <v>919</v>
      </c>
      <c r="C670" s="313">
        <v>0</v>
      </c>
      <c r="D670" s="314">
        <v>0</v>
      </c>
      <c r="E670" s="315">
        <v>0</v>
      </c>
      <c r="F670" s="314">
        <v>0</v>
      </c>
    </row>
    <row r="671" spans="2:6" x14ac:dyDescent="0.2">
      <c r="B671" s="324" t="s">
        <v>920</v>
      </c>
      <c r="C671" s="313">
        <v>0</v>
      </c>
      <c r="D671" s="314">
        <v>0</v>
      </c>
      <c r="E671" s="315">
        <v>0</v>
      </c>
      <c r="F671" s="314">
        <v>0</v>
      </c>
    </row>
    <row r="672" spans="2:6" x14ac:dyDescent="0.2">
      <c r="B672" s="324" t="s">
        <v>921</v>
      </c>
      <c r="C672" s="313">
        <v>0</v>
      </c>
      <c r="D672" s="314">
        <v>0</v>
      </c>
      <c r="E672" s="315">
        <v>0</v>
      </c>
      <c r="F672" s="314">
        <v>0</v>
      </c>
    </row>
    <row r="673" spans="2:7" x14ac:dyDescent="0.2">
      <c r="B673" s="324" t="s">
        <v>922</v>
      </c>
      <c r="C673" s="313">
        <v>102</v>
      </c>
      <c r="D673" s="314">
        <v>202.950980392156</v>
      </c>
      <c r="E673" s="315">
        <v>0.31671307487530898</v>
      </c>
      <c r="F673" s="314">
        <v>535</v>
      </c>
    </row>
    <row r="674" spans="2:7" x14ac:dyDescent="0.2">
      <c r="B674" s="324" t="s">
        <v>923</v>
      </c>
      <c r="C674" s="313">
        <v>0</v>
      </c>
      <c r="D674" s="314">
        <v>0</v>
      </c>
      <c r="E674" s="315">
        <v>0</v>
      </c>
      <c r="F674" s="314">
        <v>0</v>
      </c>
    </row>
    <row r="675" spans="2:7" x14ac:dyDescent="0.2">
      <c r="B675" s="324" t="s">
        <v>924</v>
      </c>
      <c r="C675" s="313">
        <v>0</v>
      </c>
      <c r="D675" s="314">
        <v>0</v>
      </c>
      <c r="E675" s="315">
        <v>0</v>
      </c>
      <c r="F675" s="314">
        <v>0</v>
      </c>
    </row>
    <row r="676" spans="2:7" x14ac:dyDescent="0.2">
      <c r="B676" s="324" t="s">
        <v>925</v>
      </c>
      <c r="C676" s="313">
        <v>0</v>
      </c>
      <c r="D676" s="314">
        <v>0</v>
      </c>
      <c r="E676" s="315">
        <v>0</v>
      </c>
      <c r="F676" s="314">
        <v>0</v>
      </c>
    </row>
    <row r="677" spans="2:7" x14ac:dyDescent="0.2">
      <c r="B677" s="324" t="s">
        <v>926</v>
      </c>
      <c r="C677" s="313">
        <v>0</v>
      </c>
      <c r="D677" s="314">
        <v>0</v>
      </c>
      <c r="E677" s="315">
        <v>0</v>
      </c>
      <c r="F677" s="314">
        <v>0</v>
      </c>
    </row>
    <row r="678" spans="2:7" x14ac:dyDescent="0.2">
      <c r="B678" s="324" t="s">
        <v>927</v>
      </c>
      <c r="C678" s="313">
        <v>0</v>
      </c>
      <c r="D678" s="314">
        <v>0</v>
      </c>
      <c r="E678" s="315">
        <v>0</v>
      </c>
      <c r="F678" s="314">
        <v>0</v>
      </c>
    </row>
    <row r="679" spans="2:7" x14ac:dyDescent="0.2">
      <c r="B679" s="324" t="s">
        <v>928</v>
      </c>
      <c r="C679" s="313">
        <v>0</v>
      </c>
      <c r="D679" s="314">
        <v>0</v>
      </c>
      <c r="E679" s="315">
        <v>0</v>
      </c>
      <c r="F679" s="314">
        <v>0</v>
      </c>
    </row>
    <row r="680" spans="2:7" x14ac:dyDescent="0.2">
      <c r="B680" s="324" t="s">
        <v>929</v>
      </c>
      <c r="C680" s="313">
        <v>0</v>
      </c>
      <c r="D680" s="314">
        <v>0</v>
      </c>
      <c r="E680" s="315">
        <v>0</v>
      </c>
      <c r="F680" s="314">
        <v>0</v>
      </c>
    </row>
    <row r="681" spans="2:7" x14ac:dyDescent="0.2">
      <c r="B681" s="324" t="s">
        <v>930</v>
      </c>
      <c r="C681" s="313">
        <v>0</v>
      </c>
      <c r="D681" s="314">
        <v>0</v>
      </c>
      <c r="E681" s="315">
        <v>0</v>
      </c>
      <c r="F681" s="314">
        <v>0</v>
      </c>
    </row>
    <row r="682" spans="2:7" x14ac:dyDescent="0.2">
      <c r="B682" s="324" t="s">
        <v>931</v>
      </c>
      <c r="C682" s="313">
        <v>0</v>
      </c>
      <c r="D682" s="314">
        <v>0</v>
      </c>
      <c r="E682" s="315">
        <v>0</v>
      </c>
      <c r="F682" s="314">
        <v>0</v>
      </c>
    </row>
    <row r="683" spans="2:7" x14ac:dyDescent="0.2">
      <c r="B683" s="325" t="s">
        <v>932</v>
      </c>
      <c r="C683" s="316">
        <v>0</v>
      </c>
      <c r="D683" s="317">
        <v>0</v>
      </c>
      <c r="E683" s="318">
        <v>0</v>
      </c>
      <c r="F683" s="317">
        <v>0</v>
      </c>
    </row>
    <row r="685" spans="2:7" x14ac:dyDescent="0.2">
      <c r="G685" s="13" t="s">
        <v>294</v>
      </c>
    </row>
    <row r="686" spans="2:7" x14ac:dyDescent="0.2">
      <c r="G686" s="13" t="s">
        <v>298</v>
      </c>
    </row>
    <row r="687" spans="2:7" x14ac:dyDescent="0.2">
      <c r="B687" s="272" t="s">
        <v>0</v>
      </c>
      <c r="C687" s="301"/>
      <c r="D687" s="302"/>
      <c r="E687" s="303"/>
      <c r="F687" s="303"/>
    </row>
    <row r="688" spans="2:7" x14ac:dyDescent="0.2">
      <c r="B688" s="272" t="s">
        <v>2642</v>
      </c>
      <c r="C688" s="301"/>
      <c r="D688" s="302"/>
      <c r="E688" s="303"/>
      <c r="F688" s="303"/>
    </row>
    <row r="689" spans="2:6" x14ac:dyDescent="0.2">
      <c r="B689" s="320" t="s">
        <v>289</v>
      </c>
      <c r="C689" s="301"/>
      <c r="D689" s="302"/>
      <c r="E689" s="303"/>
      <c r="F689" s="303"/>
    </row>
    <row r="690" spans="2:6" x14ac:dyDescent="0.2">
      <c r="B690" s="272"/>
      <c r="C690" s="84"/>
      <c r="D690" s="84"/>
      <c r="E690" s="84"/>
      <c r="F690" s="84"/>
    </row>
    <row r="691" spans="2:6" x14ac:dyDescent="0.2">
      <c r="B691" s="321"/>
      <c r="C691" s="191" t="s">
        <v>2661</v>
      </c>
      <c r="D691" s="304"/>
      <c r="E691" s="305"/>
      <c r="F691" s="306"/>
    </row>
    <row r="692" spans="2:6" ht="25.5" x14ac:dyDescent="0.2">
      <c r="B692" s="322" t="s">
        <v>295</v>
      </c>
      <c r="C692" s="307" t="s">
        <v>5089</v>
      </c>
      <c r="D692" s="308" t="s">
        <v>5090</v>
      </c>
      <c r="E692" s="309" t="s">
        <v>5091</v>
      </c>
      <c r="F692" s="308" t="s">
        <v>5092</v>
      </c>
    </row>
    <row r="693" spans="2:6" x14ac:dyDescent="0.2">
      <c r="B693" s="323" t="s">
        <v>933</v>
      </c>
      <c r="C693" s="310">
        <v>0</v>
      </c>
      <c r="D693" s="311">
        <v>0</v>
      </c>
      <c r="E693" s="312">
        <v>0</v>
      </c>
      <c r="F693" s="311">
        <v>0</v>
      </c>
    </row>
    <row r="694" spans="2:6" x14ac:dyDescent="0.2">
      <c r="B694" s="324" t="s">
        <v>934</v>
      </c>
      <c r="C694" s="313">
        <v>253</v>
      </c>
      <c r="D694" s="314">
        <v>0.26086956521739102</v>
      </c>
      <c r="E694" s="315">
        <v>3.52901545815687E-4</v>
      </c>
      <c r="F694" s="314">
        <v>3</v>
      </c>
    </row>
    <row r="695" spans="2:6" x14ac:dyDescent="0.2">
      <c r="B695" s="324" t="s">
        <v>935</v>
      </c>
      <c r="C695" s="313">
        <v>0</v>
      </c>
      <c r="D695" s="314">
        <v>0</v>
      </c>
      <c r="E695" s="315">
        <v>0</v>
      </c>
      <c r="F695" s="314">
        <v>0</v>
      </c>
    </row>
    <row r="696" spans="2:6" x14ac:dyDescent="0.2">
      <c r="B696" s="324" t="s">
        <v>936</v>
      </c>
      <c r="C696" s="313">
        <v>140</v>
      </c>
      <c r="D696" s="314">
        <v>4.1214285714285701</v>
      </c>
      <c r="E696" s="315">
        <v>4.5652707118499702E-3</v>
      </c>
      <c r="F696" s="314">
        <v>30</v>
      </c>
    </row>
    <row r="697" spans="2:6" x14ac:dyDescent="0.2">
      <c r="B697" s="324" t="s">
        <v>937</v>
      </c>
      <c r="C697" s="313">
        <v>26</v>
      </c>
      <c r="D697" s="314">
        <v>-32.038461538461497</v>
      </c>
      <c r="E697" s="315">
        <v>-1.8063145112325402E-2</v>
      </c>
      <c r="F697" s="314">
        <v>-9</v>
      </c>
    </row>
    <row r="698" spans="2:6" x14ac:dyDescent="0.2">
      <c r="B698" s="324" t="s">
        <v>938</v>
      </c>
      <c r="C698" s="313">
        <v>215</v>
      </c>
      <c r="D698" s="314">
        <v>-25.818604651162701</v>
      </c>
      <c r="E698" s="315">
        <v>-2.9521413794387101E-2</v>
      </c>
      <c r="F698" s="314">
        <v>0</v>
      </c>
    </row>
    <row r="699" spans="2:6" x14ac:dyDescent="0.2">
      <c r="B699" s="324" t="s">
        <v>939</v>
      </c>
      <c r="C699" s="313">
        <v>215</v>
      </c>
      <c r="D699" s="314">
        <v>181.637209302325</v>
      </c>
      <c r="E699" s="315">
        <v>0.184333624412923</v>
      </c>
      <c r="F699" s="314">
        <v>426</v>
      </c>
    </row>
    <row r="700" spans="2:6" x14ac:dyDescent="0.2">
      <c r="B700" s="324" t="s">
        <v>940</v>
      </c>
      <c r="C700" s="313">
        <v>0</v>
      </c>
      <c r="D700" s="314">
        <v>0</v>
      </c>
      <c r="E700" s="315">
        <v>0</v>
      </c>
      <c r="F700" s="314">
        <v>0</v>
      </c>
    </row>
    <row r="701" spans="2:6" x14ac:dyDescent="0.2">
      <c r="B701" s="324" t="s">
        <v>941</v>
      </c>
      <c r="C701" s="313">
        <v>201</v>
      </c>
      <c r="D701" s="314">
        <v>188.81592039800901</v>
      </c>
      <c r="E701" s="315">
        <v>0.139906954797136</v>
      </c>
      <c r="F701" s="314">
        <v>465</v>
      </c>
    </row>
    <row r="702" spans="2:6" x14ac:dyDescent="0.2">
      <c r="B702" s="324" t="s">
        <v>942</v>
      </c>
      <c r="C702" s="313">
        <v>210</v>
      </c>
      <c r="D702" s="314">
        <v>87.071428571428498</v>
      </c>
      <c r="E702" s="315">
        <v>0.174250726640301</v>
      </c>
      <c r="F702" s="314">
        <v>202</v>
      </c>
    </row>
    <row r="703" spans="2:6" x14ac:dyDescent="0.2">
      <c r="B703" s="324" t="s">
        <v>943</v>
      </c>
      <c r="C703" s="313">
        <v>0</v>
      </c>
      <c r="D703" s="314">
        <v>0</v>
      </c>
      <c r="E703" s="315">
        <v>0</v>
      </c>
      <c r="F703" s="314">
        <v>0</v>
      </c>
    </row>
    <row r="704" spans="2:6" x14ac:dyDescent="0.2">
      <c r="B704" s="324" t="s">
        <v>944</v>
      </c>
      <c r="C704" s="313">
        <v>143</v>
      </c>
      <c r="D704" s="314">
        <v>51.1048951048951</v>
      </c>
      <c r="E704" s="315">
        <v>9.1895630304935597E-2</v>
      </c>
      <c r="F704" s="314">
        <v>198</v>
      </c>
    </row>
    <row r="705" spans="2:6" x14ac:dyDescent="0.2">
      <c r="B705" s="324" t="s">
        <v>945</v>
      </c>
      <c r="C705" s="313">
        <v>24</v>
      </c>
      <c r="D705" s="314">
        <v>-55.5833333333333</v>
      </c>
      <c r="E705" s="315">
        <v>-5.7964717128704199E-2</v>
      </c>
      <c r="F705" s="314">
        <v>-34</v>
      </c>
    </row>
    <row r="706" spans="2:6" x14ac:dyDescent="0.2">
      <c r="B706" s="324" t="s">
        <v>946</v>
      </c>
      <c r="C706" s="313">
        <v>135</v>
      </c>
      <c r="D706" s="314">
        <v>67.822222222222194</v>
      </c>
      <c r="E706" s="315">
        <v>0.13911088152177201</v>
      </c>
      <c r="F706" s="314">
        <v>265</v>
      </c>
    </row>
    <row r="707" spans="2:6" x14ac:dyDescent="0.2">
      <c r="B707" s="324" t="s">
        <v>947</v>
      </c>
      <c r="C707" s="313">
        <v>0</v>
      </c>
      <c r="D707" s="314">
        <v>0</v>
      </c>
      <c r="E707" s="315">
        <v>0</v>
      </c>
      <c r="F707" s="314">
        <v>0</v>
      </c>
    </row>
    <row r="708" spans="2:6" x14ac:dyDescent="0.2">
      <c r="B708" s="324" t="s">
        <v>948</v>
      </c>
      <c r="C708" s="313">
        <v>26</v>
      </c>
      <c r="D708" s="314">
        <v>10.2307692307692</v>
      </c>
      <c r="E708" s="315">
        <v>2.25691498387918E-2</v>
      </c>
      <c r="F708" s="314">
        <v>16</v>
      </c>
    </row>
    <row r="709" spans="2:6" x14ac:dyDescent="0.2">
      <c r="B709" s="324" t="s">
        <v>949</v>
      </c>
      <c r="C709" s="313">
        <v>237</v>
      </c>
      <c r="D709" s="314">
        <v>54.054852320675103</v>
      </c>
      <c r="E709" s="315">
        <v>6.1160575752512401E-2</v>
      </c>
      <c r="F709" s="314">
        <v>211</v>
      </c>
    </row>
    <row r="710" spans="2:6" x14ac:dyDescent="0.2">
      <c r="B710" s="324" t="s">
        <v>950</v>
      </c>
      <c r="C710" s="313">
        <v>0</v>
      </c>
      <c r="D710" s="314">
        <v>0</v>
      </c>
      <c r="E710" s="315">
        <v>0</v>
      </c>
      <c r="F710" s="314">
        <v>0</v>
      </c>
    </row>
    <row r="711" spans="2:6" x14ac:dyDescent="0.2">
      <c r="B711" s="324" t="s">
        <v>951</v>
      </c>
      <c r="C711" s="313">
        <v>61</v>
      </c>
      <c r="D711" s="314">
        <v>-8.1475409836065502</v>
      </c>
      <c r="E711" s="315">
        <v>-1.31363323994291E-2</v>
      </c>
      <c r="F711" s="314">
        <v>-4</v>
      </c>
    </row>
    <row r="712" spans="2:6" x14ac:dyDescent="0.2">
      <c r="B712" s="324" t="s">
        <v>952</v>
      </c>
      <c r="C712" s="313">
        <v>2</v>
      </c>
      <c r="D712" s="314">
        <v>12</v>
      </c>
      <c r="E712" s="315">
        <v>2.2367194780987799E-2</v>
      </c>
      <c r="F712" s="314">
        <v>15</v>
      </c>
    </row>
    <row r="713" spans="2:6" x14ac:dyDescent="0.2">
      <c r="B713" s="324" t="s">
        <v>953</v>
      </c>
      <c r="C713" s="313">
        <v>276</v>
      </c>
      <c r="D713" s="314">
        <v>53.365942028985501</v>
      </c>
      <c r="E713" s="315">
        <v>7.1314443971026903E-2</v>
      </c>
      <c r="F713" s="314">
        <v>118</v>
      </c>
    </row>
    <row r="714" spans="2:6" x14ac:dyDescent="0.2">
      <c r="B714" s="324" t="s">
        <v>954</v>
      </c>
      <c r="C714" s="313">
        <v>22</v>
      </c>
      <c r="D714" s="314">
        <v>18.090909090909001</v>
      </c>
      <c r="E714" s="315">
        <v>3.4192439862543E-2</v>
      </c>
      <c r="F714" s="314">
        <v>35</v>
      </c>
    </row>
    <row r="715" spans="2:6" x14ac:dyDescent="0.2">
      <c r="B715" s="324" t="s">
        <v>955</v>
      </c>
      <c r="C715" s="313">
        <v>5</v>
      </c>
      <c r="D715" s="314">
        <v>42.2</v>
      </c>
      <c r="E715" s="315">
        <v>8.0167173252279705E-2</v>
      </c>
      <c r="F715" s="314">
        <v>61</v>
      </c>
    </row>
    <row r="716" spans="2:6" x14ac:dyDescent="0.2">
      <c r="B716" s="324" t="s">
        <v>956</v>
      </c>
      <c r="C716" s="313">
        <v>231</v>
      </c>
      <c r="D716" s="314">
        <v>71.748917748917705</v>
      </c>
      <c r="E716" s="315">
        <v>0.13861800177307901</v>
      </c>
      <c r="F716" s="314">
        <v>174</v>
      </c>
    </row>
    <row r="717" spans="2:6" x14ac:dyDescent="0.2">
      <c r="B717" s="324" t="s">
        <v>957</v>
      </c>
      <c r="C717" s="313">
        <v>0</v>
      </c>
      <c r="D717" s="314">
        <v>0</v>
      </c>
      <c r="E717" s="315">
        <v>0</v>
      </c>
      <c r="F717" s="314">
        <v>0</v>
      </c>
    </row>
    <row r="718" spans="2:6" x14ac:dyDescent="0.2">
      <c r="B718" s="324" t="s">
        <v>958</v>
      </c>
      <c r="C718" s="313">
        <v>0</v>
      </c>
      <c r="D718" s="314">
        <v>0</v>
      </c>
      <c r="E718" s="315">
        <v>0</v>
      </c>
      <c r="F718" s="314">
        <v>0</v>
      </c>
    </row>
    <row r="719" spans="2:6" x14ac:dyDescent="0.2">
      <c r="B719" s="324" t="s">
        <v>959</v>
      </c>
      <c r="C719" s="313">
        <v>8</v>
      </c>
      <c r="D719" s="314">
        <v>18.875</v>
      </c>
      <c r="E719" s="315">
        <v>3.0260521042084099E-2</v>
      </c>
      <c r="F719" s="314">
        <v>32</v>
      </c>
    </row>
    <row r="720" spans="2:6" x14ac:dyDescent="0.2">
      <c r="B720" s="324" t="s">
        <v>960</v>
      </c>
      <c r="C720" s="313">
        <v>31</v>
      </c>
      <c r="D720" s="314">
        <v>46.677419354838698</v>
      </c>
      <c r="E720" s="315">
        <v>0.102081128747795</v>
      </c>
      <c r="F720" s="314">
        <v>96</v>
      </c>
    </row>
    <row r="721" spans="2:6" x14ac:dyDescent="0.2">
      <c r="B721" s="324" t="s">
        <v>961</v>
      </c>
      <c r="C721" s="313">
        <v>69</v>
      </c>
      <c r="D721" s="314">
        <v>80.492753623188406</v>
      </c>
      <c r="E721" s="315">
        <v>0.132307399113821</v>
      </c>
      <c r="F721" s="314">
        <v>186</v>
      </c>
    </row>
    <row r="722" spans="2:6" x14ac:dyDescent="0.2">
      <c r="B722" s="324" t="s">
        <v>962</v>
      </c>
      <c r="C722" s="313">
        <v>123</v>
      </c>
      <c r="D722" s="314">
        <v>44.6666666666666</v>
      </c>
      <c r="E722" s="315">
        <v>6.6340638773168994E-2</v>
      </c>
      <c r="F722" s="314">
        <v>95</v>
      </c>
    </row>
    <row r="723" spans="2:6" x14ac:dyDescent="0.2">
      <c r="B723" s="324" t="s">
        <v>963</v>
      </c>
      <c r="C723" s="313">
        <v>291</v>
      </c>
      <c r="D723" s="314">
        <v>-18.553264604810899</v>
      </c>
      <c r="E723" s="315">
        <v>-1.6725423014727299E-2</v>
      </c>
      <c r="F723" s="314">
        <v>-5</v>
      </c>
    </row>
    <row r="724" spans="2:6" x14ac:dyDescent="0.2">
      <c r="B724" s="324" t="s">
        <v>964</v>
      </c>
      <c r="C724" s="313">
        <v>15</v>
      </c>
      <c r="D724" s="314">
        <v>17.133333333333301</v>
      </c>
      <c r="E724" s="315">
        <v>3.9129110840438498E-2</v>
      </c>
      <c r="F724" s="314">
        <v>40</v>
      </c>
    </row>
    <row r="725" spans="2:6" x14ac:dyDescent="0.2">
      <c r="B725" s="324" t="s">
        <v>965</v>
      </c>
      <c r="C725" s="313">
        <v>0</v>
      </c>
      <c r="D725" s="314">
        <v>0</v>
      </c>
      <c r="E725" s="315">
        <v>0</v>
      </c>
      <c r="F725" s="314">
        <v>0</v>
      </c>
    </row>
    <row r="726" spans="2:6" x14ac:dyDescent="0.2">
      <c r="B726" s="324" t="s">
        <v>966</v>
      </c>
      <c r="C726" s="313">
        <v>47</v>
      </c>
      <c r="D726" s="314">
        <v>16.595744680850999</v>
      </c>
      <c r="E726" s="315">
        <v>1.9323192786008001E-2</v>
      </c>
      <c r="F726" s="314">
        <v>37</v>
      </c>
    </row>
    <row r="727" spans="2:6" x14ac:dyDescent="0.2">
      <c r="B727" s="324" t="s">
        <v>967</v>
      </c>
      <c r="C727" s="313">
        <v>6</v>
      </c>
      <c r="D727" s="314">
        <v>10.8333333333333</v>
      </c>
      <c r="E727" s="315">
        <v>3.0530765617660698E-2</v>
      </c>
      <c r="F727" s="314">
        <v>16</v>
      </c>
    </row>
    <row r="728" spans="2:6" x14ac:dyDescent="0.2">
      <c r="B728" s="324" t="s">
        <v>968</v>
      </c>
      <c r="C728" s="313">
        <v>2</v>
      </c>
      <c r="D728" s="314">
        <v>13.5</v>
      </c>
      <c r="E728" s="315">
        <v>3.7762237762237701E-2</v>
      </c>
      <c r="F728" s="314">
        <v>27</v>
      </c>
    </row>
    <row r="729" spans="2:6" x14ac:dyDescent="0.2">
      <c r="B729" s="324" t="s">
        <v>969</v>
      </c>
      <c r="C729" s="313">
        <v>4</v>
      </c>
      <c r="D729" s="314">
        <v>18.25</v>
      </c>
      <c r="E729" s="315">
        <v>3.82800209753539E-2</v>
      </c>
      <c r="F729" s="314">
        <v>38</v>
      </c>
    </row>
    <row r="730" spans="2:6" x14ac:dyDescent="0.2">
      <c r="B730" s="324" t="s">
        <v>970</v>
      </c>
      <c r="C730" s="313">
        <v>166</v>
      </c>
      <c r="D730" s="314">
        <v>-20.861445783132499</v>
      </c>
      <c r="E730" s="315">
        <v>-2.1549471064094501E-2</v>
      </c>
      <c r="F730" s="314">
        <v>0</v>
      </c>
    </row>
    <row r="731" spans="2:6" x14ac:dyDescent="0.2">
      <c r="B731" s="324" t="s">
        <v>971</v>
      </c>
      <c r="C731" s="313">
        <v>0</v>
      </c>
      <c r="D731" s="314">
        <v>0</v>
      </c>
      <c r="E731" s="315">
        <v>0</v>
      </c>
      <c r="F731" s="314">
        <v>0</v>
      </c>
    </row>
    <row r="732" spans="2:6" x14ac:dyDescent="0.2">
      <c r="B732" s="324" t="s">
        <v>972</v>
      </c>
      <c r="C732" s="313">
        <v>148</v>
      </c>
      <c r="D732" s="314">
        <v>123.067567567567</v>
      </c>
      <c r="E732" s="315">
        <v>0.115449463128937</v>
      </c>
      <c r="F732" s="314">
        <v>470</v>
      </c>
    </row>
    <row r="733" spans="2:6" x14ac:dyDescent="0.2">
      <c r="B733" s="324" t="s">
        <v>973</v>
      </c>
      <c r="C733" s="313">
        <v>0</v>
      </c>
      <c r="D733" s="314">
        <v>0</v>
      </c>
      <c r="E733" s="315">
        <v>0</v>
      </c>
      <c r="F733" s="314">
        <v>0</v>
      </c>
    </row>
    <row r="734" spans="2:6" x14ac:dyDescent="0.2">
      <c r="B734" s="324" t="s">
        <v>974</v>
      </c>
      <c r="C734" s="313">
        <v>57</v>
      </c>
      <c r="D734" s="314">
        <v>261.94736842105198</v>
      </c>
      <c r="E734" s="315">
        <v>0.19818420738263001</v>
      </c>
      <c r="F734" s="314">
        <v>873</v>
      </c>
    </row>
    <row r="735" spans="2:6" x14ac:dyDescent="0.2">
      <c r="B735" s="324" t="s">
        <v>975</v>
      </c>
      <c r="C735" s="313">
        <v>1</v>
      </c>
      <c r="D735" s="314">
        <v>66</v>
      </c>
      <c r="E735" s="315">
        <v>0.150684931506849</v>
      </c>
      <c r="F735" s="314">
        <v>66</v>
      </c>
    </row>
    <row r="736" spans="2:6" x14ac:dyDescent="0.2">
      <c r="B736" s="324" t="s">
        <v>976</v>
      </c>
      <c r="C736" s="313">
        <v>0</v>
      </c>
      <c r="D736" s="314">
        <v>0</v>
      </c>
      <c r="E736" s="315">
        <v>0</v>
      </c>
      <c r="F736" s="314">
        <v>0</v>
      </c>
    </row>
    <row r="737" spans="2:7" x14ac:dyDescent="0.2">
      <c r="B737" s="324" t="s">
        <v>977</v>
      </c>
      <c r="C737" s="313">
        <v>2</v>
      </c>
      <c r="D737" s="314">
        <v>370</v>
      </c>
      <c r="E737" s="315">
        <v>0.326710816777041</v>
      </c>
      <c r="F737" s="314">
        <v>396</v>
      </c>
    </row>
    <row r="738" spans="2:7" x14ac:dyDescent="0.2">
      <c r="B738" s="324" t="s">
        <v>978</v>
      </c>
      <c r="C738" s="313">
        <v>69</v>
      </c>
      <c r="D738" s="314">
        <v>78.956521739130395</v>
      </c>
      <c r="E738" s="315">
        <v>5.6870850557434398E-2</v>
      </c>
      <c r="F738" s="314">
        <v>281</v>
      </c>
    </row>
    <row r="739" spans="2:7" x14ac:dyDescent="0.2">
      <c r="B739" s="324" t="s">
        <v>979</v>
      </c>
      <c r="C739" s="313">
        <v>3</v>
      </c>
      <c r="D739" s="314">
        <v>35.3333333333333</v>
      </c>
      <c r="E739" s="315">
        <v>0.10172744721689</v>
      </c>
      <c r="F739" s="314">
        <v>54</v>
      </c>
    </row>
    <row r="740" spans="2:7" x14ac:dyDescent="0.2">
      <c r="B740" s="325" t="s">
        <v>980</v>
      </c>
      <c r="C740" s="316">
        <v>53</v>
      </c>
      <c r="D740" s="317">
        <v>35.5471698113207</v>
      </c>
      <c r="E740" s="318">
        <v>5.23188003332406E-2</v>
      </c>
      <c r="F740" s="317">
        <v>104</v>
      </c>
    </row>
    <row r="742" spans="2:7" x14ac:dyDescent="0.2">
      <c r="G742" s="13" t="s">
        <v>294</v>
      </c>
    </row>
    <row r="743" spans="2:7" x14ac:dyDescent="0.2">
      <c r="G743" s="13" t="s">
        <v>299</v>
      </c>
    </row>
    <row r="744" spans="2:7" x14ac:dyDescent="0.2">
      <c r="B744" s="272" t="s">
        <v>0</v>
      </c>
      <c r="C744" s="301"/>
      <c r="D744" s="302"/>
      <c r="E744" s="303"/>
      <c r="F744" s="303"/>
    </row>
    <row r="745" spans="2:7" x14ac:dyDescent="0.2">
      <c r="B745" s="272" t="s">
        <v>2642</v>
      </c>
      <c r="C745" s="301"/>
      <c r="D745" s="302"/>
      <c r="E745" s="303"/>
      <c r="F745" s="303"/>
    </row>
    <row r="746" spans="2:7" x14ac:dyDescent="0.2">
      <c r="B746" s="320" t="s">
        <v>289</v>
      </c>
      <c r="C746" s="301"/>
      <c r="D746" s="302"/>
      <c r="E746" s="303"/>
      <c r="F746" s="303"/>
    </row>
    <row r="747" spans="2:7" x14ac:dyDescent="0.2">
      <c r="B747" s="272"/>
      <c r="C747" s="84"/>
      <c r="D747" s="84"/>
      <c r="E747" s="84"/>
      <c r="F747" s="84"/>
    </row>
    <row r="748" spans="2:7" x14ac:dyDescent="0.2">
      <c r="B748" s="321"/>
      <c r="C748" s="191" t="s">
        <v>2661</v>
      </c>
      <c r="D748" s="304"/>
      <c r="E748" s="305"/>
      <c r="F748" s="306"/>
    </row>
    <row r="749" spans="2:7" ht="25.5" x14ac:dyDescent="0.2">
      <c r="B749" s="322" t="s">
        <v>295</v>
      </c>
      <c r="C749" s="307" t="s">
        <v>5089</v>
      </c>
      <c r="D749" s="308" t="s">
        <v>5090</v>
      </c>
      <c r="E749" s="309" t="s">
        <v>5091</v>
      </c>
      <c r="F749" s="308" t="s">
        <v>5092</v>
      </c>
    </row>
    <row r="750" spans="2:7" x14ac:dyDescent="0.2">
      <c r="B750" s="323" t="s">
        <v>981</v>
      </c>
      <c r="C750" s="310">
        <v>0</v>
      </c>
      <c r="D750" s="311">
        <v>0</v>
      </c>
      <c r="E750" s="312">
        <v>0</v>
      </c>
      <c r="F750" s="311">
        <v>0</v>
      </c>
    </row>
    <row r="751" spans="2:7" x14ac:dyDescent="0.2">
      <c r="B751" s="324" t="s">
        <v>982</v>
      </c>
      <c r="C751" s="313">
        <v>25</v>
      </c>
      <c r="D751" s="314">
        <v>11.2</v>
      </c>
      <c r="E751" s="315">
        <v>1.7403194729317999E-2</v>
      </c>
      <c r="F751" s="314">
        <v>18</v>
      </c>
    </row>
    <row r="752" spans="2:7" x14ac:dyDescent="0.2">
      <c r="B752" s="324" t="s">
        <v>983</v>
      </c>
      <c r="C752" s="313">
        <v>265</v>
      </c>
      <c r="D752" s="314">
        <v>13.4150943396226</v>
      </c>
      <c r="E752" s="315">
        <v>2.8466416834822698E-2</v>
      </c>
      <c r="F752" s="314">
        <v>28</v>
      </c>
    </row>
    <row r="753" spans="2:6" x14ac:dyDescent="0.2">
      <c r="B753" s="324" t="s">
        <v>984</v>
      </c>
      <c r="C753" s="313">
        <v>0</v>
      </c>
      <c r="D753" s="314">
        <v>0</v>
      </c>
      <c r="E753" s="315">
        <v>0</v>
      </c>
      <c r="F753" s="314">
        <v>0</v>
      </c>
    </row>
    <row r="754" spans="2:6" x14ac:dyDescent="0.2">
      <c r="B754" s="324" t="s">
        <v>985</v>
      </c>
      <c r="C754" s="313">
        <v>0</v>
      </c>
      <c r="D754" s="314">
        <v>0</v>
      </c>
      <c r="E754" s="315">
        <v>0</v>
      </c>
      <c r="F754" s="314">
        <v>0</v>
      </c>
    </row>
    <row r="755" spans="2:6" x14ac:dyDescent="0.2">
      <c r="B755" s="324" t="s">
        <v>986</v>
      </c>
      <c r="C755" s="313">
        <v>17</v>
      </c>
      <c r="D755" s="314">
        <v>26.8823529411764</v>
      </c>
      <c r="E755" s="315">
        <v>5.7687452663468697E-2</v>
      </c>
      <c r="F755" s="314">
        <v>49</v>
      </c>
    </row>
    <row r="756" spans="2:6" x14ac:dyDescent="0.2">
      <c r="B756" s="324" t="s">
        <v>987</v>
      </c>
      <c r="C756" s="313">
        <v>15</v>
      </c>
      <c r="D756" s="314">
        <v>282.53333333333302</v>
      </c>
      <c r="E756" s="315">
        <v>0.237422969187675</v>
      </c>
      <c r="F756" s="314">
        <v>1274</v>
      </c>
    </row>
    <row r="757" spans="2:6" x14ac:dyDescent="0.2">
      <c r="B757" s="324" t="s">
        <v>988</v>
      </c>
      <c r="C757" s="313">
        <v>2</v>
      </c>
      <c r="D757" s="314">
        <v>10.5</v>
      </c>
      <c r="E757" s="315">
        <v>2.15827338129497E-2</v>
      </c>
      <c r="F757" s="314">
        <v>13</v>
      </c>
    </row>
    <row r="758" spans="2:6" x14ac:dyDescent="0.2">
      <c r="B758" s="324" t="s">
        <v>989</v>
      </c>
      <c r="C758" s="313">
        <v>248</v>
      </c>
      <c r="D758" s="314">
        <v>5.88709677419354</v>
      </c>
      <c r="E758" s="315">
        <v>6.9927390463053697E-3</v>
      </c>
      <c r="F758" s="314">
        <v>23</v>
      </c>
    </row>
    <row r="759" spans="2:6" x14ac:dyDescent="0.2">
      <c r="B759" s="324" t="s">
        <v>990</v>
      </c>
      <c r="C759" s="313">
        <v>23</v>
      </c>
      <c r="D759" s="314">
        <v>52.913043478260803</v>
      </c>
      <c r="E759" s="315">
        <v>0.127474599350581</v>
      </c>
      <c r="F759" s="314">
        <v>127</v>
      </c>
    </row>
    <row r="760" spans="2:6" x14ac:dyDescent="0.2">
      <c r="B760" s="324" t="s">
        <v>991</v>
      </c>
      <c r="C760" s="313">
        <v>0</v>
      </c>
      <c r="D760" s="314">
        <v>0</v>
      </c>
      <c r="E760" s="315">
        <v>0</v>
      </c>
      <c r="F760" s="314">
        <v>0</v>
      </c>
    </row>
    <row r="761" spans="2:6" x14ac:dyDescent="0.2">
      <c r="B761" s="324" t="s">
        <v>992</v>
      </c>
      <c r="C761" s="313">
        <v>214</v>
      </c>
      <c r="D761" s="314">
        <v>53.485981308411198</v>
      </c>
      <c r="E761" s="315">
        <v>7.7475513920006497E-2</v>
      </c>
      <c r="F761" s="314">
        <v>102</v>
      </c>
    </row>
    <row r="762" spans="2:6" x14ac:dyDescent="0.2">
      <c r="B762" s="324" t="s">
        <v>993</v>
      </c>
      <c r="C762" s="313">
        <v>8</v>
      </c>
      <c r="D762" s="314">
        <v>1317.25</v>
      </c>
      <c r="E762" s="315">
        <v>0.83621647357562301</v>
      </c>
      <c r="F762" s="314">
        <v>2224</v>
      </c>
    </row>
    <row r="763" spans="2:6" x14ac:dyDescent="0.2">
      <c r="B763" s="324" t="s">
        <v>994</v>
      </c>
      <c r="C763" s="313">
        <v>241</v>
      </c>
      <c r="D763" s="314">
        <v>16.784232365145201</v>
      </c>
      <c r="E763" s="315">
        <v>2.38011179758752E-2</v>
      </c>
      <c r="F763" s="314">
        <v>39</v>
      </c>
    </row>
    <row r="764" spans="2:6" x14ac:dyDescent="0.2">
      <c r="B764" s="324" t="s">
        <v>995</v>
      </c>
      <c r="C764" s="313">
        <v>303</v>
      </c>
      <c r="D764" s="314">
        <v>39.366336633663302</v>
      </c>
      <c r="E764" s="315">
        <v>5.6918987788758299E-2</v>
      </c>
      <c r="F764" s="314">
        <v>130</v>
      </c>
    </row>
    <row r="765" spans="2:6" x14ac:dyDescent="0.2">
      <c r="B765" s="324" t="s">
        <v>996</v>
      </c>
      <c r="C765" s="313">
        <v>0</v>
      </c>
      <c r="D765" s="314">
        <v>0</v>
      </c>
      <c r="E765" s="315">
        <v>0</v>
      </c>
      <c r="F765" s="314">
        <v>0</v>
      </c>
    </row>
    <row r="766" spans="2:6" x14ac:dyDescent="0.2">
      <c r="B766" s="324" t="s">
        <v>997</v>
      </c>
      <c r="C766" s="313">
        <v>0</v>
      </c>
      <c r="D766" s="314">
        <v>0</v>
      </c>
      <c r="E766" s="315">
        <v>0</v>
      </c>
      <c r="F766" s="314">
        <v>0</v>
      </c>
    </row>
    <row r="767" spans="2:6" x14ac:dyDescent="0.2">
      <c r="B767" s="324" t="s">
        <v>998</v>
      </c>
      <c r="C767" s="313">
        <v>516</v>
      </c>
      <c r="D767" s="314">
        <v>59.062015503875898</v>
      </c>
      <c r="E767" s="315">
        <v>0.117702037269479</v>
      </c>
      <c r="F767" s="314">
        <v>138</v>
      </c>
    </row>
    <row r="768" spans="2:6" x14ac:dyDescent="0.2">
      <c r="B768" s="324" t="s">
        <v>999</v>
      </c>
      <c r="C768" s="313">
        <v>0</v>
      </c>
      <c r="D768" s="314">
        <v>0</v>
      </c>
      <c r="E768" s="315">
        <v>0</v>
      </c>
      <c r="F768" s="314">
        <v>0</v>
      </c>
    </row>
    <row r="769" spans="2:6" x14ac:dyDescent="0.2">
      <c r="B769" s="324" t="s">
        <v>1000</v>
      </c>
      <c r="C769" s="313">
        <v>52</v>
      </c>
      <c r="D769" s="314">
        <v>430</v>
      </c>
      <c r="E769" s="315">
        <v>0.43472343734810898</v>
      </c>
      <c r="F769" s="314">
        <v>776</v>
      </c>
    </row>
    <row r="770" spans="2:6" x14ac:dyDescent="0.2">
      <c r="B770" s="324" t="s">
        <v>1001</v>
      </c>
      <c r="C770" s="313">
        <v>124</v>
      </c>
      <c r="D770" s="314">
        <v>67.411290322580598</v>
      </c>
      <c r="E770" s="315">
        <v>5.6548122391270397E-2</v>
      </c>
      <c r="F770" s="314">
        <v>446</v>
      </c>
    </row>
    <row r="771" spans="2:6" x14ac:dyDescent="0.2">
      <c r="B771" s="324" t="s">
        <v>1002</v>
      </c>
      <c r="C771" s="313">
        <v>122</v>
      </c>
      <c r="D771" s="314">
        <v>202.5</v>
      </c>
      <c r="E771" s="315">
        <v>0.17593271757475601</v>
      </c>
      <c r="F771" s="314">
        <v>851</v>
      </c>
    </row>
    <row r="772" spans="2:6" x14ac:dyDescent="0.2">
      <c r="B772" s="324" t="s">
        <v>1003</v>
      </c>
      <c r="C772" s="313">
        <v>112</v>
      </c>
      <c r="D772" s="314">
        <v>152.09821428571399</v>
      </c>
      <c r="E772" s="315">
        <v>0.258961418017086</v>
      </c>
      <c r="F772" s="314">
        <v>352</v>
      </c>
    </row>
    <row r="773" spans="2:6" x14ac:dyDescent="0.2">
      <c r="B773" s="324" t="s">
        <v>1004</v>
      </c>
      <c r="C773" s="313">
        <v>4</v>
      </c>
      <c r="D773" s="314">
        <v>1291.75</v>
      </c>
      <c r="E773" s="315">
        <v>0.87295151207974298</v>
      </c>
      <c r="F773" s="314">
        <v>1776</v>
      </c>
    </row>
    <row r="774" spans="2:6" x14ac:dyDescent="0.2">
      <c r="B774" s="324" t="s">
        <v>1005</v>
      </c>
      <c r="C774" s="313">
        <v>1</v>
      </c>
      <c r="D774" s="314">
        <v>407</v>
      </c>
      <c r="E774" s="315">
        <v>0.40537848605577698</v>
      </c>
      <c r="F774" s="314">
        <v>407</v>
      </c>
    </row>
    <row r="775" spans="2:6" x14ac:dyDescent="0.2">
      <c r="B775" s="324" t="s">
        <v>1006</v>
      </c>
      <c r="C775" s="313">
        <v>76</v>
      </c>
      <c r="D775" s="314">
        <v>342.43421052631498</v>
      </c>
      <c r="E775" s="315">
        <v>0.29197940156844199</v>
      </c>
      <c r="F775" s="314">
        <v>668</v>
      </c>
    </row>
    <row r="776" spans="2:6" x14ac:dyDescent="0.2">
      <c r="B776" s="324" t="s">
        <v>1007</v>
      </c>
      <c r="C776" s="313">
        <v>7</v>
      </c>
      <c r="D776" s="314">
        <v>1163.42857142857</v>
      </c>
      <c r="E776" s="315">
        <v>0.52694920737625295</v>
      </c>
      <c r="F776" s="314">
        <v>2803</v>
      </c>
    </row>
    <row r="777" spans="2:6" x14ac:dyDescent="0.2">
      <c r="B777" s="324" t="s">
        <v>1008</v>
      </c>
      <c r="C777" s="313">
        <v>2</v>
      </c>
      <c r="D777" s="314">
        <v>1733</v>
      </c>
      <c r="E777" s="315">
        <v>0.93726338561384503</v>
      </c>
      <c r="F777" s="314">
        <v>2174</v>
      </c>
    </row>
    <row r="778" spans="2:6" x14ac:dyDescent="0.2">
      <c r="B778" s="324" t="s">
        <v>1009</v>
      </c>
      <c r="C778" s="313">
        <v>0</v>
      </c>
      <c r="D778" s="314">
        <v>0</v>
      </c>
      <c r="E778" s="315">
        <v>0</v>
      </c>
      <c r="F778" s="314">
        <v>0</v>
      </c>
    </row>
    <row r="779" spans="2:6" x14ac:dyDescent="0.2">
      <c r="B779" s="324" t="s">
        <v>1010</v>
      </c>
      <c r="C779" s="313">
        <v>294</v>
      </c>
      <c r="D779" s="314">
        <v>204.47619047619</v>
      </c>
      <c r="E779" s="315">
        <v>0.32526606824982002</v>
      </c>
      <c r="F779" s="314">
        <v>538</v>
      </c>
    </row>
    <row r="780" spans="2:6" x14ac:dyDescent="0.2">
      <c r="B780" s="324" t="s">
        <v>1011</v>
      </c>
      <c r="C780" s="313">
        <v>72</v>
      </c>
      <c r="D780" s="314">
        <v>1644.8333333333301</v>
      </c>
      <c r="E780" s="315">
        <v>0.96435812874068605</v>
      </c>
      <c r="F780" s="314">
        <v>4436</v>
      </c>
    </row>
    <row r="781" spans="2:6" x14ac:dyDescent="0.2">
      <c r="B781" s="324" t="s">
        <v>1012</v>
      </c>
      <c r="C781" s="313">
        <v>0</v>
      </c>
      <c r="D781" s="314">
        <v>0</v>
      </c>
      <c r="E781" s="315">
        <v>0</v>
      </c>
      <c r="F781" s="314">
        <v>0</v>
      </c>
    </row>
    <row r="782" spans="2:6" x14ac:dyDescent="0.2">
      <c r="B782" s="324" t="s">
        <v>1013</v>
      </c>
      <c r="C782" s="313">
        <v>14</v>
      </c>
      <c r="D782" s="314">
        <v>63.857142857142797</v>
      </c>
      <c r="E782" s="315">
        <v>0.118520482566617</v>
      </c>
      <c r="F782" s="314">
        <v>127</v>
      </c>
    </row>
    <row r="783" spans="2:6" x14ac:dyDescent="0.2">
      <c r="B783" s="324" t="s">
        <v>1014</v>
      </c>
      <c r="C783" s="313">
        <v>0</v>
      </c>
      <c r="D783" s="314">
        <v>0</v>
      </c>
      <c r="E783" s="315">
        <v>0</v>
      </c>
      <c r="F783" s="314">
        <v>0</v>
      </c>
    </row>
    <row r="784" spans="2:6" x14ac:dyDescent="0.2">
      <c r="B784" s="324" t="s">
        <v>1015</v>
      </c>
      <c r="C784" s="313">
        <v>0</v>
      </c>
      <c r="D784" s="314">
        <v>0</v>
      </c>
      <c r="E784" s="315">
        <v>0</v>
      </c>
      <c r="F784" s="314">
        <v>0</v>
      </c>
    </row>
    <row r="785" spans="2:7" x14ac:dyDescent="0.2">
      <c r="B785" s="324" t="s">
        <v>1016</v>
      </c>
      <c r="C785" s="313">
        <v>0</v>
      </c>
      <c r="D785" s="314">
        <v>0</v>
      </c>
      <c r="E785" s="315">
        <v>0</v>
      </c>
      <c r="F785" s="314">
        <v>0</v>
      </c>
    </row>
    <row r="786" spans="2:7" x14ac:dyDescent="0.2">
      <c r="B786" s="324" t="s">
        <v>1017</v>
      </c>
      <c r="C786" s="313">
        <v>7</v>
      </c>
      <c r="D786" s="314">
        <v>-235.142857142857</v>
      </c>
      <c r="E786" s="315">
        <v>-0.15157933511373001</v>
      </c>
      <c r="F786" s="314">
        <v>-138</v>
      </c>
    </row>
    <row r="787" spans="2:7" x14ac:dyDescent="0.2">
      <c r="B787" s="324" t="s">
        <v>1018</v>
      </c>
      <c r="C787" s="313">
        <v>0</v>
      </c>
      <c r="D787" s="314">
        <v>0</v>
      </c>
      <c r="E787" s="315">
        <v>0</v>
      </c>
      <c r="F787" s="314">
        <v>0</v>
      </c>
    </row>
    <row r="788" spans="2:7" x14ac:dyDescent="0.2">
      <c r="B788" s="324" t="s">
        <v>1019</v>
      </c>
      <c r="C788" s="313">
        <v>472</v>
      </c>
      <c r="D788" s="314">
        <v>151.656779661016</v>
      </c>
      <c r="E788" s="315">
        <v>0.29131887496591602</v>
      </c>
      <c r="F788" s="314">
        <v>431</v>
      </c>
    </row>
    <row r="789" spans="2:7" x14ac:dyDescent="0.2">
      <c r="B789" s="324" t="s">
        <v>1020</v>
      </c>
      <c r="C789" s="313">
        <v>415</v>
      </c>
      <c r="D789" s="314">
        <v>124.898795180722</v>
      </c>
      <c r="E789" s="315">
        <v>0.148030421161156</v>
      </c>
      <c r="F789" s="314">
        <v>712</v>
      </c>
    </row>
    <row r="790" spans="2:7" x14ac:dyDescent="0.2">
      <c r="B790" s="324" t="s">
        <v>1021</v>
      </c>
      <c r="C790" s="313">
        <v>160</v>
      </c>
      <c r="D790" s="314">
        <v>178.98750000000001</v>
      </c>
      <c r="E790" s="315">
        <v>0.23969065693552799</v>
      </c>
      <c r="F790" s="314">
        <v>463</v>
      </c>
    </row>
    <row r="791" spans="2:7" x14ac:dyDescent="0.2">
      <c r="B791" s="324" t="s">
        <v>1022</v>
      </c>
      <c r="C791" s="313">
        <v>0</v>
      </c>
      <c r="D791" s="314">
        <v>0</v>
      </c>
      <c r="E791" s="315">
        <v>0</v>
      </c>
      <c r="F791" s="314">
        <v>0</v>
      </c>
    </row>
    <row r="792" spans="2:7" x14ac:dyDescent="0.2">
      <c r="B792" s="324" t="s">
        <v>1023</v>
      </c>
      <c r="C792" s="313">
        <v>25</v>
      </c>
      <c r="D792" s="314">
        <v>1341.92</v>
      </c>
      <c r="E792" s="315">
        <v>0.96065517438863701</v>
      </c>
      <c r="F792" s="314">
        <v>2719</v>
      </c>
    </row>
    <row r="793" spans="2:7" x14ac:dyDescent="0.2">
      <c r="B793" s="324" t="s">
        <v>1024</v>
      </c>
      <c r="C793" s="313">
        <v>0</v>
      </c>
      <c r="D793" s="314">
        <v>0</v>
      </c>
      <c r="E793" s="315">
        <v>0</v>
      </c>
      <c r="F793" s="314">
        <v>0</v>
      </c>
    </row>
    <row r="794" spans="2:7" x14ac:dyDescent="0.2">
      <c r="B794" s="324" t="s">
        <v>1025</v>
      </c>
      <c r="C794" s="313">
        <v>7</v>
      </c>
      <c r="D794" s="314">
        <v>486.85714285714198</v>
      </c>
      <c r="E794" s="315">
        <v>0.40340909090909</v>
      </c>
      <c r="F794" s="314">
        <v>908</v>
      </c>
    </row>
    <row r="795" spans="2:7" x14ac:dyDescent="0.2">
      <c r="B795" s="324" t="s">
        <v>1026</v>
      </c>
      <c r="C795" s="313">
        <v>57</v>
      </c>
      <c r="D795" s="314">
        <v>95.017543859649095</v>
      </c>
      <c r="E795" s="315">
        <v>0.129451694631674</v>
      </c>
      <c r="F795" s="314">
        <v>177</v>
      </c>
    </row>
    <row r="796" spans="2:7" x14ac:dyDescent="0.2">
      <c r="B796" s="324" t="s">
        <v>1027</v>
      </c>
      <c r="C796" s="313">
        <v>107</v>
      </c>
      <c r="D796" s="314">
        <v>414.40186915887801</v>
      </c>
      <c r="E796" s="315">
        <v>0.27492156789801903</v>
      </c>
      <c r="F796" s="314">
        <v>883</v>
      </c>
    </row>
    <row r="797" spans="2:7" x14ac:dyDescent="0.2">
      <c r="B797" s="325" t="s">
        <v>1028</v>
      </c>
      <c r="C797" s="316">
        <v>548</v>
      </c>
      <c r="D797" s="317">
        <v>155.22992700729901</v>
      </c>
      <c r="E797" s="318">
        <v>0.24304779755254999</v>
      </c>
      <c r="F797" s="317">
        <v>340</v>
      </c>
    </row>
    <row r="799" spans="2:7" x14ac:dyDescent="0.2">
      <c r="G799" s="13" t="s">
        <v>294</v>
      </c>
    </row>
    <row r="800" spans="2:7" x14ac:dyDescent="0.2">
      <c r="G800" s="13" t="s">
        <v>300</v>
      </c>
    </row>
    <row r="801" spans="2:6" x14ac:dyDescent="0.2">
      <c r="B801" s="272" t="s">
        <v>0</v>
      </c>
      <c r="C801" s="301"/>
      <c r="D801" s="302"/>
      <c r="E801" s="303"/>
      <c r="F801" s="303"/>
    </row>
    <row r="802" spans="2:6" x14ac:dyDescent="0.2">
      <c r="B802" s="272" t="s">
        <v>2642</v>
      </c>
      <c r="C802" s="301"/>
      <c r="D802" s="302"/>
      <c r="E802" s="303"/>
      <c r="F802" s="303"/>
    </row>
    <row r="803" spans="2:6" x14ac:dyDescent="0.2">
      <c r="B803" s="320" t="s">
        <v>289</v>
      </c>
      <c r="C803" s="301"/>
      <c r="D803" s="302"/>
      <c r="E803" s="303"/>
      <c r="F803" s="303"/>
    </row>
    <row r="804" spans="2:6" x14ac:dyDescent="0.2">
      <c r="B804" s="272"/>
      <c r="C804" s="84"/>
      <c r="D804" s="84"/>
      <c r="E804" s="84"/>
      <c r="F804" s="84"/>
    </row>
    <row r="805" spans="2:6" x14ac:dyDescent="0.2">
      <c r="B805" s="321"/>
      <c r="C805" s="191" t="s">
        <v>2661</v>
      </c>
      <c r="D805" s="304"/>
      <c r="E805" s="305"/>
      <c r="F805" s="306"/>
    </row>
    <row r="806" spans="2:6" ht="25.5" x14ac:dyDescent="0.2">
      <c r="B806" s="322" t="s">
        <v>295</v>
      </c>
      <c r="C806" s="307" t="s">
        <v>5089</v>
      </c>
      <c r="D806" s="308" t="s">
        <v>5090</v>
      </c>
      <c r="E806" s="309" t="s">
        <v>5091</v>
      </c>
      <c r="F806" s="308" t="s">
        <v>5092</v>
      </c>
    </row>
    <row r="807" spans="2:6" x14ac:dyDescent="0.2">
      <c r="B807" s="323" t="s">
        <v>1029</v>
      </c>
      <c r="C807" s="310">
        <v>202</v>
      </c>
      <c r="D807" s="311">
        <v>395.648514851485</v>
      </c>
      <c r="E807" s="312">
        <v>0.50398542042401795</v>
      </c>
      <c r="F807" s="311">
        <v>1047</v>
      </c>
    </row>
    <row r="808" spans="2:6" x14ac:dyDescent="0.2">
      <c r="B808" s="324" t="s">
        <v>1030</v>
      </c>
      <c r="C808" s="313">
        <v>5</v>
      </c>
      <c r="D808" s="314">
        <v>33.6</v>
      </c>
      <c r="E808" s="315">
        <v>6.7280736884261103E-2</v>
      </c>
      <c r="F808" s="314">
        <v>38</v>
      </c>
    </row>
    <row r="809" spans="2:6" x14ac:dyDescent="0.2">
      <c r="B809" s="324" t="s">
        <v>1031</v>
      </c>
      <c r="C809" s="313">
        <v>0</v>
      </c>
      <c r="D809" s="314">
        <v>0</v>
      </c>
      <c r="E809" s="315">
        <v>0</v>
      </c>
      <c r="F809" s="314">
        <v>0</v>
      </c>
    </row>
    <row r="810" spans="2:6" x14ac:dyDescent="0.2">
      <c r="B810" s="324" t="s">
        <v>1032</v>
      </c>
      <c r="C810" s="313">
        <v>87</v>
      </c>
      <c r="D810" s="314">
        <v>1878.5287356321801</v>
      </c>
      <c r="E810" s="315">
        <v>0.754690494331694</v>
      </c>
      <c r="F810" s="314">
        <v>7025</v>
      </c>
    </row>
    <row r="811" spans="2:6" x14ac:dyDescent="0.2">
      <c r="B811" s="324" t="s">
        <v>1033</v>
      </c>
      <c r="C811" s="313">
        <v>220</v>
      </c>
      <c r="D811" s="314">
        <v>179.15909090909</v>
      </c>
      <c r="E811" s="315">
        <v>0.198344404186795</v>
      </c>
      <c r="F811" s="314">
        <v>463</v>
      </c>
    </row>
    <row r="812" spans="2:6" x14ac:dyDescent="0.2">
      <c r="B812" s="324" t="s">
        <v>1034</v>
      </c>
      <c r="C812" s="313">
        <v>66</v>
      </c>
      <c r="D812" s="314">
        <v>19.045454545454501</v>
      </c>
      <c r="E812" s="315">
        <v>2.9066944155393602E-2</v>
      </c>
      <c r="F812" s="314">
        <v>45</v>
      </c>
    </row>
    <row r="813" spans="2:6" x14ac:dyDescent="0.2">
      <c r="B813" s="324" t="s">
        <v>4944</v>
      </c>
      <c r="C813" s="313">
        <v>0</v>
      </c>
      <c r="D813" s="314">
        <v>0</v>
      </c>
      <c r="E813" s="315">
        <v>0</v>
      </c>
      <c r="F813" s="314">
        <v>0</v>
      </c>
    </row>
    <row r="814" spans="2:6" x14ac:dyDescent="0.2">
      <c r="B814" s="324" t="s">
        <v>1035</v>
      </c>
      <c r="C814" s="313">
        <v>7</v>
      </c>
      <c r="D814" s="314">
        <v>1555</v>
      </c>
      <c r="E814" s="315">
        <v>0.95240178493306504</v>
      </c>
      <c r="F814" s="314">
        <v>2452</v>
      </c>
    </row>
    <row r="815" spans="2:6" x14ac:dyDescent="0.2">
      <c r="B815" s="324" t="s">
        <v>1036</v>
      </c>
      <c r="C815" s="313">
        <v>70</v>
      </c>
      <c r="D815" s="314">
        <v>160</v>
      </c>
      <c r="E815" s="315">
        <v>0.16819594827974499</v>
      </c>
      <c r="F815" s="314">
        <v>359</v>
      </c>
    </row>
    <row r="816" spans="2:6" x14ac:dyDescent="0.2">
      <c r="B816" s="324" t="s">
        <v>1037</v>
      </c>
      <c r="C816" s="313">
        <v>38</v>
      </c>
      <c r="D816" s="314">
        <v>163.5</v>
      </c>
      <c r="E816" s="315">
        <v>0.34019602474949301</v>
      </c>
      <c r="F816" s="314">
        <v>259</v>
      </c>
    </row>
    <row r="817" spans="2:6" x14ac:dyDescent="0.2">
      <c r="B817" s="324" t="s">
        <v>1038</v>
      </c>
      <c r="C817" s="313">
        <v>0</v>
      </c>
      <c r="D817" s="314">
        <v>0</v>
      </c>
      <c r="E817" s="315">
        <v>0</v>
      </c>
      <c r="F817" s="314">
        <v>0</v>
      </c>
    </row>
    <row r="818" spans="2:6" x14ac:dyDescent="0.2">
      <c r="B818" s="324" t="s">
        <v>1039</v>
      </c>
      <c r="C818" s="313">
        <v>15</v>
      </c>
      <c r="D818" s="314">
        <v>78.133333333333297</v>
      </c>
      <c r="E818" s="315">
        <v>0.14880650076180801</v>
      </c>
      <c r="F818" s="314">
        <v>139</v>
      </c>
    </row>
    <row r="819" spans="2:6" x14ac:dyDescent="0.2">
      <c r="B819" s="324" t="s">
        <v>1040</v>
      </c>
      <c r="C819" s="313">
        <v>0</v>
      </c>
      <c r="D819" s="314">
        <v>0</v>
      </c>
      <c r="E819" s="315">
        <v>0</v>
      </c>
      <c r="F819" s="314">
        <v>0</v>
      </c>
    </row>
    <row r="820" spans="2:6" x14ac:dyDescent="0.2">
      <c r="B820" s="324" t="s">
        <v>1041</v>
      </c>
      <c r="C820" s="313">
        <v>7</v>
      </c>
      <c r="D820" s="314">
        <v>-76.142857142857096</v>
      </c>
      <c r="E820" s="315">
        <v>-8.4697282695057996E-2</v>
      </c>
      <c r="F820" s="314">
        <v>-40</v>
      </c>
    </row>
    <row r="821" spans="2:6" x14ac:dyDescent="0.2">
      <c r="B821" s="324" t="s">
        <v>1042</v>
      </c>
      <c r="C821" s="313">
        <v>0</v>
      </c>
      <c r="D821" s="314">
        <v>0</v>
      </c>
      <c r="E821" s="315">
        <v>0</v>
      </c>
      <c r="F821" s="314">
        <v>0</v>
      </c>
    </row>
    <row r="822" spans="2:6" x14ac:dyDescent="0.2">
      <c r="B822" s="324" t="s">
        <v>1043</v>
      </c>
      <c r="C822" s="313">
        <v>43</v>
      </c>
      <c r="D822" s="314">
        <v>235.97674418604601</v>
      </c>
      <c r="E822" s="315">
        <v>0.17024310856836</v>
      </c>
      <c r="F822" s="314">
        <v>634</v>
      </c>
    </row>
    <row r="823" spans="2:6" x14ac:dyDescent="0.2">
      <c r="B823" s="324" t="s">
        <v>1044</v>
      </c>
      <c r="C823" s="313">
        <v>34</v>
      </c>
      <c r="D823" s="314">
        <v>40.735294117647001</v>
      </c>
      <c r="E823" s="315">
        <v>4.1385286559493202E-2</v>
      </c>
      <c r="F823" s="314">
        <v>109</v>
      </c>
    </row>
    <row r="824" spans="2:6" x14ac:dyDescent="0.2">
      <c r="B824" s="324" t="s">
        <v>1045</v>
      </c>
      <c r="C824" s="313">
        <v>213</v>
      </c>
      <c r="D824" s="314">
        <v>502.75117370892002</v>
      </c>
      <c r="E824" s="315">
        <v>0.40487424950471002</v>
      </c>
      <c r="F824" s="314">
        <v>1665</v>
      </c>
    </row>
    <row r="825" spans="2:6" x14ac:dyDescent="0.2">
      <c r="B825" s="324" t="s">
        <v>1046</v>
      </c>
      <c r="C825" s="313">
        <v>262</v>
      </c>
      <c r="D825" s="314">
        <v>98.839694656488504</v>
      </c>
      <c r="E825" s="315">
        <v>0.12935387996703199</v>
      </c>
      <c r="F825" s="314">
        <v>655</v>
      </c>
    </row>
    <row r="826" spans="2:6" x14ac:dyDescent="0.2">
      <c r="B826" s="324" t="s">
        <v>1047</v>
      </c>
      <c r="C826" s="313">
        <v>0</v>
      </c>
      <c r="D826" s="314">
        <v>0</v>
      </c>
      <c r="E826" s="315">
        <v>0</v>
      </c>
      <c r="F826" s="314">
        <v>0</v>
      </c>
    </row>
    <row r="827" spans="2:6" x14ac:dyDescent="0.2">
      <c r="B827" s="324" t="s">
        <v>1048</v>
      </c>
      <c r="C827" s="313">
        <v>249</v>
      </c>
      <c r="D827" s="314">
        <v>206.69879518072199</v>
      </c>
      <c r="E827" s="315">
        <v>0.32259641601323702</v>
      </c>
      <c r="F827" s="314">
        <v>435</v>
      </c>
    </row>
    <row r="828" spans="2:6" x14ac:dyDescent="0.2">
      <c r="B828" s="324" t="s">
        <v>1049</v>
      </c>
      <c r="C828" s="313">
        <v>68</v>
      </c>
      <c r="D828" s="314">
        <v>149.01470588235199</v>
      </c>
      <c r="E828" s="315">
        <v>0.163959095174913</v>
      </c>
      <c r="F828" s="314">
        <v>279</v>
      </c>
    </row>
    <row r="829" spans="2:6" x14ac:dyDescent="0.2">
      <c r="B829" s="324" t="s">
        <v>1050</v>
      </c>
      <c r="C829" s="313">
        <v>4</v>
      </c>
      <c r="D829" s="314">
        <v>1690.25</v>
      </c>
      <c r="E829" s="315">
        <v>0.96475456621004496</v>
      </c>
      <c r="F829" s="314">
        <v>2214</v>
      </c>
    </row>
    <row r="830" spans="2:6" x14ac:dyDescent="0.2">
      <c r="B830" s="324" t="s">
        <v>1051</v>
      </c>
      <c r="C830" s="313">
        <v>58</v>
      </c>
      <c r="D830" s="314">
        <v>1069.2413793103401</v>
      </c>
      <c r="E830" s="315">
        <v>0.72102405506272405</v>
      </c>
      <c r="F830" s="314">
        <v>2226</v>
      </c>
    </row>
    <row r="831" spans="2:6" x14ac:dyDescent="0.2">
      <c r="B831" s="324" t="s">
        <v>1052</v>
      </c>
      <c r="C831" s="313">
        <v>0</v>
      </c>
      <c r="D831" s="314">
        <v>0</v>
      </c>
      <c r="E831" s="315">
        <v>0</v>
      </c>
      <c r="F831" s="314">
        <v>0</v>
      </c>
    </row>
    <row r="832" spans="2:6" x14ac:dyDescent="0.2">
      <c r="B832" s="324" t="s">
        <v>1053</v>
      </c>
      <c r="C832" s="313">
        <v>3</v>
      </c>
      <c r="D832" s="314">
        <v>559.66666666666595</v>
      </c>
      <c r="E832" s="315">
        <v>0.34042984590429798</v>
      </c>
      <c r="F832" s="314">
        <v>1161</v>
      </c>
    </row>
    <row r="833" spans="2:6" x14ac:dyDescent="0.2">
      <c r="B833" s="324" t="s">
        <v>1054</v>
      </c>
      <c r="C833" s="313">
        <v>34</v>
      </c>
      <c r="D833" s="314">
        <v>-101.323529411764</v>
      </c>
      <c r="E833" s="315">
        <v>-0.12049246266307501</v>
      </c>
      <c r="F833" s="314">
        <v>-61</v>
      </c>
    </row>
    <row r="834" spans="2:6" x14ac:dyDescent="0.2">
      <c r="B834" s="324" t="s">
        <v>1055</v>
      </c>
      <c r="C834" s="313">
        <v>0</v>
      </c>
      <c r="D834" s="314">
        <v>0</v>
      </c>
      <c r="E834" s="315">
        <v>0</v>
      </c>
      <c r="F834" s="314">
        <v>0</v>
      </c>
    </row>
    <row r="835" spans="2:6" x14ac:dyDescent="0.2">
      <c r="B835" s="324" t="s">
        <v>1056</v>
      </c>
      <c r="C835" s="313">
        <v>20</v>
      </c>
      <c r="D835" s="314">
        <v>1399.15</v>
      </c>
      <c r="E835" s="315">
        <v>0.96267373056281802</v>
      </c>
      <c r="F835" s="314">
        <v>2711</v>
      </c>
    </row>
    <row r="836" spans="2:6" x14ac:dyDescent="0.2">
      <c r="B836" s="324" t="s">
        <v>1057</v>
      </c>
      <c r="C836" s="313">
        <v>479</v>
      </c>
      <c r="D836" s="314">
        <v>79.528183716075105</v>
      </c>
      <c r="E836" s="315">
        <v>0.10699810406572501</v>
      </c>
      <c r="F836" s="314">
        <v>211</v>
      </c>
    </row>
    <row r="837" spans="2:6" x14ac:dyDescent="0.2">
      <c r="B837" s="324" t="s">
        <v>1058</v>
      </c>
      <c r="C837" s="313">
        <v>0</v>
      </c>
      <c r="D837" s="314">
        <v>0</v>
      </c>
      <c r="E837" s="315">
        <v>0</v>
      </c>
      <c r="F837" s="314">
        <v>0</v>
      </c>
    </row>
    <row r="838" spans="2:6" x14ac:dyDescent="0.2">
      <c r="B838" s="324" t="s">
        <v>1059</v>
      </c>
      <c r="C838" s="313">
        <v>277</v>
      </c>
      <c r="D838" s="314">
        <v>26.714801444043299</v>
      </c>
      <c r="E838" s="315">
        <v>3.6866543113927598E-2</v>
      </c>
      <c r="F838" s="314">
        <v>63</v>
      </c>
    </row>
    <row r="839" spans="2:6" x14ac:dyDescent="0.2">
      <c r="B839" s="324" t="s">
        <v>1060</v>
      </c>
      <c r="C839" s="313">
        <v>342</v>
      </c>
      <c r="D839" s="314">
        <v>48.327485380116897</v>
      </c>
      <c r="E839" s="315">
        <v>7.9532276303442895E-2</v>
      </c>
      <c r="F839" s="314">
        <v>140</v>
      </c>
    </row>
    <row r="840" spans="2:6" x14ac:dyDescent="0.2">
      <c r="B840" s="324" t="s">
        <v>1061</v>
      </c>
      <c r="C840" s="313">
        <v>138</v>
      </c>
      <c r="D840" s="314">
        <v>390.898550724637</v>
      </c>
      <c r="E840" s="315">
        <v>0.25865474980341002</v>
      </c>
      <c r="F840" s="314">
        <v>1059</v>
      </c>
    </row>
    <row r="841" spans="2:6" x14ac:dyDescent="0.2">
      <c r="B841" s="324" t="s">
        <v>1062</v>
      </c>
      <c r="C841" s="313">
        <v>27</v>
      </c>
      <c r="D841" s="314">
        <v>105.925925925925</v>
      </c>
      <c r="E841" s="315">
        <v>0.17218543046357601</v>
      </c>
      <c r="F841" s="314">
        <v>465</v>
      </c>
    </row>
    <row r="842" spans="2:6" x14ac:dyDescent="0.2">
      <c r="B842" s="324" t="s">
        <v>1063</v>
      </c>
      <c r="C842" s="313">
        <v>452</v>
      </c>
      <c r="D842" s="314">
        <v>79.325221238937999</v>
      </c>
      <c r="E842" s="315">
        <v>6.8593521924865605E-2</v>
      </c>
      <c r="F842" s="314">
        <v>210</v>
      </c>
    </row>
    <row r="843" spans="2:6" x14ac:dyDescent="0.2">
      <c r="B843" s="324" t="s">
        <v>1064</v>
      </c>
      <c r="C843" s="313">
        <v>4</v>
      </c>
      <c r="D843" s="314">
        <v>165.75</v>
      </c>
      <c r="E843" s="315">
        <v>0.30909090909090903</v>
      </c>
      <c r="F843" s="314">
        <v>198</v>
      </c>
    </row>
    <row r="844" spans="2:6" x14ac:dyDescent="0.2">
      <c r="B844" s="324" t="s">
        <v>4945</v>
      </c>
      <c r="C844" s="313">
        <v>0</v>
      </c>
      <c r="D844" s="314">
        <v>0</v>
      </c>
      <c r="E844" s="315">
        <v>0</v>
      </c>
      <c r="F844" s="314">
        <v>0</v>
      </c>
    </row>
    <row r="845" spans="2:6" x14ac:dyDescent="0.2">
      <c r="B845" s="324" t="s">
        <v>1065</v>
      </c>
      <c r="C845" s="313">
        <v>283</v>
      </c>
      <c r="D845" s="314">
        <v>240.01413427561801</v>
      </c>
      <c r="E845" s="315">
        <v>0.30937968289538997</v>
      </c>
      <c r="F845" s="314">
        <v>747</v>
      </c>
    </row>
    <row r="846" spans="2:6" x14ac:dyDescent="0.2">
      <c r="B846" s="324" t="s">
        <v>1066</v>
      </c>
      <c r="C846" s="313">
        <v>172</v>
      </c>
      <c r="D846" s="314">
        <v>139.31976744185999</v>
      </c>
      <c r="E846" s="315">
        <v>0.208422847103233</v>
      </c>
      <c r="F846" s="314">
        <v>295</v>
      </c>
    </row>
    <row r="847" spans="2:6" x14ac:dyDescent="0.2">
      <c r="B847" s="324" t="s">
        <v>1067</v>
      </c>
      <c r="C847" s="313">
        <v>0</v>
      </c>
      <c r="D847" s="314">
        <v>0</v>
      </c>
      <c r="E847" s="315">
        <v>0</v>
      </c>
      <c r="F847" s="314">
        <v>0</v>
      </c>
    </row>
    <row r="848" spans="2:6" x14ac:dyDescent="0.2">
      <c r="B848" s="324" t="s">
        <v>1068</v>
      </c>
      <c r="C848" s="313">
        <v>248</v>
      </c>
      <c r="D848" s="314">
        <v>178.79838709677401</v>
      </c>
      <c r="E848" s="315">
        <v>0.20843282880511399</v>
      </c>
      <c r="F848" s="314">
        <v>407</v>
      </c>
    </row>
    <row r="849" spans="2:7" x14ac:dyDescent="0.2">
      <c r="B849" s="324" t="s">
        <v>1069</v>
      </c>
      <c r="C849" s="313">
        <v>72</v>
      </c>
      <c r="D849" s="314">
        <v>180.083333333333</v>
      </c>
      <c r="E849" s="315">
        <v>0.338299371200459</v>
      </c>
      <c r="F849" s="314">
        <v>375</v>
      </c>
    </row>
    <row r="850" spans="2:7" x14ac:dyDescent="0.2">
      <c r="B850" s="324" t="s">
        <v>1070</v>
      </c>
      <c r="C850" s="313">
        <v>220</v>
      </c>
      <c r="D850" s="314">
        <v>153.30909090909</v>
      </c>
      <c r="E850" s="315">
        <v>0.30258011267807799</v>
      </c>
      <c r="F850" s="314">
        <v>394</v>
      </c>
    </row>
    <row r="851" spans="2:7" x14ac:dyDescent="0.2">
      <c r="B851" s="324" t="s">
        <v>1071</v>
      </c>
      <c r="C851" s="313">
        <v>145</v>
      </c>
      <c r="D851" s="314">
        <v>133.23448275862</v>
      </c>
      <c r="E851" s="315">
        <v>0.27486270381014699</v>
      </c>
      <c r="F851" s="314">
        <v>266</v>
      </c>
    </row>
    <row r="852" spans="2:7" x14ac:dyDescent="0.2">
      <c r="B852" s="324" t="s">
        <v>1072</v>
      </c>
      <c r="C852" s="313">
        <v>0</v>
      </c>
      <c r="D852" s="314">
        <v>0</v>
      </c>
      <c r="E852" s="315">
        <v>0</v>
      </c>
      <c r="F852" s="314">
        <v>0</v>
      </c>
    </row>
    <row r="853" spans="2:7" x14ac:dyDescent="0.2">
      <c r="B853" s="324" t="s">
        <v>1073</v>
      </c>
      <c r="C853" s="313">
        <v>0</v>
      </c>
      <c r="D853" s="314">
        <v>0</v>
      </c>
      <c r="E853" s="315">
        <v>0</v>
      </c>
      <c r="F853" s="314">
        <v>0</v>
      </c>
    </row>
    <row r="854" spans="2:7" x14ac:dyDescent="0.2">
      <c r="B854" s="325" t="s">
        <v>1074</v>
      </c>
      <c r="C854" s="316">
        <v>173</v>
      </c>
      <c r="D854" s="317">
        <v>71.1156069364161</v>
      </c>
      <c r="E854" s="318">
        <v>0.10651948051948</v>
      </c>
      <c r="F854" s="317">
        <v>175</v>
      </c>
    </row>
    <row r="856" spans="2:7" x14ac:dyDescent="0.2">
      <c r="G856" s="13" t="s">
        <v>294</v>
      </c>
    </row>
    <row r="857" spans="2:7" x14ac:dyDescent="0.2">
      <c r="G857" s="13" t="s">
        <v>301</v>
      </c>
    </row>
    <row r="858" spans="2:7" x14ac:dyDescent="0.2">
      <c r="B858" s="272" t="s">
        <v>0</v>
      </c>
      <c r="C858" s="301"/>
      <c r="D858" s="302"/>
      <c r="E858" s="303"/>
      <c r="F858" s="303"/>
    </row>
    <row r="859" spans="2:7" x14ac:dyDescent="0.2">
      <c r="B859" s="272" t="s">
        <v>2642</v>
      </c>
      <c r="C859" s="301"/>
      <c r="D859" s="302"/>
      <c r="E859" s="303"/>
      <c r="F859" s="303"/>
    </row>
    <row r="860" spans="2:7" x14ac:dyDescent="0.2">
      <c r="B860" s="320" t="s">
        <v>289</v>
      </c>
      <c r="C860" s="301"/>
      <c r="D860" s="302"/>
      <c r="E860" s="303"/>
      <c r="F860" s="303"/>
    </row>
    <row r="861" spans="2:7" x14ac:dyDescent="0.2">
      <c r="B861" s="272"/>
      <c r="C861" s="84"/>
      <c r="D861" s="84"/>
      <c r="E861" s="84"/>
      <c r="F861" s="84"/>
    </row>
    <row r="862" spans="2:7" x14ac:dyDescent="0.2">
      <c r="B862" s="321"/>
      <c r="C862" s="191" t="s">
        <v>2661</v>
      </c>
      <c r="D862" s="304"/>
      <c r="E862" s="305"/>
      <c r="F862" s="306"/>
    </row>
    <row r="863" spans="2:7" ht="25.5" x14ac:dyDescent="0.2">
      <c r="B863" s="322" t="s">
        <v>295</v>
      </c>
      <c r="C863" s="307" t="s">
        <v>5089</v>
      </c>
      <c r="D863" s="308" t="s">
        <v>5090</v>
      </c>
      <c r="E863" s="309" t="s">
        <v>5091</v>
      </c>
      <c r="F863" s="308" t="s">
        <v>5092</v>
      </c>
    </row>
    <row r="864" spans="2:7" x14ac:dyDescent="0.2">
      <c r="B864" s="323" t="s">
        <v>1075</v>
      </c>
      <c r="C864" s="310">
        <v>380</v>
      </c>
      <c r="D864" s="311">
        <v>119.26052631578899</v>
      </c>
      <c r="E864" s="312">
        <v>0.14833641556061</v>
      </c>
      <c r="F864" s="311">
        <v>337</v>
      </c>
    </row>
    <row r="865" spans="2:6" x14ac:dyDescent="0.2">
      <c r="B865" s="324" t="s">
        <v>1076</v>
      </c>
      <c r="C865" s="313">
        <v>270</v>
      </c>
      <c r="D865" s="314">
        <v>52.718518518518501</v>
      </c>
      <c r="E865" s="315">
        <v>7.5076611478271896E-2</v>
      </c>
      <c r="F865" s="314">
        <v>238</v>
      </c>
    </row>
    <row r="866" spans="2:6" x14ac:dyDescent="0.2">
      <c r="B866" s="324" t="s">
        <v>1077</v>
      </c>
      <c r="C866" s="313">
        <v>198</v>
      </c>
      <c r="D866" s="314">
        <v>93.212121212121204</v>
      </c>
      <c r="E866" s="315">
        <v>0.11920863448756901</v>
      </c>
      <c r="F866" s="314">
        <v>238</v>
      </c>
    </row>
    <row r="867" spans="2:6" x14ac:dyDescent="0.2">
      <c r="B867" s="324" t="s">
        <v>1078</v>
      </c>
      <c r="C867" s="313">
        <v>286</v>
      </c>
      <c r="D867" s="314">
        <v>104.84965034965001</v>
      </c>
      <c r="E867" s="315">
        <v>0.13464051113735201</v>
      </c>
      <c r="F867" s="314">
        <v>555</v>
      </c>
    </row>
    <row r="868" spans="2:6" x14ac:dyDescent="0.2">
      <c r="B868" s="324" t="s">
        <v>1079</v>
      </c>
      <c r="C868" s="313">
        <v>324</v>
      </c>
      <c r="D868" s="314">
        <v>79.746913580246897</v>
      </c>
      <c r="E868" s="315">
        <v>0.107174707465893</v>
      </c>
      <c r="F868" s="314">
        <v>282</v>
      </c>
    </row>
    <row r="869" spans="2:6" x14ac:dyDescent="0.2">
      <c r="B869" s="324" t="s">
        <v>1080</v>
      </c>
      <c r="C869" s="313">
        <v>97</v>
      </c>
      <c r="D869" s="314">
        <v>-42.144329896907202</v>
      </c>
      <c r="E869" s="315">
        <v>-3.5290359896062599E-2</v>
      </c>
      <c r="F869" s="314">
        <v>59</v>
      </c>
    </row>
    <row r="870" spans="2:6" x14ac:dyDescent="0.2">
      <c r="B870" s="324" t="s">
        <v>1081</v>
      </c>
      <c r="C870" s="313">
        <v>345</v>
      </c>
      <c r="D870" s="314">
        <v>88.153623188405803</v>
      </c>
      <c r="E870" s="315">
        <v>0.12262465879355</v>
      </c>
      <c r="F870" s="314">
        <v>198</v>
      </c>
    </row>
    <row r="871" spans="2:6" x14ac:dyDescent="0.2">
      <c r="B871" s="324" t="s">
        <v>1082</v>
      </c>
      <c r="C871" s="313">
        <v>0</v>
      </c>
      <c r="D871" s="314">
        <v>0</v>
      </c>
      <c r="E871" s="315">
        <v>0</v>
      </c>
      <c r="F871" s="314">
        <v>0</v>
      </c>
    </row>
    <row r="872" spans="2:6" x14ac:dyDescent="0.2">
      <c r="B872" s="324" t="s">
        <v>1083</v>
      </c>
      <c r="C872" s="313">
        <v>0</v>
      </c>
      <c r="D872" s="314">
        <v>0</v>
      </c>
      <c r="E872" s="315">
        <v>0</v>
      </c>
      <c r="F872" s="314">
        <v>0</v>
      </c>
    </row>
    <row r="873" spans="2:6" x14ac:dyDescent="0.2">
      <c r="B873" s="324" t="s">
        <v>1084</v>
      </c>
      <c r="C873" s="313">
        <v>0</v>
      </c>
      <c r="D873" s="314">
        <v>0</v>
      </c>
      <c r="E873" s="315">
        <v>0</v>
      </c>
      <c r="F873" s="314">
        <v>0</v>
      </c>
    </row>
    <row r="874" spans="2:6" x14ac:dyDescent="0.2">
      <c r="B874" s="324" t="s">
        <v>1085</v>
      </c>
      <c r="C874" s="313">
        <v>0</v>
      </c>
      <c r="D874" s="314">
        <v>0</v>
      </c>
      <c r="E874" s="315">
        <v>0</v>
      </c>
      <c r="F874" s="314">
        <v>0</v>
      </c>
    </row>
    <row r="875" spans="2:6" x14ac:dyDescent="0.2">
      <c r="B875" s="324" t="s">
        <v>1086</v>
      </c>
      <c r="C875" s="313">
        <v>0</v>
      </c>
      <c r="D875" s="314">
        <v>0</v>
      </c>
      <c r="E875" s="315">
        <v>0</v>
      </c>
      <c r="F875" s="314">
        <v>0</v>
      </c>
    </row>
    <row r="876" spans="2:6" x14ac:dyDescent="0.2">
      <c r="B876" s="324" t="s">
        <v>1087</v>
      </c>
      <c r="C876" s="313">
        <v>0</v>
      </c>
      <c r="D876" s="314">
        <v>0</v>
      </c>
      <c r="E876" s="315">
        <v>0</v>
      </c>
      <c r="F876" s="314">
        <v>0</v>
      </c>
    </row>
    <row r="877" spans="2:6" x14ac:dyDescent="0.2">
      <c r="B877" s="324" t="s">
        <v>1088</v>
      </c>
      <c r="C877" s="313">
        <v>285</v>
      </c>
      <c r="D877" s="314">
        <v>-53.452631578947297</v>
      </c>
      <c r="E877" s="315">
        <v>-4.7161020490927803E-2</v>
      </c>
      <c r="F877" s="314">
        <v>-19</v>
      </c>
    </row>
    <row r="878" spans="2:6" x14ac:dyDescent="0.2">
      <c r="B878" s="324" t="s">
        <v>1089</v>
      </c>
      <c r="C878" s="313">
        <v>86</v>
      </c>
      <c r="D878" s="314">
        <v>101.290697674418</v>
      </c>
      <c r="E878" s="315">
        <v>8.4544086960741394E-2</v>
      </c>
      <c r="F878" s="314">
        <v>181</v>
      </c>
    </row>
    <row r="879" spans="2:6" x14ac:dyDescent="0.2">
      <c r="B879" s="324" t="s">
        <v>1090</v>
      </c>
      <c r="C879" s="313">
        <v>3</v>
      </c>
      <c r="D879" s="314">
        <v>162</v>
      </c>
      <c r="E879" s="315">
        <v>5.7870921648011303E-2</v>
      </c>
      <c r="F879" s="314">
        <v>189</v>
      </c>
    </row>
    <row r="880" spans="2:6" x14ac:dyDescent="0.2">
      <c r="B880" s="324" t="s">
        <v>1091</v>
      </c>
      <c r="C880" s="313">
        <v>4</v>
      </c>
      <c r="D880" s="314">
        <v>50.75</v>
      </c>
      <c r="E880" s="315">
        <v>3.3164515602025699E-2</v>
      </c>
      <c r="F880" s="314">
        <v>93</v>
      </c>
    </row>
    <row r="881" spans="2:6" x14ac:dyDescent="0.2">
      <c r="B881" s="324" t="s">
        <v>1092</v>
      </c>
      <c r="C881" s="313">
        <v>194</v>
      </c>
      <c r="D881" s="314">
        <v>52.448453608247398</v>
      </c>
      <c r="E881" s="315">
        <v>9.09741159640573E-2</v>
      </c>
      <c r="F881" s="314">
        <v>166</v>
      </c>
    </row>
    <row r="882" spans="2:6" x14ac:dyDescent="0.2">
      <c r="B882" s="324" t="s">
        <v>1093</v>
      </c>
      <c r="C882" s="313">
        <v>209</v>
      </c>
      <c r="D882" s="314">
        <v>131.23923444976</v>
      </c>
      <c r="E882" s="315">
        <v>0.17060063814304099</v>
      </c>
      <c r="F882" s="314">
        <v>446</v>
      </c>
    </row>
    <row r="883" spans="2:6" x14ac:dyDescent="0.2">
      <c r="B883" s="324" t="s">
        <v>1094</v>
      </c>
      <c r="C883" s="313">
        <v>281</v>
      </c>
      <c r="D883" s="314">
        <v>60.911032028469698</v>
      </c>
      <c r="E883" s="315">
        <v>9.1714803185047794E-2</v>
      </c>
      <c r="F883" s="314">
        <v>170</v>
      </c>
    </row>
    <row r="884" spans="2:6" x14ac:dyDescent="0.2">
      <c r="B884" s="324" t="s">
        <v>1095</v>
      </c>
      <c r="C884" s="313">
        <v>0</v>
      </c>
      <c r="D884" s="314">
        <v>0</v>
      </c>
      <c r="E884" s="315">
        <v>0</v>
      </c>
      <c r="F884" s="314">
        <v>0</v>
      </c>
    </row>
    <row r="885" spans="2:6" x14ac:dyDescent="0.2">
      <c r="B885" s="324" t="s">
        <v>1096</v>
      </c>
      <c r="C885" s="313">
        <v>2</v>
      </c>
      <c r="D885" s="314">
        <v>78.5</v>
      </c>
      <c r="E885" s="315">
        <v>0.13967971530249099</v>
      </c>
      <c r="F885" s="314">
        <v>110</v>
      </c>
    </row>
    <row r="886" spans="2:6" x14ac:dyDescent="0.2">
      <c r="B886" s="324" t="s">
        <v>1097</v>
      </c>
      <c r="C886" s="313">
        <v>92</v>
      </c>
      <c r="D886" s="314">
        <v>1000.78260869565</v>
      </c>
      <c r="E886" s="315">
        <v>0.62012204156956696</v>
      </c>
      <c r="F886" s="314">
        <v>3980</v>
      </c>
    </row>
    <row r="887" spans="2:6" x14ac:dyDescent="0.2">
      <c r="B887" s="324" t="s">
        <v>1098</v>
      </c>
      <c r="C887" s="313">
        <v>149</v>
      </c>
      <c r="D887" s="314">
        <v>92.664429530201303</v>
      </c>
      <c r="E887" s="315">
        <v>0.13436946493567101</v>
      </c>
      <c r="F887" s="314">
        <v>215</v>
      </c>
    </row>
    <row r="888" spans="2:6" x14ac:dyDescent="0.2">
      <c r="B888" s="324" t="s">
        <v>1099</v>
      </c>
      <c r="C888" s="313">
        <v>0</v>
      </c>
      <c r="D888" s="314">
        <v>0</v>
      </c>
      <c r="E888" s="315">
        <v>0</v>
      </c>
      <c r="F888" s="314">
        <v>0</v>
      </c>
    </row>
    <row r="889" spans="2:6" x14ac:dyDescent="0.2">
      <c r="B889" s="324" t="s">
        <v>1100</v>
      </c>
      <c r="C889" s="313">
        <v>347</v>
      </c>
      <c r="D889" s="314">
        <v>64.711815561959597</v>
      </c>
      <c r="E889" s="315">
        <v>0.105800037693177</v>
      </c>
      <c r="F889" s="314">
        <v>318</v>
      </c>
    </row>
    <row r="890" spans="2:6" x14ac:dyDescent="0.2">
      <c r="B890" s="324" t="s">
        <v>1101</v>
      </c>
      <c r="C890" s="313">
        <v>0</v>
      </c>
      <c r="D890" s="314">
        <v>0</v>
      </c>
      <c r="E890" s="315">
        <v>0</v>
      </c>
      <c r="F890" s="314">
        <v>0</v>
      </c>
    </row>
    <row r="891" spans="2:6" x14ac:dyDescent="0.2">
      <c r="B891" s="324" t="s">
        <v>1102</v>
      </c>
      <c r="C891" s="313">
        <v>146</v>
      </c>
      <c r="D891" s="314">
        <v>200.38356164383501</v>
      </c>
      <c r="E891" s="315">
        <v>0.2064381377101</v>
      </c>
      <c r="F891" s="314">
        <v>371</v>
      </c>
    </row>
    <row r="892" spans="2:6" x14ac:dyDescent="0.2">
      <c r="B892" s="324" t="s">
        <v>1103</v>
      </c>
      <c r="C892" s="313">
        <v>285</v>
      </c>
      <c r="D892" s="314">
        <v>116.357894736842</v>
      </c>
      <c r="E892" s="315">
        <v>0.150264396826331</v>
      </c>
      <c r="F892" s="314">
        <v>276</v>
      </c>
    </row>
    <row r="893" spans="2:6" x14ac:dyDescent="0.2">
      <c r="B893" s="324" t="s">
        <v>1104</v>
      </c>
      <c r="C893" s="313">
        <v>13</v>
      </c>
      <c r="D893" s="314">
        <v>1152.9230769230701</v>
      </c>
      <c r="E893" s="315">
        <v>0.31720634920634899</v>
      </c>
      <c r="F893" s="314">
        <v>5127</v>
      </c>
    </row>
    <row r="894" spans="2:6" x14ac:dyDescent="0.2">
      <c r="B894" s="324" t="s">
        <v>1105</v>
      </c>
      <c r="C894" s="313">
        <v>235</v>
      </c>
      <c r="D894" s="314">
        <v>-14.0510638297872</v>
      </c>
      <c r="E894" s="315">
        <v>-8.4568220584242404E-3</v>
      </c>
      <c r="F894" s="314">
        <v>-6</v>
      </c>
    </row>
    <row r="895" spans="2:6" x14ac:dyDescent="0.2">
      <c r="B895" s="324" t="s">
        <v>1106</v>
      </c>
      <c r="C895" s="313">
        <v>247</v>
      </c>
      <c r="D895" s="314">
        <v>5.8502024291497898</v>
      </c>
      <c r="E895" s="315">
        <v>5.3387619983595799E-3</v>
      </c>
      <c r="F895" s="314">
        <v>19</v>
      </c>
    </row>
    <row r="896" spans="2:6" x14ac:dyDescent="0.2">
      <c r="B896" s="324" t="s">
        <v>1107</v>
      </c>
      <c r="C896" s="313">
        <v>0</v>
      </c>
      <c r="D896" s="314">
        <v>0</v>
      </c>
      <c r="E896" s="315">
        <v>0</v>
      </c>
      <c r="F896" s="314">
        <v>0</v>
      </c>
    </row>
    <row r="897" spans="2:6" x14ac:dyDescent="0.2">
      <c r="B897" s="324" t="s">
        <v>1108</v>
      </c>
      <c r="C897" s="313">
        <v>18</v>
      </c>
      <c r="D897" s="314">
        <v>144.666666666666</v>
      </c>
      <c r="E897" s="315">
        <v>0.142062193126022</v>
      </c>
      <c r="F897" s="314">
        <v>370</v>
      </c>
    </row>
    <row r="898" spans="2:6" x14ac:dyDescent="0.2">
      <c r="B898" s="324" t="s">
        <v>1109</v>
      </c>
      <c r="C898" s="313">
        <v>125</v>
      </c>
      <c r="D898" s="314">
        <v>-67.528000000000006</v>
      </c>
      <c r="E898" s="315">
        <v>-6.1655442420346797E-2</v>
      </c>
      <c r="F898" s="314">
        <v>-28</v>
      </c>
    </row>
    <row r="899" spans="2:6" x14ac:dyDescent="0.2">
      <c r="B899" s="324" t="s">
        <v>1110</v>
      </c>
      <c r="C899" s="313">
        <v>211</v>
      </c>
      <c r="D899" s="314">
        <v>138.21327014217999</v>
      </c>
      <c r="E899" s="315">
        <v>0.16989903815344101</v>
      </c>
      <c r="F899" s="314">
        <v>384</v>
      </c>
    </row>
    <row r="900" spans="2:6" x14ac:dyDescent="0.2">
      <c r="B900" s="324" t="s">
        <v>1111</v>
      </c>
      <c r="C900" s="313">
        <v>0</v>
      </c>
      <c r="D900" s="314">
        <v>0</v>
      </c>
      <c r="E900" s="315">
        <v>0</v>
      </c>
      <c r="F900" s="314">
        <v>0</v>
      </c>
    </row>
    <row r="901" spans="2:6" x14ac:dyDescent="0.2">
      <c r="B901" s="324" t="s">
        <v>1112</v>
      </c>
      <c r="C901" s="313">
        <v>0</v>
      </c>
      <c r="D901" s="314">
        <v>0</v>
      </c>
      <c r="E901" s="315">
        <v>0</v>
      </c>
      <c r="F901" s="314">
        <v>0</v>
      </c>
    </row>
    <row r="902" spans="2:6" x14ac:dyDescent="0.2">
      <c r="B902" s="324" t="s">
        <v>1113</v>
      </c>
      <c r="C902" s="313">
        <v>68</v>
      </c>
      <c r="D902" s="314">
        <v>-65.617647058823493</v>
      </c>
      <c r="E902" s="315">
        <v>-6.9978984348044199E-2</v>
      </c>
      <c r="F902" s="314">
        <v>-29</v>
      </c>
    </row>
    <row r="903" spans="2:6" x14ac:dyDescent="0.2">
      <c r="B903" s="324" t="s">
        <v>1114</v>
      </c>
      <c r="C903" s="313">
        <v>183</v>
      </c>
      <c r="D903" s="314">
        <v>62.311475409836</v>
      </c>
      <c r="E903" s="315">
        <v>0.111858820298015</v>
      </c>
      <c r="F903" s="314">
        <v>172</v>
      </c>
    </row>
    <row r="904" spans="2:6" x14ac:dyDescent="0.2">
      <c r="B904" s="324" t="s">
        <v>1115</v>
      </c>
      <c r="C904" s="313">
        <v>175</v>
      </c>
      <c r="D904" s="314">
        <v>23.314285714285699</v>
      </c>
      <c r="E904" s="315">
        <v>2.5684446430932002E-2</v>
      </c>
      <c r="F904" s="314">
        <v>141</v>
      </c>
    </row>
    <row r="905" spans="2:6" x14ac:dyDescent="0.2">
      <c r="B905" s="324" t="s">
        <v>1116</v>
      </c>
      <c r="C905" s="313">
        <v>83</v>
      </c>
      <c r="D905" s="314">
        <v>105.590361445783</v>
      </c>
      <c r="E905" s="315">
        <v>0.13520935542596099</v>
      </c>
      <c r="F905" s="314">
        <v>247</v>
      </c>
    </row>
    <row r="906" spans="2:6" x14ac:dyDescent="0.2">
      <c r="B906" s="324" t="s">
        <v>1117</v>
      </c>
      <c r="C906" s="313">
        <v>202</v>
      </c>
      <c r="D906" s="314">
        <v>44.896039603960297</v>
      </c>
      <c r="E906" s="315">
        <v>7.7350186786755995E-2</v>
      </c>
      <c r="F906" s="314">
        <v>104</v>
      </c>
    </row>
    <row r="907" spans="2:6" x14ac:dyDescent="0.2">
      <c r="B907" s="324" t="s">
        <v>1118</v>
      </c>
      <c r="C907" s="313">
        <v>109</v>
      </c>
      <c r="D907" s="314">
        <v>41.110091743119199</v>
      </c>
      <c r="E907" s="315">
        <v>4.3145864024572302E-2</v>
      </c>
      <c r="F907" s="314">
        <v>116</v>
      </c>
    </row>
    <row r="908" spans="2:6" x14ac:dyDescent="0.2">
      <c r="B908" s="324" t="s">
        <v>1119</v>
      </c>
      <c r="C908" s="313">
        <v>0</v>
      </c>
      <c r="D908" s="314">
        <v>0</v>
      </c>
      <c r="E908" s="315">
        <v>0</v>
      </c>
      <c r="F908" s="314">
        <v>0</v>
      </c>
    </row>
    <row r="909" spans="2:6" x14ac:dyDescent="0.2">
      <c r="B909" s="324" t="s">
        <v>1120</v>
      </c>
      <c r="C909" s="313">
        <v>20</v>
      </c>
      <c r="D909" s="314">
        <v>1276.5</v>
      </c>
      <c r="E909" s="315">
        <v>0.53629947063271999</v>
      </c>
      <c r="F909" s="314">
        <v>3723</v>
      </c>
    </row>
    <row r="910" spans="2:6" x14ac:dyDescent="0.2">
      <c r="B910" s="324" t="s">
        <v>1121</v>
      </c>
      <c r="C910" s="313">
        <v>222</v>
      </c>
      <c r="D910" s="314">
        <v>10.409909909909899</v>
      </c>
      <c r="E910" s="315">
        <v>1.0251291946680801E-2</v>
      </c>
      <c r="F910" s="314">
        <v>23</v>
      </c>
    </row>
    <row r="911" spans="2:6" x14ac:dyDescent="0.2">
      <c r="B911" s="325" t="s">
        <v>1122</v>
      </c>
      <c r="C911" s="316">
        <v>385</v>
      </c>
      <c r="D911" s="317">
        <v>47.610389610389603</v>
      </c>
      <c r="E911" s="318">
        <v>3.6769794606695598E-2</v>
      </c>
      <c r="F911" s="317">
        <v>258</v>
      </c>
    </row>
    <row r="913" spans="2:7" x14ac:dyDescent="0.2">
      <c r="G913" s="13" t="s">
        <v>294</v>
      </c>
    </row>
    <row r="914" spans="2:7" x14ac:dyDescent="0.2">
      <c r="G914" s="13" t="s">
        <v>302</v>
      </c>
    </row>
    <row r="915" spans="2:7" x14ac:dyDescent="0.2">
      <c r="B915" s="272" t="s">
        <v>0</v>
      </c>
      <c r="C915" s="301"/>
      <c r="D915" s="302"/>
      <c r="E915" s="303"/>
      <c r="F915" s="303"/>
    </row>
    <row r="916" spans="2:7" x14ac:dyDescent="0.2">
      <c r="B916" s="272" t="s">
        <v>2642</v>
      </c>
      <c r="C916" s="301"/>
      <c r="D916" s="302"/>
      <c r="E916" s="303"/>
      <c r="F916" s="303"/>
    </row>
    <row r="917" spans="2:7" x14ac:dyDescent="0.2">
      <c r="B917" s="320" t="s">
        <v>289</v>
      </c>
      <c r="C917" s="301"/>
      <c r="D917" s="302"/>
      <c r="E917" s="303"/>
      <c r="F917" s="303"/>
    </row>
    <row r="918" spans="2:7" x14ac:dyDescent="0.2">
      <c r="B918" s="272"/>
      <c r="C918" s="84"/>
      <c r="D918" s="84"/>
      <c r="E918" s="84"/>
      <c r="F918" s="84"/>
    </row>
    <row r="919" spans="2:7" x14ac:dyDescent="0.2">
      <c r="B919" s="321"/>
      <c r="C919" s="191" t="s">
        <v>2661</v>
      </c>
      <c r="D919" s="304"/>
      <c r="E919" s="305"/>
      <c r="F919" s="306"/>
    </row>
    <row r="920" spans="2:7" ht="25.5" x14ac:dyDescent="0.2">
      <c r="B920" s="322" t="s">
        <v>295</v>
      </c>
      <c r="C920" s="307" t="s">
        <v>5089</v>
      </c>
      <c r="D920" s="308" t="s">
        <v>5090</v>
      </c>
      <c r="E920" s="309" t="s">
        <v>5091</v>
      </c>
      <c r="F920" s="308" t="s">
        <v>5092</v>
      </c>
    </row>
    <row r="921" spans="2:7" x14ac:dyDescent="0.2">
      <c r="B921" s="323" t="s">
        <v>1123</v>
      </c>
      <c r="C921" s="310">
        <v>0</v>
      </c>
      <c r="D921" s="311">
        <v>0</v>
      </c>
      <c r="E921" s="312">
        <v>0</v>
      </c>
      <c r="F921" s="311">
        <v>0</v>
      </c>
    </row>
    <row r="922" spans="2:7" x14ac:dyDescent="0.2">
      <c r="B922" s="324" t="s">
        <v>1124</v>
      </c>
      <c r="C922" s="313">
        <v>110</v>
      </c>
      <c r="D922" s="314">
        <v>1.1272727272727201</v>
      </c>
      <c r="E922" s="315">
        <v>9.4560484393713096E-4</v>
      </c>
      <c r="F922" s="314">
        <v>3</v>
      </c>
    </row>
    <row r="923" spans="2:7" x14ac:dyDescent="0.2">
      <c r="B923" s="324" t="s">
        <v>1125</v>
      </c>
      <c r="C923" s="313">
        <v>61</v>
      </c>
      <c r="D923" s="314">
        <v>23.360655737704899</v>
      </c>
      <c r="E923" s="315">
        <v>2.1766691615623099E-2</v>
      </c>
      <c r="F923" s="314">
        <v>46</v>
      </c>
    </row>
    <row r="924" spans="2:7" x14ac:dyDescent="0.2">
      <c r="B924" s="324" t="s">
        <v>1126</v>
      </c>
      <c r="C924" s="313">
        <v>163</v>
      </c>
      <c r="D924" s="314">
        <v>375.85889570552098</v>
      </c>
      <c r="E924" s="315">
        <v>0.37767777332552399</v>
      </c>
      <c r="F924" s="314">
        <v>1043</v>
      </c>
    </row>
    <row r="925" spans="2:7" x14ac:dyDescent="0.2">
      <c r="B925" s="324" t="s">
        <v>1127</v>
      </c>
      <c r="C925" s="313">
        <v>142</v>
      </c>
      <c r="D925" s="314">
        <v>787.58450704225299</v>
      </c>
      <c r="E925" s="315">
        <v>0.39961195437783997</v>
      </c>
      <c r="F925" s="314">
        <v>8959</v>
      </c>
    </row>
    <row r="926" spans="2:7" x14ac:dyDescent="0.2">
      <c r="B926" s="324" t="s">
        <v>1128</v>
      </c>
      <c r="C926" s="313">
        <v>167</v>
      </c>
      <c r="D926" s="314">
        <v>121.263473053892</v>
      </c>
      <c r="E926" s="315">
        <v>0.143207693939608</v>
      </c>
      <c r="F926" s="314">
        <v>470</v>
      </c>
    </row>
    <row r="927" spans="2:7" x14ac:dyDescent="0.2">
      <c r="B927" s="324" t="s">
        <v>1129</v>
      </c>
      <c r="C927" s="313">
        <v>0</v>
      </c>
      <c r="D927" s="314">
        <v>0</v>
      </c>
      <c r="E927" s="315">
        <v>0</v>
      </c>
      <c r="F927" s="314">
        <v>0</v>
      </c>
    </row>
    <row r="928" spans="2:7" x14ac:dyDescent="0.2">
      <c r="B928" s="324" t="s">
        <v>1130</v>
      </c>
      <c r="C928" s="313">
        <v>131</v>
      </c>
      <c r="D928" s="314">
        <v>113.534351145038</v>
      </c>
      <c r="E928" s="315">
        <v>0.13538878875598501</v>
      </c>
      <c r="F928" s="314">
        <v>276</v>
      </c>
    </row>
    <row r="929" spans="2:6" x14ac:dyDescent="0.2">
      <c r="B929" s="324" t="s">
        <v>1131</v>
      </c>
      <c r="C929" s="313">
        <v>0</v>
      </c>
      <c r="D929" s="314">
        <v>0</v>
      </c>
      <c r="E929" s="315">
        <v>0</v>
      </c>
      <c r="F929" s="314">
        <v>0</v>
      </c>
    </row>
    <row r="930" spans="2:6" x14ac:dyDescent="0.2">
      <c r="B930" s="324" t="s">
        <v>1132</v>
      </c>
      <c r="C930" s="313">
        <v>0</v>
      </c>
      <c r="D930" s="314">
        <v>0</v>
      </c>
      <c r="E930" s="315">
        <v>0</v>
      </c>
      <c r="F930" s="314">
        <v>0</v>
      </c>
    </row>
    <row r="931" spans="2:6" x14ac:dyDescent="0.2">
      <c r="B931" s="324" t="s">
        <v>1133</v>
      </c>
      <c r="C931" s="313">
        <v>47</v>
      </c>
      <c r="D931" s="314">
        <v>-3.4255319148936101</v>
      </c>
      <c r="E931" s="315">
        <v>-2.5673326848558698E-3</v>
      </c>
      <c r="F931" s="314">
        <v>-1</v>
      </c>
    </row>
    <row r="932" spans="2:6" x14ac:dyDescent="0.2">
      <c r="B932" s="324" t="s">
        <v>1134</v>
      </c>
      <c r="C932" s="313">
        <v>54</v>
      </c>
      <c r="D932" s="314">
        <v>96.1111111111111</v>
      </c>
      <c r="E932" s="315">
        <v>9.4611346069709695E-2</v>
      </c>
      <c r="F932" s="314">
        <v>212</v>
      </c>
    </row>
    <row r="933" spans="2:6" x14ac:dyDescent="0.2">
      <c r="B933" s="324" t="s">
        <v>1135</v>
      </c>
      <c r="C933" s="313">
        <v>167</v>
      </c>
      <c r="D933" s="314">
        <v>106.11976047904101</v>
      </c>
      <c r="E933" s="315">
        <v>0.113896065502127</v>
      </c>
      <c r="F933" s="314">
        <v>227</v>
      </c>
    </row>
    <row r="934" spans="2:6" x14ac:dyDescent="0.2">
      <c r="B934" s="324" t="s">
        <v>1136</v>
      </c>
      <c r="C934" s="313">
        <v>0</v>
      </c>
      <c r="D934" s="314">
        <v>0</v>
      </c>
      <c r="E934" s="315">
        <v>0</v>
      </c>
      <c r="F934" s="314">
        <v>0</v>
      </c>
    </row>
    <row r="935" spans="2:6" x14ac:dyDescent="0.2">
      <c r="B935" s="324" t="s">
        <v>1137</v>
      </c>
      <c r="C935" s="313">
        <v>0</v>
      </c>
      <c r="D935" s="314">
        <v>0</v>
      </c>
      <c r="E935" s="315">
        <v>0</v>
      </c>
      <c r="F935" s="314">
        <v>0</v>
      </c>
    </row>
    <row r="936" spans="2:6" x14ac:dyDescent="0.2">
      <c r="B936" s="324" t="s">
        <v>1138</v>
      </c>
      <c r="C936" s="313">
        <v>0</v>
      </c>
      <c r="D936" s="314">
        <v>0</v>
      </c>
      <c r="E936" s="315">
        <v>0</v>
      </c>
      <c r="F936" s="314">
        <v>0</v>
      </c>
    </row>
    <row r="937" spans="2:6" x14ac:dyDescent="0.2">
      <c r="B937" s="324" t="s">
        <v>1139</v>
      </c>
      <c r="C937" s="313">
        <v>364</v>
      </c>
      <c r="D937" s="314">
        <v>109.203296703296</v>
      </c>
      <c r="E937" s="315">
        <v>0.121947852337257</v>
      </c>
      <c r="F937" s="314">
        <v>314</v>
      </c>
    </row>
    <row r="938" spans="2:6" x14ac:dyDescent="0.2">
      <c r="B938" s="324" t="s">
        <v>1140</v>
      </c>
      <c r="C938" s="313">
        <v>0</v>
      </c>
      <c r="D938" s="314">
        <v>0</v>
      </c>
      <c r="E938" s="315">
        <v>0</v>
      </c>
      <c r="F938" s="314">
        <v>0</v>
      </c>
    </row>
    <row r="939" spans="2:6" x14ac:dyDescent="0.2">
      <c r="B939" s="324" t="s">
        <v>1141</v>
      </c>
      <c r="C939" s="313">
        <v>530</v>
      </c>
      <c r="D939" s="314">
        <v>139.01132075471699</v>
      </c>
      <c r="E939" s="315">
        <v>0.16497273816321201</v>
      </c>
      <c r="F939" s="314">
        <v>359</v>
      </c>
    </row>
    <row r="940" spans="2:6" x14ac:dyDescent="0.2">
      <c r="B940" s="324" t="s">
        <v>1142</v>
      </c>
      <c r="C940" s="313">
        <v>104</v>
      </c>
      <c r="D940" s="314">
        <v>87.259615384615302</v>
      </c>
      <c r="E940" s="315">
        <v>6.5332421439113095E-2</v>
      </c>
      <c r="F940" s="314">
        <v>301</v>
      </c>
    </row>
    <row r="941" spans="2:6" x14ac:dyDescent="0.2">
      <c r="B941" s="324" t="s">
        <v>1143</v>
      </c>
      <c r="C941" s="313">
        <v>291</v>
      </c>
      <c r="D941" s="314">
        <v>172.927835051546</v>
      </c>
      <c r="E941" s="315">
        <v>0.120273328919662</v>
      </c>
      <c r="F941" s="314">
        <v>1508</v>
      </c>
    </row>
    <row r="942" spans="2:6" x14ac:dyDescent="0.2">
      <c r="B942" s="324" t="s">
        <v>1144</v>
      </c>
      <c r="C942" s="313">
        <v>220</v>
      </c>
      <c r="D942" s="314">
        <v>102.122727272727</v>
      </c>
      <c r="E942" s="315">
        <v>0.118674596970145</v>
      </c>
      <c r="F942" s="314">
        <v>205</v>
      </c>
    </row>
    <row r="943" spans="2:6" x14ac:dyDescent="0.2">
      <c r="B943" s="324" t="s">
        <v>1145</v>
      </c>
      <c r="C943" s="313">
        <v>738</v>
      </c>
      <c r="D943" s="314">
        <v>57.014905149051401</v>
      </c>
      <c r="E943" s="315">
        <v>7.7396225929216397E-2</v>
      </c>
      <c r="F943" s="314">
        <v>368</v>
      </c>
    </row>
    <row r="944" spans="2:6" x14ac:dyDescent="0.2">
      <c r="B944" s="324" t="s">
        <v>1146</v>
      </c>
      <c r="C944" s="313">
        <v>216</v>
      </c>
      <c r="D944" s="314">
        <v>38.564814814814802</v>
      </c>
      <c r="E944" s="315">
        <v>2.4329550034756401E-2</v>
      </c>
      <c r="F944" s="314">
        <v>135</v>
      </c>
    </row>
    <row r="945" spans="2:6" x14ac:dyDescent="0.2">
      <c r="B945" s="324" t="s">
        <v>1147</v>
      </c>
      <c r="C945" s="313">
        <v>251</v>
      </c>
      <c r="D945" s="314">
        <v>145.08366533864501</v>
      </c>
      <c r="E945" s="315">
        <v>0.14002976247697599</v>
      </c>
      <c r="F945" s="314">
        <v>437</v>
      </c>
    </row>
    <row r="946" spans="2:6" x14ac:dyDescent="0.2">
      <c r="B946" s="324" t="s">
        <v>1148</v>
      </c>
      <c r="C946" s="313">
        <v>0</v>
      </c>
      <c r="D946" s="314">
        <v>0</v>
      </c>
      <c r="E946" s="315">
        <v>0</v>
      </c>
      <c r="F946" s="314">
        <v>0</v>
      </c>
    </row>
    <row r="947" spans="2:6" x14ac:dyDescent="0.2">
      <c r="B947" s="324" t="s">
        <v>1149</v>
      </c>
      <c r="C947" s="313">
        <v>468</v>
      </c>
      <c r="D947" s="314">
        <v>98.598290598290603</v>
      </c>
      <c r="E947" s="315">
        <v>0.10981306743137199</v>
      </c>
      <c r="F947" s="314">
        <v>386</v>
      </c>
    </row>
    <row r="948" spans="2:6" x14ac:dyDescent="0.2">
      <c r="B948" s="324" t="s">
        <v>1150</v>
      </c>
      <c r="C948" s="313">
        <v>431</v>
      </c>
      <c r="D948" s="314">
        <v>105.17633410672801</v>
      </c>
      <c r="E948" s="315">
        <v>0.13972247222872899</v>
      </c>
      <c r="F948" s="314">
        <v>249</v>
      </c>
    </row>
    <row r="949" spans="2:6" x14ac:dyDescent="0.2">
      <c r="B949" s="324" t="s">
        <v>1151</v>
      </c>
      <c r="C949" s="313">
        <v>333</v>
      </c>
      <c r="D949" s="314">
        <v>93.162162162162105</v>
      </c>
      <c r="E949" s="315">
        <v>0.103002453625156</v>
      </c>
      <c r="F949" s="314">
        <v>287</v>
      </c>
    </row>
    <row r="950" spans="2:6" x14ac:dyDescent="0.2">
      <c r="B950" s="324" t="s">
        <v>1152</v>
      </c>
      <c r="C950" s="313">
        <v>253</v>
      </c>
      <c r="D950" s="314">
        <v>107.584980237154</v>
      </c>
      <c r="E950" s="315">
        <v>0.117634093531615</v>
      </c>
      <c r="F950" s="314">
        <v>393</v>
      </c>
    </row>
    <row r="951" spans="2:6" x14ac:dyDescent="0.2">
      <c r="B951" s="324" t="s">
        <v>1153</v>
      </c>
      <c r="C951" s="313">
        <v>0</v>
      </c>
      <c r="D951" s="314">
        <v>0</v>
      </c>
      <c r="E951" s="315">
        <v>0</v>
      </c>
      <c r="F951" s="314">
        <v>0</v>
      </c>
    </row>
    <row r="952" spans="2:6" x14ac:dyDescent="0.2">
      <c r="B952" s="324" t="s">
        <v>1154</v>
      </c>
      <c r="C952" s="313">
        <v>358</v>
      </c>
      <c r="D952" s="314">
        <v>114.581005586592</v>
      </c>
      <c r="E952" s="315">
        <v>6.0529239813542801E-2</v>
      </c>
      <c r="F952" s="314">
        <v>915</v>
      </c>
    </row>
    <row r="953" spans="2:6" x14ac:dyDescent="0.2">
      <c r="B953" s="324" t="s">
        <v>1155</v>
      </c>
      <c r="C953" s="313">
        <v>0</v>
      </c>
      <c r="D953" s="314">
        <v>0</v>
      </c>
      <c r="E953" s="315">
        <v>0</v>
      </c>
      <c r="F953" s="314">
        <v>0</v>
      </c>
    </row>
    <row r="954" spans="2:6" x14ac:dyDescent="0.2">
      <c r="B954" s="324" t="s">
        <v>1156</v>
      </c>
      <c r="C954" s="313">
        <v>99</v>
      </c>
      <c r="D954" s="314">
        <v>170.59595959595899</v>
      </c>
      <c r="E954" s="315">
        <v>0.110286147135263</v>
      </c>
      <c r="F954" s="314">
        <v>857</v>
      </c>
    </row>
    <row r="955" spans="2:6" x14ac:dyDescent="0.2">
      <c r="B955" s="324" t="s">
        <v>1157</v>
      </c>
      <c r="C955" s="313">
        <v>103</v>
      </c>
      <c r="D955" s="314">
        <v>91.126213592233</v>
      </c>
      <c r="E955" s="315">
        <v>0.17581388378975699</v>
      </c>
      <c r="F955" s="314">
        <v>257</v>
      </c>
    </row>
    <row r="956" spans="2:6" x14ac:dyDescent="0.2">
      <c r="B956" s="324" t="s">
        <v>1158</v>
      </c>
      <c r="C956" s="313">
        <v>183</v>
      </c>
      <c r="D956" s="314">
        <v>-18.043715846994498</v>
      </c>
      <c r="E956" s="315">
        <v>-1.27213817069459E-2</v>
      </c>
      <c r="F956" s="314">
        <v>-8</v>
      </c>
    </row>
    <row r="957" spans="2:6" x14ac:dyDescent="0.2">
      <c r="B957" s="324" t="s">
        <v>1159</v>
      </c>
      <c r="C957" s="313">
        <v>88</v>
      </c>
      <c r="D957" s="314">
        <v>1197.1363636363601</v>
      </c>
      <c r="E957" s="315">
        <v>0.36220234206852903</v>
      </c>
      <c r="F957" s="314">
        <v>5545</v>
      </c>
    </row>
    <row r="958" spans="2:6" x14ac:dyDescent="0.2">
      <c r="B958" s="324" t="s">
        <v>1160</v>
      </c>
      <c r="C958" s="313">
        <v>0</v>
      </c>
      <c r="D958" s="314">
        <v>0</v>
      </c>
      <c r="E958" s="315">
        <v>0</v>
      </c>
      <c r="F958" s="314">
        <v>0</v>
      </c>
    </row>
    <row r="959" spans="2:6" x14ac:dyDescent="0.2">
      <c r="B959" s="324" t="s">
        <v>1161</v>
      </c>
      <c r="C959" s="313">
        <v>0</v>
      </c>
      <c r="D959" s="314">
        <v>0</v>
      </c>
      <c r="E959" s="315">
        <v>0</v>
      </c>
      <c r="F959" s="314">
        <v>0</v>
      </c>
    </row>
    <row r="960" spans="2:6" x14ac:dyDescent="0.2">
      <c r="B960" s="324" t="s">
        <v>1162</v>
      </c>
      <c r="C960" s="313">
        <v>193</v>
      </c>
      <c r="D960" s="314">
        <v>144.50777202072501</v>
      </c>
      <c r="E960" s="315">
        <v>8.5834664401542402E-2</v>
      </c>
      <c r="F960" s="314">
        <v>1278</v>
      </c>
    </row>
    <row r="961" spans="2:7" x14ac:dyDescent="0.2">
      <c r="B961" s="324" t="s">
        <v>1163</v>
      </c>
      <c r="C961" s="313">
        <v>69</v>
      </c>
      <c r="D961" s="314">
        <v>47.6086956521739</v>
      </c>
      <c r="E961" s="315">
        <v>3.3078239854999497E-2</v>
      </c>
      <c r="F961" s="314">
        <v>235</v>
      </c>
    </row>
    <row r="962" spans="2:7" x14ac:dyDescent="0.2">
      <c r="B962" s="324" t="s">
        <v>1164</v>
      </c>
      <c r="C962" s="313">
        <v>92</v>
      </c>
      <c r="D962" s="314">
        <v>111.04347826086899</v>
      </c>
      <c r="E962" s="315">
        <v>6.9055489086718103E-2</v>
      </c>
      <c r="F962" s="314">
        <v>382</v>
      </c>
    </row>
    <row r="963" spans="2:7" x14ac:dyDescent="0.2">
      <c r="B963" s="324" t="s">
        <v>1165</v>
      </c>
      <c r="C963" s="313">
        <v>310</v>
      </c>
      <c r="D963" s="314">
        <v>43.625806451612902</v>
      </c>
      <c r="E963" s="315">
        <v>3.1501418542139302E-2</v>
      </c>
      <c r="F963" s="314">
        <v>186</v>
      </c>
    </row>
    <row r="964" spans="2:7" x14ac:dyDescent="0.2">
      <c r="B964" s="324" t="s">
        <v>1166</v>
      </c>
      <c r="C964" s="313">
        <v>292</v>
      </c>
      <c r="D964" s="314">
        <v>64.030821917808197</v>
      </c>
      <c r="E964" s="315">
        <v>4.46761178587387E-2</v>
      </c>
      <c r="F964" s="314">
        <v>195</v>
      </c>
    </row>
    <row r="965" spans="2:7" x14ac:dyDescent="0.2">
      <c r="B965" s="324" t="s">
        <v>1167</v>
      </c>
      <c r="C965" s="313">
        <v>134</v>
      </c>
      <c r="D965" s="314">
        <v>-136.22388059701399</v>
      </c>
      <c r="E965" s="315">
        <v>-7.0356523414916106E-2</v>
      </c>
      <c r="F965" s="314">
        <v>107</v>
      </c>
    </row>
    <row r="966" spans="2:7" x14ac:dyDescent="0.2">
      <c r="B966" s="324" t="s">
        <v>1168</v>
      </c>
      <c r="C966" s="313">
        <v>0</v>
      </c>
      <c r="D966" s="314">
        <v>0</v>
      </c>
      <c r="E966" s="315">
        <v>0</v>
      </c>
      <c r="F966" s="314">
        <v>0</v>
      </c>
    </row>
    <row r="967" spans="2:7" x14ac:dyDescent="0.2">
      <c r="B967" s="324" t="s">
        <v>1169</v>
      </c>
      <c r="C967" s="313">
        <v>151</v>
      </c>
      <c r="D967" s="314">
        <v>73.072847682119203</v>
      </c>
      <c r="E967" s="315">
        <v>4.3850794433007698E-2</v>
      </c>
      <c r="F967" s="314">
        <v>379</v>
      </c>
    </row>
    <row r="968" spans="2:7" x14ac:dyDescent="0.2">
      <c r="B968" s="325" t="s">
        <v>1170</v>
      </c>
      <c r="C968" s="316">
        <v>6</v>
      </c>
      <c r="D968" s="317">
        <v>468.83333333333297</v>
      </c>
      <c r="E968" s="318">
        <v>0.35526648143470502</v>
      </c>
      <c r="F968" s="317">
        <v>820</v>
      </c>
    </row>
    <row r="970" spans="2:7" x14ac:dyDescent="0.2">
      <c r="G970" s="13" t="s">
        <v>294</v>
      </c>
    </row>
    <row r="971" spans="2:7" x14ac:dyDescent="0.2">
      <c r="G971" s="13" t="s">
        <v>303</v>
      </c>
    </row>
    <row r="972" spans="2:7" x14ac:dyDescent="0.2">
      <c r="B972" s="272" t="s">
        <v>0</v>
      </c>
      <c r="C972" s="301"/>
      <c r="D972" s="302"/>
      <c r="E972" s="303"/>
      <c r="F972" s="303"/>
    </row>
    <row r="973" spans="2:7" x14ac:dyDescent="0.2">
      <c r="B973" s="272" t="s">
        <v>2642</v>
      </c>
      <c r="C973" s="301"/>
      <c r="D973" s="302"/>
      <c r="E973" s="303"/>
      <c r="F973" s="303"/>
    </row>
    <row r="974" spans="2:7" x14ac:dyDescent="0.2">
      <c r="B974" s="320" t="s">
        <v>289</v>
      </c>
      <c r="C974" s="301"/>
      <c r="D974" s="302"/>
      <c r="E974" s="303"/>
      <c r="F974" s="303"/>
    </row>
    <row r="975" spans="2:7" x14ac:dyDescent="0.2">
      <c r="B975" s="272"/>
      <c r="C975" s="84"/>
      <c r="D975" s="84"/>
      <c r="E975" s="84"/>
      <c r="F975" s="84"/>
    </row>
    <row r="976" spans="2:7" x14ac:dyDescent="0.2">
      <c r="B976" s="321"/>
      <c r="C976" s="191" t="s">
        <v>2661</v>
      </c>
      <c r="D976" s="304"/>
      <c r="E976" s="305"/>
      <c r="F976" s="306"/>
    </row>
    <row r="977" spans="2:6" ht="25.5" x14ac:dyDescent="0.2">
      <c r="B977" s="322" t="s">
        <v>295</v>
      </c>
      <c r="C977" s="307" t="s">
        <v>5089</v>
      </c>
      <c r="D977" s="308" t="s">
        <v>5090</v>
      </c>
      <c r="E977" s="309" t="s">
        <v>5091</v>
      </c>
      <c r="F977" s="308" t="s">
        <v>5092</v>
      </c>
    </row>
    <row r="978" spans="2:6" x14ac:dyDescent="0.2">
      <c r="B978" s="323" t="s">
        <v>1171</v>
      </c>
      <c r="C978" s="310">
        <v>308</v>
      </c>
      <c r="D978" s="311">
        <v>66.733766233766204</v>
      </c>
      <c r="E978" s="312">
        <v>3.9423512171918099E-2</v>
      </c>
      <c r="F978" s="311">
        <v>471</v>
      </c>
    </row>
    <row r="979" spans="2:6" x14ac:dyDescent="0.2">
      <c r="B979" s="324" t="s">
        <v>1172</v>
      </c>
      <c r="C979" s="313">
        <v>0</v>
      </c>
      <c r="D979" s="314">
        <v>0</v>
      </c>
      <c r="E979" s="315">
        <v>0</v>
      </c>
      <c r="F979" s="314">
        <v>0</v>
      </c>
    </row>
    <row r="980" spans="2:6" x14ac:dyDescent="0.2">
      <c r="B980" s="324" t="s">
        <v>1173</v>
      </c>
      <c r="C980" s="313">
        <v>123</v>
      </c>
      <c r="D980" s="314">
        <v>176.252032520325</v>
      </c>
      <c r="E980" s="315">
        <v>7.11615158627254E-2</v>
      </c>
      <c r="F980" s="314">
        <v>1037</v>
      </c>
    </row>
    <row r="981" spans="2:6" x14ac:dyDescent="0.2">
      <c r="B981" s="324" t="s">
        <v>1174</v>
      </c>
      <c r="C981" s="313">
        <v>591</v>
      </c>
      <c r="D981" s="314">
        <v>99.287648054145507</v>
      </c>
      <c r="E981" s="315">
        <v>0.14569294712954101</v>
      </c>
      <c r="F981" s="314">
        <v>336</v>
      </c>
    </row>
    <row r="982" spans="2:6" x14ac:dyDescent="0.2">
      <c r="B982" s="324" t="s">
        <v>1175</v>
      </c>
      <c r="C982" s="313">
        <v>0</v>
      </c>
      <c r="D982" s="314">
        <v>0</v>
      </c>
      <c r="E982" s="315">
        <v>0</v>
      </c>
      <c r="F982" s="314">
        <v>0</v>
      </c>
    </row>
    <row r="983" spans="2:6" x14ac:dyDescent="0.2">
      <c r="B983" s="324" t="s">
        <v>1176</v>
      </c>
      <c r="C983" s="313">
        <v>0</v>
      </c>
      <c r="D983" s="314">
        <v>0</v>
      </c>
      <c r="E983" s="315">
        <v>0</v>
      </c>
      <c r="F983" s="314">
        <v>0</v>
      </c>
    </row>
    <row r="984" spans="2:6" x14ac:dyDescent="0.2">
      <c r="B984" s="324" t="s">
        <v>1177</v>
      </c>
      <c r="C984" s="313">
        <v>140</v>
      </c>
      <c r="D984" s="314">
        <v>120.964285714285</v>
      </c>
      <c r="E984" s="315">
        <v>8.6810094268534505E-2</v>
      </c>
      <c r="F984" s="314">
        <v>245</v>
      </c>
    </row>
    <row r="985" spans="2:6" x14ac:dyDescent="0.2">
      <c r="B985" s="324" t="s">
        <v>1178</v>
      </c>
      <c r="C985" s="313">
        <v>250</v>
      </c>
      <c r="D985" s="314">
        <v>155.548</v>
      </c>
      <c r="E985" s="315">
        <v>0.132172949529762</v>
      </c>
      <c r="F985" s="314">
        <v>399</v>
      </c>
    </row>
    <row r="986" spans="2:6" x14ac:dyDescent="0.2">
      <c r="B986" s="324" t="s">
        <v>1179</v>
      </c>
      <c r="C986" s="313">
        <v>266</v>
      </c>
      <c r="D986" s="314">
        <v>131.180451127819</v>
      </c>
      <c r="E986" s="315">
        <v>9.9227372126816593E-2</v>
      </c>
      <c r="F986" s="314">
        <v>407</v>
      </c>
    </row>
    <row r="987" spans="2:6" x14ac:dyDescent="0.2">
      <c r="B987" s="324" t="s">
        <v>1180</v>
      </c>
      <c r="C987" s="313">
        <v>0</v>
      </c>
      <c r="D987" s="314">
        <v>0</v>
      </c>
      <c r="E987" s="315">
        <v>0</v>
      </c>
      <c r="F987" s="314">
        <v>0</v>
      </c>
    </row>
    <row r="988" spans="2:6" x14ac:dyDescent="0.2">
      <c r="B988" s="324" t="s">
        <v>1181</v>
      </c>
      <c r="C988" s="313">
        <v>96</v>
      </c>
      <c r="D988" s="314">
        <v>171.645833333333</v>
      </c>
      <c r="E988" s="315">
        <v>0.110890529418494</v>
      </c>
      <c r="F988" s="314">
        <v>985</v>
      </c>
    </row>
    <row r="989" spans="2:6" x14ac:dyDescent="0.2">
      <c r="B989" s="324" t="s">
        <v>1182</v>
      </c>
      <c r="C989" s="313">
        <v>149</v>
      </c>
      <c r="D989" s="314">
        <v>77.281879194630804</v>
      </c>
      <c r="E989" s="315">
        <v>0.131130925944905</v>
      </c>
      <c r="F989" s="314">
        <v>209</v>
      </c>
    </row>
    <row r="990" spans="2:6" x14ac:dyDescent="0.2">
      <c r="B990" s="324" t="s">
        <v>1183</v>
      </c>
      <c r="C990" s="313">
        <v>268</v>
      </c>
      <c r="D990" s="314">
        <v>70.179104477611901</v>
      </c>
      <c r="E990" s="315">
        <v>0.12364085775516299</v>
      </c>
      <c r="F990" s="314">
        <v>189</v>
      </c>
    </row>
    <row r="991" spans="2:6" x14ac:dyDescent="0.2">
      <c r="B991" s="324" t="s">
        <v>1184</v>
      </c>
      <c r="C991" s="313">
        <v>204</v>
      </c>
      <c r="D991" s="314">
        <v>90.799019607843107</v>
      </c>
      <c r="E991" s="315">
        <v>0.143586921133005</v>
      </c>
      <c r="F991" s="314">
        <v>294</v>
      </c>
    </row>
    <row r="992" spans="2:6" x14ac:dyDescent="0.2">
      <c r="B992" s="324" t="s">
        <v>1185</v>
      </c>
      <c r="C992" s="313">
        <v>157</v>
      </c>
      <c r="D992" s="314">
        <v>373.64331210191</v>
      </c>
      <c r="E992" s="315">
        <v>0.31262890306489499</v>
      </c>
      <c r="F992" s="314">
        <v>8995</v>
      </c>
    </row>
    <row r="993" spans="2:6" x14ac:dyDescent="0.2">
      <c r="B993" s="324" t="s">
        <v>1186</v>
      </c>
      <c r="C993" s="313">
        <v>167</v>
      </c>
      <c r="D993" s="314">
        <v>89.119760479041901</v>
      </c>
      <c r="E993" s="315">
        <v>0.12725624823647</v>
      </c>
      <c r="F993" s="314">
        <v>201</v>
      </c>
    </row>
    <row r="994" spans="2:6" x14ac:dyDescent="0.2">
      <c r="B994" s="324" t="s">
        <v>1187</v>
      </c>
      <c r="C994" s="313">
        <v>195</v>
      </c>
      <c r="D994" s="314">
        <v>143.31794871794801</v>
      </c>
      <c r="E994" s="315">
        <v>0.25861287188266302</v>
      </c>
      <c r="F994" s="314">
        <v>308</v>
      </c>
    </row>
    <row r="995" spans="2:6" x14ac:dyDescent="0.2">
      <c r="B995" s="324" t="s">
        <v>1188</v>
      </c>
      <c r="C995" s="313">
        <v>417</v>
      </c>
      <c r="D995" s="314">
        <v>117.611510791366</v>
      </c>
      <c r="E995" s="315">
        <v>0.138259214884769</v>
      </c>
      <c r="F995" s="314">
        <v>316</v>
      </c>
    </row>
    <row r="996" spans="2:6" x14ac:dyDescent="0.2">
      <c r="B996" s="324" t="s">
        <v>1189</v>
      </c>
      <c r="C996" s="313">
        <v>0</v>
      </c>
      <c r="D996" s="314">
        <v>0</v>
      </c>
      <c r="E996" s="315">
        <v>0</v>
      </c>
      <c r="F996" s="314">
        <v>0</v>
      </c>
    </row>
    <row r="997" spans="2:6" x14ac:dyDescent="0.2">
      <c r="B997" s="324" t="s">
        <v>1190</v>
      </c>
      <c r="C997" s="313">
        <v>0</v>
      </c>
      <c r="D997" s="314">
        <v>0</v>
      </c>
      <c r="E997" s="315">
        <v>0</v>
      </c>
      <c r="F997" s="314">
        <v>0</v>
      </c>
    </row>
    <row r="998" spans="2:6" x14ac:dyDescent="0.2">
      <c r="B998" s="324" t="s">
        <v>1191</v>
      </c>
      <c r="C998" s="313">
        <v>0</v>
      </c>
      <c r="D998" s="314">
        <v>0</v>
      </c>
      <c r="E998" s="315">
        <v>0</v>
      </c>
      <c r="F998" s="314">
        <v>0</v>
      </c>
    </row>
    <row r="999" spans="2:6" x14ac:dyDescent="0.2">
      <c r="B999" s="324" t="s">
        <v>1192</v>
      </c>
      <c r="C999" s="313">
        <v>226</v>
      </c>
      <c r="D999" s="314">
        <v>130.96460176991101</v>
      </c>
      <c r="E999" s="315">
        <v>0.18179473005343599</v>
      </c>
      <c r="F999" s="314">
        <v>398</v>
      </c>
    </row>
    <row r="1000" spans="2:6" x14ac:dyDescent="0.2">
      <c r="B1000" s="324" t="s">
        <v>1193</v>
      </c>
      <c r="C1000" s="313">
        <v>80</v>
      </c>
      <c r="D1000" s="314">
        <v>251</v>
      </c>
      <c r="E1000" s="315">
        <v>0.23846281737643399</v>
      </c>
      <c r="F1000" s="314">
        <v>1147</v>
      </c>
    </row>
    <row r="1001" spans="2:6" x14ac:dyDescent="0.2">
      <c r="B1001" s="324" t="s">
        <v>1194</v>
      </c>
      <c r="C1001" s="313">
        <v>157</v>
      </c>
      <c r="D1001" s="314">
        <v>60.541401273885299</v>
      </c>
      <c r="E1001" s="315">
        <v>9.0191389829865104E-2</v>
      </c>
      <c r="F1001" s="314">
        <v>173</v>
      </c>
    </row>
    <row r="1002" spans="2:6" x14ac:dyDescent="0.2">
      <c r="B1002" s="324" t="s">
        <v>1195</v>
      </c>
      <c r="C1002" s="313">
        <v>92</v>
      </c>
      <c r="D1002" s="314">
        <v>59.239130434782602</v>
      </c>
      <c r="E1002" s="315">
        <v>8.5613748468377798E-2</v>
      </c>
      <c r="F1002" s="314">
        <v>118</v>
      </c>
    </row>
    <row r="1003" spans="2:6" x14ac:dyDescent="0.2">
      <c r="B1003" s="324" t="s">
        <v>1196</v>
      </c>
      <c r="C1003" s="313">
        <v>0</v>
      </c>
      <c r="D1003" s="314">
        <v>0</v>
      </c>
      <c r="E1003" s="315">
        <v>0</v>
      </c>
      <c r="F1003" s="314">
        <v>0</v>
      </c>
    </row>
    <row r="1004" spans="2:6" x14ac:dyDescent="0.2">
      <c r="B1004" s="324" t="s">
        <v>1197</v>
      </c>
      <c r="C1004" s="313">
        <v>267</v>
      </c>
      <c r="D1004" s="314">
        <v>75.104868913857601</v>
      </c>
      <c r="E1004" s="315">
        <v>0.108360622075241</v>
      </c>
      <c r="F1004" s="314">
        <v>146</v>
      </c>
    </row>
    <row r="1005" spans="2:6" x14ac:dyDescent="0.2">
      <c r="B1005" s="324" t="s">
        <v>1198</v>
      </c>
      <c r="C1005" s="313">
        <v>335</v>
      </c>
      <c r="D1005" s="314">
        <v>41.623880597014903</v>
      </c>
      <c r="E1005" s="315">
        <v>6.9195154751211893E-2</v>
      </c>
      <c r="F1005" s="314">
        <v>120</v>
      </c>
    </row>
    <row r="1006" spans="2:6" x14ac:dyDescent="0.2">
      <c r="B1006" s="324" t="s">
        <v>1199</v>
      </c>
      <c r="C1006" s="313">
        <v>101</v>
      </c>
      <c r="D1006" s="314">
        <v>74.386138613861306</v>
      </c>
      <c r="E1006" s="315">
        <v>9.5951468710089305E-2</v>
      </c>
      <c r="F1006" s="314">
        <v>149</v>
      </c>
    </row>
    <row r="1007" spans="2:6" x14ac:dyDescent="0.2">
      <c r="B1007" s="324" t="s">
        <v>1200</v>
      </c>
      <c r="C1007" s="313">
        <v>184</v>
      </c>
      <c r="D1007" s="314">
        <v>263.61956521739103</v>
      </c>
      <c r="E1007" s="315">
        <v>0.226165775326267</v>
      </c>
      <c r="F1007" s="314">
        <v>1552</v>
      </c>
    </row>
    <row r="1008" spans="2:6" x14ac:dyDescent="0.2">
      <c r="B1008" s="324" t="s">
        <v>1201</v>
      </c>
      <c r="C1008" s="313">
        <v>73</v>
      </c>
      <c r="D1008" s="314">
        <v>290.32876712328698</v>
      </c>
      <c r="E1008" s="315">
        <v>0.21369227666868301</v>
      </c>
      <c r="F1008" s="314">
        <v>601</v>
      </c>
    </row>
    <row r="1009" spans="2:6" x14ac:dyDescent="0.2">
      <c r="B1009" s="324" t="s">
        <v>1202</v>
      </c>
      <c r="C1009" s="313">
        <v>0</v>
      </c>
      <c r="D1009" s="314">
        <v>0</v>
      </c>
      <c r="E1009" s="315">
        <v>0</v>
      </c>
      <c r="F1009" s="314">
        <v>0</v>
      </c>
    </row>
    <row r="1010" spans="2:6" x14ac:dyDescent="0.2">
      <c r="B1010" s="324" t="s">
        <v>1203</v>
      </c>
      <c r="C1010" s="313">
        <v>0</v>
      </c>
      <c r="D1010" s="314">
        <v>0</v>
      </c>
      <c r="E1010" s="315">
        <v>0</v>
      </c>
      <c r="F1010" s="314">
        <v>0</v>
      </c>
    </row>
    <row r="1011" spans="2:6" x14ac:dyDescent="0.2">
      <c r="B1011" s="324" t="s">
        <v>1204</v>
      </c>
      <c r="C1011" s="313">
        <v>0</v>
      </c>
      <c r="D1011" s="314">
        <v>0</v>
      </c>
      <c r="E1011" s="315">
        <v>0</v>
      </c>
      <c r="F1011" s="314">
        <v>0</v>
      </c>
    </row>
    <row r="1012" spans="2:6" x14ac:dyDescent="0.2">
      <c r="B1012" s="324" t="s">
        <v>1205</v>
      </c>
      <c r="C1012" s="313">
        <v>0</v>
      </c>
      <c r="D1012" s="314">
        <v>0</v>
      </c>
      <c r="E1012" s="315">
        <v>0</v>
      </c>
      <c r="F1012" s="314">
        <v>0</v>
      </c>
    </row>
    <row r="1013" spans="2:6" x14ac:dyDescent="0.2">
      <c r="B1013" s="324" t="s">
        <v>1206</v>
      </c>
      <c r="C1013" s="313">
        <v>0</v>
      </c>
      <c r="D1013" s="314">
        <v>0</v>
      </c>
      <c r="E1013" s="315">
        <v>0</v>
      </c>
      <c r="F1013" s="314">
        <v>0</v>
      </c>
    </row>
    <row r="1014" spans="2:6" x14ac:dyDescent="0.2">
      <c r="B1014" s="324" t="s">
        <v>1207</v>
      </c>
      <c r="C1014" s="313">
        <v>0</v>
      </c>
      <c r="D1014" s="314">
        <v>0</v>
      </c>
      <c r="E1014" s="315">
        <v>0</v>
      </c>
      <c r="F1014" s="314">
        <v>0</v>
      </c>
    </row>
    <row r="1015" spans="2:6" x14ac:dyDescent="0.2">
      <c r="B1015" s="324" t="s">
        <v>1208</v>
      </c>
      <c r="C1015" s="313">
        <v>273</v>
      </c>
      <c r="D1015" s="314">
        <v>146.333333333333</v>
      </c>
      <c r="E1015" s="315">
        <v>0.16959377135894901</v>
      </c>
      <c r="F1015" s="314">
        <v>400</v>
      </c>
    </row>
    <row r="1016" spans="2:6" x14ac:dyDescent="0.2">
      <c r="B1016" s="324" t="s">
        <v>1209</v>
      </c>
      <c r="C1016" s="313">
        <v>0</v>
      </c>
      <c r="D1016" s="314">
        <v>0</v>
      </c>
      <c r="E1016" s="315">
        <v>0</v>
      </c>
      <c r="F1016" s="314">
        <v>0</v>
      </c>
    </row>
    <row r="1017" spans="2:6" x14ac:dyDescent="0.2">
      <c r="B1017" s="324" t="s">
        <v>1210</v>
      </c>
      <c r="C1017" s="313">
        <v>26</v>
      </c>
      <c r="D1017" s="314">
        <v>169.192307692307</v>
      </c>
      <c r="E1017" s="315">
        <v>0.16585604946650001</v>
      </c>
      <c r="F1017" s="314">
        <v>327</v>
      </c>
    </row>
    <row r="1018" spans="2:6" x14ac:dyDescent="0.2">
      <c r="B1018" s="324" t="s">
        <v>1211</v>
      </c>
      <c r="C1018" s="313">
        <v>0</v>
      </c>
      <c r="D1018" s="314">
        <v>0</v>
      </c>
      <c r="E1018" s="315">
        <v>0</v>
      </c>
      <c r="F1018" s="314">
        <v>0</v>
      </c>
    </row>
    <row r="1019" spans="2:6" x14ac:dyDescent="0.2">
      <c r="B1019" s="324" t="s">
        <v>1212</v>
      </c>
      <c r="C1019" s="313">
        <v>190</v>
      </c>
      <c r="D1019" s="314">
        <v>49.0684210526315</v>
      </c>
      <c r="E1019" s="315">
        <v>6.6826271763516798E-2</v>
      </c>
      <c r="F1019" s="314">
        <v>132</v>
      </c>
    </row>
    <row r="1020" spans="2:6" x14ac:dyDescent="0.2">
      <c r="B1020" s="324" t="s">
        <v>1213</v>
      </c>
      <c r="C1020" s="313">
        <v>179</v>
      </c>
      <c r="D1020" s="314">
        <v>31.430167597765301</v>
      </c>
      <c r="E1020" s="315">
        <v>4.9124216335155201E-2</v>
      </c>
      <c r="F1020" s="314">
        <v>80</v>
      </c>
    </row>
    <row r="1021" spans="2:6" x14ac:dyDescent="0.2">
      <c r="B1021" s="324" t="s">
        <v>1214</v>
      </c>
      <c r="C1021" s="313">
        <v>349</v>
      </c>
      <c r="D1021" s="314">
        <v>90.613180515759296</v>
      </c>
      <c r="E1021" s="315">
        <v>0.123602707815455</v>
      </c>
      <c r="F1021" s="314">
        <v>280</v>
      </c>
    </row>
    <row r="1022" spans="2:6" x14ac:dyDescent="0.2">
      <c r="B1022" s="324" t="s">
        <v>1215</v>
      </c>
      <c r="C1022" s="313">
        <v>92</v>
      </c>
      <c r="D1022" s="314">
        <v>64.423913043478194</v>
      </c>
      <c r="E1022" s="315">
        <v>7.4165373642324395E-2</v>
      </c>
      <c r="F1022" s="314">
        <v>323</v>
      </c>
    </row>
    <row r="1023" spans="2:6" x14ac:dyDescent="0.2">
      <c r="B1023" s="324" t="s">
        <v>1216</v>
      </c>
      <c r="C1023" s="313">
        <v>0</v>
      </c>
      <c r="D1023" s="314">
        <v>0</v>
      </c>
      <c r="E1023" s="315">
        <v>0</v>
      </c>
      <c r="F1023" s="314">
        <v>0</v>
      </c>
    </row>
    <row r="1024" spans="2:6" x14ac:dyDescent="0.2">
      <c r="B1024" s="324" t="s">
        <v>1217</v>
      </c>
      <c r="C1024" s="313">
        <v>0</v>
      </c>
      <c r="D1024" s="314">
        <v>0</v>
      </c>
      <c r="E1024" s="315">
        <v>0</v>
      </c>
      <c r="F1024" s="314">
        <v>0</v>
      </c>
    </row>
    <row r="1025" spans="2:7" x14ac:dyDescent="0.2">
      <c r="B1025" s="325" t="s">
        <v>1218</v>
      </c>
      <c r="C1025" s="316">
        <v>0</v>
      </c>
      <c r="D1025" s="317">
        <v>0</v>
      </c>
      <c r="E1025" s="318">
        <v>0</v>
      </c>
      <c r="F1025" s="317">
        <v>0</v>
      </c>
    </row>
    <row r="1027" spans="2:7" x14ac:dyDescent="0.2">
      <c r="G1027" s="13" t="s">
        <v>294</v>
      </c>
    </row>
    <row r="1028" spans="2:7" x14ac:dyDescent="0.2">
      <c r="G1028" s="13" t="s">
        <v>304</v>
      </c>
    </row>
    <row r="1029" spans="2:7" x14ac:dyDescent="0.2">
      <c r="B1029" s="272" t="s">
        <v>0</v>
      </c>
      <c r="C1029" s="301"/>
      <c r="D1029" s="302"/>
      <c r="E1029" s="303"/>
      <c r="F1029" s="303"/>
    </row>
    <row r="1030" spans="2:7" x14ac:dyDescent="0.2">
      <c r="B1030" s="272" t="s">
        <v>2642</v>
      </c>
      <c r="C1030" s="301"/>
      <c r="D1030" s="302"/>
      <c r="E1030" s="303"/>
      <c r="F1030" s="303"/>
    </row>
    <row r="1031" spans="2:7" x14ac:dyDescent="0.2">
      <c r="B1031" s="320" t="s">
        <v>289</v>
      </c>
      <c r="C1031" s="301"/>
      <c r="D1031" s="302"/>
      <c r="E1031" s="303"/>
      <c r="F1031" s="303"/>
    </row>
    <row r="1032" spans="2:7" x14ac:dyDescent="0.2">
      <c r="B1032" s="272"/>
      <c r="C1032" s="84"/>
      <c r="D1032" s="84"/>
      <c r="E1032" s="84"/>
      <c r="F1032" s="84"/>
    </row>
    <row r="1033" spans="2:7" x14ac:dyDescent="0.2">
      <c r="B1033" s="321"/>
      <c r="C1033" s="191" t="s">
        <v>2661</v>
      </c>
      <c r="D1033" s="304"/>
      <c r="E1033" s="305"/>
      <c r="F1033" s="306"/>
    </row>
    <row r="1034" spans="2:7" ht="25.5" x14ac:dyDescent="0.2">
      <c r="B1034" s="322" t="s">
        <v>295</v>
      </c>
      <c r="C1034" s="307" t="s">
        <v>5089</v>
      </c>
      <c r="D1034" s="308" t="s">
        <v>5090</v>
      </c>
      <c r="E1034" s="309" t="s">
        <v>5091</v>
      </c>
      <c r="F1034" s="308" t="s">
        <v>5092</v>
      </c>
    </row>
    <row r="1035" spans="2:7" x14ac:dyDescent="0.2">
      <c r="B1035" s="323" t="s">
        <v>1219</v>
      </c>
      <c r="C1035" s="310">
        <v>242</v>
      </c>
      <c r="D1035" s="311">
        <v>56.198347107438003</v>
      </c>
      <c r="E1035" s="312">
        <v>8.4950091821054993E-2</v>
      </c>
      <c r="F1035" s="311">
        <v>124</v>
      </c>
    </row>
    <row r="1036" spans="2:7" x14ac:dyDescent="0.2">
      <c r="B1036" s="324" t="s">
        <v>1220</v>
      </c>
      <c r="C1036" s="313">
        <v>185</v>
      </c>
      <c r="D1036" s="314">
        <v>64.1729729729729</v>
      </c>
      <c r="E1036" s="315">
        <v>0.103085980237222</v>
      </c>
      <c r="F1036" s="314">
        <v>153</v>
      </c>
    </row>
    <row r="1037" spans="2:7" x14ac:dyDescent="0.2">
      <c r="B1037" s="324" t="s">
        <v>1221</v>
      </c>
      <c r="C1037" s="313">
        <v>0</v>
      </c>
      <c r="D1037" s="314">
        <v>0</v>
      </c>
      <c r="E1037" s="315">
        <v>0</v>
      </c>
      <c r="F1037" s="314">
        <v>0</v>
      </c>
    </row>
    <row r="1038" spans="2:7" x14ac:dyDescent="0.2">
      <c r="B1038" s="324" t="s">
        <v>1222</v>
      </c>
      <c r="C1038" s="313">
        <v>183</v>
      </c>
      <c r="D1038" s="314">
        <v>65.612021857923494</v>
      </c>
      <c r="E1038" s="315">
        <v>0.108019360178487</v>
      </c>
      <c r="F1038" s="314">
        <v>129</v>
      </c>
    </row>
    <row r="1039" spans="2:7" x14ac:dyDescent="0.2">
      <c r="B1039" s="324" t="s">
        <v>1223</v>
      </c>
      <c r="C1039" s="313">
        <v>103</v>
      </c>
      <c r="D1039" s="314">
        <v>91.097087378640694</v>
      </c>
      <c r="E1039" s="315">
        <v>0.152658466744761</v>
      </c>
      <c r="F1039" s="314">
        <v>262</v>
      </c>
    </row>
    <row r="1040" spans="2:7" x14ac:dyDescent="0.2">
      <c r="B1040" s="324" t="s">
        <v>1224</v>
      </c>
      <c r="C1040" s="313">
        <v>103</v>
      </c>
      <c r="D1040" s="314">
        <v>109.640776699029</v>
      </c>
      <c r="E1040" s="315">
        <v>0.15483437534276601</v>
      </c>
      <c r="F1040" s="314">
        <v>204</v>
      </c>
    </row>
    <row r="1041" spans="2:6" x14ac:dyDescent="0.2">
      <c r="B1041" s="324" t="s">
        <v>1225</v>
      </c>
      <c r="C1041" s="313">
        <v>0</v>
      </c>
      <c r="D1041" s="314">
        <v>0</v>
      </c>
      <c r="E1041" s="315">
        <v>0</v>
      </c>
      <c r="F1041" s="314">
        <v>0</v>
      </c>
    </row>
    <row r="1042" spans="2:6" x14ac:dyDescent="0.2">
      <c r="B1042" s="324" t="s">
        <v>1226</v>
      </c>
      <c r="C1042" s="313">
        <v>0</v>
      </c>
      <c r="D1042" s="314">
        <v>0</v>
      </c>
      <c r="E1042" s="315">
        <v>0</v>
      </c>
      <c r="F1042" s="314">
        <v>0</v>
      </c>
    </row>
    <row r="1043" spans="2:6" x14ac:dyDescent="0.2">
      <c r="B1043" s="324" t="s">
        <v>1227</v>
      </c>
      <c r="C1043" s="313">
        <v>177</v>
      </c>
      <c r="D1043" s="314">
        <v>48.180790960451901</v>
      </c>
      <c r="E1043" s="315">
        <v>5.0038138825324097E-2</v>
      </c>
      <c r="F1043" s="314">
        <v>147</v>
      </c>
    </row>
    <row r="1044" spans="2:6" x14ac:dyDescent="0.2">
      <c r="B1044" s="324" t="s">
        <v>1228</v>
      </c>
      <c r="C1044" s="313">
        <v>35</v>
      </c>
      <c r="D1044" s="314">
        <v>128.48571428571401</v>
      </c>
      <c r="E1044" s="315">
        <v>0.102388379135265</v>
      </c>
      <c r="F1044" s="314">
        <v>463</v>
      </c>
    </row>
    <row r="1045" spans="2:6" x14ac:dyDescent="0.2">
      <c r="B1045" s="324" t="s">
        <v>1229</v>
      </c>
      <c r="C1045" s="313">
        <v>0</v>
      </c>
      <c r="D1045" s="314">
        <v>0</v>
      </c>
      <c r="E1045" s="315">
        <v>0</v>
      </c>
      <c r="F1045" s="314">
        <v>0</v>
      </c>
    </row>
    <row r="1046" spans="2:6" x14ac:dyDescent="0.2">
      <c r="B1046" s="324" t="s">
        <v>1230</v>
      </c>
      <c r="C1046" s="313">
        <v>125</v>
      </c>
      <c r="D1046" s="314">
        <v>105.432</v>
      </c>
      <c r="E1046" s="315">
        <v>0.132264830742365</v>
      </c>
      <c r="F1046" s="314">
        <v>244</v>
      </c>
    </row>
    <row r="1047" spans="2:6" x14ac:dyDescent="0.2">
      <c r="B1047" s="324" t="s">
        <v>1231</v>
      </c>
      <c r="C1047" s="313">
        <v>312</v>
      </c>
      <c r="D1047" s="314">
        <v>118.224358974358</v>
      </c>
      <c r="E1047" s="315">
        <v>0.17668585880842599</v>
      </c>
      <c r="F1047" s="314">
        <v>280</v>
      </c>
    </row>
    <row r="1048" spans="2:6" x14ac:dyDescent="0.2">
      <c r="B1048" s="324" t="s">
        <v>1232</v>
      </c>
      <c r="C1048" s="313">
        <v>349</v>
      </c>
      <c r="D1048" s="314">
        <v>169.99140401146099</v>
      </c>
      <c r="E1048" s="315">
        <v>0.20199519926456799</v>
      </c>
      <c r="F1048" s="314">
        <v>459</v>
      </c>
    </row>
    <row r="1049" spans="2:6" x14ac:dyDescent="0.2">
      <c r="B1049" s="324" t="s">
        <v>1233</v>
      </c>
      <c r="C1049" s="313">
        <v>178</v>
      </c>
      <c r="D1049" s="314">
        <v>143.23033707865099</v>
      </c>
      <c r="E1049" s="315">
        <v>0.20615347295221101</v>
      </c>
      <c r="F1049" s="314">
        <v>563</v>
      </c>
    </row>
    <row r="1050" spans="2:6" x14ac:dyDescent="0.2">
      <c r="B1050" s="324" t="s">
        <v>1234</v>
      </c>
      <c r="C1050" s="313">
        <v>219</v>
      </c>
      <c r="D1050" s="314">
        <v>483.55707762557</v>
      </c>
      <c r="E1050" s="315">
        <v>0.47612603296495698</v>
      </c>
      <c r="F1050" s="314">
        <v>3731</v>
      </c>
    </row>
    <row r="1051" spans="2:6" x14ac:dyDescent="0.2">
      <c r="B1051" s="324" t="s">
        <v>1235</v>
      </c>
      <c r="C1051" s="313">
        <v>246</v>
      </c>
      <c r="D1051" s="314">
        <v>114.40243902439001</v>
      </c>
      <c r="E1051" s="315">
        <v>0.13935075609780201</v>
      </c>
      <c r="F1051" s="314">
        <v>270</v>
      </c>
    </row>
    <row r="1052" spans="2:6" x14ac:dyDescent="0.2">
      <c r="B1052" s="324" t="s">
        <v>1236</v>
      </c>
      <c r="C1052" s="313">
        <v>0</v>
      </c>
      <c r="D1052" s="314">
        <v>0</v>
      </c>
      <c r="E1052" s="315">
        <v>0</v>
      </c>
      <c r="F1052" s="314">
        <v>0</v>
      </c>
    </row>
    <row r="1053" spans="2:6" x14ac:dyDescent="0.2">
      <c r="B1053" s="324" t="s">
        <v>1237</v>
      </c>
      <c r="C1053" s="313">
        <v>50</v>
      </c>
      <c r="D1053" s="314">
        <v>335.78</v>
      </c>
      <c r="E1053" s="315">
        <v>0.36386294185214801</v>
      </c>
      <c r="F1053" s="314">
        <v>652</v>
      </c>
    </row>
    <row r="1054" spans="2:6" x14ac:dyDescent="0.2">
      <c r="B1054" s="324" t="s">
        <v>1238</v>
      </c>
      <c r="C1054" s="313">
        <v>238</v>
      </c>
      <c r="D1054" s="314">
        <v>151.20588235294099</v>
      </c>
      <c r="E1054" s="315">
        <v>0.19429012595627901</v>
      </c>
      <c r="F1054" s="314">
        <v>594</v>
      </c>
    </row>
    <row r="1055" spans="2:6" x14ac:dyDescent="0.2">
      <c r="B1055" s="324" t="s">
        <v>1239</v>
      </c>
      <c r="C1055" s="313">
        <v>310</v>
      </c>
      <c r="D1055" s="314">
        <v>87.564516129032199</v>
      </c>
      <c r="E1055" s="315">
        <v>7.2103252814271296E-2</v>
      </c>
      <c r="F1055" s="314">
        <v>232</v>
      </c>
    </row>
    <row r="1056" spans="2:6" x14ac:dyDescent="0.2">
      <c r="B1056" s="324" t="s">
        <v>1240</v>
      </c>
      <c r="C1056" s="313">
        <v>111</v>
      </c>
      <c r="D1056" s="314">
        <v>120.315315315315</v>
      </c>
      <c r="E1056" s="315">
        <v>0.109490547165789</v>
      </c>
      <c r="F1056" s="314">
        <v>547</v>
      </c>
    </row>
    <row r="1057" spans="2:6" x14ac:dyDescent="0.2">
      <c r="B1057" s="324" t="s">
        <v>1241</v>
      </c>
      <c r="C1057" s="313">
        <v>331</v>
      </c>
      <c r="D1057" s="314">
        <v>101.069486404833</v>
      </c>
      <c r="E1057" s="315">
        <v>7.1204781324229305E-2</v>
      </c>
      <c r="F1057" s="314">
        <v>295</v>
      </c>
    </row>
    <row r="1058" spans="2:6" x14ac:dyDescent="0.2">
      <c r="B1058" s="324" t="s">
        <v>1242</v>
      </c>
      <c r="C1058" s="313">
        <v>117</v>
      </c>
      <c r="D1058" s="314">
        <v>-91.435897435897402</v>
      </c>
      <c r="E1058" s="315">
        <v>-4.7076736224179898E-2</v>
      </c>
      <c r="F1058" s="314">
        <v>-41</v>
      </c>
    </row>
    <row r="1059" spans="2:6" x14ac:dyDescent="0.2">
      <c r="B1059" s="324" t="s">
        <v>1243</v>
      </c>
      <c r="C1059" s="313">
        <v>0</v>
      </c>
      <c r="D1059" s="314">
        <v>0</v>
      </c>
      <c r="E1059" s="315">
        <v>0</v>
      </c>
      <c r="F1059" s="314">
        <v>0</v>
      </c>
    </row>
    <row r="1060" spans="2:6" x14ac:dyDescent="0.2">
      <c r="B1060" s="324" t="s">
        <v>1244</v>
      </c>
      <c r="C1060" s="313">
        <v>265</v>
      </c>
      <c r="D1060" s="314">
        <v>97.803773584905599</v>
      </c>
      <c r="E1060" s="315">
        <v>9.7639076727180807E-2</v>
      </c>
      <c r="F1060" s="314">
        <v>360</v>
      </c>
    </row>
    <row r="1061" spans="2:6" x14ac:dyDescent="0.2">
      <c r="B1061" s="324" t="s">
        <v>1245</v>
      </c>
      <c r="C1061" s="313">
        <v>91</v>
      </c>
      <c r="D1061" s="314">
        <v>36.615384615384599</v>
      </c>
      <c r="E1061" s="315">
        <v>2.3286857462347401E-2</v>
      </c>
      <c r="F1061" s="314">
        <v>114</v>
      </c>
    </row>
    <row r="1062" spans="2:6" x14ac:dyDescent="0.2">
      <c r="B1062" s="324" t="s">
        <v>1246</v>
      </c>
      <c r="C1062" s="313">
        <v>593</v>
      </c>
      <c r="D1062" s="314">
        <v>194.88026981450199</v>
      </c>
      <c r="E1062" s="315">
        <v>0.204023840797706</v>
      </c>
      <c r="F1062" s="314">
        <v>752</v>
      </c>
    </row>
    <row r="1063" spans="2:6" x14ac:dyDescent="0.2">
      <c r="B1063" s="324" t="s">
        <v>1247</v>
      </c>
      <c r="C1063" s="313">
        <v>0</v>
      </c>
      <c r="D1063" s="314">
        <v>0</v>
      </c>
      <c r="E1063" s="315">
        <v>0</v>
      </c>
      <c r="F1063" s="314">
        <v>0</v>
      </c>
    </row>
    <row r="1064" spans="2:6" x14ac:dyDescent="0.2">
      <c r="B1064" s="324" t="s">
        <v>1248</v>
      </c>
      <c r="C1064" s="313">
        <v>458</v>
      </c>
      <c r="D1064" s="314">
        <v>170.971615720524</v>
      </c>
      <c r="E1064" s="315">
        <v>0.17022382024816701</v>
      </c>
      <c r="F1064" s="314">
        <v>595</v>
      </c>
    </row>
    <row r="1065" spans="2:6" x14ac:dyDescent="0.2">
      <c r="B1065" s="324" t="s">
        <v>1249</v>
      </c>
      <c r="C1065" s="313">
        <v>270</v>
      </c>
      <c r="D1065" s="314">
        <v>-11.5888888888888</v>
      </c>
      <c r="E1065" s="315">
        <v>-1.13278860043226E-2</v>
      </c>
      <c r="F1065" s="314">
        <v>-3</v>
      </c>
    </row>
    <row r="1066" spans="2:6" x14ac:dyDescent="0.2">
      <c r="B1066" s="324" t="s">
        <v>1250</v>
      </c>
      <c r="C1066" s="313">
        <v>0</v>
      </c>
      <c r="D1066" s="314">
        <v>0</v>
      </c>
      <c r="E1066" s="315">
        <v>0</v>
      </c>
      <c r="F1066" s="314">
        <v>0</v>
      </c>
    </row>
    <row r="1067" spans="2:6" x14ac:dyDescent="0.2">
      <c r="B1067" s="324" t="s">
        <v>1251</v>
      </c>
      <c r="C1067" s="313">
        <v>0</v>
      </c>
      <c r="D1067" s="314">
        <v>0</v>
      </c>
      <c r="E1067" s="315">
        <v>0</v>
      </c>
      <c r="F1067" s="314">
        <v>0</v>
      </c>
    </row>
    <row r="1068" spans="2:6" x14ac:dyDescent="0.2">
      <c r="B1068" s="324" t="s">
        <v>1252</v>
      </c>
      <c r="C1068" s="313">
        <v>0</v>
      </c>
      <c r="D1068" s="314">
        <v>0</v>
      </c>
      <c r="E1068" s="315">
        <v>0</v>
      </c>
      <c r="F1068" s="314">
        <v>0</v>
      </c>
    </row>
    <row r="1069" spans="2:6" x14ac:dyDescent="0.2">
      <c r="B1069" s="324" t="s">
        <v>1253</v>
      </c>
      <c r="C1069" s="313">
        <v>372</v>
      </c>
      <c r="D1069" s="314">
        <v>110.06720430107499</v>
      </c>
      <c r="E1069" s="315">
        <v>0.129508440426749</v>
      </c>
      <c r="F1069" s="314">
        <v>650</v>
      </c>
    </row>
    <row r="1070" spans="2:6" x14ac:dyDescent="0.2">
      <c r="B1070" s="324" t="s">
        <v>1254</v>
      </c>
      <c r="C1070" s="313">
        <v>0</v>
      </c>
      <c r="D1070" s="314">
        <v>0</v>
      </c>
      <c r="E1070" s="315">
        <v>0</v>
      </c>
      <c r="F1070" s="314">
        <v>0</v>
      </c>
    </row>
    <row r="1071" spans="2:6" x14ac:dyDescent="0.2">
      <c r="B1071" s="324" t="s">
        <v>1255</v>
      </c>
      <c r="C1071" s="313">
        <v>265</v>
      </c>
      <c r="D1071" s="314">
        <v>346.91698113207502</v>
      </c>
      <c r="E1071" s="315">
        <v>0.34724063561130503</v>
      </c>
      <c r="F1071" s="314">
        <v>2363</v>
      </c>
    </row>
    <row r="1072" spans="2:6" x14ac:dyDescent="0.2">
      <c r="B1072" s="324" t="s">
        <v>1256</v>
      </c>
      <c r="C1072" s="313">
        <v>152</v>
      </c>
      <c r="D1072" s="314">
        <v>-220.00657894736801</v>
      </c>
      <c r="E1072" s="315">
        <v>-0.161124173685123</v>
      </c>
      <c r="F1072" s="314">
        <v>654</v>
      </c>
    </row>
    <row r="1073" spans="2:7" x14ac:dyDescent="0.2">
      <c r="B1073" s="324" t="s">
        <v>1257</v>
      </c>
      <c r="C1073" s="313">
        <v>0</v>
      </c>
      <c r="D1073" s="314">
        <v>0</v>
      </c>
      <c r="E1073" s="315">
        <v>0</v>
      </c>
      <c r="F1073" s="314">
        <v>0</v>
      </c>
    </row>
    <row r="1074" spans="2:7" x14ac:dyDescent="0.2">
      <c r="B1074" s="324" t="s">
        <v>1258</v>
      </c>
      <c r="C1074" s="313">
        <v>151</v>
      </c>
      <c r="D1074" s="314">
        <v>641.94039735099295</v>
      </c>
      <c r="E1074" s="315">
        <v>0.943460318078293</v>
      </c>
      <c r="F1074" s="314">
        <v>1943</v>
      </c>
    </row>
    <row r="1075" spans="2:7" x14ac:dyDescent="0.2">
      <c r="B1075" s="324" t="s">
        <v>1259</v>
      </c>
      <c r="C1075" s="313">
        <v>0</v>
      </c>
      <c r="D1075" s="314">
        <v>0</v>
      </c>
      <c r="E1075" s="315">
        <v>0</v>
      </c>
      <c r="F1075" s="314">
        <v>0</v>
      </c>
    </row>
    <row r="1076" spans="2:7" x14ac:dyDescent="0.2">
      <c r="B1076" s="324" t="s">
        <v>1260</v>
      </c>
      <c r="C1076" s="313">
        <v>0</v>
      </c>
      <c r="D1076" s="314">
        <v>0</v>
      </c>
      <c r="E1076" s="315">
        <v>0</v>
      </c>
      <c r="F1076" s="314">
        <v>0</v>
      </c>
    </row>
    <row r="1077" spans="2:7" x14ac:dyDescent="0.2">
      <c r="B1077" s="324" t="s">
        <v>1261</v>
      </c>
      <c r="C1077" s="313">
        <v>282</v>
      </c>
      <c r="D1077" s="314">
        <v>798.095744680851</v>
      </c>
      <c r="E1077" s="315">
        <v>0.84727048220665302</v>
      </c>
      <c r="F1077" s="314">
        <v>3070</v>
      </c>
    </row>
    <row r="1078" spans="2:7" x14ac:dyDescent="0.2">
      <c r="B1078" s="324" t="s">
        <v>1262</v>
      </c>
      <c r="C1078" s="313">
        <v>75</v>
      </c>
      <c r="D1078" s="314">
        <v>948.70666666666602</v>
      </c>
      <c r="E1078" s="315">
        <v>0.92060965984810195</v>
      </c>
      <c r="F1078" s="314">
        <v>2001</v>
      </c>
    </row>
    <row r="1079" spans="2:7" x14ac:dyDescent="0.2">
      <c r="B1079" s="324" t="s">
        <v>1263</v>
      </c>
      <c r="C1079" s="313">
        <v>320</v>
      </c>
      <c r="D1079" s="314">
        <v>1247.965625</v>
      </c>
      <c r="E1079" s="315">
        <v>0.95251145473323096</v>
      </c>
      <c r="F1079" s="314">
        <v>3935</v>
      </c>
    </row>
    <row r="1080" spans="2:7" x14ac:dyDescent="0.2">
      <c r="B1080" s="324" t="s">
        <v>1264</v>
      </c>
      <c r="C1080" s="313">
        <v>358</v>
      </c>
      <c r="D1080" s="314">
        <v>111.65921787709399</v>
      </c>
      <c r="E1080" s="315">
        <v>0.14720243925791099</v>
      </c>
      <c r="F1080" s="314">
        <v>239</v>
      </c>
    </row>
    <row r="1081" spans="2:7" x14ac:dyDescent="0.2">
      <c r="B1081" s="324" t="s">
        <v>1265</v>
      </c>
      <c r="C1081" s="313">
        <v>0</v>
      </c>
      <c r="D1081" s="314">
        <v>0</v>
      </c>
      <c r="E1081" s="315">
        <v>0</v>
      </c>
      <c r="F1081" s="314">
        <v>0</v>
      </c>
    </row>
    <row r="1082" spans="2:7" x14ac:dyDescent="0.2">
      <c r="B1082" s="325" t="s">
        <v>1266</v>
      </c>
      <c r="C1082" s="316">
        <v>0</v>
      </c>
      <c r="D1082" s="317">
        <v>0</v>
      </c>
      <c r="E1082" s="318">
        <v>0</v>
      </c>
      <c r="F1082" s="317">
        <v>0</v>
      </c>
    </row>
    <row r="1084" spans="2:7" x14ac:dyDescent="0.2">
      <c r="G1084" s="13" t="s">
        <v>294</v>
      </c>
    </row>
    <row r="1085" spans="2:7" x14ac:dyDescent="0.2">
      <c r="G1085" s="13" t="s">
        <v>305</v>
      </c>
    </row>
    <row r="1086" spans="2:7" x14ac:dyDescent="0.2">
      <c r="B1086" s="272" t="s">
        <v>0</v>
      </c>
      <c r="C1086" s="301"/>
      <c r="D1086" s="302"/>
      <c r="E1086" s="303"/>
      <c r="F1086" s="303"/>
    </row>
    <row r="1087" spans="2:7" x14ac:dyDescent="0.2">
      <c r="B1087" s="272" t="s">
        <v>2642</v>
      </c>
      <c r="C1087" s="301"/>
      <c r="D1087" s="302"/>
      <c r="E1087" s="303"/>
      <c r="F1087" s="303"/>
    </row>
    <row r="1088" spans="2:7" x14ac:dyDescent="0.2">
      <c r="B1088" s="320" t="s">
        <v>289</v>
      </c>
      <c r="C1088" s="301"/>
      <c r="D1088" s="302"/>
      <c r="E1088" s="303"/>
      <c r="F1088" s="303"/>
    </row>
    <row r="1089" spans="2:6" x14ac:dyDescent="0.2">
      <c r="B1089" s="272"/>
      <c r="C1089" s="84"/>
      <c r="D1089" s="84"/>
      <c r="E1089" s="84"/>
      <c r="F1089" s="84"/>
    </row>
    <row r="1090" spans="2:6" x14ac:dyDescent="0.2">
      <c r="B1090" s="321"/>
      <c r="C1090" s="191" t="s">
        <v>2661</v>
      </c>
      <c r="D1090" s="304"/>
      <c r="E1090" s="305"/>
      <c r="F1090" s="306"/>
    </row>
    <row r="1091" spans="2:6" ht="25.5" x14ac:dyDescent="0.2">
      <c r="B1091" s="322" t="s">
        <v>295</v>
      </c>
      <c r="C1091" s="307" t="s">
        <v>5089</v>
      </c>
      <c r="D1091" s="308" t="s">
        <v>5090</v>
      </c>
      <c r="E1091" s="309" t="s">
        <v>5091</v>
      </c>
      <c r="F1091" s="308" t="s">
        <v>5092</v>
      </c>
    </row>
    <row r="1092" spans="2:6" x14ac:dyDescent="0.2">
      <c r="B1092" s="323" t="s">
        <v>1267</v>
      </c>
      <c r="C1092" s="310">
        <v>382</v>
      </c>
      <c r="D1092" s="311">
        <v>124.45811518324599</v>
      </c>
      <c r="E1092" s="312">
        <v>0.16852705869008</v>
      </c>
      <c r="F1092" s="311">
        <v>307</v>
      </c>
    </row>
    <row r="1093" spans="2:6" x14ac:dyDescent="0.2">
      <c r="B1093" s="324" t="s">
        <v>1268</v>
      </c>
      <c r="C1093" s="313">
        <v>0</v>
      </c>
      <c r="D1093" s="314">
        <v>0</v>
      </c>
      <c r="E1093" s="315">
        <v>0</v>
      </c>
      <c r="F1093" s="314">
        <v>0</v>
      </c>
    </row>
    <row r="1094" spans="2:6" x14ac:dyDescent="0.2">
      <c r="B1094" s="324" t="s">
        <v>1269</v>
      </c>
      <c r="C1094" s="313">
        <v>271</v>
      </c>
      <c r="D1094" s="314">
        <v>164.60147601476001</v>
      </c>
      <c r="E1094" s="315">
        <v>0.172285005832052</v>
      </c>
      <c r="F1094" s="314">
        <v>431</v>
      </c>
    </row>
    <row r="1095" spans="2:6" x14ac:dyDescent="0.2">
      <c r="B1095" s="324" t="s">
        <v>1270</v>
      </c>
      <c r="C1095" s="313">
        <v>253</v>
      </c>
      <c r="D1095" s="314">
        <v>104.422924901185</v>
      </c>
      <c r="E1095" s="315">
        <v>0.13289369108341101</v>
      </c>
      <c r="F1095" s="314">
        <v>255</v>
      </c>
    </row>
    <row r="1096" spans="2:6" x14ac:dyDescent="0.2">
      <c r="B1096" s="324" t="s">
        <v>1271</v>
      </c>
      <c r="C1096" s="313">
        <v>16</v>
      </c>
      <c r="D1096" s="314">
        <v>555.375</v>
      </c>
      <c r="E1096" s="315">
        <v>0.950882825040128</v>
      </c>
      <c r="F1096" s="314">
        <v>915</v>
      </c>
    </row>
    <row r="1097" spans="2:6" x14ac:dyDescent="0.2">
      <c r="B1097" s="324" t="s">
        <v>1272</v>
      </c>
      <c r="C1097" s="313">
        <v>155</v>
      </c>
      <c r="D1097" s="314">
        <v>126.51612903225799</v>
      </c>
      <c r="E1097" s="315">
        <v>0.17527081620249499</v>
      </c>
      <c r="F1097" s="314">
        <v>342</v>
      </c>
    </row>
    <row r="1098" spans="2:6" x14ac:dyDescent="0.2">
      <c r="B1098" s="324" t="s">
        <v>1273</v>
      </c>
      <c r="C1098" s="313">
        <v>0</v>
      </c>
      <c r="D1098" s="314">
        <v>0</v>
      </c>
      <c r="E1098" s="315">
        <v>0</v>
      </c>
      <c r="F1098" s="314">
        <v>0</v>
      </c>
    </row>
    <row r="1099" spans="2:6" x14ac:dyDescent="0.2">
      <c r="B1099" s="324" t="s">
        <v>1274</v>
      </c>
      <c r="C1099" s="313">
        <v>0</v>
      </c>
      <c r="D1099" s="314">
        <v>0</v>
      </c>
      <c r="E1099" s="315">
        <v>0</v>
      </c>
      <c r="F1099" s="314">
        <v>0</v>
      </c>
    </row>
    <row r="1100" spans="2:6" x14ac:dyDescent="0.2">
      <c r="B1100" s="324" t="s">
        <v>1275</v>
      </c>
      <c r="C1100" s="313">
        <v>0</v>
      </c>
      <c r="D1100" s="314">
        <v>0</v>
      </c>
      <c r="E1100" s="315">
        <v>0</v>
      </c>
      <c r="F1100" s="314">
        <v>0</v>
      </c>
    </row>
    <row r="1101" spans="2:6" x14ac:dyDescent="0.2">
      <c r="B1101" s="324" t="s">
        <v>1276</v>
      </c>
      <c r="C1101" s="313">
        <v>351</v>
      </c>
      <c r="D1101" s="314">
        <v>433.96011396011397</v>
      </c>
      <c r="E1101" s="315">
        <v>0.52137243626605301</v>
      </c>
      <c r="F1101" s="314">
        <v>1363</v>
      </c>
    </row>
    <row r="1102" spans="2:6" x14ac:dyDescent="0.2">
      <c r="B1102" s="324" t="s">
        <v>1277</v>
      </c>
      <c r="C1102" s="313">
        <v>0</v>
      </c>
      <c r="D1102" s="314">
        <v>0</v>
      </c>
      <c r="E1102" s="315">
        <v>0</v>
      </c>
      <c r="F1102" s="314">
        <v>0</v>
      </c>
    </row>
    <row r="1103" spans="2:6" x14ac:dyDescent="0.2">
      <c r="B1103" s="324" t="s">
        <v>1278</v>
      </c>
      <c r="C1103" s="313">
        <v>372</v>
      </c>
      <c r="D1103" s="314">
        <v>919.54569892473103</v>
      </c>
      <c r="E1103" s="315">
        <v>0.94316019918055805</v>
      </c>
      <c r="F1103" s="314">
        <v>2900</v>
      </c>
    </row>
    <row r="1104" spans="2:6" x14ac:dyDescent="0.2">
      <c r="B1104" s="324" t="s">
        <v>1279</v>
      </c>
      <c r="C1104" s="313">
        <v>584</v>
      </c>
      <c r="D1104" s="314">
        <v>468.59760273972603</v>
      </c>
      <c r="E1104" s="315">
        <v>0.44478774895897999</v>
      </c>
      <c r="F1104" s="314">
        <v>1559</v>
      </c>
    </row>
    <row r="1105" spans="2:6" x14ac:dyDescent="0.2">
      <c r="B1105" s="324" t="s">
        <v>1280</v>
      </c>
      <c r="C1105" s="313">
        <v>22</v>
      </c>
      <c r="D1105" s="314">
        <v>214.81818181818099</v>
      </c>
      <c r="E1105" s="315">
        <v>0.19541845848494799</v>
      </c>
      <c r="F1105" s="314">
        <v>807</v>
      </c>
    </row>
    <row r="1106" spans="2:6" x14ac:dyDescent="0.2">
      <c r="B1106" s="324" t="s">
        <v>1281</v>
      </c>
      <c r="C1106" s="313">
        <v>19</v>
      </c>
      <c r="D1106" s="314">
        <v>720.42105263157896</v>
      </c>
      <c r="E1106" s="315">
        <v>0.38363228699551499</v>
      </c>
      <c r="F1106" s="314">
        <v>1399</v>
      </c>
    </row>
    <row r="1107" spans="2:6" x14ac:dyDescent="0.2">
      <c r="B1107" s="324" t="s">
        <v>1282</v>
      </c>
      <c r="C1107" s="313">
        <v>432</v>
      </c>
      <c r="D1107" s="314">
        <v>23.9444444444444</v>
      </c>
      <c r="E1107" s="315">
        <v>2.3832399068269301E-2</v>
      </c>
      <c r="F1107" s="314">
        <v>172</v>
      </c>
    </row>
    <row r="1108" spans="2:6" x14ac:dyDescent="0.2">
      <c r="B1108" s="324" t="s">
        <v>1283</v>
      </c>
      <c r="C1108" s="313">
        <v>246</v>
      </c>
      <c r="D1108" s="314">
        <v>-71.796747967479604</v>
      </c>
      <c r="E1108" s="315">
        <v>-4.1503448437922197E-2</v>
      </c>
      <c r="F1108" s="314">
        <v>71</v>
      </c>
    </row>
    <row r="1109" spans="2:6" x14ac:dyDescent="0.2">
      <c r="B1109" s="324" t="s">
        <v>1284</v>
      </c>
      <c r="C1109" s="313">
        <v>346</v>
      </c>
      <c r="D1109" s="314">
        <v>6.3381502890173396</v>
      </c>
      <c r="E1109" s="315">
        <v>3.5838135174974801E-3</v>
      </c>
      <c r="F1109" s="314">
        <v>50</v>
      </c>
    </row>
    <row r="1110" spans="2:6" x14ac:dyDescent="0.2">
      <c r="B1110" s="324" t="s">
        <v>1285</v>
      </c>
      <c r="C1110" s="313">
        <v>0</v>
      </c>
      <c r="D1110" s="314">
        <v>0</v>
      </c>
      <c r="E1110" s="315">
        <v>0</v>
      </c>
      <c r="F1110" s="314">
        <v>0</v>
      </c>
    </row>
    <row r="1111" spans="2:6" x14ac:dyDescent="0.2">
      <c r="B1111" s="324" t="s">
        <v>1286</v>
      </c>
      <c r="C1111" s="313">
        <v>0</v>
      </c>
      <c r="D1111" s="314">
        <v>0</v>
      </c>
      <c r="E1111" s="315">
        <v>0</v>
      </c>
      <c r="F1111" s="314">
        <v>0</v>
      </c>
    </row>
    <row r="1112" spans="2:6" x14ac:dyDescent="0.2">
      <c r="B1112" s="324" t="s">
        <v>1287</v>
      </c>
      <c r="C1112" s="313">
        <v>117</v>
      </c>
      <c r="D1112" s="314">
        <v>90.059829059828999</v>
      </c>
      <c r="E1112" s="315">
        <v>2.58573514435405E-2</v>
      </c>
      <c r="F1112" s="314">
        <v>420</v>
      </c>
    </row>
    <row r="1113" spans="2:6" x14ac:dyDescent="0.2">
      <c r="B1113" s="324" t="s">
        <v>1288</v>
      </c>
      <c r="C1113" s="313">
        <v>138</v>
      </c>
      <c r="D1113" s="314">
        <v>27.3623188405797</v>
      </c>
      <c r="E1113" s="315">
        <v>2.1113490603490201E-2</v>
      </c>
      <c r="F1113" s="314">
        <v>91</v>
      </c>
    </row>
    <row r="1114" spans="2:6" x14ac:dyDescent="0.2">
      <c r="B1114" s="324" t="s">
        <v>1289</v>
      </c>
      <c r="C1114" s="313">
        <v>157</v>
      </c>
      <c r="D1114" s="314">
        <v>-30.7388535031847</v>
      </c>
      <c r="E1114" s="315">
        <v>-1.90510778899332E-2</v>
      </c>
      <c r="F1114" s="314">
        <v>10</v>
      </c>
    </row>
    <row r="1115" spans="2:6" x14ac:dyDescent="0.2">
      <c r="B1115" s="324" t="s">
        <v>1290</v>
      </c>
      <c r="C1115" s="313">
        <v>157</v>
      </c>
      <c r="D1115" s="314">
        <v>-58.732484076433103</v>
      </c>
      <c r="E1115" s="315">
        <v>-3.9620339099572799E-2</v>
      </c>
      <c r="F1115" s="314">
        <v>-19</v>
      </c>
    </row>
    <row r="1116" spans="2:6" x14ac:dyDescent="0.2">
      <c r="B1116" s="324" t="s">
        <v>1291</v>
      </c>
      <c r="C1116" s="313">
        <v>298</v>
      </c>
      <c r="D1116" s="314">
        <v>-133.30872483221401</v>
      </c>
      <c r="E1116" s="315">
        <v>-9.3735400297302901E-2</v>
      </c>
      <c r="F1116" s="314">
        <v>0</v>
      </c>
    </row>
    <row r="1117" spans="2:6" x14ac:dyDescent="0.2">
      <c r="B1117" s="324" t="s">
        <v>1292</v>
      </c>
      <c r="C1117" s="313">
        <v>0</v>
      </c>
      <c r="D1117" s="314">
        <v>0</v>
      </c>
      <c r="E1117" s="315">
        <v>0</v>
      </c>
      <c r="F1117" s="314">
        <v>0</v>
      </c>
    </row>
    <row r="1118" spans="2:6" x14ac:dyDescent="0.2">
      <c r="B1118" s="324" t="s">
        <v>1293</v>
      </c>
      <c r="C1118" s="313">
        <v>0</v>
      </c>
      <c r="D1118" s="314">
        <v>0</v>
      </c>
      <c r="E1118" s="315">
        <v>0</v>
      </c>
      <c r="F1118" s="314">
        <v>0</v>
      </c>
    </row>
    <row r="1119" spans="2:6" x14ac:dyDescent="0.2">
      <c r="B1119" s="324" t="s">
        <v>1294</v>
      </c>
      <c r="C1119" s="313">
        <v>0</v>
      </c>
      <c r="D1119" s="314">
        <v>0</v>
      </c>
      <c r="E1119" s="315">
        <v>0</v>
      </c>
      <c r="F1119" s="314">
        <v>0</v>
      </c>
    </row>
    <row r="1120" spans="2:6" x14ac:dyDescent="0.2">
      <c r="B1120" s="324" t="s">
        <v>1295</v>
      </c>
      <c r="C1120" s="313">
        <v>0</v>
      </c>
      <c r="D1120" s="314">
        <v>0</v>
      </c>
      <c r="E1120" s="315">
        <v>0</v>
      </c>
      <c r="F1120" s="314">
        <v>0</v>
      </c>
    </row>
    <row r="1121" spans="2:6" x14ac:dyDescent="0.2">
      <c r="B1121" s="324" t="s">
        <v>1296</v>
      </c>
      <c r="C1121" s="313">
        <v>0</v>
      </c>
      <c r="D1121" s="314">
        <v>0</v>
      </c>
      <c r="E1121" s="315">
        <v>0</v>
      </c>
      <c r="F1121" s="314">
        <v>0</v>
      </c>
    </row>
    <row r="1122" spans="2:6" x14ac:dyDescent="0.2">
      <c r="B1122" s="324" t="s">
        <v>1297</v>
      </c>
      <c r="C1122" s="313">
        <v>0</v>
      </c>
      <c r="D1122" s="314">
        <v>0</v>
      </c>
      <c r="E1122" s="315">
        <v>0</v>
      </c>
      <c r="F1122" s="314">
        <v>0</v>
      </c>
    </row>
    <row r="1123" spans="2:6" x14ac:dyDescent="0.2">
      <c r="B1123" s="324" t="s">
        <v>1298</v>
      </c>
      <c r="C1123" s="313">
        <v>0</v>
      </c>
      <c r="D1123" s="314">
        <v>0</v>
      </c>
      <c r="E1123" s="315">
        <v>0</v>
      </c>
      <c r="F1123" s="314">
        <v>0</v>
      </c>
    </row>
    <row r="1124" spans="2:6" x14ac:dyDescent="0.2">
      <c r="B1124" s="324" t="s">
        <v>1299</v>
      </c>
      <c r="C1124" s="313">
        <v>4</v>
      </c>
      <c r="D1124" s="314">
        <v>24</v>
      </c>
      <c r="E1124" s="315">
        <v>6.1459667093469901E-2</v>
      </c>
      <c r="F1124" s="314">
        <v>38</v>
      </c>
    </row>
    <row r="1125" spans="2:6" x14ac:dyDescent="0.2">
      <c r="B1125" s="324" t="s">
        <v>1300</v>
      </c>
      <c r="C1125" s="313">
        <v>28</v>
      </c>
      <c r="D1125" s="314">
        <v>15.9285714285714</v>
      </c>
      <c r="E1125" s="315">
        <v>3.8584652651613302E-2</v>
      </c>
      <c r="F1125" s="314">
        <v>34</v>
      </c>
    </row>
    <row r="1126" spans="2:6" x14ac:dyDescent="0.2">
      <c r="B1126" s="324" t="s">
        <v>1301</v>
      </c>
      <c r="C1126" s="313">
        <v>83</v>
      </c>
      <c r="D1126" s="314">
        <v>26.722891566265002</v>
      </c>
      <c r="E1126" s="315">
        <v>5.6368811629561699E-2</v>
      </c>
      <c r="F1126" s="314">
        <v>96</v>
      </c>
    </row>
    <row r="1127" spans="2:6" x14ac:dyDescent="0.2">
      <c r="B1127" s="324" t="s">
        <v>1302</v>
      </c>
      <c r="C1127" s="313">
        <v>35</v>
      </c>
      <c r="D1127" s="314">
        <v>24.771428571428501</v>
      </c>
      <c r="E1127" s="315">
        <v>5.4963864587295602E-2</v>
      </c>
      <c r="F1127" s="314">
        <v>45</v>
      </c>
    </row>
    <row r="1128" spans="2:6" x14ac:dyDescent="0.2">
      <c r="B1128" s="324" t="s">
        <v>1303</v>
      </c>
      <c r="C1128" s="313">
        <v>2</v>
      </c>
      <c r="D1128" s="314">
        <v>475.5</v>
      </c>
      <c r="E1128" s="315">
        <v>0.67256011315417197</v>
      </c>
      <c r="F1128" s="314">
        <v>499</v>
      </c>
    </row>
    <row r="1129" spans="2:6" x14ac:dyDescent="0.2">
      <c r="B1129" s="324" t="s">
        <v>1304</v>
      </c>
      <c r="C1129" s="313">
        <v>36</v>
      </c>
      <c r="D1129" s="314">
        <v>7.55555555555555</v>
      </c>
      <c r="E1129" s="315">
        <v>1.8109187749667001E-2</v>
      </c>
      <c r="F1129" s="314">
        <v>15</v>
      </c>
    </row>
    <row r="1130" spans="2:6" x14ac:dyDescent="0.2">
      <c r="B1130" s="324" t="s">
        <v>1305</v>
      </c>
      <c r="C1130" s="313">
        <v>1</v>
      </c>
      <c r="D1130" s="314">
        <v>-161</v>
      </c>
      <c r="E1130" s="315">
        <v>-7.2982774252039903E-2</v>
      </c>
      <c r="F1130" s="314">
        <v>-161</v>
      </c>
    </row>
    <row r="1131" spans="2:6" x14ac:dyDescent="0.2">
      <c r="B1131" s="324" t="s">
        <v>1306</v>
      </c>
      <c r="C1131" s="313">
        <v>2</v>
      </c>
      <c r="D1131" s="314">
        <v>546</v>
      </c>
      <c r="E1131" s="315">
        <v>0.46428571428571402</v>
      </c>
      <c r="F1131" s="314">
        <v>655</v>
      </c>
    </row>
    <row r="1132" spans="2:6" x14ac:dyDescent="0.2">
      <c r="B1132" s="324" t="s">
        <v>1307</v>
      </c>
      <c r="C1132" s="313">
        <v>269</v>
      </c>
      <c r="D1132" s="314">
        <v>28.040892193308501</v>
      </c>
      <c r="E1132" s="315">
        <v>5.5920881923387601E-2</v>
      </c>
      <c r="F1132" s="314">
        <v>124</v>
      </c>
    </row>
    <row r="1133" spans="2:6" x14ac:dyDescent="0.2">
      <c r="B1133" s="324" t="s">
        <v>1308</v>
      </c>
      <c r="C1133" s="313">
        <v>39</v>
      </c>
      <c r="D1133" s="314">
        <v>19.692307692307601</v>
      </c>
      <c r="E1133" s="315">
        <v>4.3318856111455903E-2</v>
      </c>
      <c r="F1133" s="314">
        <v>40</v>
      </c>
    </row>
    <row r="1134" spans="2:6" x14ac:dyDescent="0.2">
      <c r="B1134" s="324" t="s">
        <v>1309</v>
      </c>
      <c r="C1134" s="313">
        <v>208</v>
      </c>
      <c r="D1134" s="314">
        <v>11</v>
      </c>
      <c r="E1134" s="315">
        <v>2.5317015955916601E-2</v>
      </c>
      <c r="F1134" s="314">
        <v>250</v>
      </c>
    </row>
    <row r="1135" spans="2:6" x14ac:dyDescent="0.2">
      <c r="B1135" s="324" t="s">
        <v>1310</v>
      </c>
      <c r="C1135" s="313">
        <v>0</v>
      </c>
      <c r="D1135" s="314">
        <v>0</v>
      </c>
      <c r="E1135" s="315">
        <v>0</v>
      </c>
      <c r="F1135" s="314">
        <v>0</v>
      </c>
    </row>
    <row r="1136" spans="2:6" x14ac:dyDescent="0.2">
      <c r="B1136" s="324" t="s">
        <v>1311</v>
      </c>
      <c r="C1136" s="313">
        <v>2</v>
      </c>
      <c r="D1136" s="314">
        <v>46</v>
      </c>
      <c r="E1136" s="315">
        <v>0.112883435582822</v>
      </c>
      <c r="F1136" s="314">
        <v>49</v>
      </c>
    </row>
    <row r="1137" spans="2:7" x14ac:dyDescent="0.2">
      <c r="B1137" s="324" t="s">
        <v>1312</v>
      </c>
      <c r="C1137" s="313">
        <v>49</v>
      </c>
      <c r="D1137" s="314">
        <v>24.673469387755102</v>
      </c>
      <c r="E1137" s="315">
        <v>6.3728849296294396E-2</v>
      </c>
      <c r="F1137" s="314">
        <v>50</v>
      </c>
    </row>
    <row r="1138" spans="2:7" x14ac:dyDescent="0.2">
      <c r="B1138" s="324" t="s">
        <v>1313</v>
      </c>
      <c r="C1138" s="313">
        <v>0</v>
      </c>
      <c r="D1138" s="314">
        <v>0</v>
      </c>
      <c r="E1138" s="315">
        <v>0</v>
      </c>
      <c r="F1138" s="314">
        <v>0</v>
      </c>
    </row>
    <row r="1139" spans="2:7" x14ac:dyDescent="0.2">
      <c r="B1139" s="325" t="s">
        <v>1314</v>
      </c>
      <c r="C1139" s="316">
        <v>83</v>
      </c>
      <c r="D1139" s="317">
        <v>27.903614457831299</v>
      </c>
      <c r="E1139" s="318">
        <v>5.4273193822791797E-2</v>
      </c>
      <c r="F1139" s="317">
        <v>47</v>
      </c>
    </row>
    <row r="1141" spans="2:7" x14ac:dyDescent="0.2">
      <c r="G1141" s="13" t="s">
        <v>294</v>
      </c>
    </row>
    <row r="1142" spans="2:7" x14ac:dyDescent="0.2">
      <c r="G1142" s="13" t="s">
        <v>306</v>
      </c>
    </row>
    <row r="1143" spans="2:7" x14ac:dyDescent="0.2">
      <c r="B1143" s="272" t="s">
        <v>0</v>
      </c>
      <c r="C1143" s="301"/>
      <c r="D1143" s="302"/>
      <c r="E1143" s="303"/>
      <c r="F1143" s="303"/>
    </row>
    <row r="1144" spans="2:7" x14ac:dyDescent="0.2">
      <c r="B1144" s="272" t="s">
        <v>2642</v>
      </c>
      <c r="C1144" s="301"/>
      <c r="D1144" s="302"/>
      <c r="E1144" s="303"/>
      <c r="F1144" s="303"/>
    </row>
    <row r="1145" spans="2:7" x14ac:dyDescent="0.2">
      <c r="B1145" s="320" t="s">
        <v>289</v>
      </c>
      <c r="C1145" s="301"/>
      <c r="D1145" s="302"/>
      <c r="E1145" s="303"/>
      <c r="F1145" s="303"/>
    </row>
    <row r="1146" spans="2:7" x14ac:dyDescent="0.2">
      <c r="B1146" s="272"/>
      <c r="C1146" s="84"/>
      <c r="D1146" s="84"/>
      <c r="E1146" s="84"/>
      <c r="F1146" s="84"/>
    </row>
    <row r="1147" spans="2:7" x14ac:dyDescent="0.2">
      <c r="B1147" s="321"/>
      <c r="C1147" s="191" t="s">
        <v>2661</v>
      </c>
      <c r="D1147" s="304"/>
      <c r="E1147" s="305"/>
      <c r="F1147" s="306"/>
    </row>
    <row r="1148" spans="2:7" ht="25.5" x14ac:dyDescent="0.2">
      <c r="B1148" s="322" t="s">
        <v>295</v>
      </c>
      <c r="C1148" s="307" t="s">
        <v>5089</v>
      </c>
      <c r="D1148" s="308" t="s">
        <v>5090</v>
      </c>
      <c r="E1148" s="309" t="s">
        <v>5091</v>
      </c>
      <c r="F1148" s="308" t="s">
        <v>5092</v>
      </c>
    </row>
    <row r="1149" spans="2:7" x14ac:dyDescent="0.2">
      <c r="B1149" s="323" t="s">
        <v>1315</v>
      </c>
      <c r="C1149" s="310">
        <v>26</v>
      </c>
      <c r="D1149" s="311">
        <v>-164.730769230769</v>
      </c>
      <c r="E1149" s="312">
        <v>-0.131199264818502</v>
      </c>
      <c r="F1149" s="311">
        <v>73</v>
      </c>
    </row>
    <row r="1150" spans="2:7" x14ac:dyDescent="0.2">
      <c r="B1150" s="324" t="s">
        <v>1316</v>
      </c>
      <c r="C1150" s="313">
        <v>43</v>
      </c>
      <c r="D1150" s="314">
        <v>12.697674418604599</v>
      </c>
      <c r="E1150" s="315">
        <v>3.0875367563899501E-2</v>
      </c>
      <c r="F1150" s="314">
        <v>23</v>
      </c>
    </row>
    <row r="1151" spans="2:7" x14ac:dyDescent="0.2">
      <c r="B1151" s="324" t="s">
        <v>1317</v>
      </c>
      <c r="C1151" s="313">
        <v>9</v>
      </c>
      <c r="D1151" s="314">
        <v>67.1111111111111</v>
      </c>
      <c r="E1151" s="315">
        <v>0.14333175130517301</v>
      </c>
      <c r="F1151" s="314">
        <v>125</v>
      </c>
    </row>
    <row r="1152" spans="2:7" x14ac:dyDescent="0.2">
      <c r="B1152" s="324" t="s">
        <v>1318</v>
      </c>
      <c r="C1152" s="313">
        <v>112</v>
      </c>
      <c r="D1152" s="314">
        <v>32.633928571428498</v>
      </c>
      <c r="E1152" s="315">
        <v>2.96763612153099E-2</v>
      </c>
      <c r="F1152" s="314">
        <v>316</v>
      </c>
    </row>
    <row r="1153" spans="2:6" x14ac:dyDescent="0.2">
      <c r="B1153" s="324" t="s">
        <v>1319</v>
      </c>
      <c r="C1153" s="313">
        <v>1</v>
      </c>
      <c r="D1153" s="314">
        <v>356</v>
      </c>
      <c r="E1153" s="315">
        <v>0.23607427055702901</v>
      </c>
      <c r="F1153" s="314">
        <v>356</v>
      </c>
    </row>
    <row r="1154" spans="2:6" x14ac:dyDescent="0.2">
      <c r="B1154" s="324" t="s">
        <v>1320</v>
      </c>
      <c r="C1154" s="313">
        <v>6</v>
      </c>
      <c r="D1154" s="314">
        <v>2</v>
      </c>
      <c r="E1154" s="315">
        <v>5.10638297872345E-3</v>
      </c>
      <c r="F1154" s="314">
        <v>3</v>
      </c>
    </row>
    <row r="1155" spans="2:6" x14ac:dyDescent="0.2">
      <c r="B1155" s="324" t="s">
        <v>1321</v>
      </c>
      <c r="C1155" s="313">
        <v>416</v>
      </c>
      <c r="D1155" s="314">
        <v>16.129807692307601</v>
      </c>
      <c r="E1155" s="315">
        <v>3.1243306668653201E-2</v>
      </c>
      <c r="F1155" s="314">
        <v>45</v>
      </c>
    </row>
    <row r="1156" spans="2:6" x14ac:dyDescent="0.2">
      <c r="B1156" s="324" t="s">
        <v>1322</v>
      </c>
      <c r="C1156" s="313">
        <v>0</v>
      </c>
      <c r="D1156" s="314">
        <v>0</v>
      </c>
      <c r="E1156" s="315">
        <v>0</v>
      </c>
      <c r="F1156" s="314">
        <v>0</v>
      </c>
    </row>
    <row r="1157" spans="2:6" x14ac:dyDescent="0.2">
      <c r="B1157" s="324" t="s">
        <v>1323</v>
      </c>
      <c r="C1157" s="313">
        <v>22</v>
      </c>
      <c r="D1157" s="314">
        <v>17.272727272727199</v>
      </c>
      <c r="E1157" s="315">
        <v>4.1434958019845203E-2</v>
      </c>
      <c r="F1157" s="314">
        <v>41</v>
      </c>
    </row>
    <row r="1158" spans="2:6" x14ac:dyDescent="0.2">
      <c r="B1158" s="324" t="s">
        <v>1324</v>
      </c>
      <c r="C1158" s="313">
        <v>28</v>
      </c>
      <c r="D1158" s="314">
        <v>27.321428571428498</v>
      </c>
      <c r="E1158" s="315">
        <v>7.2470632815460498E-2</v>
      </c>
      <c r="F1158" s="314">
        <v>48</v>
      </c>
    </row>
    <row r="1159" spans="2:6" x14ac:dyDescent="0.2">
      <c r="B1159" s="324" t="s">
        <v>1325</v>
      </c>
      <c r="C1159" s="313">
        <v>0</v>
      </c>
      <c r="D1159" s="314">
        <v>0</v>
      </c>
      <c r="E1159" s="315">
        <v>0</v>
      </c>
      <c r="F1159" s="314">
        <v>0</v>
      </c>
    </row>
    <row r="1160" spans="2:6" x14ac:dyDescent="0.2">
      <c r="B1160" s="324" t="s">
        <v>1326</v>
      </c>
      <c r="C1160" s="313">
        <v>16</v>
      </c>
      <c r="D1160" s="314">
        <v>353.8125</v>
      </c>
      <c r="E1160" s="315">
        <v>0.42605554301196602</v>
      </c>
      <c r="F1160" s="314">
        <v>726</v>
      </c>
    </row>
    <row r="1161" spans="2:6" x14ac:dyDescent="0.2">
      <c r="B1161" s="324" t="s">
        <v>1327</v>
      </c>
      <c r="C1161" s="313">
        <v>6</v>
      </c>
      <c r="D1161" s="314">
        <v>85</v>
      </c>
      <c r="E1161" s="315">
        <v>0.172764227642276</v>
      </c>
      <c r="F1161" s="314">
        <v>129</v>
      </c>
    </row>
    <row r="1162" spans="2:6" x14ac:dyDescent="0.2">
      <c r="B1162" s="324" t="s">
        <v>1328</v>
      </c>
      <c r="C1162" s="313">
        <v>24</v>
      </c>
      <c r="D1162" s="314">
        <v>560.375</v>
      </c>
      <c r="E1162" s="315">
        <v>0.56629752831698099</v>
      </c>
      <c r="F1162" s="314">
        <v>1508</v>
      </c>
    </row>
    <row r="1163" spans="2:6" x14ac:dyDescent="0.2">
      <c r="B1163" s="324" t="s">
        <v>1329</v>
      </c>
      <c r="C1163" s="313">
        <v>55</v>
      </c>
      <c r="D1163" s="314">
        <v>28.690909090908999</v>
      </c>
      <c r="E1163" s="315">
        <v>6.4358252783555503E-2</v>
      </c>
      <c r="F1163" s="314">
        <v>62</v>
      </c>
    </row>
    <row r="1164" spans="2:6" x14ac:dyDescent="0.2">
      <c r="B1164" s="324" t="s">
        <v>1330</v>
      </c>
      <c r="C1164" s="313">
        <v>14</v>
      </c>
      <c r="D1164" s="314">
        <v>28.6428571428571</v>
      </c>
      <c r="E1164" s="315">
        <v>6.1007150464019499E-2</v>
      </c>
      <c r="F1164" s="314">
        <v>40</v>
      </c>
    </row>
    <row r="1165" spans="2:6" x14ac:dyDescent="0.2">
      <c r="B1165" s="324" t="s">
        <v>1331</v>
      </c>
      <c r="C1165" s="313">
        <v>9</v>
      </c>
      <c r="D1165" s="314">
        <v>64.3333333333333</v>
      </c>
      <c r="E1165" s="315">
        <v>7.3804971319311602E-2</v>
      </c>
      <c r="F1165" s="314">
        <v>95</v>
      </c>
    </row>
    <row r="1166" spans="2:6" x14ac:dyDescent="0.2">
      <c r="B1166" s="324" t="s">
        <v>1332</v>
      </c>
      <c r="C1166" s="313">
        <v>4</v>
      </c>
      <c r="D1166" s="314">
        <v>238</v>
      </c>
      <c r="E1166" s="315">
        <v>0.24316730523627</v>
      </c>
      <c r="F1166" s="314">
        <v>313</v>
      </c>
    </row>
    <row r="1167" spans="2:6" x14ac:dyDescent="0.2">
      <c r="B1167" s="324" t="s">
        <v>1333</v>
      </c>
      <c r="C1167" s="313">
        <v>175</v>
      </c>
      <c r="D1167" s="314">
        <v>27.177142857142801</v>
      </c>
      <c r="E1167" s="315">
        <v>4.7163823879412897E-2</v>
      </c>
      <c r="F1167" s="314">
        <v>66</v>
      </c>
    </row>
    <row r="1168" spans="2:6" x14ac:dyDescent="0.2">
      <c r="B1168" s="324" t="s">
        <v>1334</v>
      </c>
      <c r="C1168" s="313">
        <v>0</v>
      </c>
      <c r="D1168" s="314">
        <v>0</v>
      </c>
      <c r="E1168" s="315">
        <v>0</v>
      </c>
      <c r="F1168" s="314">
        <v>0</v>
      </c>
    </row>
    <row r="1169" spans="2:6" x14ac:dyDescent="0.2">
      <c r="B1169" s="324" t="s">
        <v>1335</v>
      </c>
      <c r="C1169" s="313">
        <v>158</v>
      </c>
      <c r="D1169" s="314">
        <v>48.829113924050603</v>
      </c>
      <c r="E1169" s="315">
        <v>0.117003852103491</v>
      </c>
      <c r="F1169" s="314">
        <v>130</v>
      </c>
    </row>
    <row r="1170" spans="2:6" x14ac:dyDescent="0.2">
      <c r="B1170" s="324" t="s">
        <v>1336</v>
      </c>
      <c r="C1170" s="313">
        <v>34</v>
      </c>
      <c r="D1170" s="314">
        <v>3.20588235294117</v>
      </c>
      <c r="E1170" s="315">
        <v>9.8491009306949096E-3</v>
      </c>
      <c r="F1170" s="314">
        <v>24</v>
      </c>
    </row>
    <row r="1171" spans="2:6" x14ac:dyDescent="0.2">
      <c r="B1171" s="324" t="s">
        <v>1337</v>
      </c>
      <c r="C1171" s="313">
        <v>78</v>
      </c>
      <c r="D1171" s="314">
        <v>-4.3846153846153797</v>
      </c>
      <c r="E1171" s="315">
        <v>-1.1540018895937299E-2</v>
      </c>
      <c r="F1171" s="314">
        <v>0</v>
      </c>
    </row>
    <row r="1172" spans="2:6" x14ac:dyDescent="0.2">
      <c r="B1172" s="324" t="s">
        <v>1338</v>
      </c>
      <c r="C1172" s="313">
        <v>1</v>
      </c>
      <c r="D1172" s="314">
        <v>44</v>
      </c>
      <c r="E1172" s="315">
        <v>0.107579462102689</v>
      </c>
      <c r="F1172" s="314">
        <v>44</v>
      </c>
    </row>
    <row r="1173" spans="2:6" x14ac:dyDescent="0.2">
      <c r="B1173" s="324" t="s">
        <v>1339</v>
      </c>
      <c r="C1173" s="313">
        <v>19</v>
      </c>
      <c r="D1173" s="314">
        <v>47.052631578947299</v>
      </c>
      <c r="E1173" s="315">
        <v>0.103019128831528</v>
      </c>
      <c r="F1173" s="314">
        <v>90</v>
      </c>
    </row>
    <row r="1174" spans="2:6" x14ac:dyDescent="0.2">
      <c r="B1174" s="324" t="s">
        <v>1340</v>
      </c>
      <c r="C1174" s="313">
        <v>7</v>
      </c>
      <c r="D1174" s="314">
        <v>479.142857142857</v>
      </c>
      <c r="E1174" s="315">
        <v>0.85148514851485102</v>
      </c>
      <c r="F1174" s="314">
        <v>640</v>
      </c>
    </row>
    <row r="1175" spans="2:6" x14ac:dyDescent="0.2">
      <c r="B1175" s="324" t="s">
        <v>1341</v>
      </c>
      <c r="C1175" s="313">
        <v>2</v>
      </c>
      <c r="D1175" s="314">
        <v>123</v>
      </c>
      <c r="E1175" s="315">
        <v>0.245264207377866</v>
      </c>
      <c r="F1175" s="314">
        <v>187</v>
      </c>
    </row>
    <row r="1176" spans="2:6" x14ac:dyDescent="0.2">
      <c r="B1176" s="324" t="s">
        <v>1342</v>
      </c>
      <c r="C1176" s="313">
        <v>49</v>
      </c>
      <c r="D1176" s="314">
        <v>32.979591836734599</v>
      </c>
      <c r="E1176" s="315">
        <v>7.9022004889975406E-2</v>
      </c>
      <c r="F1176" s="314">
        <v>89</v>
      </c>
    </row>
    <row r="1177" spans="2:6" x14ac:dyDescent="0.2">
      <c r="B1177" s="324" t="s">
        <v>1343</v>
      </c>
      <c r="C1177" s="313">
        <v>868</v>
      </c>
      <c r="D1177" s="314">
        <v>20.806451612903199</v>
      </c>
      <c r="E1177" s="315">
        <v>4.3108901295892697E-2</v>
      </c>
      <c r="F1177" s="314">
        <v>70</v>
      </c>
    </row>
    <row r="1178" spans="2:6" x14ac:dyDescent="0.2">
      <c r="B1178" s="324" t="s">
        <v>1344</v>
      </c>
      <c r="C1178" s="313">
        <v>2</v>
      </c>
      <c r="D1178" s="314">
        <v>10.5</v>
      </c>
      <c r="E1178" s="315">
        <v>3.2307692307692301E-2</v>
      </c>
      <c r="F1178" s="314">
        <v>17</v>
      </c>
    </row>
    <row r="1179" spans="2:6" x14ac:dyDescent="0.2">
      <c r="B1179" s="324" t="s">
        <v>1345</v>
      </c>
      <c r="C1179" s="313">
        <v>2</v>
      </c>
      <c r="D1179" s="314">
        <v>44.5</v>
      </c>
      <c r="E1179" s="315">
        <v>4.5223577235772298E-2</v>
      </c>
      <c r="F1179" s="314">
        <v>51</v>
      </c>
    </row>
    <row r="1180" spans="2:6" x14ac:dyDescent="0.2">
      <c r="B1180" s="324" t="s">
        <v>1346</v>
      </c>
      <c r="C1180" s="313">
        <v>11</v>
      </c>
      <c r="D1180" s="314">
        <v>19.545454545454501</v>
      </c>
      <c r="E1180" s="315">
        <v>4.5754415833155898E-2</v>
      </c>
      <c r="F1180" s="314">
        <v>37</v>
      </c>
    </row>
    <row r="1181" spans="2:6" x14ac:dyDescent="0.2">
      <c r="B1181" s="324" t="s">
        <v>1347</v>
      </c>
      <c r="C1181" s="313">
        <v>0</v>
      </c>
      <c r="D1181" s="314">
        <v>0</v>
      </c>
      <c r="E1181" s="315">
        <v>0</v>
      </c>
      <c r="F1181" s="314">
        <v>0</v>
      </c>
    </row>
    <row r="1182" spans="2:6" x14ac:dyDescent="0.2">
      <c r="B1182" s="324" t="s">
        <v>1348</v>
      </c>
      <c r="C1182" s="313">
        <v>200</v>
      </c>
      <c r="D1182" s="314">
        <v>4.97</v>
      </c>
      <c r="E1182" s="315">
        <v>1.2597746600255999E-2</v>
      </c>
      <c r="F1182" s="314">
        <v>18</v>
      </c>
    </row>
    <row r="1183" spans="2:6" x14ac:dyDescent="0.2">
      <c r="B1183" s="324" t="s">
        <v>1349</v>
      </c>
      <c r="C1183" s="313">
        <v>51</v>
      </c>
      <c r="D1183" s="314">
        <v>491.27450980392098</v>
      </c>
      <c r="E1183" s="315">
        <v>0.46375819050086903</v>
      </c>
      <c r="F1183" s="314">
        <v>1147</v>
      </c>
    </row>
    <row r="1184" spans="2:6" x14ac:dyDescent="0.2">
      <c r="B1184" s="324" t="s">
        <v>1350</v>
      </c>
      <c r="C1184" s="313">
        <v>6</v>
      </c>
      <c r="D1184" s="314">
        <v>15.8333333333333</v>
      </c>
      <c r="E1184" s="315">
        <v>4.1161178509532E-2</v>
      </c>
      <c r="F1184" s="314">
        <v>24</v>
      </c>
    </row>
    <row r="1185" spans="2:7" x14ac:dyDescent="0.2">
      <c r="B1185" s="324" t="s">
        <v>1351</v>
      </c>
      <c r="C1185" s="313">
        <v>62</v>
      </c>
      <c r="D1185" s="314">
        <v>34.4838709677419</v>
      </c>
      <c r="E1185" s="315">
        <v>6.9018949543209404E-2</v>
      </c>
      <c r="F1185" s="314">
        <v>63</v>
      </c>
    </row>
    <row r="1186" spans="2:7" x14ac:dyDescent="0.2">
      <c r="B1186" s="324" t="s">
        <v>1352</v>
      </c>
      <c r="C1186" s="313">
        <v>421</v>
      </c>
      <c r="D1186" s="314">
        <v>36.313539192398999</v>
      </c>
      <c r="E1186" s="315">
        <v>8.8713514768177196E-2</v>
      </c>
      <c r="F1186" s="314">
        <v>87</v>
      </c>
    </row>
    <row r="1187" spans="2:7" x14ac:dyDescent="0.2">
      <c r="B1187" s="324" t="s">
        <v>1353</v>
      </c>
      <c r="C1187" s="313">
        <v>48</v>
      </c>
      <c r="D1187" s="314">
        <v>-9.1458333333333304</v>
      </c>
      <c r="E1187" s="315">
        <v>-1.5372224945724501E-2</v>
      </c>
      <c r="F1187" s="314">
        <v>15</v>
      </c>
    </row>
    <row r="1188" spans="2:7" x14ac:dyDescent="0.2">
      <c r="B1188" s="324" t="s">
        <v>1354</v>
      </c>
      <c r="C1188" s="313">
        <v>46</v>
      </c>
      <c r="D1188" s="314">
        <v>431.10869565217303</v>
      </c>
      <c r="E1188" s="315">
        <v>0.36403186724429099</v>
      </c>
      <c r="F1188" s="314">
        <v>1455</v>
      </c>
    </row>
    <row r="1189" spans="2:7" x14ac:dyDescent="0.2">
      <c r="B1189" s="324" t="s">
        <v>1355</v>
      </c>
      <c r="C1189" s="313">
        <v>48</v>
      </c>
      <c r="D1189" s="314">
        <v>19.3125</v>
      </c>
      <c r="E1189" s="315">
        <v>4.8344198174706497E-2</v>
      </c>
      <c r="F1189" s="314">
        <v>60</v>
      </c>
    </row>
    <row r="1190" spans="2:7" x14ac:dyDescent="0.2">
      <c r="B1190" s="324" t="s">
        <v>1356</v>
      </c>
      <c r="C1190" s="313">
        <v>653</v>
      </c>
      <c r="D1190" s="314">
        <v>5.8851454823889702</v>
      </c>
      <c r="E1190" s="315">
        <v>1.2392936380991501E-2</v>
      </c>
      <c r="F1190" s="314">
        <v>18</v>
      </c>
    </row>
    <row r="1191" spans="2:7" x14ac:dyDescent="0.2">
      <c r="B1191" s="324" t="s">
        <v>1357</v>
      </c>
      <c r="C1191" s="313">
        <v>0</v>
      </c>
      <c r="D1191" s="314">
        <v>0</v>
      </c>
      <c r="E1191" s="315">
        <v>0</v>
      </c>
      <c r="F1191" s="314">
        <v>0</v>
      </c>
    </row>
    <row r="1192" spans="2:7" x14ac:dyDescent="0.2">
      <c r="B1192" s="324" t="s">
        <v>1358</v>
      </c>
      <c r="C1192" s="313">
        <v>0</v>
      </c>
      <c r="D1192" s="314">
        <v>0</v>
      </c>
      <c r="E1192" s="315">
        <v>0</v>
      </c>
      <c r="F1192" s="314">
        <v>0</v>
      </c>
    </row>
    <row r="1193" spans="2:7" x14ac:dyDescent="0.2">
      <c r="B1193" s="324" t="s">
        <v>1359</v>
      </c>
      <c r="C1193" s="313">
        <v>532</v>
      </c>
      <c r="D1193" s="314">
        <v>22.105263157894701</v>
      </c>
      <c r="E1193" s="315">
        <v>4.4335532516493803E-2</v>
      </c>
      <c r="F1193" s="314">
        <v>72</v>
      </c>
    </row>
    <row r="1194" spans="2:7" x14ac:dyDescent="0.2">
      <c r="B1194" s="324" t="s">
        <v>1360</v>
      </c>
      <c r="C1194" s="313">
        <v>0</v>
      </c>
      <c r="D1194" s="314">
        <v>0</v>
      </c>
      <c r="E1194" s="315">
        <v>0</v>
      </c>
      <c r="F1194" s="314">
        <v>0</v>
      </c>
    </row>
    <row r="1195" spans="2:7" x14ac:dyDescent="0.2">
      <c r="B1195" s="324" t="s">
        <v>1361</v>
      </c>
      <c r="C1195" s="313">
        <v>205</v>
      </c>
      <c r="D1195" s="314">
        <v>5.3121951219512198</v>
      </c>
      <c r="E1195" s="315">
        <v>1.328599663275E-2</v>
      </c>
      <c r="F1195" s="314">
        <v>16</v>
      </c>
    </row>
    <row r="1196" spans="2:7" x14ac:dyDescent="0.2">
      <c r="B1196" s="325" t="s">
        <v>1362</v>
      </c>
      <c r="C1196" s="316">
        <v>0</v>
      </c>
      <c r="D1196" s="317">
        <v>0</v>
      </c>
      <c r="E1196" s="318">
        <v>0</v>
      </c>
      <c r="F1196" s="317">
        <v>0</v>
      </c>
    </row>
    <row r="1198" spans="2:7" x14ac:dyDescent="0.2">
      <c r="G1198" s="13" t="s">
        <v>294</v>
      </c>
    </row>
    <row r="1199" spans="2:7" x14ac:dyDescent="0.2">
      <c r="G1199" s="13" t="s">
        <v>307</v>
      </c>
    </row>
    <row r="1200" spans="2:7" x14ac:dyDescent="0.2">
      <c r="B1200" s="272" t="s">
        <v>0</v>
      </c>
      <c r="C1200" s="301"/>
      <c r="D1200" s="302"/>
      <c r="E1200" s="303"/>
      <c r="F1200" s="303"/>
    </row>
    <row r="1201" spans="2:6" x14ac:dyDescent="0.2">
      <c r="B1201" s="272" t="s">
        <v>2642</v>
      </c>
      <c r="C1201" s="301"/>
      <c r="D1201" s="302"/>
      <c r="E1201" s="303"/>
      <c r="F1201" s="303"/>
    </row>
    <row r="1202" spans="2:6" x14ac:dyDescent="0.2">
      <c r="B1202" s="320" t="s">
        <v>289</v>
      </c>
      <c r="C1202" s="301"/>
      <c r="D1202" s="302"/>
      <c r="E1202" s="303"/>
      <c r="F1202" s="303"/>
    </row>
    <row r="1203" spans="2:6" x14ac:dyDescent="0.2">
      <c r="B1203" s="272"/>
      <c r="C1203" s="84"/>
      <c r="D1203" s="84"/>
      <c r="E1203" s="84"/>
      <c r="F1203" s="84"/>
    </row>
    <row r="1204" spans="2:6" x14ac:dyDescent="0.2">
      <c r="B1204" s="321"/>
      <c r="C1204" s="191" t="s">
        <v>2661</v>
      </c>
      <c r="D1204" s="304"/>
      <c r="E1204" s="305"/>
      <c r="F1204" s="306"/>
    </row>
    <row r="1205" spans="2:6" ht="25.5" x14ac:dyDescent="0.2">
      <c r="B1205" s="322" t="s">
        <v>295</v>
      </c>
      <c r="C1205" s="307" t="s">
        <v>5089</v>
      </c>
      <c r="D1205" s="308" t="s">
        <v>5090</v>
      </c>
      <c r="E1205" s="309" t="s">
        <v>5091</v>
      </c>
      <c r="F1205" s="308" t="s">
        <v>5092</v>
      </c>
    </row>
    <row r="1206" spans="2:6" x14ac:dyDescent="0.2">
      <c r="B1206" s="323" t="s">
        <v>1363</v>
      </c>
      <c r="C1206" s="310">
        <v>2</v>
      </c>
      <c r="D1206" s="311">
        <v>407.5</v>
      </c>
      <c r="E1206" s="312">
        <v>0.42759706190975799</v>
      </c>
      <c r="F1206" s="311">
        <v>446</v>
      </c>
    </row>
    <row r="1207" spans="2:6" x14ac:dyDescent="0.2">
      <c r="B1207" s="324" t="s">
        <v>1364</v>
      </c>
      <c r="C1207" s="313">
        <v>3</v>
      </c>
      <c r="D1207" s="314">
        <v>334.666666666666</v>
      </c>
      <c r="E1207" s="315">
        <v>0.27521929824561397</v>
      </c>
      <c r="F1207" s="314">
        <v>499</v>
      </c>
    </row>
    <row r="1208" spans="2:6" x14ac:dyDescent="0.2">
      <c r="B1208" s="324" t="s">
        <v>1365</v>
      </c>
      <c r="C1208" s="313">
        <v>43</v>
      </c>
      <c r="D1208" s="314">
        <v>-7.6046511627906899</v>
      </c>
      <c r="E1208" s="315">
        <v>-1.3847717455746599E-2</v>
      </c>
      <c r="F1208" s="314">
        <v>0</v>
      </c>
    </row>
    <row r="1209" spans="2:6" x14ac:dyDescent="0.2">
      <c r="B1209" s="324" t="s">
        <v>1366</v>
      </c>
      <c r="C1209" s="313">
        <v>1</v>
      </c>
      <c r="D1209" s="314">
        <v>30</v>
      </c>
      <c r="E1209" s="315">
        <v>4.5180722891566098E-2</v>
      </c>
      <c r="F1209" s="314">
        <v>30</v>
      </c>
    </row>
    <row r="1210" spans="2:6" x14ac:dyDescent="0.2">
      <c r="B1210" s="324" t="s">
        <v>1367</v>
      </c>
      <c r="C1210" s="313">
        <v>0</v>
      </c>
      <c r="D1210" s="314">
        <v>0</v>
      </c>
      <c r="E1210" s="315">
        <v>0</v>
      </c>
      <c r="F1210" s="314">
        <v>0</v>
      </c>
    </row>
    <row r="1211" spans="2:6" x14ac:dyDescent="0.2">
      <c r="B1211" s="324" t="s">
        <v>1368</v>
      </c>
      <c r="C1211" s="313">
        <v>507</v>
      </c>
      <c r="D1211" s="314">
        <v>2.4595660749506898</v>
      </c>
      <c r="E1211" s="315">
        <v>5.1285847655944102E-3</v>
      </c>
      <c r="F1211" s="314">
        <v>11</v>
      </c>
    </row>
    <row r="1212" spans="2:6" x14ac:dyDescent="0.2">
      <c r="B1212" s="324" t="s">
        <v>1369</v>
      </c>
      <c r="C1212" s="313">
        <v>338</v>
      </c>
      <c r="D1212" s="314">
        <v>18.233727810650802</v>
      </c>
      <c r="E1212" s="315">
        <v>3.6409502035221898E-2</v>
      </c>
      <c r="F1212" s="314">
        <v>57</v>
      </c>
    </row>
    <row r="1213" spans="2:6" x14ac:dyDescent="0.2">
      <c r="B1213" s="324" t="s">
        <v>1370</v>
      </c>
      <c r="C1213" s="313">
        <v>139</v>
      </c>
      <c r="D1213" s="314">
        <v>39.395683453237403</v>
      </c>
      <c r="E1213" s="315">
        <v>7.3808496872978094E-2</v>
      </c>
      <c r="F1213" s="314">
        <v>188</v>
      </c>
    </row>
    <row r="1214" spans="2:6" x14ac:dyDescent="0.2">
      <c r="B1214" s="324" t="s">
        <v>1371</v>
      </c>
      <c r="C1214" s="313">
        <v>0</v>
      </c>
      <c r="D1214" s="314">
        <v>0</v>
      </c>
      <c r="E1214" s="315">
        <v>0</v>
      </c>
      <c r="F1214" s="314">
        <v>0</v>
      </c>
    </row>
    <row r="1215" spans="2:6" x14ac:dyDescent="0.2">
      <c r="B1215" s="324" t="s">
        <v>1372</v>
      </c>
      <c r="C1215" s="313">
        <v>699</v>
      </c>
      <c r="D1215" s="314">
        <v>38.695278969957002</v>
      </c>
      <c r="E1215" s="315">
        <v>7.6697754475311797E-2</v>
      </c>
      <c r="F1215" s="314">
        <v>113</v>
      </c>
    </row>
    <row r="1216" spans="2:6" x14ac:dyDescent="0.2">
      <c r="B1216" s="324" t="s">
        <v>1373</v>
      </c>
      <c r="C1216" s="313">
        <v>472</v>
      </c>
      <c r="D1216" s="314">
        <v>18.580508474576199</v>
      </c>
      <c r="E1216" s="315">
        <v>3.6899126959082797E-2</v>
      </c>
      <c r="F1216" s="314">
        <v>51</v>
      </c>
    </row>
    <row r="1217" spans="2:6" x14ac:dyDescent="0.2">
      <c r="B1217" s="324" t="s">
        <v>1374</v>
      </c>
      <c r="C1217" s="313">
        <v>574</v>
      </c>
      <c r="D1217" s="314">
        <v>65.2578397212543</v>
      </c>
      <c r="E1217" s="315">
        <v>0.11767847493622501</v>
      </c>
      <c r="F1217" s="314">
        <v>524</v>
      </c>
    </row>
    <row r="1218" spans="2:6" x14ac:dyDescent="0.2">
      <c r="B1218" s="324" t="s">
        <v>1375</v>
      </c>
      <c r="C1218" s="313">
        <v>673</v>
      </c>
      <c r="D1218" s="314">
        <v>40.543833580980603</v>
      </c>
      <c r="E1218" s="315">
        <v>8.7345106964624705E-2</v>
      </c>
      <c r="F1218" s="314">
        <v>124</v>
      </c>
    </row>
    <row r="1219" spans="2:6" x14ac:dyDescent="0.2">
      <c r="B1219" s="324" t="s">
        <v>1376</v>
      </c>
      <c r="C1219" s="313">
        <v>854</v>
      </c>
      <c r="D1219" s="314">
        <v>10.5878220140515</v>
      </c>
      <c r="E1219" s="315">
        <v>2.1599283368169499E-2</v>
      </c>
      <c r="F1219" s="314">
        <v>79</v>
      </c>
    </row>
    <row r="1220" spans="2:6" x14ac:dyDescent="0.2">
      <c r="B1220" s="324" t="s">
        <v>1377</v>
      </c>
      <c r="C1220" s="313">
        <v>464</v>
      </c>
      <c r="D1220" s="314">
        <v>33.353448275862</v>
      </c>
      <c r="E1220" s="315">
        <v>5.9196358559489001E-2</v>
      </c>
      <c r="F1220" s="314">
        <v>86</v>
      </c>
    </row>
    <row r="1221" spans="2:6" x14ac:dyDescent="0.2">
      <c r="B1221" s="324" t="s">
        <v>1378</v>
      </c>
      <c r="C1221" s="313">
        <v>402</v>
      </c>
      <c r="D1221" s="314">
        <v>18.052238805970099</v>
      </c>
      <c r="E1221" s="315">
        <v>2.62300888794109E-2</v>
      </c>
      <c r="F1221" s="314">
        <v>56</v>
      </c>
    </row>
    <row r="1222" spans="2:6" x14ac:dyDescent="0.2">
      <c r="B1222" s="324" t="s">
        <v>1379</v>
      </c>
      <c r="C1222" s="313">
        <v>446</v>
      </c>
      <c r="D1222" s="314">
        <v>-4.6210762331838504</v>
      </c>
      <c r="E1222" s="315">
        <v>-6.8520020745508302E-3</v>
      </c>
      <c r="F1222" s="314">
        <v>0</v>
      </c>
    </row>
    <row r="1223" spans="2:6" x14ac:dyDescent="0.2">
      <c r="B1223" s="324" t="s">
        <v>1380</v>
      </c>
      <c r="C1223" s="313">
        <v>398</v>
      </c>
      <c r="D1223" s="314">
        <v>33.6733668341708</v>
      </c>
      <c r="E1223" s="315">
        <v>5.7056251623093197E-2</v>
      </c>
      <c r="F1223" s="314">
        <v>95</v>
      </c>
    </row>
    <row r="1224" spans="2:6" x14ac:dyDescent="0.2">
      <c r="B1224" s="324" t="s">
        <v>1381</v>
      </c>
      <c r="C1224" s="313">
        <v>156</v>
      </c>
      <c r="D1224" s="314">
        <v>-10.4807692307692</v>
      </c>
      <c r="E1224" s="315">
        <v>-1.51567120595514E-2</v>
      </c>
      <c r="F1224" s="314">
        <v>-2</v>
      </c>
    </row>
    <row r="1225" spans="2:6" x14ac:dyDescent="0.2">
      <c r="B1225" s="324" t="s">
        <v>1382</v>
      </c>
      <c r="C1225" s="313">
        <v>0</v>
      </c>
      <c r="D1225" s="314">
        <v>0</v>
      </c>
      <c r="E1225" s="315">
        <v>0</v>
      </c>
      <c r="F1225" s="314">
        <v>0</v>
      </c>
    </row>
    <row r="1226" spans="2:6" x14ac:dyDescent="0.2">
      <c r="B1226" s="324" t="s">
        <v>1383</v>
      </c>
      <c r="C1226" s="313">
        <v>0</v>
      </c>
      <c r="D1226" s="314">
        <v>0</v>
      </c>
      <c r="E1226" s="315">
        <v>0</v>
      </c>
      <c r="F1226" s="314">
        <v>0</v>
      </c>
    </row>
    <row r="1227" spans="2:6" x14ac:dyDescent="0.2">
      <c r="B1227" s="324" t="s">
        <v>1384</v>
      </c>
      <c r="C1227" s="313">
        <v>0</v>
      </c>
      <c r="D1227" s="314">
        <v>0</v>
      </c>
      <c r="E1227" s="315">
        <v>0</v>
      </c>
      <c r="F1227" s="314">
        <v>0</v>
      </c>
    </row>
    <row r="1228" spans="2:6" x14ac:dyDescent="0.2">
      <c r="B1228" s="324" t="s">
        <v>1385</v>
      </c>
      <c r="C1228" s="313">
        <v>0</v>
      </c>
      <c r="D1228" s="314">
        <v>0</v>
      </c>
      <c r="E1228" s="315">
        <v>0</v>
      </c>
      <c r="F1228" s="314">
        <v>0</v>
      </c>
    </row>
    <row r="1229" spans="2:6" x14ac:dyDescent="0.2">
      <c r="B1229" s="324" t="s">
        <v>1386</v>
      </c>
      <c r="C1229" s="313">
        <v>0</v>
      </c>
      <c r="D1229" s="314">
        <v>0</v>
      </c>
      <c r="E1229" s="315">
        <v>0</v>
      </c>
      <c r="F1229" s="314">
        <v>0</v>
      </c>
    </row>
    <row r="1230" spans="2:6" x14ac:dyDescent="0.2">
      <c r="B1230" s="324" t="s">
        <v>1387</v>
      </c>
      <c r="C1230" s="313">
        <v>0</v>
      </c>
      <c r="D1230" s="314">
        <v>0</v>
      </c>
      <c r="E1230" s="315">
        <v>0</v>
      </c>
      <c r="F1230" s="314">
        <v>0</v>
      </c>
    </row>
    <row r="1231" spans="2:6" x14ac:dyDescent="0.2">
      <c r="B1231" s="324" t="s">
        <v>1388</v>
      </c>
      <c r="C1231" s="313">
        <v>0</v>
      </c>
      <c r="D1231" s="314">
        <v>0</v>
      </c>
      <c r="E1231" s="315">
        <v>0</v>
      </c>
      <c r="F1231" s="314">
        <v>0</v>
      </c>
    </row>
    <row r="1232" spans="2:6" x14ac:dyDescent="0.2">
      <c r="B1232" s="324" t="s">
        <v>1389</v>
      </c>
      <c r="C1232" s="313">
        <v>0</v>
      </c>
      <c r="D1232" s="314">
        <v>0</v>
      </c>
      <c r="E1232" s="315">
        <v>0</v>
      </c>
      <c r="F1232" s="314">
        <v>0</v>
      </c>
    </row>
    <row r="1233" spans="2:6" x14ac:dyDescent="0.2">
      <c r="B1233" s="324" t="s">
        <v>1390</v>
      </c>
      <c r="C1233" s="313">
        <v>0</v>
      </c>
      <c r="D1233" s="314">
        <v>0</v>
      </c>
      <c r="E1233" s="315">
        <v>0</v>
      </c>
      <c r="F1233" s="314">
        <v>0</v>
      </c>
    </row>
    <row r="1234" spans="2:6" x14ac:dyDescent="0.2">
      <c r="B1234" s="324" t="s">
        <v>1391</v>
      </c>
      <c r="C1234" s="313">
        <v>474</v>
      </c>
      <c r="D1234" s="314">
        <v>85.364978902953496</v>
      </c>
      <c r="E1234" s="315">
        <v>0.120247728805903</v>
      </c>
      <c r="F1234" s="314">
        <v>251</v>
      </c>
    </row>
    <row r="1235" spans="2:6" x14ac:dyDescent="0.2">
      <c r="B1235" s="324" t="s">
        <v>1392</v>
      </c>
      <c r="C1235" s="313">
        <v>209</v>
      </c>
      <c r="D1235" s="314">
        <v>-74.330143540669795</v>
      </c>
      <c r="E1235" s="315">
        <v>-9.2310343393289002E-2</v>
      </c>
      <c r="F1235" s="314">
        <v>0</v>
      </c>
    </row>
    <row r="1236" spans="2:6" x14ac:dyDescent="0.2">
      <c r="B1236" s="324" t="s">
        <v>1393</v>
      </c>
      <c r="C1236" s="313">
        <v>390</v>
      </c>
      <c r="D1236" s="314">
        <v>-43.558974358974297</v>
      </c>
      <c r="E1236" s="315">
        <v>-4.5529222267188002E-2</v>
      </c>
      <c r="F1236" s="314">
        <v>0</v>
      </c>
    </row>
    <row r="1237" spans="2:6" x14ac:dyDescent="0.2">
      <c r="B1237" s="324" t="s">
        <v>1394</v>
      </c>
      <c r="C1237" s="313">
        <v>0</v>
      </c>
      <c r="D1237" s="314">
        <v>0</v>
      </c>
      <c r="E1237" s="315">
        <v>0</v>
      </c>
      <c r="F1237" s="314">
        <v>0</v>
      </c>
    </row>
    <row r="1238" spans="2:6" x14ac:dyDescent="0.2">
      <c r="B1238" s="324" t="s">
        <v>1395</v>
      </c>
      <c r="C1238" s="313">
        <v>0</v>
      </c>
      <c r="D1238" s="314">
        <v>0</v>
      </c>
      <c r="E1238" s="315">
        <v>0</v>
      </c>
      <c r="F1238" s="314">
        <v>0</v>
      </c>
    </row>
    <row r="1239" spans="2:6" x14ac:dyDescent="0.2">
      <c r="B1239" s="324" t="s">
        <v>1396</v>
      </c>
      <c r="C1239" s="313">
        <v>0</v>
      </c>
      <c r="D1239" s="314">
        <v>0</v>
      </c>
      <c r="E1239" s="315">
        <v>0</v>
      </c>
      <c r="F1239" s="314">
        <v>0</v>
      </c>
    </row>
    <row r="1240" spans="2:6" x14ac:dyDescent="0.2">
      <c r="B1240" s="324" t="s">
        <v>1397</v>
      </c>
      <c r="C1240" s="313">
        <v>0</v>
      </c>
      <c r="D1240" s="314">
        <v>0</v>
      </c>
      <c r="E1240" s="315">
        <v>0</v>
      </c>
      <c r="F1240" s="314">
        <v>0</v>
      </c>
    </row>
    <row r="1241" spans="2:6" x14ac:dyDescent="0.2">
      <c r="B1241" s="324" t="s">
        <v>1398</v>
      </c>
      <c r="C1241" s="313">
        <v>0</v>
      </c>
      <c r="D1241" s="314">
        <v>0</v>
      </c>
      <c r="E1241" s="315">
        <v>0</v>
      </c>
      <c r="F1241" s="314">
        <v>0</v>
      </c>
    </row>
    <row r="1242" spans="2:6" x14ac:dyDescent="0.2">
      <c r="B1242" s="324" t="s">
        <v>1399</v>
      </c>
      <c r="C1242" s="313">
        <v>358</v>
      </c>
      <c r="D1242" s="314">
        <v>50.530726256983201</v>
      </c>
      <c r="E1242" s="315">
        <v>6.8735703809531007E-2</v>
      </c>
      <c r="F1242" s="314">
        <v>278</v>
      </c>
    </row>
    <row r="1243" spans="2:6" x14ac:dyDescent="0.2">
      <c r="B1243" s="324" t="s">
        <v>1400</v>
      </c>
      <c r="C1243" s="313">
        <v>1</v>
      </c>
      <c r="D1243" s="314">
        <v>45</v>
      </c>
      <c r="E1243" s="315">
        <v>7.0754716981132004E-2</v>
      </c>
      <c r="F1243" s="314">
        <v>45</v>
      </c>
    </row>
    <row r="1244" spans="2:6" x14ac:dyDescent="0.2">
      <c r="B1244" s="324" t="s">
        <v>1401</v>
      </c>
      <c r="C1244" s="313">
        <v>446</v>
      </c>
      <c r="D1244" s="314">
        <v>46.520179372197298</v>
      </c>
      <c r="E1244" s="315">
        <v>6.7525654085614603E-2</v>
      </c>
      <c r="F1244" s="314">
        <v>122</v>
      </c>
    </row>
    <row r="1245" spans="2:6" x14ac:dyDescent="0.2">
      <c r="B1245" s="324" t="s">
        <v>1402</v>
      </c>
      <c r="C1245" s="313">
        <v>0</v>
      </c>
      <c r="D1245" s="314">
        <v>0</v>
      </c>
      <c r="E1245" s="315">
        <v>0</v>
      </c>
      <c r="F1245" s="314">
        <v>0</v>
      </c>
    </row>
    <row r="1246" spans="2:6" x14ac:dyDescent="0.2">
      <c r="B1246" s="324" t="s">
        <v>1403</v>
      </c>
      <c r="C1246" s="313">
        <v>11</v>
      </c>
      <c r="D1246" s="314">
        <v>-236.272727272727</v>
      </c>
      <c r="E1246" s="315">
        <v>-0.17649056091267101</v>
      </c>
      <c r="F1246" s="314">
        <v>-169</v>
      </c>
    </row>
    <row r="1247" spans="2:6" x14ac:dyDescent="0.2">
      <c r="B1247" s="324" t="s">
        <v>1404</v>
      </c>
      <c r="C1247" s="313">
        <v>10</v>
      </c>
      <c r="D1247" s="314">
        <v>261</v>
      </c>
      <c r="E1247" s="315">
        <v>0.18472644914714401</v>
      </c>
      <c r="F1247" s="314">
        <v>1673</v>
      </c>
    </row>
    <row r="1248" spans="2:6" x14ac:dyDescent="0.2">
      <c r="B1248" s="324" t="s">
        <v>1405</v>
      </c>
      <c r="C1248" s="313">
        <v>58</v>
      </c>
      <c r="D1248" s="314">
        <v>-63.172413793103402</v>
      </c>
      <c r="E1248" s="315">
        <v>-5.1444055993148198E-2</v>
      </c>
      <c r="F1248" s="314">
        <v>-10</v>
      </c>
    </row>
    <row r="1249" spans="2:7" x14ac:dyDescent="0.2">
      <c r="B1249" s="324" t="s">
        <v>1406</v>
      </c>
      <c r="C1249" s="313">
        <v>120</v>
      </c>
      <c r="D1249" s="314">
        <v>-16.175000000000001</v>
      </c>
      <c r="E1249" s="315">
        <v>-1.96648565407683E-2</v>
      </c>
      <c r="F1249" s="314">
        <v>0</v>
      </c>
    </row>
    <row r="1250" spans="2:7" x14ac:dyDescent="0.2">
      <c r="B1250" s="324" t="s">
        <v>1407</v>
      </c>
      <c r="C1250" s="313">
        <v>1</v>
      </c>
      <c r="D1250" s="314">
        <v>18</v>
      </c>
      <c r="E1250" s="315">
        <v>3.5856573705179202E-2</v>
      </c>
      <c r="F1250" s="314">
        <v>18</v>
      </c>
    </row>
    <row r="1251" spans="2:7" x14ac:dyDescent="0.2">
      <c r="B1251" s="324" t="s">
        <v>1408</v>
      </c>
      <c r="C1251" s="313">
        <v>67</v>
      </c>
      <c r="D1251" s="314">
        <v>-25.492537313432798</v>
      </c>
      <c r="E1251" s="315">
        <v>-3.3143167617495202E-2</v>
      </c>
      <c r="F1251" s="314">
        <v>0</v>
      </c>
    </row>
    <row r="1252" spans="2:7" x14ac:dyDescent="0.2">
      <c r="B1252" s="324" t="s">
        <v>1409</v>
      </c>
      <c r="C1252" s="313">
        <v>8</v>
      </c>
      <c r="D1252" s="314">
        <v>299.375</v>
      </c>
      <c r="E1252" s="315">
        <v>0.40258867036476698</v>
      </c>
      <c r="F1252" s="314">
        <v>651</v>
      </c>
    </row>
    <row r="1253" spans="2:7" x14ac:dyDescent="0.2">
      <c r="B1253" s="325" t="s">
        <v>1410</v>
      </c>
      <c r="C1253" s="316">
        <v>192</v>
      </c>
      <c r="D1253" s="317">
        <v>-5.9322916666666599</v>
      </c>
      <c r="E1253" s="318">
        <v>-9.8168498168498194E-3</v>
      </c>
      <c r="F1253" s="317">
        <v>37</v>
      </c>
    </row>
    <row r="1255" spans="2:7" x14ac:dyDescent="0.2">
      <c r="G1255" s="13" t="s">
        <v>294</v>
      </c>
    </row>
    <row r="1256" spans="2:7" x14ac:dyDescent="0.2">
      <c r="G1256" s="13" t="s">
        <v>308</v>
      </c>
    </row>
    <row r="1257" spans="2:7" x14ac:dyDescent="0.2">
      <c r="B1257" s="272" t="s">
        <v>0</v>
      </c>
      <c r="C1257" s="301"/>
      <c r="D1257" s="302"/>
      <c r="E1257" s="303"/>
      <c r="F1257" s="303"/>
    </row>
    <row r="1258" spans="2:7" x14ac:dyDescent="0.2">
      <c r="B1258" s="272" t="s">
        <v>2642</v>
      </c>
      <c r="C1258" s="301"/>
      <c r="D1258" s="302"/>
      <c r="E1258" s="303"/>
      <c r="F1258" s="303"/>
    </row>
    <row r="1259" spans="2:7" x14ac:dyDescent="0.2">
      <c r="B1259" s="320" t="s">
        <v>289</v>
      </c>
      <c r="C1259" s="301"/>
      <c r="D1259" s="302"/>
      <c r="E1259" s="303"/>
      <c r="F1259" s="303"/>
    </row>
    <row r="1260" spans="2:7" x14ac:dyDescent="0.2">
      <c r="B1260" s="272"/>
      <c r="C1260" s="84"/>
      <c r="D1260" s="84"/>
      <c r="E1260" s="84"/>
      <c r="F1260" s="84"/>
    </row>
    <row r="1261" spans="2:7" x14ac:dyDescent="0.2">
      <c r="B1261" s="321"/>
      <c r="C1261" s="191" t="s">
        <v>2661</v>
      </c>
      <c r="D1261" s="304"/>
      <c r="E1261" s="305"/>
      <c r="F1261" s="306"/>
    </row>
    <row r="1262" spans="2:7" ht="25.5" x14ac:dyDescent="0.2">
      <c r="B1262" s="322" t="s">
        <v>295</v>
      </c>
      <c r="C1262" s="307" t="s">
        <v>5089</v>
      </c>
      <c r="D1262" s="308" t="s">
        <v>5090</v>
      </c>
      <c r="E1262" s="309" t="s">
        <v>5091</v>
      </c>
      <c r="F1262" s="308" t="s">
        <v>5092</v>
      </c>
    </row>
    <row r="1263" spans="2:7" x14ac:dyDescent="0.2">
      <c r="B1263" s="323" t="s">
        <v>1411</v>
      </c>
      <c r="C1263" s="310">
        <v>59</v>
      </c>
      <c r="D1263" s="311">
        <v>16.508474576271102</v>
      </c>
      <c r="E1263" s="312">
        <v>3.4839217369531703E-2</v>
      </c>
      <c r="F1263" s="311">
        <v>40</v>
      </c>
    </row>
    <row r="1264" spans="2:7" x14ac:dyDescent="0.2">
      <c r="B1264" s="324" t="s">
        <v>1412</v>
      </c>
      <c r="C1264" s="313">
        <v>0</v>
      </c>
      <c r="D1264" s="314">
        <v>0</v>
      </c>
      <c r="E1264" s="315">
        <v>0</v>
      </c>
      <c r="F1264" s="314">
        <v>0</v>
      </c>
    </row>
    <row r="1265" spans="2:6" x14ac:dyDescent="0.2">
      <c r="B1265" s="324" t="s">
        <v>1413</v>
      </c>
      <c r="C1265" s="313">
        <v>375</v>
      </c>
      <c r="D1265" s="314">
        <v>-22.613333333333301</v>
      </c>
      <c r="E1265" s="315">
        <v>-2.72753004142758E-2</v>
      </c>
      <c r="F1265" s="314">
        <v>0</v>
      </c>
    </row>
    <row r="1266" spans="2:6" x14ac:dyDescent="0.2">
      <c r="B1266" s="324" t="s">
        <v>1414</v>
      </c>
      <c r="C1266" s="313">
        <v>0</v>
      </c>
      <c r="D1266" s="314">
        <v>0</v>
      </c>
      <c r="E1266" s="315">
        <v>0</v>
      </c>
      <c r="F1266" s="314">
        <v>0</v>
      </c>
    </row>
    <row r="1267" spans="2:6" x14ac:dyDescent="0.2">
      <c r="B1267" s="324" t="s">
        <v>1415</v>
      </c>
      <c r="C1267" s="313">
        <v>0</v>
      </c>
      <c r="D1267" s="314">
        <v>0</v>
      </c>
      <c r="E1267" s="315">
        <v>0</v>
      </c>
      <c r="F1267" s="314">
        <v>0</v>
      </c>
    </row>
    <row r="1268" spans="2:6" x14ac:dyDescent="0.2">
      <c r="B1268" s="324" t="s">
        <v>1416</v>
      </c>
      <c r="C1268" s="313">
        <v>9</v>
      </c>
      <c r="D1268" s="314">
        <v>-40</v>
      </c>
      <c r="E1268" s="315">
        <v>-3.5899481451934501E-2</v>
      </c>
      <c r="F1268" s="314">
        <v>-24</v>
      </c>
    </row>
    <row r="1269" spans="2:6" x14ac:dyDescent="0.2">
      <c r="B1269" s="324" t="s">
        <v>1417</v>
      </c>
      <c r="C1269" s="313">
        <v>14</v>
      </c>
      <c r="D1269" s="314">
        <v>-261.5</v>
      </c>
      <c r="E1269" s="315">
        <v>-0.18217555732484</v>
      </c>
      <c r="F1269" s="314">
        <v>-101</v>
      </c>
    </row>
    <row r="1270" spans="2:6" x14ac:dyDescent="0.2">
      <c r="B1270" s="324" t="s">
        <v>1418</v>
      </c>
      <c r="C1270" s="313">
        <v>257</v>
      </c>
      <c r="D1270" s="314">
        <v>21.400778210116702</v>
      </c>
      <c r="E1270" s="315">
        <v>3.4055094951796497E-2</v>
      </c>
      <c r="F1270" s="314">
        <v>94</v>
      </c>
    </row>
    <row r="1271" spans="2:6" x14ac:dyDescent="0.2">
      <c r="B1271" s="324" t="s">
        <v>1419</v>
      </c>
      <c r="C1271" s="313">
        <v>0</v>
      </c>
      <c r="D1271" s="314">
        <v>0</v>
      </c>
      <c r="E1271" s="315">
        <v>0</v>
      </c>
      <c r="F1271" s="314">
        <v>0</v>
      </c>
    </row>
    <row r="1272" spans="2:6" x14ac:dyDescent="0.2">
      <c r="B1272" s="324" t="s">
        <v>1420</v>
      </c>
      <c r="C1272" s="313">
        <v>157</v>
      </c>
      <c r="D1272" s="314">
        <v>70.140127388535007</v>
      </c>
      <c r="E1272" s="315">
        <v>0.105318528295029</v>
      </c>
      <c r="F1272" s="314">
        <v>189</v>
      </c>
    </row>
    <row r="1273" spans="2:6" x14ac:dyDescent="0.2">
      <c r="B1273" s="324" t="s">
        <v>1421</v>
      </c>
      <c r="C1273" s="313">
        <v>80</v>
      </c>
      <c r="D1273" s="314">
        <v>10.6</v>
      </c>
      <c r="E1273" s="315">
        <v>1.8488237730830401E-2</v>
      </c>
      <c r="F1273" s="314">
        <v>30</v>
      </c>
    </row>
    <row r="1274" spans="2:6" x14ac:dyDescent="0.2">
      <c r="B1274" s="324" t="s">
        <v>1422</v>
      </c>
      <c r="C1274" s="313">
        <v>632</v>
      </c>
      <c r="D1274" s="314">
        <v>27.132911392404999</v>
      </c>
      <c r="E1274" s="315">
        <v>3.8768224886451097E-2</v>
      </c>
      <c r="F1274" s="314">
        <v>186</v>
      </c>
    </row>
    <row r="1275" spans="2:6" x14ac:dyDescent="0.2">
      <c r="B1275" s="324" t="s">
        <v>1423</v>
      </c>
      <c r="C1275" s="313">
        <v>0</v>
      </c>
      <c r="D1275" s="314">
        <v>0</v>
      </c>
      <c r="E1275" s="315">
        <v>0</v>
      </c>
      <c r="F1275" s="314">
        <v>0</v>
      </c>
    </row>
    <row r="1276" spans="2:6" x14ac:dyDescent="0.2">
      <c r="B1276" s="324" t="s">
        <v>1424</v>
      </c>
      <c r="C1276" s="313">
        <v>0</v>
      </c>
      <c r="D1276" s="314">
        <v>0</v>
      </c>
      <c r="E1276" s="315">
        <v>0</v>
      </c>
      <c r="F1276" s="314">
        <v>0</v>
      </c>
    </row>
    <row r="1277" spans="2:6" x14ac:dyDescent="0.2">
      <c r="B1277" s="324" t="s">
        <v>1425</v>
      </c>
      <c r="C1277" s="313">
        <v>165</v>
      </c>
      <c r="D1277" s="314">
        <v>-45.466666666666598</v>
      </c>
      <c r="E1277" s="315">
        <v>-5.59729610755881E-2</v>
      </c>
      <c r="F1277" s="314">
        <v>0</v>
      </c>
    </row>
    <row r="1278" spans="2:6" x14ac:dyDescent="0.2">
      <c r="B1278" s="324" t="s">
        <v>1426</v>
      </c>
      <c r="C1278" s="313">
        <v>12</v>
      </c>
      <c r="D1278" s="314">
        <v>37.75</v>
      </c>
      <c r="E1278" s="315">
        <v>7.2076372315035706E-2</v>
      </c>
      <c r="F1278" s="314">
        <v>50</v>
      </c>
    </row>
    <row r="1279" spans="2:6" x14ac:dyDescent="0.2">
      <c r="B1279" s="324" t="s">
        <v>1427</v>
      </c>
      <c r="C1279" s="313">
        <v>40</v>
      </c>
      <c r="D1279" s="314">
        <v>-8.5500000000000007</v>
      </c>
      <c r="E1279" s="315">
        <v>-1.4859228362878001E-2</v>
      </c>
      <c r="F1279" s="314">
        <v>-5</v>
      </c>
    </row>
    <row r="1280" spans="2:6" x14ac:dyDescent="0.2">
      <c r="B1280" s="324" t="s">
        <v>1428</v>
      </c>
      <c r="C1280" s="313">
        <v>2</v>
      </c>
      <c r="D1280" s="314">
        <v>223.5</v>
      </c>
      <c r="E1280" s="315">
        <v>0.25098259404828699</v>
      </c>
      <c r="F1280" s="314">
        <v>255</v>
      </c>
    </row>
    <row r="1281" spans="2:6" x14ac:dyDescent="0.2">
      <c r="B1281" s="324" t="s">
        <v>1429</v>
      </c>
      <c r="C1281" s="313">
        <v>27</v>
      </c>
      <c r="D1281" s="314">
        <v>455.96296296296299</v>
      </c>
      <c r="E1281" s="315">
        <v>0.53287451846080502</v>
      </c>
      <c r="F1281" s="314">
        <v>826</v>
      </c>
    </row>
    <row r="1282" spans="2:6" x14ac:dyDescent="0.2">
      <c r="B1282" s="324" t="s">
        <v>1430</v>
      </c>
      <c r="C1282" s="313">
        <v>437</v>
      </c>
      <c r="D1282" s="314">
        <v>43.9084668192219</v>
      </c>
      <c r="E1282" s="315">
        <v>7.0045813787942501E-2</v>
      </c>
      <c r="F1282" s="314">
        <v>108</v>
      </c>
    </row>
    <row r="1283" spans="2:6" x14ac:dyDescent="0.2">
      <c r="B1283" s="324" t="s">
        <v>1431</v>
      </c>
      <c r="C1283" s="313">
        <v>405</v>
      </c>
      <c r="D1283" s="314">
        <v>78.654320987654302</v>
      </c>
      <c r="E1283" s="315">
        <v>0.112538375391702</v>
      </c>
      <c r="F1283" s="314">
        <v>235</v>
      </c>
    </row>
    <row r="1284" spans="2:6" x14ac:dyDescent="0.2">
      <c r="B1284" s="324" t="s">
        <v>1432</v>
      </c>
      <c r="C1284" s="313">
        <v>0</v>
      </c>
      <c r="D1284" s="314">
        <v>0</v>
      </c>
      <c r="E1284" s="315">
        <v>0</v>
      </c>
      <c r="F1284" s="314">
        <v>0</v>
      </c>
    </row>
    <row r="1285" spans="2:6" x14ac:dyDescent="0.2">
      <c r="B1285" s="324" t="s">
        <v>1433</v>
      </c>
      <c r="C1285" s="313">
        <v>0</v>
      </c>
      <c r="D1285" s="314">
        <v>0</v>
      </c>
      <c r="E1285" s="315">
        <v>0</v>
      </c>
      <c r="F1285" s="314">
        <v>0</v>
      </c>
    </row>
    <row r="1286" spans="2:6" x14ac:dyDescent="0.2">
      <c r="B1286" s="324" t="s">
        <v>1434</v>
      </c>
      <c r="C1286" s="313">
        <v>409</v>
      </c>
      <c r="D1286" s="314">
        <v>37.4523227383863</v>
      </c>
      <c r="E1286" s="315">
        <v>7.2777893916646103E-2</v>
      </c>
      <c r="F1286" s="314">
        <v>98</v>
      </c>
    </row>
    <row r="1287" spans="2:6" x14ac:dyDescent="0.2">
      <c r="B1287" s="324" t="s">
        <v>1435</v>
      </c>
      <c r="C1287" s="313">
        <v>77</v>
      </c>
      <c r="D1287" s="314">
        <v>19.467532467532401</v>
      </c>
      <c r="E1287" s="315">
        <v>1.40492614531004E-2</v>
      </c>
      <c r="F1287" s="314">
        <v>79</v>
      </c>
    </row>
    <row r="1288" spans="2:6" x14ac:dyDescent="0.2">
      <c r="B1288" s="324" t="s">
        <v>1436</v>
      </c>
      <c r="C1288" s="313">
        <v>10</v>
      </c>
      <c r="D1288" s="314">
        <v>20.6</v>
      </c>
      <c r="E1288" s="315">
        <v>4.0864907756397603E-2</v>
      </c>
      <c r="F1288" s="314">
        <v>36</v>
      </c>
    </row>
    <row r="1289" spans="2:6" x14ac:dyDescent="0.2">
      <c r="B1289" s="324" t="s">
        <v>1437</v>
      </c>
      <c r="C1289" s="313">
        <v>69</v>
      </c>
      <c r="D1289" s="314">
        <v>-166.57971014492699</v>
      </c>
      <c r="E1289" s="315">
        <v>-0.115486249962321</v>
      </c>
      <c r="F1289" s="314">
        <v>-13</v>
      </c>
    </row>
    <row r="1290" spans="2:6" x14ac:dyDescent="0.2">
      <c r="B1290" s="324" t="s">
        <v>1438</v>
      </c>
      <c r="C1290" s="313">
        <v>0</v>
      </c>
      <c r="D1290" s="314">
        <v>0</v>
      </c>
      <c r="E1290" s="315">
        <v>0</v>
      </c>
      <c r="F1290" s="314">
        <v>0</v>
      </c>
    </row>
    <row r="1291" spans="2:6" x14ac:dyDescent="0.2">
      <c r="B1291" s="324" t="s">
        <v>1439</v>
      </c>
      <c r="C1291" s="313">
        <v>115</v>
      </c>
      <c r="D1291" s="314">
        <v>-32</v>
      </c>
      <c r="E1291" s="315">
        <v>-3.8928616764693301E-2</v>
      </c>
      <c r="F1291" s="314">
        <v>-12</v>
      </c>
    </row>
    <row r="1292" spans="2:6" x14ac:dyDescent="0.2">
      <c r="B1292" s="324" t="s">
        <v>1440</v>
      </c>
      <c r="C1292" s="313">
        <v>0</v>
      </c>
      <c r="D1292" s="314">
        <v>0</v>
      </c>
      <c r="E1292" s="315">
        <v>0</v>
      </c>
      <c r="F1292" s="314">
        <v>0</v>
      </c>
    </row>
    <row r="1293" spans="2:6" x14ac:dyDescent="0.2">
      <c r="B1293" s="324" t="s">
        <v>1441</v>
      </c>
      <c r="C1293" s="313">
        <v>48</v>
      </c>
      <c r="D1293" s="314">
        <v>41.3541666666666</v>
      </c>
      <c r="E1293" s="315">
        <v>7.6777287847141495E-2</v>
      </c>
      <c r="F1293" s="314">
        <v>94</v>
      </c>
    </row>
    <row r="1294" spans="2:6" x14ac:dyDescent="0.2">
      <c r="B1294" s="324" t="s">
        <v>1442</v>
      </c>
      <c r="C1294" s="313">
        <v>0</v>
      </c>
      <c r="D1294" s="314">
        <v>0</v>
      </c>
      <c r="E1294" s="315">
        <v>0</v>
      </c>
      <c r="F1294" s="314">
        <v>0</v>
      </c>
    </row>
    <row r="1295" spans="2:6" x14ac:dyDescent="0.2">
      <c r="B1295" s="324" t="s">
        <v>1443</v>
      </c>
      <c r="C1295" s="313">
        <v>0</v>
      </c>
      <c r="D1295" s="314">
        <v>0</v>
      </c>
      <c r="E1295" s="315">
        <v>0</v>
      </c>
      <c r="F1295" s="314">
        <v>0</v>
      </c>
    </row>
    <row r="1296" spans="2:6" x14ac:dyDescent="0.2">
      <c r="B1296" s="324" t="s">
        <v>1444</v>
      </c>
      <c r="C1296" s="313">
        <v>135</v>
      </c>
      <c r="D1296" s="314">
        <v>19.570370370370298</v>
      </c>
      <c r="E1296" s="315">
        <v>3.3798997032033498E-2</v>
      </c>
      <c r="F1296" s="314">
        <v>37</v>
      </c>
    </row>
    <row r="1297" spans="2:7" x14ac:dyDescent="0.2">
      <c r="B1297" s="324" t="s">
        <v>1445</v>
      </c>
      <c r="C1297" s="313">
        <v>24</v>
      </c>
      <c r="D1297" s="314">
        <v>256.75</v>
      </c>
      <c r="E1297" s="315">
        <v>0.13334198909374101</v>
      </c>
      <c r="F1297" s="314">
        <v>608</v>
      </c>
    </row>
    <row r="1298" spans="2:7" x14ac:dyDescent="0.2">
      <c r="B1298" s="324" t="s">
        <v>1446</v>
      </c>
      <c r="C1298" s="313">
        <v>0</v>
      </c>
      <c r="D1298" s="314">
        <v>0</v>
      </c>
      <c r="E1298" s="315">
        <v>0</v>
      </c>
      <c r="F1298" s="314">
        <v>0</v>
      </c>
    </row>
    <row r="1299" spans="2:7" x14ac:dyDescent="0.2">
      <c r="B1299" s="324" t="s">
        <v>1447</v>
      </c>
      <c r="C1299" s="313">
        <v>18</v>
      </c>
      <c r="D1299" s="314">
        <v>34.2222222222222</v>
      </c>
      <c r="E1299" s="315">
        <v>4.7464940668824097E-2</v>
      </c>
      <c r="F1299" s="314">
        <v>83</v>
      </c>
    </row>
    <row r="1300" spans="2:7" x14ac:dyDescent="0.2">
      <c r="B1300" s="324" t="s">
        <v>1448</v>
      </c>
      <c r="C1300" s="313">
        <v>231</v>
      </c>
      <c r="D1300" s="314">
        <v>59.8874458874458</v>
      </c>
      <c r="E1300" s="315">
        <v>8.21262348024316E-2</v>
      </c>
      <c r="F1300" s="314">
        <v>222</v>
      </c>
    </row>
    <row r="1301" spans="2:7" x14ac:dyDescent="0.2">
      <c r="B1301" s="324" t="s">
        <v>1449</v>
      </c>
      <c r="C1301" s="313">
        <v>0</v>
      </c>
      <c r="D1301" s="314">
        <v>0</v>
      </c>
      <c r="E1301" s="315">
        <v>0</v>
      </c>
      <c r="F1301" s="314">
        <v>0</v>
      </c>
    </row>
    <row r="1302" spans="2:7" x14ac:dyDescent="0.2">
      <c r="B1302" s="324" t="s">
        <v>1450</v>
      </c>
      <c r="C1302" s="313">
        <v>25</v>
      </c>
      <c r="D1302" s="314">
        <v>21.64</v>
      </c>
      <c r="E1302" s="315">
        <v>4.7931248338796799E-2</v>
      </c>
      <c r="F1302" s="314">
        <v>47</v>
      </c>
    </row>
    <row r="1303" spans="2:7" x14ac:dyDescent="0.2">
      <c r="B1303" s="324" t="s">
        <v>1451</v>
      </c>
      <c r="C1303" s="313">
        <v>2</v>
      </c>
      <c r="D1303" s="314">
        <v>219</v>
      </c>
      <c r="E1303" s="315">
        <v>0.242390702822357</v>
      </c>
      <c r="F1303" s="314">
        <v>323</v>
      </c>
    </row>
    <row r="1304" spans="2:7" x14ac:dyDescent="0.2">
      <c r="B1304" s="324" t="s">
        <v>1452</v>
      </c>
      <c r="C1304" s="313">
        <v>3</v>
      </c>
      <c r="D1304" s="314">
        <v>165.333333333333</v>
      </c>
      <c r="E1304" s="315">
        <v>0.15736040609137</v>
      </c>
      <c r="F1304" s="314">
        <v>227</v>
      </c>
    </row>
    <row r="1305" spans="2:7" x14ac:dyDescent="0.2">
      <c r="B1305" s="324" t="s">
        <v>1453</v>
      </c>
      <c r="C1305" s="313">
        <v>0</v>
      </c>
      <c r="D1305" s="314">
        <v>0</v>
      </c>
      <c r="E1305" s="315">
        <v>0</v>
      </c>
      <c r="F1305" s="314">
        <v>0</v>
      </c>
    </row>
    <row r="1306" spans="2:7" x14ac:dyDescent="0.2">
      <c r="B1306" s="324" t="s">
        <v>1454</v>
      </c>
      <c r="C1306" s="313">
        <v>0</v>
      </c>
      <c r="D1306" s="314">
        <v>0</v>
      </c>
      <c r="E1306" s="315">
        <v>0</v>
      </c>
      <c r="F1306" s="314">
        <v>0</v>
      </c>
    </row>
    <row r="1307" spans="2:7" x14ac:dyDescent="0.2">
      <c r="B1307" s="324" t="s">
        <v>1455</v>
      </c>
      <c r="C1307" s="313">
        <v>9</v>
      </c>
      <c r="D1307" s="314">
        <v>72.1111111111111</v>
      </c>
      <c r="E1307" s="315">
        <v>0.13373171234288</v>
      </c>
      <c r="F1307" s="314">
        <v>94</v>
      </c>
    </row>
    <row r="1308" spans="2:7" x14ac:dyDescent="0.2">
      <c r="B1308" s="324" t="s">
        <v>1456</v>
      </c>
      <c r="C1308" s="313">
        <v>0</v>
      </c>
      <c r="D1308" s="314">
        <v>0</v>
      </c>
      <c r="E1308" s="315">
        <v>0</v>
      </c>
      <c r="F1308" s="314">
        <v>0</v>
      </c>
    </row>
    <row r="1309" spans="2:7" x14ac:dyDescent="0.2">
      <c r="B1309" s="324" t="s">
        <v>1457</v>
      </c>
      <c r="C1309" s="313">
        <v>10</v>
      </c>
      <c r="D1309" s="314">
        <v>95.4</v>
      </c>
      <c r="E1309" s="315">
        <v>0.16626002091320999</v>
      </c>
      <c r="F1309" s="314">
        <v>266</v>
      </c>
    </row>
    <row r="1310" spans="2:7" x14ac:dyDescent="0.2">
      <c r="B1310" s="325" t="s">
        <v>1458</v>
      </c>
      <c r="C1310" s="316">
        <v>11</v>
      </c>
      <c r="D1310" s="317">
        <v>77.272727272727195</v>
      </c>
      <c r="E1310" s="318">
        <v>0.14100862641008599</v>
      </c>
      <c r="F1310" s="317">
        <v>141</v>
      </c>
    </row>
    <row r="1312" spans="2:7" x14ac:dyDescent="0.2">
      <c r="G1312" s="13" t="s">
        <v>294</v>
      </c>
    </row>
    <row r="1313" spans="2:7" x14ac:dyDescent="0.2">
      <c r="G1313" s="13" t="s">
        <v>309</v>
      </c>
    </row>
    <row r="1314" spans="2:7" x14ac:dyDescent="0.2">
      <c r="B1314" s="272" t="s">
        <v>0</v>
      </c>
      <c r="C1314" s="301"/>
      <c r="D1314" s="302"/>
      <c r="E1314" s="303"/>
      <c r="F1314" s="303"/>
    </row>
    <row r="1315" spans="2:7" x14ac:dyDescent="0.2">
      <c r="B1315" s="272" t="s">
        <v>2642</v>
      </c>
      <c r="C1315" s="301"/>
      <c r="D1315" s="302"/>
      <c r="E1315" s="303"/>
      <c r="F1315" s="303"/>
    </row>
    <row r="1316" spans="2:7" x14ac:dyDescent="0.2">
      <c r="B1316" s="320" t="s">
        <v>289</v>
      </c>
      <c r="C1316" s="301"/>
      <c r="D1316" s="302"/>
      <c r="E1316" s="303"/>
      <c r="F1316" s="303"/>
    </row>
    <row r="1317" spans="2:7" x14ac:dyDescent="0.2">
      <c r="B1317" s="272"/>
      <c r="C1317" s="84"/>
      <c r="D1317" s="84"/>
      <c r="E1317" s="84"/>
      <c r="F1317" s="84"/>
    </row>
    <row r="1318" spans="2:7" x14ac:dyDescent="0.2">
      <c r="B1318" s="321"/>
      <c r="C1318" s="191" t="s">
        <v>2661</v>
      </c>
      <c r="D1318" s="304"/>
      <c r="E1318" s="305"/>
      <c r="F1318" s="306"/>
    </row>
    <row r="1319" spans="2:7" ht="25.5" x14ac:dyDescent="0.2">
      <c r="B1319" s="322" t="s">
        <v>295</v>
      </c>
      <c r="C1319" s="307" t="s">
        <v>5089</v>
      </c>
      <c r="D1319" s="308" t="s">
        <v>5090</v>
      </c>
      <c r="E1319" s="309" t="s">
        <v>5091</v>
      </c>
      <c r="F1319" s="308" t="s">
        <v>5092</v>
      </c>
    </row>
    <row r="1320" spans="2:7" x14ac:dyDescent="0.2">
      <c r="B1320" s="323" t="s">
        <v>1459</v>
      </c>
      <c r="C1320" s="310">
        <v>0</v>
      </c>
      <c r="D1320" s="311">
        <v>0</v>
      </c>
      <c r="E1320" s="312">
        <v>0</v>
      </c>
      <c r="F1320" s="311">
        <v>0</v>
      </c>
    </row>
    <row r="1321" spans="2:7" x14ac:dyDescent="0.2">
      <c r="B1321" s="324" t="s">
        <v>1460</v>
      </c>
      <c r="C1321" s="313">
        <v>23</v>
      </c>
      <c r="D1321" s="314">
        <v>371.08695652173901</v>
      </c>
      <c r="E1321" s="315">
        <v>0.38357826614534102</v>
      </c>
      <c r="F1321" s="314">
        <v>925</v>
      </c>
    </row>
    <row r="1322" spans="2:7" x14ac:dyDescent="0.2">
      <c r="B1322" s="324" t="s">
        <v>1461</v>
      </c>
      <c r="C1322" s="313">
        <v>0</v>
      </c>
      <c r="D1322" s="314">
        <v>0</v>
      </c>
      <c r="E1322" s="315">
        <v>0</v>
      </c>
      <c r="F1322" s="314">
        <v>0</v>
      </c>
    </row>
    <row r="1323" spans="2:7" x14ac:dyDescent="0.2">
      <c r="B1323" s="324" t="s">
        <v>1462</v>
      </c>
      <c r="C1323" s="313">
        <v>0</v>
      </c>
      <c r="D1323" s="314">
        <v>0</v>
      </c>
      <c r="E1323" s="315">
        <v>0</v>
      </c>
      <c r="F1323" s="314">
        <v>0</v>
      </c>
    </row>
    <row r="1324" spans="2:7" x14ac:dyDescent="0.2">
      <c r="B1324" s="324" t="s">
        <v>1463</v>
      </c>
      <c r="C1324" s="313">
        <v>22</v>
      </c>
      <c r="D1324" s="314">
        <v>755.31818181818096</v>
      </c>
      <c r="E1324" s="315">
        <v>0.54172915172458702</v>
      </c>
      <c r="F1324" s="314">
        <v>1251</v>
      </c>
    </row>
    <row r="1325" spans="2:7" x14ac:dyDescent="0.2">
      <c r="B1325" s="324" t="s">
        <v>1464</v>
      </c>
      <c r="C1325" s="313">
        <v>331</v>
      </c>
      <c r="D1325" s="314">
        <v>141.138972809667</v>
      </c>
      <c r="E1325" s="315">
        <v>0.22279609891027</v>
      </c>
      <c r="F1325" s="314">
        <v>407</v>
      </c>
    </row>
    <row r="1326" spans="2:7" x14ac:dyDescent="0.2">
      <c r="B1326" s="324" t="s">
        <v>1465</v>
      </c>
      <c r="C1326" s="313">
        <v>490</v>
      </c>
      <c r="D1326" s="314">
        <v>179.16122448979499</v>
      </c>
      <c r="E1326" s="315">
        <v>0.267166372990294</v>
      </c>
      <c r="F1326" s="314">
        <v>572</v>
      </c>
    </row>
    <row r="1327" spans="2:7" x14ac:dyDescent="0.2">
      <c r="B1327" s="324" t="s">
        <v>1466</v>
      </c>
      <c r="C1327" s="313">
        <v>400</v>
      </c>
      <c r="D1327" s="314">
        <v>83.727500000000006</v>
      </c>
      <c r="E1327" s="315">
        <v>9.7458416267998296E-2</v>
      </c>
      <c r="F1327" s="314">
        <v>363</v>
      </c>
    </row>
    <row r="1328" spans="2:7" x14ac:dyDescent="0.2">
      <c r="B1328" s="324" t="s">
        <v>1467</v>
      </c>
      <c r="C1328" s="313">
        <v>0</v>
      </c>
      <c r="D1328" s="314">
        <v>0</v>
      </c>
      <c r="E1328" s="315">
        <v>0</v>
      </c>
      <c r="F1328" s="314">
        <v>0</v>
      </c>
    </row>
    <row r="1329" spans="2:6" x14ac:dyDescent="0.2">
      <c r="B1329" s="324" t="s">
        <v>1468</v>
      </c>
      <c r="C1329" s="313">
        <v>14</v>
      </c>
      <c r="D1329" s="314">
        <v>547.142857142857</v>
      </c>
      <c r="E1329" s="315">
        <v>0.49099416704057403</v>
      </c>
      <c r="F1329" s="314">
        <v>836</v>
      </c>
    </row>
    <row r="1330" spans="2:6" x14ac:dyDescent="0.2">
      <c r="B1330" s="324" t="s">
        <v>1469</v>
      </c>
      <c r="C1330" s="313">
        <v>0</v>
      </c>
      <c r="D1330" s="314">
        <v>0</v>
      </c>
      <c r="E1330" s="315">
        <v>0</v>
      </c>
      <c r="F1330" s="314">
        <v>0</v>
      </c>
    </row>
    <row r="1331" spans="2:6" x14ac:dyDescent="0.2">
      <c r="B1331" s="324" t="s">
        <v>1470</v>
      </c>
      <c r="C1331" s="313">
        <v>63</v>
      </c>
      <c r="D1331" s="314">
        <v>92.857142857142804</v>
      </c>
      <c r="E1331" s="315">
        <v>0.12204026285595</v>
      </c>
      <c r="F1331" s="314">
        <v>160</v>
      </c>
    </row>
    <row r="1332" spans="2:6" x14ac:dyDescent="0.2">
      <c r="B1332" s="324" t="s">
        <v>1471</v>
      </c>
      <c r="C1332" s="313">
        <v>3</v>
      </c>
      <c r="D1332" s="314">
        <v>-9</v>
      </c>
      <c r="E1332" s="315">
        <v>-4.0946314831664596E-3</v>
      </c>
      <c r="F1332" s="314">
        <v>-8</v>
      </c>
    </row>
    <row r="1333" spans="2:6" x14ac:dyDescent="0.2">
      <c r="B1333" s="324" t="s">
        <v>1472</v>
      </c>
      <c r="C1333" s="313">
        <v>27</v>
      </c>
      <c r="D1333" s="314">
        <v>47.629629629629598</v>
      </c>
      <c r="E1333" s="315">
        <v>7.4249422632794507E-2</v>
      </c>
      <c r="F1333" s="314">
        <v>98</v>
      </c>
    </row>
    <row r="1334" spans="2:6" x14ac:dyDescent="0.2">
      <c r="B1334" s="324" t="s">
        <v>1473</v>
      </c>
      <c r="C1334" s="313">
        <v>128</v>
      </c>
      <c r="D1334" s="314">
        <v>319.234375</v>
      </c>
      <c r="E1334" s="315">
        <v>0.233773663705068</v>
      </c>
      <c r="F1334" s="314">
        <v>1251</v>
      </c>
    </row>
    <row r="1335" spans="2:6" x14ac:dyDescent="0.2">
      <c r="B1335" s="324" t="s">
        <v>1474</v>
      </c>
      <c r="C1335" s="313">
        <v>4</v>
      </c>
      <c r="D1335" s="314">
        <v>571.5</v>
      </c>
      <c r="E1335" s="315">
        <v>0.686692700510663</v>
      </c>
      <c r="F1335" s="314">
        <v>839</v>
      </c>
    </row>
    <row r="1336" spans="2:6" x14ac:dyDescent="0.2">
      <c r="B1336" s="324" t="s">
        <v>1475</v>
      </c>
      <c r="C1336" s="313">
        <v>285</v>
      </c>
      <c r="D1336" s="314">
        <v>103.522807017543</v>
      </c>
      <c r="E1336" s="315">
        <v>0.11935613063476699</v>
      </c>
      <c r="F1336" s="314">
        <v>309</v>
      </c>
    </row>
    <row r="1337" spans="2:6" x14ac:dyDescent="0.2">
      <c r="B1337" s="324" t="s">
        <v>1476</v>
      </c>
      <c r="C1337" s="313">
        <v>250</v>
      </c>
      <c r="D1337" s="314">
        <v>141.67599999999999</v>
      </c>
      <c r="E1337" s="315">
        <v>0.11395011404984701</v>
      </c>
      <c r="F1337" s="314">
        <v>427</v>
      </c>
    </row>
    <row r="1338" spans="2:6" x14ac:dyDescent="0.2">
      <c r="B1338" s="324" t="s">
        <v>1477</v>
      </c>
      <c r="C1338" s="313">
        <v>125</v>
      </c>
      <c r="D1338" s="314">
        <v>154.416</v>
      </c>
      <c r="E1338" s="315">
        <v>0.172664573437458</v>
      </c>
      <c r="F1338" s="314">
        <v>338</v>
      </c>
    </row>
    <row r="1339" spans="2:6" x14ac:dyDescent="0.2">
      <c r="B1339" s="324" t="s">
        <v>1478</v>
      </c>
      <c r="C1339" s="313">
        <v>12</v>
      </c>
      <c r="D1339" s="314">
        <v>37.75</v>
      </c>
      <c r="E1339" s="315">
        <v>3.5824436536180303E-2</v>
      </c>
      <c r="F1339" s="314">
        <v>57</v>
      </c>
    </row>
    <row r="1340" spans="2:6" x14ac:dyDescent="0.2">
      <c r="B1340" s="324" t="s">
        <v>1479</v>
      </c>
      <c r="C1340" s="313">
        <v>0</v>
      </c>
      <c r="D1340" s="314">
        <v>0</v>
      </c>
      <c r="E1340" s="315">
        <v>0</v>
      </c>
      <c r="F1340" s="314">
        <v>0</v>
      </c>
    </row>
    <row r="1341" spans="2:6" x14ac:dyDescent="0.2">
      <c r="B1341" s="324" t="s">
        <v>1480</v>
      </c>
      <c r="C1341" s="313">
        <v>470</v>
      </c>
      <c r="D1341" s="314">
        <v>11.8425531914893</v>
      </c>
      <c r="E1341" s="315">
        <v>2.45019060951021E-2</v>
      </c>
      <c r="F1341" s="314">
        <v>31</v>
      </c>
    </row>
    <row r="1342" spans="2:6" x14ac:dyDescent="0.2">
      <c r="B1342" s="324" t="s">
        <v>1481</v>
      </c>
      <c r="C1342" s="313">
        <v>0</v>
      </c>
      <c r="D1342" s="314">
        <v>0</v>
      </c>
      <c r="E1342" s="315">
        <v>0</v>
      </c>
      <c r="F1342" s="314">
        <v>0</v>
      </c>
    </row>
    <row r="1343" spans="2:6" x14ac:dyDescent="0.2">
      <c r="B1343" s="324" t="s">
        <v>1482</v>
      </c>
      <c r="C1343" s="313">
        <v>1</v>
      </c>
      <c r="D1343" s="314">
        <v>-135</v>
      </c>
      <c r="E1343" s="315">
        <v>-0.13248282630029401</v>
      </c>
      <c r="F1343" s="314">
        <v>-135</v>
      </c>
    </row>
    <row r="1344" spans="2:6" x14ac:dyDescent="0.2">
      <c r="B1344" s="324" t="s">
        <v>1483</v>
      </c>
      <c r="C1344" s="313">
        <v>85</v>
      </c>
      <c r="D1344" s="314">
        <v>108.941176470588</v>
      </c>
      <c r="E1344" s="315">
        <v>0.167259722197135</v>
      </c>
      <c r="F1344" s="314">
        <v>215</v>
      </c>
    </row>
    <row r="1345" spans="2:6" x14ac:dyDescent="0.2">
      <c r="B1345" s="324" t="s">
        <v>1484</v>
      </c>
      <c r="C1345" s="313">
        <v>276</v>
      </c>
      <c r="D1345" s="314">
        <v>1.22463768115942</v>
      </c>
      <c r="E1345" s="315">
        <v>1.32801081267985E-3</v>
      </c>
      <c r="F1345" s="314">
        <v>3</v>
      </c>
    </row>
    <row r="1346" spans="2:6" x14ac:dyDescent="0.2">
      <c r="B1346" s="324" t="s">
        <v>1485</v>
      </c>
      <c r="C1346" s="313">
        <v>15</v>
      </c>
      <c r="D1346" s="314">
        <v>10.533333333333299</v>
      </c>
      <c r="E1346" s="315">
        <v>2.1242269427265301E-2</v>
      </c>
      <c r="F1346" s="314">
        <v>20</v>
      </c>
    </row>
    <row r="1347" spans="2:6" x14ac:dyDescent="0.2">
      <c r="B1347" s="324" t="s">
        <v>1486</v>
      </c>
      <c r="C1347" s="313">
        <v>2</v>
      </c>
      <c r="D1347" s="314">
        <v>277.5</v>
      </c>
      <c r="E1347" s="315">
        <v>0.21395528141865799</v>
      </c>
      <c r="F1347" s="314">
        <v>288</v>
      </c>
    </row>
    <row r="1348" spans="2:6" x14ac:dyDescent="0.2">
      <c r="B1348" s="324" t="s">
        <v>1487</v>
      </c>
      <c r="C1348" s="313">
        <v>0</v>
      </c>
      <c r="D1348" s="314">
        <v>0</v>
      </c>
      <c r="E1348" s="315">
        <v>0</v>
      </c>
      <c r="F1348" s="314">
        <v>0</v>
      </c>
    </row>
    <row r="1349" spans="2:6" x14ac:dyDescent="0.2">
      <c r="B1349" s="324" t="s">
        <v>1488</v>
      </c>
      <c r="C1349" s="313">
        <v>0</v>
      </c>
      <c r="D1349" s="314">
        <v>0</v>
      </c>
      <c r="E1349" s="315">
        <v>0</v>
      </c>
      <c r="F1349" s="314">
        <v>0</v>
      </c>
    </row>
    <row r="1350" spans="2:6" x14ac:dyDescent="0.2">
      <c r="B1350" s="324" t="s">
        <v>1489</v>
      </c>
      <c r="C1350" s="313">
        <v>0</v>
      </c>
      <c r="D1350" s="314">
        <v>0</v>
      </c>
      <c r="E1350" s="315">
        <v>0</v>
      </c>
      <c r="F1350" s="314">
        <v>0</v>
      </c>
    </row>
    <row r="1351" spans="2:6" x14ac:dyDescent="0.2">
      <c r="B1351" s="324" t="s">
        <v>1490</v>
      </c>
      <c r="C1351" s="313">
        <v>63</v>
      </c>
      <c r="D1351" s="314">
        <v>91.253968253968196</v>
      </c>
      <c r="E1351" s="315">
        <v>0.14934407065852701</v>
      </c>
      <c r="F1351" s="314">
        <v>240</v>
      </c>
    </row>
    <row r="1352" spans="2:6" x14ac:dyDescent="0.2">
      <c r="B1352" s="324" t="s">
        <v>1491</v>
      </c>
      <c r="C1352" s="313">
        <v>0</v>
      </c>
      <c r="D1352" s="314">
        <v>0</v>
      </c>
      <c r="E1352" s="315">
        <v>0</v>
      </c>
      <c r="F1352" s="314">
        <v>0</v>
      </c>
    </row>
    <row r="1353" spans="2:6" x14ac:dyDescent="0.2">
      <c r="B1353" s="324" t="s">
        <v>1492</v>
      </c>
      <c r="C1353" s="313">
        <v>0</v>
      </c>
      <c r="D1353" s="314">
        <v>0</v>
      </c>
      <c r="E1353" s="315">
        <v>0</v>
      </c>
      <c r="F1353" s="314">
        <v>0</v>
      </c>
    </row>
    <row r="1354" spans="2:6" x14ac:dyDescent="0.2">
      <c r="B1354" s="324" t="s">
        <v>1493</v>
      </c>
      <c r="C1354" s="313">
        <v>29</v>
      </c>
      <c r="D1354" s="314">
        <v>623</v>
      </c>
      <c r="E1354" s="315">
        <v>0.36326530612244801</v>
      </c>
      <c r="F1354" s="314">
        <v>1045</v>
      </c>
    </row>
    <row r="1355" spans="2:6" x14ac:dyDescent="0.2">
      <c r="B1355" s="324" t="s">
        <v>1494</v>
      </c>
      <c r="C1355" s="313">
        <v>25</v>
      </c>
      <c r="D1355" s="314">
        <v>927.6</v>
      </c>
      <c r="E1355" s="315">
        <v>0.75537459283387598</v>
      </c>
      <c r="F1355" s="314">
        <v>1449</v>
      </c>
    </row>
    <row r="1356" spans="2:6" x14ac:dyDescent="0.2">
      <c r="B1356" s="324" t="s">
        <v>1495</v>
      </c>
      <c r="C1356" s="313">
        <v>1</v>
      </c>
      <c r="D1356" s="314">
        <v>188</v>
      </c>
      <c r="E1356" s="315">
        <v>7.9124579124579097E-2</v>
      </c>
      <c r="F1356" s="314">
        <v>188</v>
      </c>
    </row>
    <row r="1357" spans="2:6" x14ac:dyDescent="0.2">
      <c r="B1357" s="324" t="s">
        <v>1496</v>
      </c>
      <c r="C1357" s="313">
        <v>23</v>
      </c>
      <c r="D1357" s="314">
        <v>-22.043478260869499</v>
      </c>
      <c r="E1357" s="315">
        <v>-1.4113127714062999E-2</v>
      </c>
      <c r="F1357" s="314">
        <v>-9</v>
      </c>
    </row>
    <row r="1358" spans="2:6" x14ac:dyDescent="0.2">
      <c r="B1358" s="324" t="s">
        <v>1497</v>
      </c>
      <c r="C1358" s="313">
        <v>0</v>
      </c>
      <c r="D1358" s="314">
        <v>0</v>
      </c>
      <c r="E1358" s="315">
        <v>0</v>
      </c>
      <c r="F1358" s="314">
        <v>0</v>
      </c>
    </row>
    <row r="1359" spans="2:6" x14ac:dyDescent="0.2">
      <c r="B1359" s="324" t="s">
        <v>1498</v>
      </c>
      <c r="C1359" s="313">
        <v>5</v>
      </c>
      <c r="D1359" s="314">
        <v>-3.4</v>
      </c>
      <c r="E1359" s="315">
        <v>-5.8119658119658501E-3</v>
      </c>
      <c r="F1359" s="314">
        <v>13</v>
      </c>
    </row>
    <row r="1360" spans="2:6" x14ac:dyDescent="0.2">
      <c r="B1360" s="324" t="s">
        <v>1499</v>
      </c>
      <c r="C1360" s="313">
        <v>0</v>
      </c>
      <c r="D1360" s="314">
        <v>0</v>
      </c>
      <c r="E1360" s="315">
        <v>0</v>
      </c>
      <c r="F1360" s="314">
        <v>0</v>
      </c>
    </row>
    <row r="1361" spans="2:7" x14ac:dyDescent="0.2">
      <c r="B1361" s="324" t="s">
        <v>1500</v>
      </c>
      <c r="C1361" s="313">
        <v>1</v>
      </c>
      <c r="D1361" s="314">
        <v>17</v>
      </c>
      <c r="E1361" s="315">
        <v>4.3037974683544297E-2</v>
      </c>
      <c r="F1361" s="314">
        <v>17</v>
      </c>
    </row>
    <row r="1362" spans="2:7" x14ac:dyDescent="0.2">
      <c r="B1362" s="324" t="s">
        <v>1501</v>
      </c>
      <c r="C1362" s="313">
        <v>28</v>
      </c>
      <c r="D1362" s="314">
        <v>70.142857142857096</v>
      </c>
      <c r="E1362" s="315">
        <v>0.15163681284743599</v>
      </c>
      <c r="F1362" s="314">
        <v>165</v>
      </c>
    </row>
    <row r="1363" spans="2:7" x14ac:dyDescent="0.2">
      <c r="B1363" s="324" t="s">
        <v>1502</v>
      </c>
      <c r="C1363" s="313">
        <v>203</v>
      </c>
      <c r="D1363" s="314">
        <v>35.556650246305402</v>
      </c>
      <c r="E1363" s="315">
        <v>7.5600150823243506E-2</v>
      </c>
      <c r="F1363" s="314">
        <v>123</v>
      </c>
    </row>
    <row r="1364" spans="2:7" x14ac:dyDescent="0.2">
      <c r="B1364" s="324" t="s">
        <v>1503</v>
      </c>
      <c r="C1364" s="313">
        <v>324</v>
      </c>
      <c r="D1364" s="314">
        <v>9.6882716049382704</v>
      </c>
      <c r="E1364" s="315">
        <v>1.6031501210406401E-2</v>
      </c>
      <c r="F1364" s="314">
        <v>29</v>
      </c>
    </row>
    <row r="1365" spans="2:7" x14ac:dyDescent="0.2">
      <c r="B1365" s="324" t="s">
        <v>1504</v>
      </c>
      <c r="C1365" s="313">
        <v>326</v>
      </c>
      <c r="D1365" s="314">
        <v>11.319018404907901</v>
      </c>
      <c r="E1365" s="315">
        <v>2.1827086882452999E-2</v>
      </c>
      <c r="F1365" s="314">
        <v>26</v>
      </c>
    </row>
    <row r="1366" spans="2:7" x14ac:dyDescent="0.2">
      <c r="B1366" s="324" t="s">
        <v>1505</v>
      </c>
      <c r="C1366" s="313">
        <v>85</v>
      </c>
      <c r="D1366" s="314">
        <v>133.129411764705</v>
      </c>
      <c r="E1366" s="315">
        <v>8.1332835005606105E-2</v>
      </c>
      <c r="F1366" s="314">
        <v>311</v>
      </c>
    </row>
    <row r="1367" spans="2:7" x14ac:dyDescent="0.2">
      <c r="B1367" s="325" t="s">
        <v>1506</v>
      </c>
      <c r="C1367" s="316">
        <v>49</v>
      </c>
      <c r="D1367" s="317">
        <v>22.1428571428571</v>
      </c>
      <c r="E1367" s="318">
        <v>5.1693744342274403E-2</v>
      </c>
      <c r="F1367" s="317">
        <v>79</v>
      </c>
    </row>
    <row r="1369" spans="2:7" x14ac:dyDescent="0.2">
      <c r="G1369" s="13" t="s">
        <v>294</v>
      </c>
    </row>
    <row r="1370" spans="2:7" x14ac:dyDescent="0.2">
      <c r="G1370" s="13" t="s">
        <v>310</v>
      </c>
    </row>
    <row r="1371" spans="2:7" x14ac:dyDescent="0.2">
      <c r="B1371" s="272" t="s">
        <v>0</v>
      </c>
      <c r="C1371" s="301"/>
      <c r="D1371" s="302"/>
      <c r="E1371" s="303"/>
      <c r="F1371" s="303"/>
    </row>
    <row r="1372" spans="2:7" x14ac:dyDescent="0.2">
      <c r="B1372" s="272" t="s">
        <v>2642</v>
      </c>
      <c r="C1372" s="301"/>
      <c r="D1372" s="302"/>
      <c r="E1372" s="303"/>
      <c r="F1372" s="303"/>
    </row>
    <row r="1373" spans="2:7" x14ac:dyDescent="0.2">
      <c r="B1373" s="320" t="s">
        <v>289</v>
      </c>
      <c r="C1373" s="301"/>
      <c r="D1373" s="302"/>
      <c r="E1373" s="303"/>
      <c r="F1373" s="303"/>
    </row>
    <row r="1374" spans="2:7" x14ac:dyDescent="0.2">
      <c r="B1374" s="272"/>
      <c r="C1374" s="84"/>
      <c r="D1374" s="84"/>
      <c r="E1374" s="84"/>
      <c r="F1374" s="84"/>
    </row>
    <row r="1375" spans="2:7" x14ac:dyDescent="0.2">
      <c r="B1375" s="321"/>
      <c r="C1375" s="191" t="s">
        <v>2661</v>
      </c>
      <c r="D1375" s="304"/>
      <c r="E1375" s="305"/>
      <c r="F1375" s="306"/>
    </row>
    <row r="1376" spans="2:7" ht="25.5" x14ac:dyDescent="0.2">
      <c r="B1376" s="322" t="s">
        <v>295</v>
      </c>
      <c r="C1376" s="307" t="s">
        <v>5089</v>
      </c>
      <c r="D1376" s="308" t="s">
        <v>5090</v>
      </c>
      <c r="E1376" s="309" t="s">
        <v>5091</v>
      </c>
      <c r="F1376" s="308" t="s">
        <v>5092</v>
      </c>
    </row>
    <row r="1377" spans="2:6" x14ac:dyDescent="0.2">
      <c r="B1377" s="323" t="s">
        <v>1507</v>
      </c>
      <c r="C1377" s="310">
        <v>5</v>
      </c>
      <c r="D1377" s="311">
        <v>15.2</v>
      </c>
      <c r="E1377" s="312">
        <v>3.5613870665416901E-2</v>
      </c>
      <c r="F1377" s="311">
        <v>23</v>
      </c>
    </row>
    <row r="1378" spans="2:6" x14ac:dyDescent="0.2">
      <c r="B1378" s="324" t="s">
        <v>1508</v>
      </c>
      <c r="C1378" s="313">
        <v>280</v>
      </c>
      <c r="D1378" s="314">
        <v>18.0571428571428</v>
      </c>
      <c r="E1378" s="315">
        <v>4.1513399894902797E-2</v>
      </c>
      <c r="F1378" s="314">
        <v>56</v>
      </c>
    </row>
    <row r="1379" spans="2:6" x14ac:dyDescent="0.2">
      <c r="B1379" s="324" t="s">
        <v>1509</v>
      </c>
      <c r="C1379" s="313">
        <v>265</v>
      </c>
      <c r="D1379" s="314">
        <v>-83.079245283018807</v>
      </c>
      <c r="E1379" s="315">
        <v>-8.8830787356460994E-2</v>
      </c>
      <c r="F1379" s="314">
        <v>13</v>
      </c>
    </row>
    <row r="1380" spans="2:6" x14ac:dyDescent="0.2">
      <c r="B1380" s="324" t="s">
        <v>1510</v>
      </c>
      <c r="C1380" s="313">
        <v>97</v>
      </c>
      <c r="D1380" s="314">
        <v>11.072164948453601</v>
      </c>
      <c r="E1380" s="315">
        <v>2.5990368559881901E-2</v>
      </c>
      <c r="F1380" s="314">
        <v>26</v>
      </c>
    </row>
    <row r="1381" spans="2:6" x14ac:dyDescent="0.2">
      <c r="B1381" s="324" t="s">
        <v>1511</v>
      </c>
      <c r="C1381" s="313">
        <v>2</v>
      </c>
      <c r="D1381" s="314">
        <v>265.5</v>
      </c>
      <c r="E1381" s="315">
        <v>0.31290512669416598</v>
      </c>
      <c r="F1381" s="314">
        <v>383</v>
      </c>
    </row>
    <row r="1382" spans="2:6" x14ac:dyDescent="0.2">
      <c r="B1382" s="324" t="s">
        <v>1512</v>
      </c>
      <c r="C1382" s="313">
        <v>43</v>
      </c>
      <c r="D1382" s="314">
        <v>16.5348837209302</v>
      </c>
      <c r="E1382" s="315">
        <v>3.3183982077849401E-2</v>
      </c>
      <c r="F1382" s="314">
        <v>51</v>
      </c>
    </row>
    <row r="1383" spans="2:6" x14ac:dyDescent="0.2">
      <c r="B1383" s="324" t="s">
        <v>1513</v>
      </c>
      <c r="C1383" s="313">
        <v>6</v>
      </c>
      <c r="D1383" s="314">
        <v>50.5</v>
      </c>
      <c r="E1383" s="315">
        <v>3.10006138735421E-2</v>
      </c>
      <c r="F1383" s="314">
        <v>89</v>
      </c>
    </row>
    <row r="1384" spans="2:6" x14ac:dyDescent="0.2">
      <c r="B1384" s="324" t="s">
        <v>1514</v>
      </c>
      <c r="C1384" s="313">
        <v>0</v>
      </c>
      <c r="D1384" s="314">
        <v>0</v>
      </c>
      <c r="E1384" s="315">
        <v>0</v>
      </c>
      <c r="F1384" s="314">
        <v>0</v>
      </c>
    </row>
    <row r="1385" spans="2:6" x14ac:dyDescent="0.2">
      <c r="B1385" s="324" t="s">
        <v>1515</v>
      </c>
      <c r="C1385" s="313">
        <v>35</v>
      </c>
      <c r="D1385" s="314">
        <v>38.799999999999997</v>
      </c>
      <c r="E1385" s="315">
        <v>6.5493127562093106E-2</v>
      </c>
      <c r="F1385" s="314">
        <v>66</v>
      </c>
    </row>
    <row r="1386" spans="2:6" x14ac:dyDescent="0.2">
      <c r="B1386" s="324" t="s">
        <v>1516</v>
      </c>
      <c r="C1386" s="313">
        <v>11</v>
      </c>
      <c r="D1386" s="314">
        <v>265.81818181818102</v>
      </c>
      <c r="E1386" s="315">
        <v>0.18260163617061101</v>
      </c>
      <c r="F1386" s="314">
        <v>637</v>
      </c>
    </row>
    <row r="1387" spans="2:6" x14ac:dyDescent="0.2">
      <c r="B1387" s="324" t="s">
        <v>1517</v>
      </c>
      <c r="C1387" s="313">
        <v>0</v>
      </c>
      <c r="D1387" s="314">
        <v>0</v>
      </c>
      <c r="E1387" s="315">
        <v>0</v>
      </c>
      <c r="F1387" s="314">
        <v>0</v>
      </c>
    </row>
    <row r="1388" spans="2:6" x14ac:dyDescent="0.2">
      <c r="B1388" s="324" t="s">
        <v>1518</v>
      </c>
      <c r="C1388" s="313">
        <v>4</v>
      </c>
      <c r="D1388" s="314">
        <v>159</v>
      </c>
      <c r="E1388" s="315">
        <v>0.116228070175438</v>
      </c>
      <c r="F1388" s="314">
        <v>211</v>
      </c>
    </row>
    <row r="1389" spans="2:6" x14ac:dyDescent="0.2">
      <c r="B1389" s="324" t="s">
        <v>1519</v>
      </c>
      <c r="C1389" s="313">
        <v>50</v>
      </c>
      <c r="D1389" s="314">
        <v>12.96</v>
      </c>
      <c r="E1389" s="315">
        <v>2.4640657084188802E-2</v>
      </c>
      <c r="F1389" s="314">
        <v>33</v>
      </c>
    </row>
    <row r="1390" spans="2:6" x14ac:dyDescent="0.2">
      <c r="B1390" s="324" t="s">
        <v>1520</v>
      </c>
      <c r="C1390" s="313">
        <v>127</v>
      </c>
      <c r="D1390" s="314">
        <v>21.858267716535401</v>
      </c>
      <c r="E1390" s="315">
        <v>4.4215086646279302E-2</v>
      </c>
      <c r="F1390" s="314">
        <v>62</v>
      </c>
    </row>
    <row r="1391" spans="2:6" x14ac:dyDescent="0.2">
      <c r="B1391" s="324" t="s">
        <v>1521</v>
      </c>
      <c r="C1391" s="313">
        <v>1</v>
      </c>
      <c r="D1391" s="314">
        <v>183</v>
      </c>
      <c r="E1391" s="315">
        <v>0.61</v>
      </c>
      <c r="F1391" s="314">
        <v>183</v>
      </c>
    </row>
    <row r="1392" spans="2:6" x14ac:dyDescent="0.2">
      <c r="B1392" s="324" t="s">
        <v>1522</v>
      </c>
      <c r="C1392" s="313">
        <v>1</v>
      </c>
      <c r="D1392" s="314">
        <v>971</v>
      </c>
      <c r="E1392" s="315">
        <v>0.39600326264273999</v>
      </c>
      <c r="F1392" s="314">
        <v>971</v>
      </c>
    </row>
    <row r="1393" spans="2:6" x14ac:dyDescent="0.2">
      <c r="B1393" s="324" t="s">
        <v>1523</v>
      </c>
      <c r="C1393" s="313">
        <v>366</v>
      </c>
      <c r="D1393" s="314">
        <v>25.262295081967199</v>
      </c>
      <c r="E1393" s="315">
        <v>4.5841720626295303E-2</v>
      </c>
      <c r="F1393" s="314">
        <v>59</v>
      </c>
    </row>
    <row r="1394" spans="2:6" x14ac:dyDescent="0.2">
      <c r="B1394" s="324" t="s">
        <v>1524</v>
      </c>
      <c r="C1394" s="313">
        <v>68</v>
      </c>
      <c r="D1394" s="314">
        <v>-98.882352941176407</v>
      </c>
      <c r="E1394" s="315">
        <v>-0.10323333435686401</v>
      </c>
      <c r="F1394" s="314">
        <v>-42</v>
      </c>
    </row>
    <row r="1395" spans="2:6" x14ac:dyDescent="0.2">
      <c r="B1395" s="324" t="s">
        <v>1525</v>
      </c>
      <c r="C1395" s="313">
        <v>294</v>
      </c>
      <c r="D1395" s="314">
        <v>7.6360544217686996</v>
      </c>
      <c r="E1395" s="315">
        <v>1.32979511085575E-2</v>
      </c>
      <c r="F1395" s="314">
        <v>19</v>
      </c>
    </row>
    <row r="1396" spans="2:6" x14ac:dyDescent="0.2">
      <c r="B1396" s="324" t="s">
        <v>1526</v>
      </c>
      <c r="C1396" s="313">
        <v>392</v>
      </c>
      <c r="D1396" s="314">
        <v>-32.5459183673469</v>
      </c>
      <c r="E1396" s="315">
        <v>-5.75976740616337E-2</v>
      </c>
      <c r="F1396" s="314">
        <v>0</v>
      </c>
    </row>
    <row r="1397" spans="2:6" x14ac:dyDescent="0.2">
      <c r="B1397" s="324" t="s">
        <v>1527</v>
      </c>
      <c r="C1397" s="313">
        <v>0</v>
      </c>
      <c r="D1397" s="314">
        <v>0</v>
      </c>
      <c r="E1397" s="315">
        <v>0</v>
      </c>
      <c r="F1397" s="314">
        <v>0</v>
      </c>
    </row>
    <row r="1398" spans="2:6" x14ac:dyDescent="0.2">
      <c r="B1398" s="324" t="s">
        <v>1528</v>
      </c>
      <c r="C1398" s="313">
        <v>70</v>
      </c>
      <c r="D1398" s="314">
        <v>8.2428571428571402</v>
      </c>
      <c r="E1398" s="315">
        <v>1.7576459120263101E-2</v>
      </c>
      <c r="F1398" s="314">
        <v>13</v>
      </c>
    </row>
    <row r="1399" spans="2:6" x14ac:dyDescent="0.2">
      <c r="B1399" s="324" t="s">
        <v>1529</v>
      </c>
      <c r="C1399" s="313">
        <v>3</v>
      </c>
      <c r="D1399" s="314">
        <v>354.33333333333297</v>
      </c>
      <c r="E1399" s="315">
        <v>0.30467182573803298</v>
      </c>
      <c r="F1399" s="314">
        <v>466</v>
      </c>
    </row>
    <row r="1400" spans="2:6" x14ac:dyDescent="0.2">
      <c r="B1400" s="324" t="s">
        <v>1530</v>
      </c>
      <c r="C1400" s="313">
        <v>0</v>
      </c>
      <c r="D1400" s="314">
        <v>0</v>
      </c>
      <c r="E1400" s="315">
        <v>0</v>
      </c>
      <c r="F1400" s="314">
        <v>0</v>
      </c>
    </row>
    <row r="1401" spans="2:6" x14ac:dyDescent="0.2">
      <c r="B1401" s="324" t="s">
        <v>1531</v>
      </c>
      <c r="C1401" s="313">
        <v>23</v>
      </c>
      <c r="D1401" s="314">
        <v>342.695652173913</v>
      </c>
      <c r="E1401" s="315">
        <v>0.23603749288772999</v>
      </c>
      <c r="F1401" s="314">
        <v>829</v>
      </c>
    </row>
    <row r="1402" spans="2:6" x14ac:dyDescent="0.2">
      <c r="B1402" s="324" t="s">
        <v>1532</v>
      </c>
      <c r="C1402" s="313">
        <v>106</v>
      </c>
      <c r="D1402" s="314">
        <v>94.849056603773505</v>
      </c>
      <c r="E1402" s="315">
        <v>5.5106414465570797E-2</v>
      </c>
      <c r="F1402" s="314">
        <v>237</v>
      </c>
    </row>
    <row r="1403" spans="2:6" x14ac:dyDescent="0.2">
      <c r="B1403" s="324" t="s">
        <v>1533</v>
      </c>
      <c r="C1403" s="313">
        <v>2</v>
      </c>
      <c r="D1403" s="314">
        <v>501.5</v>
      </c>
      <c r="E1403" s="315">
        <v>0.54659400544959102</v>
      </c>
      <c r="F1403" s="314">
        <v>601</v>
      </c>
    </row>
    <row r="1404" spans="2:6" x14ac:dyDescent="0.2">
      <c r="B1404" s="324" t="s">
        <v>1534</v>
      </c>
      <c r="C1404" s="313">
        <v>33</v>
      </c>
      <c r="D1404" s="314">
        <v>75.696969696969703</v>
      </c>
      <c r="E1404" s="315">
        <v>0.162556126765146</v>
      </c>
      <c r="F1404" s="314">
        <v>637</v>
      </c>
    </row>
    <row r="1405" spans="2:6" x14ac:dyDescent="0.2">
      <c r="B1405" s="324" t="s">
        <v>1535</v>
      </c>
      <c r="C1405" s="313">
        <v>64</v>
      </c>
      <c r="D1405" s="314">
        <v>35.515625</v>
      </c>
      <c r="E1405" s="315">
        <v>8.8522802508081005E-2</v>
      </c>
      <c r="F1405" s="314">
        <v>87</v>
      </c>
    </row>
    <row r="1406" spans="2:6" x14ac:dyDescent="0.2">
      <c r="B1406" s="324" t="s">
        <v>1536</v>
      </c>
      <c r="C1406" s="313">
        <v>94</v>
      </c>
      <c r="D1406" s="314">
        <v>25.329787234042499</v>
      </c>
      <c r="E1406" s="315">
        <v>6.4980077506686204E-2</v>
      </c>
      <c r="F1406" s="314">
        <v>69</v>
      </c>
    </row>
    <row r="1407" spans="2:6" x14ac:dyDescent="0.2">
      <c r="B1407" s="324" t="s">
        <v>1537</v>
      </c>
      <c r="C1407" s="313">
        <v>0</v>
      </c>
      <c r="D1407" s="314">
        <v>0</v>
      </c>
      <c r="E1407" s="315">
        <v>0</v>
      </c>
      <c r="F1407" s="314">
        <v>0</v>
      </c>
    </row>
    <row r="1408" spans="2:6" x14ac:dyDescent="0.2">
      <c r="B1408" s="324" t="s">
        <v>1538</v>
      </c>
      <c r="C1408" s="313">
        <v>21</v>
      </c>
      <c r="D1408" s="314">
        <v>12.190476190476099</v>
      </c>
      <c r="E1408" s="315">
        <v>3.0206489675516299E-2</v>
      </c>
      <c r="F1408" s="314">
        <v>23</v>
      </c>
    </row>
    <row r="1409" spans="2:6" x14ac:dyDescent="0.2">
      <c r="B1409" s="324" t="s">
        <v>1539</v>
      </c>
      <c r="C1409" s="313">
        <v>5</v>
      </c>
      <c r="D1409" s="314">
        <v>684</v>
      </c>
      <c r="E1409" s="315">
        <v>0.47725369801841999</v>
      </c>
      <c r="F1409" s="314">
        <v>1194</v>
      </c>
    </row>
    <row r="1410" spans="2:6" x14ac:dyDescent="0.2">
      <c r="B1410" s="324" t="s">
        <v>1540</v>
      </c>
      <c r="C1410" s="313">
        <v>5</v>
      </c>
      <c r="D1410" s="314">
        <v>38.6</v>
      </c>
      <c r="E1410" s="315">
        <v>6.9801084990958495E-2</v>
      </c>
      <c r="F1410" s="314">
        <v>45</v>
      </c>
    </row>
    <row r="1411" spans="2:6" x14ac:dyDescent="0.2">
      <c r="B1411" s="324" t="s">
        <v>1541</v>
      </c>
      <c r="C1411" s="313">
        <v>5</v>
      </c>
      <c r="D1411" s="314">
        <v>-76.2</v>
      </c>
      <c r="E1411" s="315">
        <v>-3.5173559822747301E-2</v>
      </c>
      <c r="F1411" s="314">
        <v>-30</v>
      </c>
    </row>
    <row r="1412" spans="2:6" x14ac:dyDescent="0.2">
      <c r="B1412" s="324" t="s">
        <v>1542</v>
      </c>
      <c r="C1412" s="313">
        <v>235</v>
      </c>
      <c r="D1412" s="314">
        <v>28.553191489361701</v>
      </c>
      <c r="E1412" s="315">
        <v>5.9319636479366201E-2</v>
      </c>
      <c r="F1412" s="314">
        <v>81</v>
      </c>
    </row>
    <row r="1413" spans="2:6" x14ac:dyDescent="0.2">
      <c r="B1413" s="324" t="s">
        <v>1543</v>
      </c>
      <c r="C1413" s="313">
        <v>35</v>
      </c>
      <c r="D1413" s="314">
        <v>32.514285714285698</v>
      </c>
      <c r="E1413" s="315">
        <v>7.1214017521902401E-2</v>
      </c>
      <c r="F1413" s="314">
        <v>87</v>
      </c>
    </row>
    <row r="1414" spans="2:6" x14ac:dyDescent="0.2">
      <c r="B1414" s="324" t="s">
        <v>1544</v>
      </c>
      <c r="C1414" s="313">
        <v>310</v>
      </c>
      <c r="D1414" s="314">
        <v>6.4774193548387098</v>
      </c>
      <c r="E1414" s="315">
        <v>1.0539299304553201E-2</v>
      </c>
      <c r="F1414" s="314">
        <v>41</v>
      </c>
    </row>
    <row r="1415" spans="2:6" x14ac:dyDescent="0.2">
      <c r="B1415" s="324" t="s">
        <v>1545</v>
      </c>
      <c r="C1415" s="313">
        <v>11</v>
      </c>
      <c r="D1415" s="314">
        <v>17.909090909090899</v>
      </c>
      <c r="E1415" s="315">
        <v>3.27460106382979E-2</v>
      </c>
      <c r="F1415" s="314">
        <v>35</v>
      </c>
    </row>
    <row r="1416" spans="2:6" x14ac:dyDescent="0.2">
      <c r="B1416" s="324" t="s">
        <v>1546</v>
      </c>
      <c r="C1416" s="313">
        <v>0</v>
      </c>
      <c r="D1416" s="314">
        <v>0</v>
      </c>
      <c r="E1416" s="315">
        <v>0</v>
      </c>
      <c r="F1416" s="314">
        <v>0</v>
      </c>
    </row>
    <row r="1417" spans="2:6" x14ac:dyDescent="0.2">
      <c r="B1417" s="324" t="s">
        <v>1547</v>
      </c>
      <c r="C1417" s="313">
        <v>327</v>
      </c>
      <c r="D1417" s="314">
        <v>16.944954128440301</v>
      </c>
      <c r="E1417" s="315">
        <v>3.7927376022451199E-2</v>
      </c>
      <c r="F1417" s="314">
        <v>71</v>
      </c>
    </row>
    <row r="1418" spans="2:6" x14ac:dyDescent="0.2">
      <c r="B1418" s="324" t="s">
        <v>1548</v>
      </c>
      <c r="C1418" s="313">
        <v>9</v>
      </c>
      <c r="D1418" s="314">
        <v>848</v>
      </c>
      <c r="E1418" s="315">
        <v>0.39503105590062099</v>
      </c>
      <c r="F1418" s="314">
        <v>1648</v>
      </c>
    </row>
    <row r="1419" spans="2:6" x14ac:dyDescent="0.2">
      <c r="B1419" s="324" t="s">
        <v>1549</v>
      </c>
      <c r="C1419" s="313">
        <v>4</v>
      </c>
      <c r="D1419" s="314">
        <v>12</v>
      </c>
      <c r="E1419" s="315">
        <v>2.94117647058822E-2</v>
      </c>
      <c r="F1419" s="314">
        <v>15</v>
      </c>
    </row>
    <row r="1420" spans="2:6" x14ac:dyDescent="0.2">
      <c r="B1420" s="324" t="s">
        <v>1550</v>
      </c>
      <c r="C1420" s="313">
        <v>4</v>
      </c>
      <c r="D1420" s="314">
        <v>17</v>
      </c>
      <c r="E1420" s="315">
        <v>4.6448087431693902E-2</v>
      </c>
      <c r="F1420" s="314">
        <v>18</v>
      </c>
    </row>
    <row r="1421" spans="2:6" x14ac:dyDescent="0.2">
      <c r="B1421" s="324" t="s">
        <v>1551</v>
      </c>
      <c r="C1421" s="313">
        <v>12</v>
      </c>
      <c r="D1421" s="314">
        <v>725.08333333333303</v>
      </c>
      <c r="E1421" s="315">
        <v>0.55223406956080201</v>
      </c>
      <c r="F1421" s="314">
        <v>1433</v>
      </c>
    </row>
    <row r="1422" spans="2:6" x14ac:dyDescent="0.2">
      <c r="B1422" s="324" t="s">
        <v>1552</v>
      </c>
      <c r="C1422" s="313">
        <v>3</v>
      </c>
      <c r="D1422" s="314">
        <v>10</v>
      </c>
      <c r="E1422" s="315">
        <v>2.5684931506849199E-2</v>
      </c>
      <c r="F1422" s="314">
        <v>16</v>
      </c>
    </row>
    <row r="1423" spans="2:6" x14ac:dyDescent="0.2">
      <c r="B1423" s="324" t="s">
        <v>1553</v>
      </c>
      <c r="C1423" s="313">
        <v>5</v>
      </c>
      <c r="D1423" s="314">
        <v>207.8</v>
      </c>
      <c r="E1423" s="315">
        <v>0.17438737831487</v>
      </c>
      <c r="F1423" s="314">
        <v>400</v>
      </c>
    </row>
    <row r="1424" spans="2:6" x14ac:dyDescent="0.2">
      <c r="B1424" s="325" t="s">
        <v>1554</v>
      </c>
      <c r="C1424" s="316">
        <v>0</v>
      </c>
      <c r="D1424" s="317">
        <v>0</v>
      </c>
      <c r="E1424" s="318">
        <v>0</v>
      </c>
      <c r="F1424" s="317">
        <v>0</v>
      </c>
    </row>
    <row r="1426" spans="2:7" x14ac:dyDescent="0.2">
      <c r="G1426" s="13" t="s">
        <v>294</v>
      </c>
    </row>
    <row r="1427" spans="2:7" x14ac:dyDescent="0.2">
      <c r="G1427" s="13" t="s">
        <v>311</v>
      </c>
    </row>
    <row r="1428" spans="2:7" x14ac:dyDescent="0.2">
      <c r="B1428" s="272" t="s">
        <v>0</v>
      </c>
      <c r="C1428" s="301"/>
      <c r="D1428" s="302"/>
      <c r="E1428" s="303"/>
      <c r="F1428" s="303"/>
    </row>
    <row r="1429" spans="2:7" x14ac:dyDescent="0.2">
      <c r="B1429" s="272" t="s">
        <v>2642</v>
      </c>
      <c r="C1429" s="301"/>
      <c r="D1429" s="302"/>
      <c r="E1429" s="303"/>
      <c r="F1429" s="303"/>
    </row>
    <row r="1430" spans="2:7" x14ac:dyDescent="0.2">
      <c r="B1430" s="320" t="s">
        <v>289</v>
      </c>
      <c r="C1430" s="301"/>
      <c r="D1430" s="302"/>
      <c r="E1430" s="303"/>
      <c r="F1430" s="303"/>
    </row>
    <row r="1431" spans="2:7" x14ac:dyDescent="0.2">
      <c r="B1431" s="272"/>
      <c r="C1431" s="84"/>
      <c r="D1431" s="84"/>
      <c r="E1431" s="84"/>
      <c r="F1431" s="84"/>
    </row>
    <row r="1432" spans="2:7" x14ac:dyDescent="0.2">
      <c r="B1432" s="321"/>
      <c r="C1432" s="191" t="s">
        <v>2661</v>
      </c>
      <c r="D1432" s="304"/>
      <c r="E1432" s="305"/>
      <c r="F1432" s="306"/>
    </row>
    <row r="1433" spans="2:7" ht="25.5" x14ac:dyDescent="0.2">
      <c r="B1433" s="322" t="s">
        <v>295</v>
      </c>
      <c r="C1433" s="307" t="s">
        <v>5089</v>
      </c>
      <c r="D1433" s="308" t="s">
        <v>5090</v>
      </c>
      <c r="E1433" s="309" t="s">
        <v>5091</v>
      </c>
      <c r="F1433" s="308" t="s">
        <v>5092</v>
      </c>
    </row>
    <row r="1434" spans="2:7" x14ac:dyDescent="0.2">
      <c r="B1434" s="323" t="s">
        <v>1555</v>
      </c>
      <c r="C1434" s="310">
        <v>9</v>
      </c>
      <c r="D1434" s="311">
        <v>8.1111111111111107</v>
      </c>
      <c r="E1434" s="312">
        <v>2.2898368883312401E-2</v>
      </c>
      <c r="F1434" s="311">
        <v>17</v>
      </c>
    </row>
    <row r="1435" spans="2:7" x14ac:dyDescent="0.2">
      <c r="B1435" s="324" t="s">
        <v>1556</v>
      </c>
      <c r="C1435" s="313">
        <v>13</v>
      </c>
      <c r="D1435" s="314">
        <v>496.61538461538402</v>
      </c>
      <c r="E1435" s="315">
        <v>0.40448593446525899</v>
      </c>
      <c r="F1435" s="314">
        <v>1160</v>
      </c>
    </row>
    <row r="1436" spans="2:7" x14ac:dyDescent="0.2">
      <c r="B1436" s="324" t="s">
        <v>1557</v>
      </c>
      <c r="C1436" s="313">
        <v>54</v>
      </c>
      <c r="D1436" s="314">
        <v>44.537037037037003</v>
      </c>
      <c r="E1436" s="315">
        <v>9.8739582050334507E-2</v>
      </c>
      <c r="F1436" s="314">
        <v>117</v>
      </c>
    </row>
    <row r="1437" spans="2:7" x14ac:dyDescent="0.2">
      <c r="B1437" s="324" t="s">
        <v>1558</v>
      </c>
      <c r="C1437" s="313">
        <v>377</v>
      </c>
      <c r="D1437" s="314">
        <v>26.328912466843502</v>
      </c>
      <c r="E1437" s="315">
        <v>6.22019463957839E-2</v>
      </c>
      <c r="F1437" s="314">
        <v>80</v>
      </c>
    </row>
    <row r="1438" spans="2:7" x14ac:dyDescent="0.2">
      <c r="B1438" s="324" t="s">
        <v>1559</v>
      </c>
      <c r="C1438" s="313">
        <v>285</v>
      </c>
      <c r="D1438" s="314">
        <v>32.322807017543802</v>
      </c>
      <c r="E1438" s="315">
        <v>6.8212278506319904E-2</v>
      </c>
      <c r="F1438" s="314">
        <v>70</v>
      </c>
    </row>
    <row r="1439" spans="2:7" x14ac:dyDescent="0.2">
      <c r="B1439" s="324" t="s">
        <v>1560</v>
      </c>
      <c r="C1439" s="313">
        <v>235</v>
      </c>
      <c r="D1439" s="314">
        <v>29.370212765957401</v>
      </c>
      <c r="E1439" s="315">
        <v>5.1659356615720797E-2</v>
      </c>
      <c r="F1439" s="314">
        <v>79</v>
      </c>
    </row>
    <row r="1440" spans="2:7" x14ac:dyDescent="0.2">
      <c r="B1440" s="324" t="s">
        <v>1561</v>
      </c>
      <c r="C1440" s="313">
        <v>314</v>
      </c>
      <c r="D1440" s="314">
        <v>29.066878980891701</v>
      </c>
      <c r="E1440" s="315">
        <v>5.6672192935069497E-2</v>
      </c>
      <c r="F1440" s="314">
        <v>76</v>
      </c>
    </row>
    <row r="1441" spans="2:6" x14ac:dyDescent="0.2">
      <c r="B1441" s="324" t="s">
        <v>1562</v>
      </c>
      <c r="C1441" s="313">
        <v>217</v>
      </c>
      <c r="D1441" s="314">
        <v>39.4009216589861</v>
      </c>
      <c r="E1441" s="315">
        <v>8.2823155610663293E-2</v>
      </c>
      <c r="F1441" s="314">
        <v>124</v>
      </c>
    </row>
    <row r="1442" spans="2:6" x14ac:dyDescent="0.2">
      <c r="B1442" s="324" t="s">
        <v>1563</v>
      </c>
      <c r="C1442" s="313">
        <v>0</v>
      </c>
      <c r="D1442" s="314">
        <v>0</v>
      </c>
      <c r="E1442" s="315">
        <v>0</v>
      </c>
      <c r="F1442" s="314">
        <v>0</v>
      </c>
    </row>
    <row r="1443" spans="2:6" x14ac:dyDescent="0.2">
      <c r="B1443" s="324" t="s">
        <v>1564</v>
      </c>
      <c r="C1443" s="313">
        <v>0</v>
      </c>
      <c r="D1443" s="314">
        <v>0</v>
      </c>
      <c r="E1443" s="315">
        <v>0</v>
      </c>
      <c r="F1443" s="314">
        <v>0</v>
      </c>
    </row>
    <row r="1444" spans="2:6" x14ac:dyDescent="0.2">
      <c r="B1444" s="324" t="s">
        <v>1565</v>
      </c>
      <c r="C1444" s="313">
        <v>0</v>
      </c>
      <c r="D1444" s="314">
        <v>0</v>
      </c>
      <c r="E1444" s="315">
        <v>0</v>
      </c>
      <c r="F1444" s="314">
        <v>0</v>
      </c>
    </row>
    <row r="1445" spans="2:6" x14ac:dyDescent="0.2">
      <c r="B1445" s="324" t="s">
        <v>1566</v>
      </c>
      <c r="C1445" s="313">
        <v>164</v>
      </c>
      <c r="D1445" s="314">
        <v>26.2134146341463</v>
      </c>
      <c r="E1445" s="315">
        <v>4.3266037318089298E-2</v>
      </c>
      <c r="F1445" s="314">
        <v>57</v>
      </c>
    </row>
    <row r="1446" spans="2:6" x14ac:dyDescent="0.2">
      <c r="B1446" s="324" t="s">
        <v>1567</v>
      </c>
      <c r="C1446" s="313">
        <v>165</v>
      </c>
      <c r="D1446" s="314">
        <v>22.472727272727202</v>
      </c>
      <c r="E1446" s="315">
        <v>3.1253687564269002E-2</v>
      </c>
      <c r="F1446" s="314">
        <v>62</v>
      </c>
    </row>
    <row r="1447" spans="2:6" x14ac:dyDescent="0.2">
      <c r="B1447" s="324" t="s">
        <v>1568</v>
      </c>
      <c r="C1447" s="313">
        <v>0</v>
      </c>
      <c r="D1447" s="314">
        <v>0</v>
      </c>
      <c r="E1447" s="315">
        <v>0</v>
      </c>
      <c r="F1447" s="314">
        <v>0</v>
      </c>
    </row>
    <row r="1448" spans="2:6" x14ac:dyDescent="0.2">
      <c r="B1448" s="324" t="s">
        <v>1569</v>
      </c>
      <c r="C1448" s="313">
        <v>0</v>
      </c>
      <c r="D1448" s="314">
        <v>0</v>
      </c>
      <c r="E1448" s="315">
        <v>0</v>
      </c>
      <c r="F1448" s="314">
        <v>0</v>
      </c>
    </row>
    <row r="1449" spans="2:6" x14ac:dyDescent="0.2">
      <c r="B1449" s="324" t="s">
        <v>1570</v>
      </c>
      <c r="C1449" s="313">
        <v>0</v>
      </c>
      <c r="D1449" s="314">
        <v>0</v>
      </c>
      <c r="E1449" s="315">
        <v>0</v>
      </c>
      <c r="F1449" s="314">
        <v>0</v>
      </c>
    </row>
    <row r="1450" spans="2:6" x14ac:dyDescent="0.2">
      <c r="B1450" s="324" t="s">
        <v>1571</v>
      </c>
      <c r="C1450" s="313">
        <v>0</v>
      </c>
      <c r="D1450" s="314">
        <v>0</v>
      </c>
      <c r="E1450" s="315">
        <v>0</v>
      </c>
      <c r="F1450" s="314">
        <v>0</v>
      </c>
    </row>
    <row r="1451" spans="2:6" x14ac:dyDescent="0.2">
      <c r="B1451" s="324" t="s">
        <v>1572</v>
      </c>
      <c r="C1451" s="313">
        <v>0</v>
      </c>
      <c r="D1451" s="314">
        <v>0</v>
      </c>
      <c r="E1451" s="315">
        <v>0</v>
      </c>
      <c r="F1451" s="314">
        <v>0</v>
      </c>
    </row>
    <row r="1452" spans="2:6" x14ac:dyDescent="0.2">
      <c r="B1452" s="324" t="s">
        <v>1573</v>
      </c>
      <c r="C1452" s="313">
        <v>0</v>
      </c>
      <c r="D1452" s="314">
        <v>0</v>
      </c>
      <c r="E1452" s="315">
        <v>0</v>
      </c>
      <c r="F1452" s="314">
        <v>0</v>
      </c>
    </row>
    <row r="1453" spans="2:6" x14ac:dyDescent="0.2">
      <c r="B1453" s="324" t="s">
        <v>1574</v>
      </c>
      <c r="C1453" s="313">
        <v>341</v>
      </c>
      <c r="D1453" s="314">
        <v>-18.920821114369499</v>
      </c>
      <c r="E1453" s="315">
        <v>-2.5469459938497401E-2</v>
      </c>
      <c r="F1453" s="314">
        <v>33</v>
      </c>
    </row>
    <row r="1454" spans="2:6" x14ac:dyDescent="0.2">
      <c r="B1454" s="324" t="s">
        <v>1575</v>
      </c>
      <c r="C1454" s="313">
        <v>7</v>
      </c>
      <c r="D1454" s="314">
        <v>38</v>
      </c>
      <c r="E1454" s="315">
        <v>8.8167053364269096E-2</v>
      </c>
      <c r="F1454" s="314">
        <v>61</v>
      </c>
    </row>
    <row r="1455" spans="2:6" x14ac:dyDescent="0.2">
      <c r="B1455" s="324" t="s">
        <v>1576</v>
      </c>
      <c r="C1455" s="313">
        <v>497</v>
      </c>
      <c r="D1455" s="314">
        <v>4.6579476861167004</v>
      </c>
      <c r="E1455" s="315">
        <v>8.0170661347351794E-3</v>
      </c>
      <c r="F1455" s="314">
        <v>55</v>
      </c>
    </row>
    <row r="1456" spans="2:6" x14ac:dyDescent="0.2">
      <c r="B1456" s="324" t="s">
        <v>1577</v>
      </c>
      <c r="C1456" s="313">
        <v>35</v>
      </c>
      <c r="D1456" s="314">
        <v>-6.9428571428571404</v>
      </c>
      <c r="E1456" s="315">
        <v>-9.7036977877166201E-3</v>
      </c>
      <c r="F1456" s="314">
        <v>-2</v>
      </c>
    </row>
    <row r="1457" spans="2:6" x14ac:dyDescent="0.2">
      <c r="B1457" s="324" t="s">
        <v>1578</v>
      </c>
      <c r="C1457" s="313">
        <v>119</v>
      </c>
      <c r="D1457" s="314">
        <v>26.571428571428498</v>
      </c>
      <c r="E1457" s="315">
        <v>5.5658235200929301E-2</v>
      </c>
      <c r="F1457" s="314">
        <v>53</v>
      </c>
    </row>
    <row r="1458" spans="2:6" x14ac:dyDescent="0.2">
      <c r="B1458" s="324" t="s">
        <v>1579</v>
      </c>
      <c r="C1458" s="313">
        <v>272</v>
      </c>
      <c r="D1458" s="314">
        <v>29.084558823529399</v>
      </c>
      <c r="E1458" s="315">
        <v>5.7213732452936698E-2</v>
      </c>
      <c r="F1458" s="314">
        <v>55</v>
      </c>
    </row>
    <row r="1459" spans="2:6" x14ac:dyDescent="0.2">
      <c r="B1459" s="324" t="s">
        <v>1580</v>
      </c>
      <c r="C1459" s="313">
        <v>324</v>
      </c>
      <c r="D1459" s="314">
        <v>18.287037037036999</v>
      </c>
      <c r="E1459" s="315">
        <v>3.4748491299681598E-2</v>
      </c>
      <c r="F1459" s="314">
        <v>47</v>
      </c>
    </row>
    <row r="1460" spans="2:6" x14ac:dyDescent="0.2">
      <c r="B1460" s="324" t="s">
        <v>1581</v>
      </c>
      <c r="C1460" s="313">
        <v>171</v>
      </c>
      <c r="D1460" s="314">
        <v>36.175438596491198</v>
      </c>
      <c r="E1460" s="315">
        <v>7.5214298741564906E-2</v>
      </c>
      <c r="F1460" s="314">
        <v>85</v>
      </c>
    </row>
    <row r="1461" spans="2:6" x14ac:dyDescent="0.2">
      <c r="B1461" s="324" t="s">
        <v>1582</v>
      </c>
      <c r="C1461" s="313">
        <v>102</v>
      </c>
      <c r="D1461" s="314">
        <v>-180.63725490196001</v>
      </c>
      <c r="E1461" s="315">
        <v>-0.17368966817496201</v>
      </c>
      <c r="F1461" s="314">
        <v>-19</v>
      </c>
    </row>
    <row r="1462" spans="2:6" x14ac:dyDescent="0.2">
      <c r="B1462" s="324" t="s">
        <v>1583</v>
      </c>
      <c r="C1462" s="313">
        <v>15</v>
      </c>
      <c r="D1462" s="314">
        <v>14</v>
      </c>
      <c r="E1462" s="315">
        <v>2.0800316957210799E-2</v>
      </c>
      <c r="F1462" s="314">
        <v>23</v>
      </c>
    </row>
    <row r="1463" spans="2:6" x14ac:dyDescent="0.2">
      <c r="B1463" s="324" t="s">
        <v>1584</v>
      </c>
      <c r="C1463" s="313">
        <v>0</v>
      </c>
      <c r="D1463" s="314">
        <v>0</v>
      </c>
      <c r="E1463" s="315">
        <v>0</v>
      </c>
      <c r="F1463" s="314">
        <v>0</v>
      </c>
    </row>
    <row r="1464" spans="2:6" x14ac:dyDescent="0.2">
      <c r="B1464" s="324" t="s">
        <v>1585</v>
      </c>
      <c r="C1464" s="313">
        <v>0</v>
      </c>
      <c r="D1464" s="314">
        <v>0</v>
      </c>
      <c r="E1464" s="315">
        <v>0</v>
      </c>
      <c r="F1464" s="314">
        <v>0</v>
      </c>
    </row>
    <row r="1465" spans="2:6" x14ac:dyDescent="0.2">
      <c r="B1465" s="324" t="s">
        <v>1586</v>
      </c>
      <c r="C1465" s="313">
        <v>0</v>
      </c>
      <c r="D1465" s="314">
        <v>0</v>
      </c>
      <c r="E1465" s="315">
        <v>0</v>
      </c>
      <c r="F1465" s="314">
        <v>0</v>
      </c>
    </row>
    <row r="1466" spans="2:6" x14ac:dyDescent="0.2">
      <c r="B1466" s="324" t="s">
        <v>1587</v>
      </c>
      <c r="C1466" s="313">
        <v>0</v>
      </c>
      <c r="D1466" s="314">
        <v>0</v>
      </c>
      <c r="E1466" s="315">
        <v>0</v>
      </c>
      <c r="F1466" s="314">
        <v>0</v>
      </c>
    </row>
    <row r="1467" spans="2:6" x14ac:dyDescent="0.2">
      <c r="B1467" s="324" t="s">
        <v>1588</v>
      </c>
      <c r="C1467" s="313">
        <v>0</v>
      </c>
      <c r="D1467" s="314">
        <v>0</v>
      </c>
      <c r="E1467" s="315">
        <v>0</v>
      </c>
      <c r="F1467" s="314">
        <v>0</v>
      </c>
    </row>
    <row r="1468" spans="2:6" x14ac:dyDescent="0.2">
      <c r="B1468" s="324" t="s">
        <v>1589</v>
      </c>
      <c r="C1468" s="313">
        <v>0</v>
      </c>
      <c r="D1468" s="314">
        <v>0</v>
      </c>
      <c r="E1468" s="315">
        <v>0</v>
      </c>
      <c r="F1468" s="314">
        <v>0</v>
      </c>
    </row>
    <row r="1469" spans="2:6" x14ac:dyDescent="0.2">
      <c r="B1469" s="324" t="s">
        <v>1590</v>
      </c>
      <c r="C1469" s="313">
        <v>0</v>
      </c>
      <c r="D1469" s="314">
        <v>0</v>
      </c>
      <c r="E1469" s="315">
        <v>0</v>
      </c>
      <c r="F1469" s="314">
        <v>0</v>
      </c>
    </row>
    <row r="1470" spans="2:6" x14ac:dyDescent="0.2">
      <c r="B1470" s="324" t="s">
        <v>1591</v>
      </c>
      <c r="C1470" s="313">
        <v>0</v>
      </c>
      <c r="D1470" s="314">
        <v>0</v>
      </c>
      <c r="E1470" s="315">
        <v>0</v>
      </c>
      <c r="F1470" s="314">
        <v>0</v>
      </c>
    </row>
    <row r="1471" spans="2:6" x14ac:dyDescent="0.2">
      <c r="B1471" s="324" t="s">
        <v>1592</v>
      </c>
      <c r="C1471" s="313">
        <v>0</v>
      </c>
      <c r="D1471" s="314">
        <v>0</v>
      </c>
      <c r="E1471" s="315">
        <v>0</v>
      </c>
      <c r="F1471" s="314">
        <v>0</v>
      </c>
    </row>
    <row r="1472" spans="2:6" x14ac:dyDescent="0.2">
      <c r="B1472" s="324" t="s">
        <v>1593</v>
      </c>
      <c r="C1472" s="313">
        <v>0</v>
      </c>
      <c r="D1472" s="314">
        <v>0</v>
      </c>
      <c r="E1472" s="315">
        <v>0</v>
      </c>
      <c r="F1472" s="314">
        <v>0</v>
      </c>
    </row>
    <row r="1473" spans="2:7" x14ac:dyDescent="0.2">
      <c r="B1473" s="324" t="s">
        <v>1594</v>
      </c>
      <c r="C1473" s="313">
        <v>0</v>
      </c>
      <c r="D1473" s="314">
        <v>0</v>
      </c>
      <c r="E1473" s="315">
        <v>0</v>
      </c>
      <c r="F1473" s="314">
        <v>0</v>
      </c>
    </row>
    <row r="1474" spans="2:7" x14ac:dyDescent="0.2">
      <c r="B1474" s="324" t="s">
        <v>1595</v>
      </c>
      <c r="C1474" s="313">
        <v>0</v>
      </c>
      <c r="D1474" s="314">
        <v>0</v>
      </c>
      <c r="E1474" s="315">
        <v>0</v>
      </c>
      <c r="F1474" s="314">
        <v>0</v>
      </c>
    </row>
    <row r="1475" spans="2:7" x14ac:dyDescent="0.2">
      <c r="B1475" s="324" t="s">
        <v>1596</v>
      </c>
      <c r="C1475" s="313">
        <v>0</v>
      </c>
      <c r="D1475" s="314">
        <v>0</v>
      </c>
      <c r="E1475" s="315">
        <v>0</v>
      </c>
      <c r="F1475" s="314">
        <v>0</v>
      </c>
    </row>
    <row r="1476" spans="2:7" x14ac:dyDescent="0.2">
      <c r="B1476" s="324" t="s">
        <v>1597</v>
      </c>
      <c r="C1476" s="313">
        <v>0</v>
      </c>
      <c r="D1476" s="314">
        <v>0</v>
      </c>
      <c r="E1476" s="315">
        <v>0</v>
      </c>
      <c r="F1476" s="314">
        <v>0</v>
      </c>
    </row>
    <row r="1477" spans="2:7" x14ac:dyDescent="0.2">
      <c r="B1477" s="324" t="s">
        <v>1598</v>
      </c>
      <c r="C1477" s="313">
        <v>0</v>
      </c>
      <c r="D1477" s="314">
        <v>0</v>
      </c>
      <c r="E1477" s="315">
        <v>0</v>
      </c>
      <c r="F1477" s="314">
        <v>0</v>
      </c>
    </row>
    <row r="1478" spans="2:7" x14ac:dyDescent="0.2">
      <c r="B1478" s="324" t="s">
        <v>1599</v>
      </c>
      <c r="C1478" s="313">
        <v>0</v>
      </c>
      <c r="D1478" s="314">
        <v>0</v>
      </c>
      <c r="E1478" s="315">
        <v>0</v>
      </c>
      <c r="F1478" s="314">
        <v>0</v>
      </c>
    </row>
    <row r="1479" spans="2:7" x14ac:dyDescent="0.2">
      <c r="B1479" s="324" t="s">
        <v>1600</v>
      </c>
      <c r="C1479" s="313">
        <v>0</v>
      </c>
      <c r="D1479" s="314">
        <v>0</v>
      </c>
      <c r="E1479" s="315">
        <v>0</v>
      </c>
      <c r="F1479" s="314">
        <v>0</v>
      </c>
    </row>
    <row r="1480" spans="2:7" x14ac:dyDescent="0.2">
      <c r="B1480" s="324" t="s">
        <v>1601</v>
      </c>
      <c r="C1480" s="313">
        <v>0</v>
      </c>
      <c r="D1480" s="314">
        <v>0</v>
      </c>
      <c r="E1480" s="315">
        <v>0</v>
      </c>
      <c r="F1480" s="314">
        <v>0</v>
      </c>
    </row>
    <row r="1481" spans="2:7" x14ac:dyDescent="0.2">
      <c r="B1481" s="325" t="s">
        <v>1602</v>
      </c>
      <c r="C1481" s="316">
        <v>477</v>
      </c>
      <c r="D1481" s="317">
        <v>10.985324947589</v>
      </c>
      <c r="E1481" s="318">
        <v>1.6414754483514701E-2</v>
      </c>
      <c r="F1481" s="317">
        <v>33</v>
      </c>
    </row>
    <row r="1483" spans="2:7" x14ac:dyDescent="0.2">
      <c r="G1483" s="13" t="s">
        <v>294</v>
      </c>
    </row>
    <row r="1484" spans="2:7" x14ac:dyDescent="0.2">
      <c r="G1484" s="13" t="s">
        <v>312</v>
      </c>
    </row>
    <row r="1485" spans="2:7" x14ac:dyDescent="0.2">
      <c r="B1485" s="272" t="s">
        <v>0</v>
      </c>
      <c r="C1485" s="301"/>
      <c r="D1485" s="302"/>
      <c r="E1485" s="303"/>
      <c r="F1485" s="303"/>
    </row>
    <row r="1486" spans="2:7" x14ac:dyDescent="0.2">
      <c r="B1486" s="272" t="s">
        <v>2642</v>
      </c>
      <c r="C1486" s="301"/>
      <c r="D1486" s="302"/>
      <c r="E1486" s="303"/>
      <c r="F1486" s="303"/>
    </row>
    <row r="1487" spans="2:7" x14ac:dyDescent="0.2">
      <c r="B1487" s="320" t="s">
        <v>289</v>
      </c>
      <c r="C1487" s="301"/>
      <c r="D1487" s="302"/>
      <c r="E1487" s="303"/>
      <c r="F1487" s="303"/>
    </row>
    <row r="1488" spans="2:7" x14ac:dyDescent="0.2">
      <c r="B1488" s="272"/>
      <c r="C1488" s="84"/>
      <c r="D1488" s="84"/>
      <c r="E1488" s="84"/>
      <c r="F1488" s="84"/>
    </row>
    <row r="1489" spans="2:6" x14ac:dyDescent="0.2">
      <c r="B1489" s="321"/>
      <c r="C1489" s="191" t="s">
        <v>2661</v>
      </c>
      <c r="D1489" s="304"/>
      <c r="E1489" s="305"/>
      <c r="F1489" s="306"/>
    </row>
    <row r="1490" spans="2:6" ht="25.5" x14ac:dyDescent="0.2">
      <c r="B1490" s="322" t="s">
        <v>295</v>
      </c>
      <c r="C1490" s="307" t="s">
        <v>5089</v>
      </c>
      <c r="D1490" s="308" t="s">
        <v>5090</v>
      </c>
      <c r="E1490" s="309" t="s">
        <v>5091</v>
      </c>
      <c r="F1490" s="308" t="s">
        <v>5092</v>
      </c>
    </row>
    <row r="1491" spans="2:6" x14ac:dyDescent="0.2">
      <c r="B1491" s="323" t="s">
        <v>1603</v>
      </c>
      <c r="C1491" s="310">
        <v>641</v>
      </c>
      <c r="D1491" s="311">
        <v>-2.1263650546021799</v>
      </c>
      <c r="E1491" s="312">
        <v>-4.2541105382090097E-3</v>
      </c>
      <c r="F1491" s="311">
        <v>0</v>
      </c>
    </row>
    <row r="1492" spans="2:6" x14ac:dyDescent="0.2">
      <c r="B1492" s="324" t="s">
        <v>1604</v>
      </c>
      <c r="C1492" s="313">
        <v>527</v>
      </c>
      <c r="D1492" s="314">
        <v>2.2239089184060701</v>
      </c>
      <c r="E1492" s="315">
        <v>3.4102184343838202E-3</v>
      </c>
      <c r="F1492" s="314">
        <v>6</v>
      </c>
    </row>
    <row r="1493" spans="2:6" x14ac:dyDescent="0.2">
      <c r="B1493" s="324" t="s">
        <v>1605</v>
      </c>
      <c r="C1493" s="313">
        <v>253</v>
      </c>
      <c r="D1493" s="314">
        <v>30.035573122529598</v>
      </c>
      <c r="E1493" s="315">
        <v>3.8888263410539997E-2</v>
      </c>
      <c r="F1493" s="314">
        <v>104</v>
      </c>
    </row>
    <row r="1494" spans="2:6" x14ac:dyDescent="0.2">
      <c r="B1494" s="324" t="s">
        <v>1606</v>
      </c>
      <c r="C1494" s="313">
        <v>112</v>
      </c>
      <c r="D1494" s="314">
        <v>16.151785714285701</v>
      </c>
      <c r="E1494" s="315">
        <v>1.51704473982137E-2</v>
      </c>
      <c r="F1494" s="314">
        <v>41</v>
      </c>
    </row>
    <row r="1495" spans="2:6" x14ac:dyDescent="0.2">
      <c r="B1495" s="324" t="s">
        <v>1607</v>
      </c>
      <c r="C1495" s="313">
        <v>0</v>
      </c>
      <c r="D1495" s="314">
        <v>0</v>
      </c>
      <c r="E1495" s="315">
        <v>0</v>
      </c>
      <c r="F1495" s="314">
        <v>0</v>
      </c>
    </row>
    <row r="1496" spans="2:6" x14ac:dyDescent="0.2">
      <c r="B1496" s="324" t="s">
        <v>1608</v>
      </c>
      <c r="C1496" s="313">
        <v>0</v>
      </c>
      <c r="D1496" s="314">
        <v>0</v>
      </c>
      <c r="E1496" s="315">
        <v>0</v>
      </c>
      <c r="F1496" s="314">
        <v>0</v>
      </c>
    </row>
    <row r="1497" spans="2:6" x14ac:dyDescent="0.2">
      <c r="B1497" s="324" t="s">
        <v>1609</v>
      </c>
      <c r="C1497" s="313">
        <v>27</v>
      </c>
      <c r="D1497" s="314">
        <v>1188.9629629629601</v>
      </c>
      <c r="E1497" s="315">
        <v>0.59089235753202696</v>
      </c>
      <c r="F1497" s="314">
        <v>4918</v>
      </c>
    </row>
    <row r="1498" spans="2:6" x14ac:dyDescent="0.2">
      <c r="B1498" s="324" t="s">
        <v>1610</v>
      </c>
      <c r="C1498" s="313">
        <v>122</v>
      </c>
      <c r="D1498" s="314">
        <v>-154.54918032786799</v>
      </c>
      <c r="E1498" s="315">
        <v>-0.11862817883253</v>
      </c>
      <c r="F1498" s="314">
        <v>-4</v>
      </c>
    </row>
    <row r="1499" spans="2:6" x14ac:dyDescent="0.2">
      <c r="B1499" s="324" t="s">
        <v>1611</v>
      </c>
      <c r="C1499" s="313">
        <v>2</v>
      </c>
      <c r="D1499" s="314">
        <v>-8</v>
      </c>
      <c r="E1499" s="315">
        <v>-1.30505709624796E-2</v>
      </c>
      <c r="F1499" s="314">
        <v>-8</v>
      </c>
    </row>
    <row r="1500" spans="2:6" x14ac:dyDescent="0.2">
      <c r="B1500" s="324" t="s">
        <v>1612</v>
      </c>
      <c r="C1500" s="313">
        <v>240</v>
      </c>
      <c r="D1500" s="314">
        <v>-26.837499999999999</v>
      </c>
      <c r="E1500" s="315">
        <v>-1.87359284189214E-2</v>
      </c>
      <c r="F1500" s="314">
        <v>205</v>
      </c>
    </row>
    <row r="1501" spans="2:6" x14ac:dyDescent="0.2">
      <c r="B1501" s="324" t="s">
        <v>1613</v>
      </c>
      <c r="C1501" s="313">
        <v>137</v>
      </c>
      <c r="D1501" s="314">
        <v>102.919708029197</v>
      </c>
      <c r="E1501" s="315">
        <v>7.19402436784424E-2</v>
      </c>
      <c r="F1501" s="314">
        <v>365</v>
      </c>
    </row>
    <row r="1502" spans="2:6" x14ac:dyDescent="0.2">
      <c r="B1502" s="324" t="s">
        <v>1614</v>
      </c>
      <c r="C1502" s="313">
        <v>13</v>
      </c>
      <c r="D1502" s="314">
        <v>-86.230769230769198</v>
      </c>
      <c r="E1502" s="315">
        <v>-9.0629800307219593E-2</v>
      </c>
      <c r="F1502" s="314">
        <v>-43</v>
      </c>
    </row>
    <row r="1503" spans="2:6" x14ac:dyDescent="0.2">
      <c r="B1503" s="324" t="s">
        <v>1615</v>
      </c>
      <c r="C1503" s="313">
        <v>41</v>
      </c>
      <c r="D1503" s="314">
        <v>-20.487804878048699</v>
      </c>
      <c r="E1503" s="315">
        <v>-3.08437981934346E-2</v>
      </c>
      <c r="F1503" s="314">
        <v>0</v>
      </c>
    </row>
    <row r="1504" spans="2:6" x14ac:dyDescent="0.2">
      <c r="B1504" s="324" t="s">
        <v>1616</v>
      </c>
      <c r="C1504" s="313">
        <v>183</v>
      </c>
      <c r="D1504" s="314">
        <v>154.32786885245901</v>
      </c>
      <c r="E1504" s="315">
        <v>0.26814910465050001</v>
      </c>
      <c r="F1504" s="314">
        <v>358</v>
      </c>
    </row>
    <row r="1505" spans="2:6" x14ac:dyDescent="0.2">
      <c r="B1505" s="324" t="s">
        <v>1617</v>
      </c>
      <c r="C1505" s="313">
        <v>0</v>
      </c>
      <c r="D1505" s="314">
        <v>0</v>
      </c>
      <c r="E1505" s="315">
        <v>0</v>
      </c>
      <c r="F1505" s="314">
        <v>0</v>
      </c>
    </row>
    <row r="1506" spans="2:6" x14ac:dyDescent="0.2">
      <c r="B1506" s="324" t="s">
        <v>1618</v>
      </c>
      <c r="C1506" s="313">
        <v>134</v>
      </c>
      <c r="D1506" s="314">
        <v>68.149253731343194</v>
      </c>
      <c r="E1506" s="315">
        <v>8.0854228644283904E-2</v>
      </c>
      <c r="F1506" s="314">
        <v>242</v>
      </c>
    </row>
    <row r="1507" spans="2:6" x14ac:dyDescent="0.2">
      <c r="B1507" s="324" t="s">
        <v>1619</v>
      </c>
      <c r="C1507" s="313">
        <v>6</v>
      </c>
      <c r="D1507" s="314">
        <v>794.5</v>
      </c>
      <c r="E1507" s="315">
        <v>0.83324593602517005</v>
      </c>
      <c r="F1507" s="314">
        <v>1446</v>
      </c>
    </row>
    <row r="1508" spans="2:6" x14ac:dyDescent="0.2">
      <c r="B1508" s="324" t="s">
        <v>1620</v>
      </c>
      <c r="C1508" s="313">
        <v>235</v>
      </c>
      <c r="D1508" s="314">
        <v>2.8595744680850999</v>
      </c>
      <c r="E1508" s="315">
        <v>3.8934853646666002E-3</v>
      </c>
      <c r="F1508" s="314">
        <v>9</v>
      </c>
    </row>
    <row r="1509" spans="2:6" x14ac:dyDescent="0.2">
      <c r="B1509" s="324" t="s">
        <v>1621</v>
      </c>
      <c r="C1509" s="313">
        <v>618</v>
      </c>
      <c r="D1509" s="314">
        <v>-39.542071197410998</v>
      </c>
      <c r="E1509" s="315">
        <v>-4.2028050804461203E-2</v>
      </c>
      <c r="F1509" s="314">
        <v>0</v>
      </c>
    </row>
    <row r="1510" spans="2:6" x14ac:dyDescent="0.2">
      <c r="B1510" s="324" t="s">
        <v>1622</v>
      </c>
      <c r="C1510" s="313">
        <v>0</v>
      </c>
      <c r="D1510" s="314">
        <v>0</v>
      </c>
      <c r="E1510" s="315">
        <v>0</v>
      </c>
      <c r="F1510" s="314">
        <v>0</v>
      </c>
    </row>
    <row r="1511" spans="2:6" x14ac:dyDescent="0.2">
      <c r="B1511" s="324" t="s">
        <v>1623</v>
      </c>
      <c r="C1511" s="313">
        <v>0</v>
      </c>
      <c r="D1511" s="314">
        <v>0</v>
      </c>
      <c r="E1511" s="315">
        <v>0</v>
      </c>
      <c r="F1511" s="314">
        <v>0</v>
      </c>
    </row>
    <row r="1512" spans="2:6" x14ac:dyDescent="0.2">
      <c r="B1512" s="324" t="s">
        <v>1624</v>
      </c>
      <c r="C1512" s="313">
        <v>527</v>
      </c>
      <c r="D1512" s="314">
        <v>-50.026565464895597</v>
      </c>
      <c r="E1512" s="315">
        <v>-5.5116645168303897E-2</v>
      </c>
      <c r="F1512" s="314">
        <v>0</v>
      </c>
    </row>
    <row r="1513" spans="2:6" x14ac:dyDescent="0.2">
      <c r="B1513" s="324" t="s">
        <v>1625</v>
      </c>
      <c r="C1513" s="313">
        <v>72</v>
      </c>
      <c r="D1513" s="314">
        <v>-254.791666666666</v>
      </c>
      <c r="E1513" s="315">
        <v>-0.118845555843482</v>
      </c>
      <c r="F1513" s="314">
        <v>-27</v>
      </c>
    </row>
    <row r="1514" spans="2:6" x14ac:dyDescent="0.2">
      <c r="B1514" s="324" t="s">
        <v>1626</v>
      </c>
      <c r="C1514" s="313">
        <v>11</v>
      </c>
      <c r="D1514" s="314">
        <v>19.090909090909001</v>
      </c>
      <c r="E1514" s="315">
        <v>3.11665182546749E-2</v>
      </c>
      <c r="F1514" s="314">
        <v>29</v>
      </c>
    </row>
    <row r="1515" spans="2:6" x14ac:dyDescent="0.2">
      <c r="B1515" s="324" t="s">
        <v>1627</v>
      </c>
      <c r="C1515" s="313">
        <v>558</v>
      </c>
      <c r="D1515" s="314">
        <v>-3.6003584229390602</v>
      </c>
      <c r="E1515" s="315">
        <v>-5.7690098782449102E-3</v>
      </c>
      <c r="F1515" s="314">
        <v>0</v>
      </c>
    </row>
    <row r="1516" spans="2:6" x14ac:dyDescent="0.2">
      <c r="B1516" s="324" t="s">
        <v>1628</v>
      </c>
      <c r="C1516" s="313">
        <v>203</v>
      </c>
      <c r="D1516" s="314">
        <v>13.2266009852216</v>
      </c>
      <c r="E1516" s="315">
        <v>2.3201555411535901E-2</v>
      </c>
      <c r="F1516" s="314">
        <v>31</v>
      </c>
    </row>
    <row r="1517" spans="2:6" x14ac:dyDescent="0.2">
      <c r="B1517" s="324" t="s">
        <v>1629</v>
      </c>
      <c r="C1517" s="313">
        <v>13</v>
      </c>
      <c r="D1517" s="314">
        <v>-29.230769230769202</v>
      </c>
      <c r="E1517" s="315">
        <v>-4.1480187752428697E-2</v>
      </c>
      <c r="F1517" s="314">
        <v>17</v>
      </c>
    </row>
    <row r="1518" spans="2:6" x14ac:dyDescent="0.2">
      <c r="B1518" s="324" t="s">
        <v>1630</v>
      </c>
      <c r="C1518" s="313">
        <v>176</v>
      </c>
      <c r="D1518" s="314">
        <v>-26.426136363636299</v>
      </c>
      <c r="E1518" s="315">
        <v>-2.5261522752207801E-2</v>
      </c>
      <c r="F1518" s="314">
        <v>-6</v>
      </c>
    </row>
    <row r="1519" spans="2:6" x14ac:dyDescent="0.2">
      <c r="B1519" s="324" t="s">
        <v>1631</v>
      </c>
      <c r="C1519" s="313">
        <v>38</v>
      </c>
      <c r="D1519" s="314">
        <v>79.815789473684205</v>
      </c>
      <c r="E1519" s="315">
        <v>8.9432092940968405E-2</v>
      </c>
      <c r="F1519" s="314">
        <v>170</v>
      </c>
    </row>
    <row r="1520" spans="2:6" x14ac:dyDescent="0.2">
      <c r="B1520" s="324" t="s">
        <v>1632</v>
      </c>
      <c r="C1520" s="313">
        <v>375</v>
      </c>
      <c r="D1520" s="314">
        <v>-13.311999999999999</v>
      </c>
      <c r="E1520" s="315">
        <v>-8.2104993075681199E-3</v>
      </c>
      <c r="F1520" s="314">
        <v>0</v>
      </c>
    </row>
    <row r="1521" spans="2:6" x14ac:dyDescent="0.2">
      <c r="B1521" s="324" t="s">
        <v>1633</v>
      </c>
      <c r="C1521" s="313">
        <v>0</v>
      </c>
      <c r="D1521" s="314">
        <v>0</v>
      </c>
      <c r="E1521" s="315">
        <v>0</v>
      </c>
      <c r="F1521" s="314">
        <v>0</v>
      </c>
    </row>
    <row r="1522" spans="2:6" x14ac:dyDescent="0.2">
      <c r="B1522" s="324" t="s">
        <v>1634</v>
      </c>
      <c r="C1522" s="313">
        <v>306</v>
      </c>
      <c r="D1522" s="314">
        <v>91.428104575163403</v>
      </c>
      <c r="E1522" s="315">
        <v>0.105094512561606</v>
      </c>
      <c r="F1522" s="314">
        <v>212</v>
      </c>
    </row>
    <row r="1523" spans="2:6" x14ac:dyDescent="0.2">
      <c r="B1523" s="324" t="s">
        <v>1635</v>
      </c>
      <c r="C1523" s="313">
        <v>446</v>
      </c>
      <c r="D1523" s="314">
        <v>26.8587443946188</v>
      </c>
      <c r="E1523" s="315">
        <v>3.1769311147768799E-2</v>
      </c>
      <c r="F1523" s="314">
        <v>71</v>
      </c>
    </row>
    <row r="1524" spans="2:6" x14ac:dyDescent="0.2">
      <c r="B1524" s="324" t="s">
        <v>1636</v>
      </c>
      <c r="C1524" s="313">
        <v>0</v>
      </c>
      <c r="D1524" s="314">
        <v>0</v>
      </c>
      <c r="E1524" s="315">
        <v>0</v>
      </c>
      <c r="F1524" s="314">
        <v>0</v>
      </c>
    </row>
    <row r="1525" spans="2:6" x14ac:dyDescent="0.2">
      <c r="B1525" s="324" t="s">
        <v>1637</v>
      </c>
      <c r="C1525" s="313">
        <v>0</v>
      </c>
      <c r="D1525" s="314">
        <v>0</v>
      </c>
      <c r="E1525" s="315">
        <v>0</v>
      </c>
      <c r="F1525" s="314">
        <v>0</v>
      </c>
    </row>
    <row r="1526" spans="2:6" x14ac:dyDescent="0.2">
      <c r="B1526" s="324" t="s">
        <v>1638</v>
      </c>
      <c r="C1526" s="313">
        <v>34</v>
      </c>
      <c r="D1526" s="314">
        <v>-21.970588235294102</v>
      </c>
      <c r="E1526" s="315">
        <v>-1.8062238556955299E-2</v>
      </c>
      <c r="F1526" s="314">
        <v>-6</v>
      </c>
    </row>
    <row r="1527" spans="2:6" x14ac:dyDescent="0.2">
      <c r="B1527" s="324" t="s">
        <v>1639</v>
      </c>
      <c r="C1527" s="313">
        <v>126</v>
      </c>
      <c r="D1527" s="314">
        <v>-17.960317460317398</v>
      </c>
      <c r="E1527" s="315">
        <v>-1.5796233474333701E-2</v>
      </c>
      <c r="F1527" s="314">
        <v>0</v>
      </c>
    </row>
    <row r="1528" spans="2:6" x14ac:dyDescent="0.2">
      <c r="B1528" s="324" t="s">
        <v>1640</v>
      </c>
      <c r="C1528" s="313">
        <v>24</v>
      </c>
      <c r="D1528" s="314">
        <v>-135.541666666666</v>
      </c>
      <c r="E1528" s="315">
        <v>-0.12524544719516401</v>
      </c>
      <c r="F1528" s="314">
        <v>0</v>
      </c>
    </row>
    <row r="1529" spans="2:6" x14ac:dyDescent="0.2">
      <c r="B1529" s="324" t="s">
        <v>1641</v>
      </c>
      <c r="C1529" s="313">
        <v>4</v>
      </c>
      <c r="D1529" s="314">
        <v>-146.75</v>
      </c>
      <c r="E1529" s="315">
        <v>-0.15074473549049799</v>
      </c>
      <c r="F1529" s="314">
        <v>-98</v>
      </c>
    </row>
    <row r="1530" spans="2:6" x14ac:dyDescent="0.2">
      <c r="B1530" s="324" t="s">
        <v>1642</v>
      </c>
      <c r="C1530" s="313">
        <v>155</v>
      </c>
      <c r="D1530" s="314">
        <v>-65.858064516129005</v>
      </c>
      <c r="E1530" s="315">
        <v>-4.0150090856886499E-2</v>
      </c>
      <c r="F1530" s="314">
        <v>12</v>
      </c>
    </row>
    <row r="1531" spans="2:6" x14ac:dyDescent="0.2">
      <c r="B1531" s="324" t="s">
        <v>1643</v>
      </c>
      <c r="C1531" s="313">
        <v>0</v>
      </c>
      <c r="D1531" s="314">
        <v>0</v>
      </c>
      <c r="E1531" s="315">
        <v>0</v>
      </c>
      <c r="F1531" s="314">
        <v>0</v>
      </c>
    </row>
    <row r="1532" spans="2:6" x14ac:dyDescent="0.2">
      <c r="B1532" s="324" t="s">
        <v>1644</v>
      </c>
      <c r="C1532" s="313">
        <v>174</v>
      </c>
      <c r="D1532" s="314">
        <v>20.241379310344801</v>
      </c>
      <c r="E1532" s="315">
        <v>1.7251767057060201E-2</v>
      </c>
      <c r="F1532" s="314">
        <v>47</v>
      </c>
    </row>
    <row r="1533" spans="2:6" x14ac:dyDescent="0.2">
      <c r="B1533" s="324" t="s">
        <v>1645</v>
      </c>
      <c r="C1533" s="313">
        <v>435</v>
      </c>
      <c r="D1533" s="314">
        <v>-15.466666666666599</v>
      </c>
      <c r="E1533" s="315">
        <v>-1.5562294281874599E-2</v>
      </c>
      <c r="F1533" s="314">
        <v>1</v>
      </c>
    </row>
    <row r="1534" spans="2:6" x14ac:dyDescent="0.2">
      <c r="B1534" s="324" t="s">
        <v>1646</v>
      </c>
      <c r="C1534" s="313">
        <v>0</v>
      </c>
      <c r="D1534" s="314">
        <v>0</v>
      </c>
      <c r="E1534" s="315">
        <v>0</v>
      </c>
      <c r="F1534" s="314">
        <v>0</v>
      </c>
    </row>
    <row r="1535" spans="2:6" x14ac:dyDescent="0.2">
      <c r="B1535" s="324" t="s">
        <v>1647</v>
      </c>
      <c r="C1535" s="313">
        <v>50</v>
      </c>
      <c r="D1535" s="314">
        <v>-52.26</v>
      </c>
      <c r="E1535" s="315">
        <v>-2.4312630844382399E-2</v>
      </c>
      <c r="F1535" s="314">
        <v>0</v>
      </c>
    </row>
    <row r="1536" spans="2:6" x14ac:dyDescent="0.2">
      <c r="B1536" s="324" t="s">
        <v>1648</v>
      </c>
      <c r="C1536" s="313">
        <v>72</v>
      </c>
      <c r="D1536" s="314">
        <v>-203.513888888888</v>
      </c>
      <c r="E1536" s="315">
        <v>-0.102174155579728</v>
      </c>
      <c r="F1536" s="314">
        <v>0</v>
      </c>
    </row>
    <row r="1537" spans="2:7" x14ac:dyDescent="0.2">
      <c r="B1537" s="324" t="s">
        <v>1649</v>
      </c>
      <c r="C1537" s="313">
        <v>205</v>
      </c>
      <c r="D1537" s="314">
        <v>8.7609756097560894</v>
      </c>
      <c r="E1537" s="315">
        <v>8.1965716789280593E-3</v>
      </c>
      <c r="F1537" s="314">
        <v>23</v>
      </c>
    </row>
    <row r="1538" spans="2:7" x14ac:dyDescent="0.2">
      <c r="B1538" s="325" t="s">
        <v>1650</v>
      </c>
      <c r="C1538" s="316">
        <v>12</v>
      </c>
      <c r="D1538" s="317">
        <v>-39.9166666666666</v>
      </c>
      <c r="E1538" s="318">
        <v>-3.7976690715927998E-2</v>
      </c>
      <c r="F1538" s="317">
        <v>-11</v>
      </c>
    </row>
    <row r="1540" spans="2:7" x14ac:dyDescent="0.2">
      <c r="G1540" s="13" t="s">
        <v>294</v>
      </c>
    </row>
    <row r="1541" spans="2:7" x14ac:dyDescent="0.2">
      <c r="G1541" s="13" t="s">
        <v>313</v>
      </c>
    </row>
    <row r="1542" spans="2:7" x14ac:dyDescent="0.2">
      <c r="B1542" s="272" t="s">
        <v>0</v>
      </c>
      <c r="C1542" s="301"/>
      <c r="D1542" s="302"/>
      <c r="E1542" s="303"/>
      <c r="F1542" s="303"/>
    </row>
    <row r="1543" spans="2:7" x14ac:dyDescent="0.2">
      <c r="B1543" s="272" t="s">
        <v>2642</v>
      </c>
      <c r="C1543" s="301"/>
      <c r="D1543" s="302"/>
      <c r="E1543" s="303"/>
      <c r="F1543" s="303"/>
    </row>
    <row r="1544" spans="2:7" x14ac:dyDescent="0.2">
      <c r="B1544" s="320" t="s">
        <v>289</v>
      </c>
      <c r="C1544" s="301"/>
      <c r="D1544" s="302"/>
      <c r="E1544" s="303"/>
      <c r="F1544" s="303"/>
    </row>
    <row r="1545" spans="2:7" x14ac:dyDescent="0.2">
      <c r="B1545" s="272"/>
      <c r="C1545" s="84"/>
      <c r="D1545" s="84"/>
      <c r="E1545" s="84"/>
      <c r="F1545" s="84"/>
    </row>
    <row r="1546" spans="2:7" x14ac:dyDescent="0.2">
      <c r="B1546" s="321"/>
      <c r="C1546" s="191" t="s">
        <v>2661</v>
      </c>
      <c r="D1546" s="304"/>
      <c r="E1546" s="305"/>
      <c r="F1546" s="306"/>
    </row>
    <row r="1547" spans="2:7" ht="25.5" x14ac:dyDescent="0.2">
      <c r="B1547" s="322" t="s">
        <v>295</v>
      </c>
      <c r="C1547" s="307" t="s">
        <v>5089</v>
      </c>
      <c r="D1547" s="308" t="s">
        <v>5090</v>
      </c>
      <c r="E1547" s="309" t="s">
        <v>5091</v>
      </c>
      <c r="F1547" s="308" t="s">
        <v>5092</v>
      </c>
    </row>
    <row r="1548" spans="2:7" x14ac:dyDescent="0.2">
      <c r="B1548" s="323" t="s">
        <v>1651</v>
      </c>
      <c r="C1548" s="310">
        <v>18</v>
      </c>
      <c r="D1548" s="311">
        <v>-3.6666666666666599</v>
      </c>
      <c r="E1548" s="312">
        <v>-4.0418886643395196E-3</v>
      </c>
      <c r="F1548" s="311">
        <v>0</v>
      </c>
    </row>
    <row r="1549" spans="2:7" x14ac:dyDescent="0.2">
      <c r="B1549" s="324" t="s">
        <v>1652</v>
      </c>
      <c r="C1549" s="313">
        <v>0</v>
      </c>
      <c r="D1549" s="314">
        <v>0</v>
      </c>
      <c r="E1549" s="315">
        <v>0</v>
      </c>
      <c r="F1549" s="314">
        <v>0</v>
      </c>
    </row>
    <row r="1550" spans="2:7" x14ac:dyDescent="0.2">
      <c r="B1550" s="324" t="s">
        <v>1653</v>
      </c>
      <c r="C1550" s="313">
        <v>180</v>
      </c>
      <c r="D1550" s="314">
        <v>11.75</v>
      </c>
      <c r="E1550" s="315">
        <v>1.3104738772677701E-2</v>
      </c>
      <c r="F1550" s="314">
        <v>31</v>
      </c>
    </row>
    <row r="1551" spans="2:7" x14ac:dyDescent="0.2">
      <c r="B1551" s="324" t="s">
        <v>1654</v>
      </c>
      <c r="C1551" s="313">
        <v>170</v>
      </c>
      <c r="D1551" s="314">
        <v>-5.3588235294117599</v>
      </c>
      <c r="E1551" s="315">
        <v>-6.2281229490265197E-3</v>
      </c>
      <c r="F1551" s="314">
        <v>25</v>
      </c>
    </row>
    <row r="1552" spans="2:7" x14ac:dyDescent="0.2">
      <c r="B1552" s="324" t="s">
        <v>1655</v>
      </c>
      <c r="C1552" s="313">
        <v>0</v>
      </c>
      <c r="D1552" s="314">
        <v>0</v>
      </c>
      <c r="E1552" s="315">
        <v>0</v>
      </c>
      <c r="F1552" s="314">
        <v>0</v>
      </c>
    </row>
    <row r="1553" spans="2:6" x14ac:dyDescent="0.2">
      <c r="B1553" s="324" t="s">
        <v>1656</v>
      </c>
      <c r="C1553" s="313">
        <v>181</v>
      </c>
      <c r="D1553" s="314">
        <v>5.9281767955801099</v>
      </c>
      <c r="E1553" s="315">
        <v>7.7419820339838996E-3</v>
      </c>
      <c r="F1553" s="314">
        <v>13</v>
      </c>
    </row>
    <row r="1554" spans="2:6" x14ac:dyDescent="0.2">
      <c r="B1554" s="324" t="s">
        <v>1657</v>
      </c>
      <c r="C1554" s="313">
        <v>283</v>
      </c>
      <c r="D1554" s="314">
        <v>13.816254416961099</v>
      </c>
      <c r="E1554" s="315">
        <v>1.5761870784908899E-2</v>
      </c>
      <c r="F1554" s="314">
        <v>31</v>
      </c>
    </row>
    <row r="1555" spans="2:6" x14ac:dyDescent="0.2">
      <c r="B1555" s="324" t="s">
        <v>1658</v>
      </c>
      <c r="C1555" s="313">
        <v>11</v>
      </c>
      <c r="D1555" s="314">
        <v>-189</v>
      </c>
      <c r="E1555" s="315">
        <v>-0.10606060606060599</v>
      </c>
      <c r="F1555" s="314">
        <v>-51</v>
      </c>
    </row>
    <row r="1556" spans="2:6" x14ac:dyDescent="0.2">
      <c r="B1556" s="324" t="s">
        <v>1659</v>
      </c>
      <c r="C1556" s="313">
        <v>418</v>
      </c>
      <c r="D1556" s="314">
        <v>-20.330143540669798</v>
      </c>
      <c r="E1556" s="315">
        <v>-1.8503438094698899E-2</v>
      </c>
      <c r="F1556" s="314">
        <v>0</v>
      </c>
    </row>
    <row r="1557" spans="2:6" x14ac:dyDescent="0.2">
      <c r="B1557" s="324" t="s">
        <v>1660</v>
      </c>
      <c r="C1557" s="313">
        <v>297</v>
      </c>
      <c r="D1557" s="314">
        <v>-16.5488215488215</v>
      </c>
      <c r="E1557" s="315">
        <v>-1.4554726066137299E-2</v>
      </c>
      <c r="F1557" s="314">
        <v>0</v>
      </c>
    </row>
    <row r="1558" spans="2:6" x14ac:dyDescent="0.2">
      <c r="B1558" s="324" t="s">
        <v>1661</v>
      </c>
      <c r="C1558" s="313">
        <v>165</v>
      </c>
      <c r="D1558" s="314">
        <v>0.23030303030303001</v>
      </c>
      <c r="E1558" s="315">
        <v>2.75478099491133E-4</v>
      </c>
      <c r="F1558" s="314">
        <v>3</v>
      </c>
    </row>
    <row r="1559" spans="2:6" x14ac:dyDescent="0.2">
      <c r="B1559" s="324" t="s">
        <v>1662</v>
      </c>
      <c r="C1559" s="313">
        <v>0</v>
      </c>
      <c r="D1559" s="314">
        <v>0</v>
      </c>
      <c r="E1559" s="315">
        <v>0</v>
      </c>
      <c r="F1559" s="314">
        <v>0</v>
      </c>
    </row>
    <row r="1560" spans="2:6" x14ac:dyDescent="0.2">
      <c r="B1560" s="324" t="s">
        <v>1663</v>
      </c>
      <c r="C1560" s="313">
        <v>47</v>
      </c>
      <c r="D1560" s="314">
        <v>-2.6170212765957399</v>
      </c>
      <c r="E1560" s="315">
        <v>-2.3791562699472199E-3</v>
      </c>
      <c r="F1560" s="314">
        <v>-1</v>
      </c>
    </row>
    <row r="1561" spans="2:6" x14ac:dyDescent="0.2">
      <c r="B1561" s="324" t="s">
        <v>1664</v>
      </c>
      <c r="C1561" s="313">
        <v>392</v>
      </c>
      <c r="D1561" s="314">
        <v>22.686224489795901</v>
      </c>
      <c r="E1561" s="315">
        <v>2.4776211716392701E-2</v>
      </c>
      <c r="F1561" s="314">
        <v>71</v>
      </c>
    </row>
    <row r="1562" spans="2:6" x14ac:dyDescent="0.2">
      <c r="B1562" s="324" t="s">
        <v>1665</v>
      </c>
      <c r="C1562" s="313">
        <v>229</v>
      </c>
      <c r="D1562" s="314">
        <v>-5.7598253275109101</v>
      </c>
      <c r="E1562" s="315">
        <v>-5.4146141215106703E-3</v>
      </c>
      <c r="F1562" s="314">
        <v>0</v>
      </c>
    </row>
    <row r="1563" spans="2:6" x14ac:dyDescent="0.2">
      <c r="B1563" s="324" t="s">
        <v>1666</v>
      </c>
      <c r="C1563" s="313">
        <v>3</v>
      </c>
      <c r="D1563" s="314">
        <v>-107.666666666666</v>
      </c>
      <c r="E1563" s="315">
        <v>-7.7254245395838306E-2</v>
      </c>
      <c r="F1563" s="314">
        <v>-48</v>
      </c>
    </row>
    <row r="1564" spans="2:6" x14ac:dyDescent="0.2">
      <c r="B1564" s="324" t="s">
        <v>1667</v>
      </c>
      <c r="C1564" s="313">
        <v>605</v>
      </c>
      <c r="D1564" s="314">
        <v>28.368595041322301</v>
      </c>
      <c r="E1564" s="315">
        <v>3.3815520896545798E-2</v>
      </c>
      <c r="F1564" s="314">
        <v>87</v>
      </c>
    </row>
    <row r="1565" spans="2:6" x14ac:dyDescent="0.2">
      <c r="B1565" s="324" t="s">
        <v>1668</v>
      </c>
      <c r="C1565" s="313">
        <v>0</v>
      </c>
      <c r="D1565" s="314">
        <v>0</v>
      </c>
      <c r="E1565" s="315">
        <v>0</v>
      </c>
      <c r="F1565" s="314">
        <v>0</v>
      </c>
    </row>
    <row r="1566" spans="2:6" x14ac:dyDescent="0.2">
      <c r="B1566" s="324" t="s">
        <v>1669</v>
      </c>
      <c r="C1566" s="313">
        <v>167</v>
      </c>
      <c r="D1566" s="314">
        <v>-23.742514970059801</v>
      </c>
      <c r="E1566" s="315">
        <v>-3.3805674919855401E-2</v>
      </c>
      <c r="F1566" s="314">
        <v>0</v>
      </c>
    </row>
    <row r="1567" spans="2:6" x14ac:dyDescent="0.2">
      <c r="B1567" s="324" t="s">
        <v>1670</v>
      </c>
      <c r="C1567" s="313">
        <v>295</v>
      </c>
      <c r="D1567" s="314">
        <v>-16.7152542372881</v>
      </c>
      <c r="E1567" s="315">
        <v>-2.0384372119172701E-2</v>
      </c>
      <c r="F1567" s="314">
        <v>0</v>
      </c>
    </row>
    <row r="1568" spans="2:6" x14ac:dyDescent="0.2">
      <c r="B1568" s="324" t="s">
        <v>1671</v>
      </c>
      <c r="C1568" s="313">
        <v>462</v>
      </c>
      <c r="D1568" s="314">
        <v>-19.3874458874458</v>
      </c>
      <c r="E1568" s="315">
        <v>-2.06198620124451E-2</v>
      </c>
      <c r="F1568" s="314">
        <v>0</v>
      </c>
    </row>
    <row r="1569" spans="2:6" x14ac:dyDescent="0.2">
      <c r="B1569" s="324" t="s">
        <v>1672</v>
      </c>
      <c r="C1569" s="313">
        <v>0</v>
      </c>
      <c r="D1569" s="314">
        <v>0</v>
      </c>
      <c r="E1569" s="315">
        <v>0</v>
      </c>
      <c r="F1569" s="314">
        <v>0</v>
      </c>
    </row>
    <row r="1570" spans="2:6" x14ac:dyDescent="0.2">
      <c r="B1570" s="324" t="s">
        <v>1673</v>
      </c>
      <c r="C1570" s="313">
        <v>80</v>
      </c>
      <c r="D1570" s="314">
        <v>-21.662500000000001</v>
      </c>
      <c r="E1570" s="315">
        <v>-3.4078618763887999E-2</v>
      </c>
      <c r="F1570" s="314">
        <v>0</v>
      </c>
    </row>
    <row r="1571" spans="2:6" x14ac:dyDescent="0.2">
      <c r="B1571" s="324" t="s">
        <v>1674</v>
      </c>
      <c r="C1571" s="313">
        <v>0</v>
      </c>
      <c r="D1571" s="314">
        <v>0</v>
      </c>
      <c r="E1571" s="315">
        <v>0</v>
      </c>
      <c r="F1571" s="314">
        <v>0</v>
      </c>
    </row>
    <row r="1572" spans="2:6" x14ac:dyDescent="0.2">
      <c r="B1572" s="324" t="s">
        <v>1675</v>
      </c>
      <c r="C1572" s="313">
        <v>16</v>
      </c>
      <c r="D1572" s="314">
        <v>101.875</v>
      </c>
      <c r="E1572" s="315">
        <v>5.8168581828563298E-2</v>
      </c>
      <c r="F1572" s="314">
        <v>228</v>
      </c>
    </row>
    <row r="1573" spans="2:6" x14ac:dyDescent="0.2">
      <c r="B1573" s="324" t="s">
        <v>1676</v>
      </c>
      <c r="C1573" s="313">
        <v>37</v>
      </c>
      <c r="D1573" s="314">
        <v>78.540540540540505</v>
      </c>
      <c r="E1573" s="315">
        <v>5.5901815943367197E-2</v>
      </c>
      <c r="F1573" s="314">
        <v>143</v>
      </c>
    </row>
    <row r="1574" spans="2:6" x14ac:dyDescent="0.2">
      <c r="B1574" s="324" t="s">
        <v>1677</v>
      </c>
      <c r="C1574" s="313">
        <v>0</v>
      </c>
      <c r="D1574" s="314">
        <v>0</v>
      </c>
      <c r="E1574" s="315">
        <v>0</v>
      </c>
      <c r="F1574" s="314">
        <v>0</v>
      </c>
    </row>
    <row r="1575" spans="2:6" x14ac:dyDescent="0.2">
      <c r="B1575" s="324" t="s">
        <v>1678</v>
      </c>
      <c r="C1575" s="313">
        <v>1</v>
      </c>
      <c r="D1575" s="314">
        <v>84</v>
      </c>
      <c r="E1575" s="315">
        <v>8.4592145015105702E-2</v>
      </c>
      <c r="F1575" s="314">
        <v>84</v>
      </c>
    </row>
    <row r="1576" spans="2:6" x14ac:dyDescent="0.2">
      <c r="B1576" s="324" t="s">
        <v>1679</v>
      </c>
      <c r="C1576" s="313">
        <v>129</v>
      </c>
      <c r="D1576" s="314">
        <v>33.178294573643399</v>
      </c>
      <c r="E1576" s="315">
        <v>1.98750841672665E-2</v>
      </c>
      <c r="F1576" s="314">
        <v>97</v>
      </c>
    </row>
    <row r="1577" spans="2:6" x14ac:dyDescent="0.2">
      <c r="B1577" s="324" t="s">
        <v>1680</v>
      </c>
      <c r="C1577" s="313">
        <v>2</v>
      </c>
      <c r="D1577" s="314">
        <v>287.5</v>
      </c>
      <c r="E1577" s="315">
        <v>7.4791883454734698E-2</v>
      </c>
      <c r="F1577" s="314">
        <v>336</v>
      </c>
    </row>
    <row r="1578" spans="2:6" x14ac:dyDescent="0.2">
      <c r="B1578" s="324" t="s">
        <v>1681</v>
      </c>
      <c r="C1578" s="313">
        <v>67</v>
      </c>
      <c r="D1578" s="314">
        <v>114.641791044776</v>
      </c>
      <c r="E1578" s="315">
        <v>5.670476021734E-2</v>
      </c>
      <c r="F1578" s="314">
        <v>392</v>
      </c>
    </row>
    <row r="1579" spans="2:6" x14ac:dyDescent="0.2">
      <c r="B1579" s="324" t="s">
        <v>1682</v>
      </c>
      <c r="C1579" s="313">
        <v>390</v>
      </c>
      <c r="D1579" s="314">
        <v>129.03333333333299</v>
      </c>
      <c r="E1579" s="315">
        <v>8.8446876158906507E-2</v>
      </c>
      <c r="F1579" s="314">
        <v>426</v>
      </c>
    </row>
    <row r="1580" spans="2:6" x14ac:dyDescent="0.2">
      <c r="B1580" s="324" t="s">
        <v>1683</v>
      </c>
      <c r="C1580" s="313">
        <v>0</v>
      </c>
      <c r="D1580" s="314">
        <v>0</v>
      </c>
      <c r="E1580" s="315">
        <v>0</v>
      </c>
      <c r="F1580" s="314">
        <v>0</v>
      </c>
    </row>
    <row r="1581" spans="2:6" x14ac:dyDescent="0.2">
      <c r="B1581" s="324" t="s">
        <v>1684</v>
      </c>
      <c r="C1581" s="313">
        <v>636</v>
      </c>
      <c r="D1581" s="314">
        <v>92.418238993710602</v>
      </c>
      <c r="E1581" s="315">
        <v>8.7721157218437304E-2</v>
      </c>
      <c r="F1581" s="314">
        <v>299</v>
      </c>
    </row>
    <row r="1582" spans="2:6" x14ac:dyDescent="0.2">
      <c r="B1582" s="324" t="s">
        <v>1685</v>
      </c>
      <c r="C1582" s="313">
        <v>256</v>
      </c>
      <c r="D1582" s="314">
        <v>121.99609375</v>
      </c>
      <c r="E1582" s="315">
        <v>7.51227350246432E-2</v>
      </c>
      <c r="F1582" s="314">
        <v>333</v>
      </c>
    </row>
    <row r="1583" spans="2:6" x14ac:dyDescent="0.2">
      <c r="B1583" s="324" t="s">
        <v>1686</v>
      </c>
      <c r="C1583" s="313">
        <v>70</v>
      </c>
      <c r="D1583" s="314">
        <v>163.92857142857099</v>
      </c>
      <c r="E1583" s="315">
        <v>8.0031524400025103E-2</v>
      </c>
      <c r="F1583" s="314">
        <v>435</v>
      </c>
    </row>
    <row r="1584" spans="2:6" x14ac:dyDescent="0.2">
      <c r="B1584" s="324" t="s">
        <v>1687</v>
      </c>
      <c r="C1584" s="313">
        <v>534</v>
      </c>
      <c r="D1584" s="314">
        <v>66.917602996254601</v>
      </c>
      <c r="E1584" s="315">
        <v>5.5780076581702399E-2</v>
      </c>
      <c r="F1584" s="314">
        <v>177</v>
      </c>
    </row>
    <row r="1585" spans="2:7" x14ac:dyDescent="0.2">
      <c r="B1585" s="324" t="s">
        <v>1688</v>
      </c>
      <c r="C1585" s="313">
        <v>124</v>
      </c>
      <c r="D1585" s="314">
        <v>143.09677419354799</v>
      </c>
      <c r="E1585" s="315">
        <v>7.3532885494411698E-2</v>
      </c>
      <c r="F1585" s="314">
        <v>365</v>
      </c>
    </row>
    <row r="1586" spans="2:7" x14ac:dyDescent="0.2">
      <c r="B1586" s="324" t="s">
        <v>1689</v>
      </c>
      <c r="C1586" s="313">
        <v>253</v>
      </c>
      <c r="D1586" s="314">
        <v>110.81422924901101</v>
      </c>
      <c r="E1586" s="315">
        <v>6.2904427272645697E-2</v>
      </c>
      <c r="F1586" s="314">
        <v>476</v>
      </c>
    </row>
    <row r="1587" spans="2:7" x14ac:dyDescent="0.2">
      <c r="B1587" s="324" t="s">
        <v>1690</v>
      </c>
      <c r="C1587" s="313">
        <v>0</v>
      </c>
      <c r="D1587" s="314">
        <v>0</v>
      </c>
      <c r="E1587" s="315">
        <v>0</v>
      </c>
      <c r="F1587" s="314">
        <v>0</v>
      </c>
    </row>
    <row r="1588" spans="2:7" x14ac:dyDescent="0.2">
      <c r="B1588" s="324" t="s">
        <v>1691</v>
      </c>
      <c r="C1588" s="313">
        <v>0</v>
      </c>
      <c r="D1588" s="314">
        <v>0</v>
      </c>
      <c r="E1588" s="315">
        <v>0</v>
      </c>
      <c r="F1588" s="314">
        <v>0</v>
      </c>
    </row>
    <row r="1589" spans="2:7" x14ac:dyDescent="0.2">
      <c r="B1589" s="324" t="s">
        <v>1692</v>
      </c>
      <c r="C1589" s="313">
        <v>365</v>
      </c>
      <c r="D1589" s="314">
        <v>59.279452054794497</v>
      </c>
      <c r="E1589" s="315">
        <v>3.9893062917722898E-2</v>
      </c>
      <c r="F1589" s="314">
        <v>736</v>
      </c>
    </row>
    <row r="1590" spans="2:7" x14ac:dyDescent="0.2">
      <c r="B1590" s="324" t="s">
        <v>1693</v>
      </c>
      <c r="C1590" s="313">
        <v>661</v>
      </c>
      <c r="D1590" s="314">
        <v>31.402420574886499</v>
      </c>
      <c r="E1590" s="315">
        <v>2.4600568170370402E-2</v>
      </c>
      <c r="F1590" s="314">
        <v>118</v>
      </c>
    </row>
    <row r="1591" spans="2:7" x14ac:dyDescent="0.2">
      <c r="B1591" s="324" t="s">
        <v>1694</v>
      </c>
      <c r="C1591" s="313">
        <v>120</v>
      </c>
      <c r="D1591" s="314">
        <v>97.608333333333306</v>
      </c>
      <c r="E1591" s="315">
        <v>4.2905233390842998E-2</v>
      </c>
      <c r="F1591" s="314">
        <v>411</v>
      </c>
    </row>
    <row r="1592" spans="2:7" x14ac:dyDescent="0.2">
      <c r="B1592" s="324" t="s">
        <v>1695</v>
      </c>
      <c r="C1592" s="313">
        <v>220</v>
      </c>
      <c r="D1592" s="314">
        <v>46.268181818181802</v>
      </c>
      <c r="E1592" s="315">
        <v>4.6673605729770903E-2</v>
      </c>
      <c r="F1592" s="314">
        <v>133</v>
      </c>
    </row>
    <row r="1593" spans="2:7" x14ac:dyDescent="0.2">
      <c r="B1593" s="324" t="s">
        <v>1696</v>
      </c>
      <c r="C1593" s="313">
        <v>0</v>
      </c>
      <c r="D1593" s="314">
        <v>0</v>
      </c>
      <c r="E1593" s="315">
        <v>0</v>
      </c>
      <c r="F1593" s="314">
        <v>0</v>
      </c>
    </row>
    <row r="1594" spans="2:7" x14ac:dyDescent="0.2">
      <c r="B1594" s="324" t="s">
        <v>1697</v>
      </c>
      <c r="C1594" s="313">
        <v>0</v>
      </c>
      <c r="D1594" s="314">
        <v>0</v>
      </c>
      <c r="E1594" s="315">
        <v>0</v>
      </c>
      <c r="F1594" s="314">
        <v>0</v>
      </c>
    </row>
    <row r="1595" spans="2:7" x14ac:dyDescent="0.2">
      <c r="B1595" s="325" t="s">
        <v>1698</v>
      </c>
      <c r="C1595" s="316">
        <v>165</v>
      </c>
      <c r="D1595" s="317">
        <v>92.563636363636306</v>
      </c>
      <c r="E1595" s="318">
        <v>6.4855430946991893E-2</v>
      </c>
      <c r="F1595" s="317">
        <v>378</v>
      </c>
    </row>
    <row r="1597" spans="2:7" x14ac:dyDescent="0.2">
      <c r="G1597" s="13" t="s">
        <v>294</v>
      </c>
    </row>
    <row r="1598" spans="2:7" x14ac:dyDescent="0.2">
      <c r="G1598" s="13" t="s">
        <v>314</v>
      </c>
    </row>
    <row r="1599" spans="2:7" x14ac:dyDescent="0.2">
      <c r="B1599" s="272" t="s">
        <v>0</v>
      </c>
      <c r="C1599" s="301"/>
      <c r="D1599" s="302"/>
      <c r="E1599" s="303"/>
      <c r="F1599" s="303"/>
    </row>
    <row r="1600" spans="2:7" x14ac:dyDescent="0.2">
      <c r="B1600" s="272" t="s">
        <v>2642</v>
      </c>
      <c r="C1600" s="301"/>
      <c r="D1600" s="302"/>
      <c r="E1600" s="303"/>
      <c r="F1600" s="303"/>
    </row>
    <row r="1601" spans="2:6" x14ac:dyDescent="0.2">
      <c r="B1601" s="320" t="s">
        <v>289</v>
      </c>
      <c r="C1601" s="301"/>
      <c r="D1601" s="302"/>
      <c r="E1601" s="303"/>
      <c r="F1601" s="303"/>
    </row>
    <row r="1602" spans="2:6" x14ac:dyDescent="0.2">
      <c r="B1602" s="272"/>
      <c r="C1602" s="84"/>
      <c r="D1602" s="84"/>
      <c r="E1602" s="84"/>
      <c r="F1602" s="84"/>
    </row>
    <row r="1603" spans="2:6" x14ac:dyDescent="0.2">
      <c r="B1603" s="321"/>
      <c r="C1603" s="191" t="s">
        <v>2661</v>
      </c>
      <c r="D1603" s="304"/>
      <c r="E1603" s="305"/>
      <c r="F1603" s="306"/>
    </row>
    <row r="1604" spans="2:6" ht="25.5" x14ac:dyDescent="0.2">
      <c r="B1604" s="322" t="s">
        <v>295</v>
      </c>
      <c r="C1604" s="307" t="s">
        <v>5089</v>
      </c>
      <c r="D1604" s="308" t="s">
        <v>5090</v>
      </c>
      <c r="E1604" s="309" t="s">
        <v>5091</v>
      </c>
      <c r="F1604" s="308" t="s">
        <v>5092</v>
      </c>
    </row>
    <row r="1605" spans="2:6" x14ac:dyDescent="0.2">
      <c r="B1605" s="323" t="s">
        <v>1699</v>
      </c>
      <c r="C1605" s="310">
        <v>0</v>
      </c>
      <c r="D1605" s="311">
        <v>0</v>
      </c>
      <c r="E1605" s="312">
        <v>0</v>
      </c>
      <c r="F1605" s="311">
        <v>0</v>
      </c>
    </row>
    <row r="1606" spans="2:6" x14ac:dyDescent="0.2">
      <c r="B1606" s="324" t="s">
        <v>1700</v>
      </c>
      <c r="C1606" s="313">
        <v>0</v>
      </c>
      <c r="D1606" s="314">
        <v>0</v>
      </c>
      <c r="E1606" s="315">
        <v>0</v>
      </c>
      <c r="F1606" s="314">
        <v>0</v>
      </c>
    </row>
    <row r="1607" spans="2:6" x14ac:dyDescent="0.2">
      <c r="B1607" s="324" t="s">
        <v>1701</v>
      </c>
      <c r="C1607" s="313">
        <v>0</v>
      </c>
      <c r="D1607" s="314">
        <v>0</v>
      </c>
      <c r="E1607" s="315">
        <v>0</v>
      </c>
      <c r="F1607" s="314">
        <v>0</v>
      </c>
    </row>
    <row r="1608" spans="2:6" x14ac:dyDescent="0.2">
      <c r="B1608" s="324" t="s">
        <v>1702</v>
      </c>
      <c r="C1608" s="313">
        <v>258</v>
      </c>
      <c r="D1608" s="314">
        <v>90.379844961240295</v>
      </c>
      <c r="E1608" s="315">
        <v>6.6221554522451098E-2</v>
      </c>
      <c r="F1608" s="314">
        <v>280</v>
      </c>
    </row>
    <row r="1609" spans="2:6" x14ac:dyDescent="0.2">
      <c r="B1609" s="324" t="s">
        <v>1703</v>
      </c>
      <c r="C1609" s="313">
        <v>172</v>
      </c>
      <c r="D1609" s="314">
        <v>29.918604651162699</v>
      </c>
      <c r="E1609" s="315">
        <v>2.6548216017664401E-2</v>
      </c>
      <c r="F1609" s="314">
        <v>110</v>
      </c>
    </row>
    <row r="1610" spans="2:6" x14ac:dyDescent="0.2">
      <c r="B1610" s="324" t="s">
        <v>1704</v>
      </c>
      <c r="C1610" s="313">
        <v>60</v>
      </c>
      <c r="D1610" s="314">
        <v>98.5</v>
      </c>
      <c r="E1610" s="315">
        <v>5.8797779413812999E-2</v>
      </c>
      <c r="F1610" s="314">
        <v>298</v>
      </c>
    </row>
    <row r="1611" spans="2:6" x14ac:dyDescent="0.2">
      <c r="B1611" s="324" t="s">
        <v>1705</v>
      </c>
      <c r="C1611" s="313">
        <v>313</v>
      </c>
      <c r="D1611" s="314">
        <v>67.846645367412094</v>
      </c>
      <c r="E1611" s="315">
        <v>6.8548113764820201E-2</v>
      </c>
      <c r="F1611" s="314">
        <v>148</v>
      </c>
    </row>
    <row r="1612" spans="2:6" x14ac:dyDescent="0.2">
      <c r="B1612" s="324" t="s">
        <v>1706</v>
      </c>
      <c r="C1612" s="313">
        <v>0</v>
      </c>
      <c r="D1612" s="314">
        <v>0</v>
      </c>
      <c r="E1612" s="315">
        <v>0</v>
      </c>
      <c r="F1612" s="314">
        <v>0</v>
      </c>
    </row>
    <row r="1613" spans="2:6" x14ac:dyDescent="0.2">
      <c r="B1613" s="324" t="s">
        <v>1707</v>
      </c>
      <c r="C1613" s="313">
        <v>0</v>
      </c>
      <c r="D1613" s="314">
        <v>0</v>
      </c>
      <c r="E1613" s="315">
        <v>0</v>
      </c>
      <c r="F1613" s="314">
        <v>0</v>
      </c>
    </row>
    <row r="1614" spans="2:6" x14ac:dyDescent="0.2">
      <c r="B1614" s="324" t="s">
        <v>1708</v>
      </c>
      <c r="C1614" s="313">
        <v>0</v>
      </c>
      <c r="D1614" s="314">
        <v>0</v>
      </c>
      <c r="E1614" s="315">
        <v>0</v>
      </c>
      <c r="F1614" s="314">
        <v>0</v>
      </c>
    </row>
    <row r="1615" spans="2:6" x14ac:dyDescent="0.2">
      <c r="B1615" s="324" t="s">
        <v>1709</v>
      </c>
      <c r="C1615" s="313">
        <v>0</v>
      </c>
      <c r="D1615" s="314">
        <v>0</v>
      </c>
      <c r="E1615" s="315">
        <v>0</v>
      </c>
      <c r="F1615" s="314">
        <v>0</v>
      </c>
    </row>
    <row r="1616" spans="2:6" x14ac:dyDescent="0.2">
      <c r="B1616" s="324" t="s">
        <v>1710</v>
      </c>
      <c r="C1616" s="313">
        <v>0</v>
      </c>
      <c r="D1616" s="314">
        <v>0</v>
      </c>
      <c r="E1616" s="315">
        <v>0</v>
      </c>
      <c r="F1616" s="314">
        <v>0</v>
      </c>
    </row>
    <row r="1617" spans="2:6" x14ac:dyDescent="0.2">
      <c r="B1617" s="324" t="s">
        <v>1711</v>
      </c>
      <c r="C1617" s="313">
        <v>0</v>
      </c>
      <c r="D1617" s="314">
        <v>0</v>
      </c>
      <c r="E1617" s="315">
        <v>0</v>
      </c>
      <c r="F1617" s="314">
        <v>0</v>
      </c>
    </row>
    <row r="1618" spans="2:6" x14ac:dyDescent="0.2">
      <c r="B1618" s="324" t="s">
        <v>1712</v>
      </c>
      <c r="C1618" s="313">
        <v>0</v>
      </c>
      <c r="D1618" s="314">
        <v>0</v>
      </c>
      <c r="E1618" s="315">
        <v>0</v>
      </c>
      <c r="F1618" s="314">
        <v>0</v>
      </c>
    </row>
    <row r="1619" spans="2:6" x14ac:dyDescent="0.2">
      <c r="B1619" s="324" t="s">
        <v>1713</v>
      </c>
      <c r="C1619" s="313">
        <v>0</v>
      </c>
      <c r="D1619" s="314">
        <v>0</v>
      </c>
      <c r="E1619" s="315">
        <v>0</v>
      </c>
      <c r="F1619" s="314">
        <v>0</v>
      </c>
    </row>
    <row r="1620" spans="2:6" x14ac:dyDescent="0.2">
      <c r="B1620" s="324" t="s">
        <v>1714</v>
      </c>
      <c r="C1620" s="313">
        <v>0</v>
      </c>
      <c r="D1620" s="314">
        <v>0</v>
      </c>
      <c r="E1620" s="315">
        <v>0</v>
      </c>
      <c r="F1620" s="314">
        <v>0</v>
      </c>
    </row>
    <row r="1621" spans="2:6" x14ac:dyDescent="0.2">
      <c r="B1621" s="324" t="s">
        <v>1715</v>
      </c>
      <c r="C1621" s="313">
        <v>0</v>
      </c>
      <c r="D1621" s="314">
        <v>0</v>
      </c>
      <c r="E1621" s="315">
        <v>0</v>
      </c>
      <c r="F1621" s="314">
        <v>0</v>
      </c>
    </row>
    <row r="1622" spans="2:6" x14ac:dyDescent="0.2">
      <c r="B1622" s="324" t="s">
        <v>1716</v>
      </c>
      <c r="C1622" s="313">
        <v>0</v>
      </c>
      <c r="D1622" s="314">
        <v>0</v>
      </c>
      <c r="E1622" s="315">
        <v>0</v>
      </c>
      <c r="F1622" s="314">
        <v>0</v>
      </c>
    </row>
    <row r="1623" spans="2:6" x14ac:dyDescent="0.2">
      <c r="B1623" s="324" t="s">
        <v>1717</v>
      </c>
      <c r="C1623" s="313">
        <v>0</v>
      </c>
      <c r="D1623" s="314">
        <v>0</v>
      </c>
      <c r="E1623" s="315">
        <v>0</v>
      </c>
      <c r="F1623" s="314">
        <v>0</v>
      </c>
    </row>
    <row r="1624" spans="2:6" x14ac:dyDescent="0.2">
      <c r="B1624" s="324" t="s">
        <v>1718</v>
      </c>
      <c r="C1624" s="313">
        <v>0</v>
      </c>
      <c r="D1624" s="314">
        <v>0</v>
      </c>
      <c r="E1624" s="315">
        <v>0</v>
      </c>
      <c r="F1624" s="314">
        <v>0</v>
      </c>
    </row>
    <row r="1625" spans="2:6" x14ac:dyDescent="0.2">
      <c r="B1625" s="324" t="s">
        <v>1719</v>
      </c>
      <c r="C1625" s="313">
        <v>237</v>
      </c>
      <c r="D1625" s="314">
        <v>-34.185654008438803</v>
      </c>
      <c r="E1625" s="315">
        <v>-2.9365499343969901E-2</v>
      </c>
      <c r="F1625" s="314">
        <v>1</v>
      </c>
    </row>
    <row r="1626" spans="2:6" x14ac:dyDescent="0.2">
      <c r="B1626" s="324" t="s">
        <v>1720</v>
      </c>
      <c r="C1626" s="313">
        <v>0</v>
      </c>
      <c r="D1626" s="314">
        <v>0</v>
      </c>
      <c r="E1626" s="315">
        <v>0</v>
      </c>
      <c r="F1626" s="314">
        <v>0</v>
      </c>
    </row>
    <row r="1627" spans="2:6" x14ac:dyDescent="0.2">
      <c r="B1627" s="324" t="s">
        <v>1721</v>
      </c>
      <c r="C1627" s="313">
        <v>407</v>
      </c>
      <c r="D1627" s="314">
        <v>-3.7690417690417601</v>
      </c>
      <c r="E1627" s="315">
        <v>-4.6132563454829301E-3</v>
      </c>
      <c r="F1627" s="314">
        <v>3</v>
      </c>
    </row>
    <row r="1628" spans="2:6" x14ac:dyDescent="0.2">
      <c r="B1628" s="324" t="s">
        <v>1722</v>
      </c>
      <c r="C1628" s="313">
        <v>3</v>
      </c>
      <c r="D1628" s="314">
        <v>-40</v>
      </c>
      <c r="E1628" s="315">
        <v>-3.7071362372567099E-2</v>
      </c>
      <c r="F1628" s="314">
        <v>-3</v>
      </c>
    </row>
    <row r="1629" spans="2:6" x14ac:dyDescent="0.2">
      <c r="B1629" s="324" t="s">
        <v>1723</v>
      </c>
      <c r="C1629" s="313">
        <v>7</v>
      </c>
      <c r="D1629" s="314">
        <v>-13.857142857142801</v>
      </c>
      <c r="E1629" s="315">
        <v>-1.96794481639277E-2</v>
      </c>
      <c r="F1629" s="314">
        <v>0</v>
      </c>
    </row>
    <row r="1630" spans="2:6" x14ac:dyDescent="0.2">
      <c r="B1630" s="324" t="s">
        <v>1724</v>
      </c>
      <c r="C1630" s="313">
        <v>329</v>
      </c>
      <c r="D1630" s="314">
        <v>11.720364741641299</v>
      </c>
      <c r="E1630" s="315">
        <v>1.31024546714872E-2</v>
      </c>
      <c r="F1630" s="314">
        <v>40</v>
      </c>
    </row>
    <row r="1631" spans="2:6" x14ac:dyDescent="0.2">
      <c r="B1631" s="324" t="s">
        <v>1725</v>
      </c>
      <c r="C1631" s="313">
        <v>0</v>
      </c>
      <c r="D1631" s="314">
        <v>0</v>
      </c>
      <c r="E1631" s="315">
        <v>0</v>
      </c>
      <c r="F1631" s="314">
        <v>0</v>
      </c>
    </row>
    <row r="1632" spans="2:6" x14ac:dyDescent="0.2">
      <c r="B1632" s="324" t="s">
        <v>1726</v>
      </c>
      <c r="C1632" s="313">
        <v>301</v>
      </c>
      <c r="D1632" s="314">
        <v>7.1893687707641103</v>
      </c>
      <c r="E1632" s="315">
        <v>7.4727369417029099E-3</v>
      </c>
      <c r="F1632" s="314">
        <v>24</v>
      </c>
    </row>
    <row r="1633" spans="2:6" x14ac:dyDescent="0.2">
      <c r="B1633" s="324" t="s">
        <v>1727</v>
      </c>
      <c r="C1633" s="313">
        <v>268</v>
      </c>
      <c r="D1633" s="314">
        <v>16.798507462686501</v>
      </c>
      <c r="E1633" s="315">
        <v>1.4163646431088301E-2</v>
      </c>
      <c r="F1633" s="314">
        <v>56</v>
      </c>
    </row>
    <row r="1634" spans="2:6" x14ac:dyDescent="0.2">
      <c r="B1634" s="324" t="s">
        <v>1728</v>
      </c>
      <c r="C1634" s="313">
        <v>343</v>
      </c>
      <c r="D1634" s="314">
        <v>18.201166180758001</v>
      </c>
      <c r="E1634" s="315">
        <v>1.7324919244730001E-2</v>
      </c>
      <c r="F1634" s="314">
        <v>73</v>
      </c>
    </row>
    <row r="1635" spans="2:6" x14ac:dyDescent="0.2">
      <c r="B1635" s="324" t="s">
        <v>1729</v>
      </c>
      <c r="C1635" s="313">
        <v>206</v>
      </c>
      <c r="D1635" s="314">
        <v>-37.4660194174757</v>
      </c>
      <c r="E1635" s="315">
        <v>-3.1664628992951499E-2</v>
      </c>
      <c r="F1635" s="314">
        <v>-17</v>
      </c>
    </row>
    <row r="1636" spans="2:6" x14ac:dyDescent="0.2">
      <c r="B1636" s="324" t="s">
        <v>1730</v>
      </c>
      <c r="C1636" s="313">
        <v>541</v>
      </c>
      <c r="D1636" s="314">
        <v>-14.6210720887245</v>
      </c>
      <c r="E1636" s="315">
        <v>-1.47400276538571E-2</v>
      </c>
      <c r="F1636" s="314">
        <v>0</v>
      </c>
    </row>
    <row r="1637" spans="2:6" x14ac:dyDescent="0.2">
      <c r="B1637" s="324" t="s">
        <v>1731</v>
      </c>
      <c r="C1637" s="313">
        <v>88</v>
      </c>
      <c r="D1637" s="314">
        <v>-10.761363636363599</v>
      </c>
      <c r="E1637" s="315">
        <v>-1.0736596260898099E-2</v>
      </c>
      <c r="F1637" s="314">
        <v>0</v>
      </c>
    </row>
    <row r="1638" spans="2:6" x14ac:dyDescent="0.2">
      <c r="B1638" s="324" t="s">
        <v>1732</v>
      </c>
      <c r="C1638" s="313">
        <v>98</v>
      </c>
      <c r="D1638" s="314">
        <v>125.112244897959</v>
      </c>
      <c r="E1638" s="315">
        <v>0.13683540913351999</v>
      </c>
      <c r="F1638" s="314">
        <v>305</v>
      </c>
    </row>
    <row r="1639" spans="2:6" x14ac:dyDescent="0.2">
      <c r="B1639" s="324" t="s">
        <v>1733</v>
      </c>
      <c r="C1639" s="313">
        <v>90</v>
      </c>
      <c r="D1639" s="314">
        <v>-21.7555555555555</v>
      </c>
      <c r="E1639" s="315">
        <v>-2.17732160530207E-2</v>
      </c>
      <c r="F1639" s="314">
        <v>27</v>
      </c>
    </row>
    <row r="1640" spans="2:6" x14ac:dyDescent="0.2">
      <c r="B1640" s="324" t="s">
        <v>1734</v>
      </c>
      <c r="C1640" s="313">
        <v>79</v>
      </c>
      <c r="D1640" s="314">
        <v>187.962025316455</v>
      </c>
      <c r="E1640" s="315">
        <v>9.2002379211638202E-2</v>
      </c>
      <c r="F1640" s="314">
        <v>458</v>
      </c>
    </row>
    <row r="1641" spans="2:6" x14ac:dyDescent="0.2">
      <c r="B1641" s="324" t="s">
        <v>1735</v>
      </c>
      <c r="C1641" s="313">
        <v>76</v>
      </c>
      <c r="D1641" s="314">
        <v>11.2105263157894</v>
      </c>
      <c r="E1641" s="315">
        <v>6.9518672944017803E-3</v>
      </c>
      <c r="F1641" s="314">
        <v>174</v>
      </c>
    </row>
    <row r="1642" spans="2:6" x14ac:dyDescent="0.2">
      <c r="B1642" s="324" t="s">
        <v>1736</v>
      </c>
      <c r="C1642" s="313">
        <v>40</v>
      </c>
      <c r="D1642" s="314">
        <v>4.55</v>
      </c>
      <c r="E1642" s="315">
        <v>2.15096970914641E-3</v>
      </c>
      <c r="F1642" s="314">
        <v>12</v>
      </c>
    </row>
    <row r="1643" spans="2:6" x14ac:dyDescent="0.2">
      <c r="B1643" s="324" t="s">
        <v>1737</v>
      </c>
      <c r="C1643" s="313">
        <v>495</v>
      </c>
      <c r="D1643" s="314">
        <v>12.250505050505</v>
      </c>
      <c r="E1643" s="315">
        <v>1.58425360597962E-2</v>
      </c>
      <c r="F1643" s="314">
        <v>30</v>
      </c>
    </row>
    <row r="1644" spans="2:6" x14ac:dyDescent="0.2">
      <c r="B1644" s="324" t="s">
        <v>1738</v>
      </c>
      <c r="C1644" s="313">
        <v>267</v>
      </c>
      <c r="D1644" s="314">
        <v>3.0524344569288302</v>
      </c>
      <c r="E1644" s="315">
        <v>3.54551307707029E-3</v>
      </c>
      <c r="F1644" s="314">
        <v>8</v>
      </c>
    </row>
    <row r="1645" spans="2:6" x14ac:dyDescent="0.2">
      <c r="B1645" s="324" t="s">
        <v>1739</v>
      </c>
      <c r="C1645" s="313">
        <v>11</v>
      </c>
      <c r="D1645" s="314">
        <v>-16.272727272727199</v>
      </c>
      <c r="E1645" s="315">
        <v>-1.94290676218387E-2</v>
      </c>
      <c r="F1645" s="314">
        <v>-9</v>
      </c>
    </row>
    <row r="1646" spans="2:6" x14ac:dyDescent="0.2">
      <c r="B1646" s="324" t="s">
        <v>1740</v>
      </c>
      <c r="C1646" s="313">
        <v>0</v>
      </c>
      <c r="D1646" s="314">
        <v>0</v>
      </c>
      <c r="E1646" s="315">
        <v>0</v>
      </c>
      <c r="F1646" s="314">
        <v>0</v>
      </c>
    </row>
    <row r="1647" spans="2:6" x14ac:dyDescent="0.2">
      <c r="B1647" s="324" t="s">
        <v>1741</v>
      </c>
      <c r="C1647" s="313">
        <v>367</v>
      </c>
      <c r="D1647" s="314">
        <v>25.438692098092599</v>
      </c>
      <c r="E1647" s="315">
        <v>3.00517601009451E-2</v>
      </c>
      <c r="F1647" s="314">
        <v>66</v>
      </c>
    </row>
    <row r="1648" spans="2:6" x14ac:dyDescent="0.2">
      <c r="B1648" s="324" t="s">
        <v>1742</v>
      </c>
      <c r="C1648" s="313">
        <v>14</v>
      </c>
      <c r="D1648" s="314">
        <v>12.785714285714199</v>
      </c>
      <c r="E1648" s="315">
        <v>2.3838060993474498E-2</v>
      </c>
      <c r="F1648" s="314">
        <v>23</v>
      </c>
    </row>
    <row r="1649" spans="2:7" x14ac:dyDescent="0.2">
      <c r="B1649" s="324" t="s">
        <v>1743</v>
      </c>
      <c r="C1649" s="313">
        <v>117</v>
      </c>
      <c r="D1649" s="314">
        <v>580.83760683760602</v>
      </c>
      <c r="E1649" s="315">
        <v>0.33254875094810499</v>
      </c>
      <c r="F1649" s="314">
        <v>3661</v>
      </c>
    </row>
    <row r="1650" spans="2:7" x14ac:dyDescent="0.2">
      <c r="B1650" s="324" t="s">
        <v>1744</v>
      </c>
      <c r="C1650" s="313">
        <v>2</v>
      </c>
      <c r="D1650" s="314">
        <v>38</v>
      </c>
      <c r="E1650" s="315">
        <v>3.0869212022745798E-2</v>
      </c>
      <c r="F1650" s="314">
        <v>43</v>
      </c>
    </row>
    <row r="1651" spans="2:7" x14ac:dyDescent="0.2">
      <c r="B1651" s="324" t="s">
        <v>1745</v>
      </c>
      <c r="C1651" s="313">
        <v>54</v>
      </c>
      <c r="D1651" s="314">
        <v>182.01851851851799</v>
      </c>
      <c r="E1651" s="315">
        <v>0.15190245108645201</v>
      </c>
      <c r="F1651" s="314">
        <v>371</v>
      </c>
    </row>
    <row r="1652" spans="2:7" x14ac:dyDescent="0.2">
      <c r="B1652" s="325" t="s">
        <v>1746</v>
      </c>
      <c r="C1652" s="316">
        <v>178</v>
      </c>
      <c r="D1652" s="317">
        <v>4.8202247191011196</v>
      </c>
      <c r="E1652" s="318">
        <v>5.4563492063492902E-3</v>
      </c>
      <c r="F1652" s="317">
        <v>32</v>
      </c>
    </row>
    <row r="1654" spans="2:7" x14ac:dyDescent="0.2">
      <c r="G1654" s="13" t="s">
        <v>294</v>
      </c>
    </row>
    <row r="1655" spans="2:7" x14ac:dyDescent="0.2">
      <c r="G1655" s="13" t="s">
        <v>315</v>
      </c>
    </row>
    <row r="1656" spans="2:7" x14ac:dyDescent="0.2">
      <c r="B1656" s="272" t="s">
        <v>0</v>
      </c>
      <c r="C1656" s="301"/>
      <c r="D1656" s="302"/>
      <c r="E1656" s="303"/>
      <c r="F1656" s="303"/>
    </row>
    <row r="1657" spans="2:7" x14ac:dyDescent="0.2">
      <c r="B1657" s="272" t="s">
        <v>2642</v>
      </c>
      <c r="C1657" s="301"/>
      <c r="D1657" s="302"/>
      <c r="E1657" s="303"/>
      <c r="F1657" s="303"/>
    </row>
    <row r="1658" spans="2:7" x14ac:dyDescent="0.2">
      <c r="B1658" s="320" t="s">
        <v>289</v>
      </c>
      <c r="C1658" s="301"/>
      <c r="D1658" s="302"/>
      <c r="E1658" s="303"/>
      <c r="F1658" s="303"/>
    </row>
    <row r="1659" spans="2:7" x14ac:dyDescent="0.2">
      <c r="B1659" s="272"/>
      <c r="C1659" s="84"/>
      <c r="D1659" s="84"/>
      <c r="E1659" s="84"/>
      <c r="F1659" s="84"/>
    </row>
    <row r="1660" spans="2:7" x14ac:dyDescent="0.2">
      <c r="B1660" s="321"/>
      <c r="C1660" s="191" t="s">
        <v>2661</v>
      </c>
      <c r="D1660" s="304"/>
      <c r="E1660" s="305"/>
      <c r="F1660" s="306"/>
    </row>
    <row r="1661" spans="2:7" ht="25.5" x14ac:dyDescent="0.2">
      <c r="B1661" s="322" t="s">
        <v>295</v>
      </c>
      <c r="C1661" s="307" t="s">
        <v>5089</v>
      </c>
      <c r="D1661" s="308" t="s">
        <v>5090</v>
      </c>
      <c r="E1661" s="309" t="s">
        <v>5091</v>
      </c>
      <c r="F1661" s="308" t="s">
        <v>5092</v>
      </c>
    </row>
    <row r="1662" spans="2:7" x14ac:dyDescent="0.2">
      <c r="B1662" s="323" t="s">
        <v>1747</v>
      </c>
      <c r="C1662" s="310">
        <v>199</v>
      </c>
      <c r="D1662" s="311">
        <v>6.9949748743718496</v>
      </c>
      <c r="E1662" s="312">
        <v>8.5591485122944403E-3</v>
      </c>
      <c r="F1662" s="311">
        <v>17</v>
      </c>
    </row>
    <row r="1663" spans="2:7" x14ac:dyDescent="0.2">
      <c r="B1663" s="324" t="s">
        <v>1748</v>
      </c>
      <c r="C1663" s="313">
        <v>205</v>
      </c>
      <c r="D1663" s="314">
        <v>14.5560975609756</v>
      </c>
      <c r="E1663" s="315">
        <v>1.9969617271309699E-2</v>
      </c>
      <c r="F1663" s="314">
        <v>39</v>
      </c>
    </row>
    <row r="1664" spans="2:7" x14ac:dyDescent="0.2">
      <c r="B1664" s="324" t="s">
        <v>1749</v>
      </c>
      <c r="C1664" s="313">
        <v>266</v>
      </c>
      <c r="D1664" s="314">
        <v>25.7744360902255</v>
      </c>
      <c r="E1664" s="315">
        <v>2.7336305133132999E-2</v>
      </c>
      <c r="F1664" s="314">
        <v>70</v>
      </c>
    </row>
    <row r="1665" spans="2:6" x14ac:dyDescent="0.2">
      <c r="B1665" s="324" t="s">
        <v>1750</v>
      </c>
      <c r="C1665" s="313">
        <v>0</v>
      </c>
      <c r="D1665" s="314">
        <v>0</v>
      </c>
      <c r="E1665" s="315">
        <v>0</v>
      </c>
      <c r="F1665" s="314">
        <v>0</v>
      </c>
    </row>
    <row r="1666" spans="2:6" x14ac:dyDescent="0.2">
      <c r="B1666" s="324" t="s">
        <v>1751</v>
      </c>
      <c r="C1666" s="313">
        <v>221</v>
      </c>
      <c r="D1666" s="314">
        <v>20.828054298642499</v>
      </c>
      <c r="E1666" s="315">
        <v>2.4523828551639499E-2</v>
      </c>
      <c r="F1666" s="314">
        <v>68</v>
      </c>
    </row>
    <row r="1667" spans="2:6" x14ac:dyDescent="0.2">
      <c r="B1667" s="324" t="s">
        <v>1752</v>
      </c>
      <c r="C1667" s="313">
        <v>0</v>
      </c>
      <c r="D1667" s="314">
        <v>0</v>
      </c>
      <c r="E1667" s="315">
        <v>0</v>
      </c>
      <c r="F1667" s="314">
        <v>0</v>
      </c>
    </row>
    <row r="1668" spans="2:6" x14ac:dyDescent="0.2">
      <c r="B1668" s="324" t="s">
        <v>1753</v>
      </c>
      <c r="C1668" s="313">
        <v>54</v>
      </c>
      <c r="D1668" s="314">
        <v>97.7222222222222</v>
      </c>
      <c r="E1668" s="315">
        <v>9.8335911149209004E-2</v>
      </c>
      <c r="F1668" s="314">
        <v>180</v>
      </c>
    </row>
    <row r="1669" spans="2:6" x14ac:dyDescent="0.2">
      <c r="B1669" s="324" t="s">
        <v>1754</v>
      </c>
      <c r="C1669" s="313">
        <v>176</v>
      </c>
      <c r="D1669" s="314">
        <v>73.630681818181799</v>
      </c>
      <c r="E1669" s="315">
        <v>6.40453491877572E-2</v>
      </c>
      <c r="F1669" s="314">
        <v>207</v>
      </c>
    </row>
    <row r="1670" spans="2:6" x14ac:dyDescent="0.2">
      <c r="B1670" s="324" t="s">
        <v>1755</v>
      </c>
      <c r="C1670" s="313">
        <v>0</v>
      </c>
      <c r="D1670" s="314">
        <v>0</v>
      </c>
      <c r="E1670" s="315">
        <v>0</v>
      </c>
      <c r="F1670" s="314">
        <v>0</v>
      </c>
    </row>
    <row r="1671" spans="2:6" x14ac:dyDescent="0.2">
      <c r="B1671" s="324" t="s">
        <v>1756</v>
      </c>
      <c r="C1671" s="313">
        <v>9</v>
      </c>
      <c r="D1671" s="314">
        <v>477.888888888888</v>
      </c>
      <c r="E1671" s="315">
        <v>0.244263970922308</v>
      </c>
      <c r="F1671" s="314">
        <v>899</v>
      </c>
    </row>
    <row r="1672" spans="2:6" x14ac:dyDescent="0.2">
      <c r="B1672" s="324" t="s">
        <v>1757</v>
      </c>
      <c r="C1672" s="313">
        <v>236</v>
      </c>
      <c r="D1672" s="314">
        <v>-6.21186440677966</v>
      </c>
      <c r="E1672" s="315">
        <v>-6.19818113402192E-3</v>
      </c>
      <c r="F1672" s="314">
        <v>0</v>
      </c>
    </row>
    <row r="1673" spans="2:6" x14ac:dyDescent="0.2">
      <c r="B1673" s="324" t="s">
        <v>1758</v>
      </c>
      <c r="C1673" s="313">
        <v>221</v>
      </c>
      <c r="D1673" s="314">
        <v>56.714932126696802</v>
      </c>
      <c r="E1673" s="315">
        <v>5.80589575883345E-2</v>
      </c>
      <c r="F1673" s="314">
        <v>123</v>
      </c>
    </row>
    <row r="1674" spans="2:6" x14ac:dyDescent="0.2">
      <c r="B1674" s="324" t="s">
        <v>1759</v>
      </c>
      <c r="C1674" s="313">
        <v>670</v>
      </c>
      <c r="D1674" s="314">
        <v>15.420895522387999</v>
      </c>
      <c r="E1674" s="315">
        <v>2.24314161405458E-2</v>
      </c>
      <c r="F1674" s="314">
        <v>43</v>
      </c>
    </row>
    <row r="1675" spans="2:6" x14ac:dyDescent="0.2">
      <c r="B1675" s="324" t="s">
        <v>1760</v>
      </c>
      <c r="C1675" s="313">
        <v>264</v>
      </c>
      <c r="D1675" s="314">
        <v>15.7462121212121</v>
      </c>
      <c r="E1675" s="315">
        <v>1.50032121382734E-2</v>
      </c>
      <c r="F1675" s="314">
        <v>42</v>
      </c>
    </row>
    <row r="1676" spans="2:6" x14ac:dyDescent="0.2">
      <c r="B1676" s="324" t="s">
        <v>1761</v>
      </c>
      <c r="C1676" s="313">
        <v>0</v>
      </c>
      <c r="D1676" s="314">
        <v>0</v>
      </c>
      <c r="E1676" s="315">
        <v>0</v>
      </c>
      <c r="F1676" s="314">
        <v>0</v>
      </c>
    </row>
    <row r="1677" spans="2:6" x14ac:dyDescent="0.2">
      <c r="B1677" s="324" t="s">
        <v>1762</v>
      </c>
      <c r="C1677" s="313">
        <v>342</v>
      </c>
      <c r="D1677" s="314">
        <v>-24.979532163742601</v>
      </c>
      <c r="E1677" s="315">
        <v>-2.7840873909486901E-2</v>
      </c>
      <c r="F1677" s="314">
        <v>0</v>
      </c>
    </row>
    <row r="1678" spans="2:6" x14ac:dyDescent="0.2">
      <c r="B1678" s="324" t="s">
        <v>1763</v>
      </c>
      <c r="C1678" s="313">
        <v>0</v>
      </c>
      <c r="D1678" s="314">
        <v>0</v>
      </c>
      <c r="E1678" s="315">
        <v>0</v>
      </c>
      <c r="F1678" s="314">
        <v>0</v>
      </c>
    </row>
    <row r="1679" spans="2:6" x14ac:dyDescent="0.2">
      <c r="B1679" s="324" t="s">
        <v>1764</v>
      </c>
      <c r="C1679" s="313">
        <v>264</v>
      </c>
      <c r="D1679" s="314">
        <v>-12.030303030302999</v>
      </c>
      <c r="E1679" s="315">
        <v>-1.4060500883208401E-2</v>
      </c>
      <c r="F1679" s="314">
        <v>0</v>
      </c>
    </row>
    <row r="1680" spans="2:6" x14ac:dyDescent="0.2">
      <c r="B1680" s="324" t="s">
        <v>1765</v>
      </c>
      <c r="C1680" s="313">
        <v>214</v>
      </c>
      <c r="D1680" s="314">
        <v>-58.607476635513997</v>
      </c>
      <c r="E1680" s="315">
        <v>-4.7080109760995803E-2</v>
      </c>
      <c r="F1680" s="314">
        <v>0</v>
      </c>
    </row>
    <row r="1681" spans="2:6" x14ac:dyDescent="0.2">
      <c r="B1681" s="324" t="s">
        <v>1766</v>
      </c>
      <c r="C1681" s="313">
        <v>0</v>
      </c>
      <c r="D1681" s="314">
        <v>0</v>
      </c>
      <c r="E1681" s="315">
        <v>0</v>
      </c>
      <c r="F1681" s="314">
        <v>0</v>
      </c>
    </row>
    <row r="1682" spans="2:6" x14ac:dyDescent="0.2">
      <c r="B1682" s="324" t="s">
        <v>1767</v>
      </c>
      <c r="C1682" s="313">
        <v>563</v>
      </c>
      <c r="D1682" s="314">
        <v>14.9804618117229</v>
      </c>
      <c r="E1682" s="315">
        <v>2.0142146139223001E-2</v>
      </c>
      <c r="F1682" s="314">
        <v>58</v>
      </c>
    </row>
    <row r="1683" spans="2:6" x14ac:dyDescent="0.2">
      <c r="B1683" s="324" t="s">
        <v>1768</v>
      </c>
      <c r="C1683" s="313">
        <v>56</v>
      </c>
      <c r="D1683" s="314">
        <v>-93.517857142857096</v>
      </c>
      <c r="E1683" s="315">
        <v>-8.1750206834111203E-2</v>
      </c>
      <c r="F1683" s="314">
        <v>23</v>
      </c>
    </row>
    <row r="1684" spans="2:6" x14ac:dyDescent="0.2">
      <c r="B1684" s="324" t="s">
        <v>1769</v>
      </c>
      <c r="C1684" s="313">
        <v>0</v>
      </c>
      <c r="D1684" s="314">
        <v>0</v>
      </c>
      <c r="E1684" s="315">
        <v>0</v>
      </c>
      <c r="F1684" s="314">
        <v>0</v>
      </c>
    </row>
    <row r="1685" spans="2:6" x14ac:dyDescent="0.2">
      <c r="B1685" s="324" t="s">
        <v>1770</v>
      </c>
      <c r="C1685" s="313">
        <v>317</v>
      </c>
      <c r="D1685" s="314">
        <v>-31.8990536277602</v>
      </c>
      <c r="E1685" s="315">
        <v>-3.89498336003943E-2</v>
      </c>
      <c r="F1685" s="314">
        <v>0</v>
      </c>
    </row>
    <row r="1686" spans="2:6" x14ac:dyDescent="0.2">
      <c r="B1686" s="324" t="s">
        <v>1771</v>
      </c>
      <c r="C1686" s="313">
        <v>157</v>
      </c>
      <c r="D1686" s="314">
        <v>-16.713375796178301</v>
      </c>
      <c r="E1686" s="315">
        <v>-2.0219922480022801E-2</v>
      </c>
      <c r="F1686" s="314">
        <v>0</v>
      </c>
    </row>
    <row r="1687" spans="2:6" x14ac:dyDescent="0.2">
      <c r="B1687" s="324" t="s">
        <v>1772</v>
      </c>
      <c r="C1687" s="313">
        <v>382</v>
      </c>
      <c r="D1687" s="314">
        <v>-13.0628272251308</v>
      </c>
      <c r="E1687" s="315">
        <v>-1.38704736808457E-2</v>
      </c>
      <c r="F1687" s="314">
        <v>0</v>
      </c>
    </row>
    <row r="1688" spans="2:6" x14ac:dyDescent="0.2">
      <c r="B1688" s="324" t="s">
        <v>1773</v>
      </c>
      <c r="C1688" s="313">
        <v>95</v>
      </c>
      <c r="D1688" s="314">
        <v>3.2526315789473599</v>
      </c>
      <c r="E1688" s="315">
        <v>3.5861012464313202E-3</v>
      </c>
      <c r="F1688" s="314">
        <v>8</v>
      </c>
    </row>
    <row r="1689" spans="2:6" x14ac:dyDescent="0.2">
      <c r="B1689" s="324" t="s">
        <v>1774</v>
      </c>
      <c r="C1689" s="313">
        <v>1</v>
      </c>
      <c r="D1689" s="314">
        <v>-80</v>
      </c>
      <c r="E1689" s="315">
        <v>-9.2592592592592504E-2</v>
      </c>
      <c r="F1689" s="314">
        <v>-80</v>
      </c>
    </row>
    <row r="1690" spans="2:6" x14ac:dyDescent="0.2">
      <c r="B1690" s="324" t="s">
        <v>1775</v>
      </c>
      <c r="C1690" s="313">
        <v>183</v>
      </c>
      <c r="D1690" s="314">
        <v>66.289617486338798</v>
      </c>
      <c r="E1690" s="315">
        <v>4.5385501780850601E-2</v>
      </c>
      <c r="F1690" s="314">
        <v>426</v>
      </c>
    </row>
    <row r="1691" spans="2:6" x14ac:dyDescent="0.2">
      <c r="B1691" s="324" t="s">
        <v>1776</v>
      </c>
      <c r="C1691" s="313">
        <v>387</v>
      </c>
      <c r="D1691" s="314">
        <v>14.142118863048999</v>
      </c>
      <c r="E1691" s="315">
        <v>1.74131885893185E-2</v>
      </c>
      <c r="F1691" s="314">
        <v>39</v>
      </c>
    </row>
    <row r="1692" spans="2:6" x14ac:dyDescent="0.2">
      <c r="B1692" s="324" t="s">
        <v>1777</v>
      </c>
      <c r="C1692" s="313">
        <v>347</v>
      </c>
      <c r="D1692" s="314">
        <v>65.118155619596493</v>
      </c>
      <c r="E1692" s="315">
        <v>6.8194781873877702E-2</v>
      </c>
      <c r="F1692" s="314">
        <v>240</v>
      </c>
    </row>
    <row r="1693" spans="2:6" x14ac:dyDescent="0.2">
      <c r="B1693" s="324" t="s">
        <v>1778</v>
      </c>
      <c r="C1693" s="313">
        <v>56</v>
      </c>
      <c r="D1693" s="314">
        <v>-95.678571428571402</v>
      </c>
      <c r="E1693" s="315">
        <v>-6.2000254573646899E-2</v>
      </c>
      <c r="F1693" s="314">
        <v>0</v>
      </c>
    </row>
    <row r="1694" spans="2:6" x14ac:dyDescent="0.2">
      <c r="B1694" s="324" t="s">
        <v>1779</v>
      </c>
      <c r="C1694" s="313">
        <v>451</v>
      </c>
      <c r="D1694" s="314">
        <v>1.0687361419068699</v>
      </c>
      <c r="E1694" s="315">
        <v>1.2523123609984299E-3</v>
      </c>
      <c r="F1694" s="314">
        <v>4</v>
      </c>
    </row>
    <row r="1695" spans="2:6" x14ac:dyDescent="0.2">
      <c r="B1695" s="324" t="s">
        <v>1780</v>
      </c>
      <c r="C1695" s="313">
        <v>227</v>
      </c>
      <c r="D1695" s="314">
        <v>52.039647577092502</v>
      </c>
      <c r="E1695" s="315">
        <v>6.23485884085355E-2</v>
      </c>
      <c r="F1695" s="314">
        <v>117</v>
      </c>
    </row>
    <row r="1696" spans="2:6" x14ac:dyDescent="0.2">
      <c r="B1696" s="324" t="s">
        <v>1781</v>
      </c>
      <c r="C1696" s="313">
        <v>82</v>
      </c>
      <c r="D1696" s="314">
        <v>9.3902439024390194</v>
      </c>
      <c r="E1696" s="315">
        <v>5.7205262884185704E-3</v>
      </c>
      <c r="F1696" s="314">
        <v>22</v>
      </c>
    </row>
    <row r="1697" spans="2:7" x14ac:dyDescent="0.2">
      <c r="B1697" s="324" t="s">
        <v>1782</v>
      </c>
      <c r="C1697" s="313">
        <v>0</v>
      </c>
      <c r="D1697" s="314">
        <v>0</v>
      </c>
      <c r="E1697" s="315">
        <v>0</v>
      </c>
      <c r="F1697" s="314">
        <v>0</v>
      </c>
    </row>
    <row r="1698" spans="2:7" x14ac:dyDescent="0.2">
      <c r="B1698" s="324" t="s">
        <v>1783</v>
      </c>
      <c r="C1698" s="313">
        <v>760</v>
      </c>
      <c r="D1698" s="314">
        <v>173.503947368421</v>
      </c>
      <c r="E1698" s="315">
        <v>0.171689237311417</v>
      </c>
      <c r="F1698" s="314">
        <v>1166</v>
      </c>
    </row>
    <row r="1699" spans="2:7" x14ac:dyDescent="0.2">
      <c r="B1699" s="324" t="s">
        <v>1784</v>
      </c>
      <c r="C1699" s="313">
        <v>440</v>
      </c>
      <c r="D1699" s="314">
        <v>-29.815909090908999</v>
      </c>
      <c r="E1699" s="315">
        <v>-3.7548620870267099E-2</v>
      </c>
      <c r="F1699" s="314">
        <v>151</v>
      </c>
    </row>
    <row r="1700" spans="2:7" x14ac:dyDescent="0.2">
      <c r="B1700" s="324" t="s">
        <v>1785</v>
      </c>
      <c r="C1700" s="313">
        <v>253</v>
      </c>
      <c r="D1700" s="314">
        <v>7.5810276679841797</v>
      </c>
      <c r="E1700" s="315">
        <v>1.03078932235545E-2</v>
      </c>
      <c r="F1700" s="314">
        <v>22</v>
      </c>
    </row>
    <row r="1701" spans="2:7" x14ac:dyDescent="0.2">
      <c r="B1701" s="324" t="s">
        <v>1786</v>
      </c>
      <c r="C1701" s="313">
        <v>233</v>
      </c>
      <c r="D1701" s="314">
        <v>-4.5150214592274596</v>
      </c>
      <c r="E1701" s="315">
        <v>-6.1749772547178196E-3</v>
      </c>
      <c r="F1701" s="314">
        <v>0</v>
      </c>
    </row>
    <row r="1702" spans="2:7" x14ac:dyDescent="0.2">
      <c r="B1702" s="324" t="s">
        <v>1787</v>
      </c>
      <c r="C1702" s="313">
        <v>0</v>
      </c>
      <c r="D1702" s="314">
        <v>0</v>
      </c>
      <c r="E1702" s="315">
        <v>0</v>
      </c>
      <c r="F1702" s="314">
        <v>0</v>
      </c>
    </row>
    <row r="1703" spans="2:7" x14ac:dyDescent="0.2">
      <c r="B1703" s="324" t="s">
        <v>1788</v>
      </c>
      <c r="C1703" s="313">
        <v>123</v>
      </c>
      <c r="D1703" s="314">
        <v>72.723577235772296</v>
      </c>
      <c r="E1703" s="315">
        <v>3.9364361280783002E-2</v>
      </c>
      <c r="F1703" s="314">
        <v>190</v>
      </c>
    </row>
    <row r="1704" spans="2:7" x14ac:dyDescent="0.2">
      <c r="B1704" s="324" t="s">
        <v>1789</v>
      </c>
      <c r="C1704" s="313">
        <v>124</v>
      </c>
      <c r="D1704" s="314">
        <v>-1.4112903225806399</v>
      </c>
      <c r="E1704" s="315">
        <v>-1.49284288468432E-3</v>
      </c>
      <c r="F1704" s="314">
        <v>0</v>
      </c>
    </row>
    <row r="1705" spans="2:7" x14ac:dyDescent="0.2">
      <c r="B1705" s="324" t="s">
        <v>1790</v>
      </c>
      <c r="C1705" s="313">
        <v>666</v>
      </c>
      <c r="D1705" s="314">
        <v>13.7417417417417</v>
      </c>
      <c r="E1705" s="315">
        <v>1.8713565085460401E-2</v>
      </c>
      <c r="F1705" s="314">
        <v>41</v>
      </c>
    </row>
    <row r="1706" spans="2:7" x14ac:dyDescent="0.2">
      <c r="B1706" s="324" t="s">
        <v>1791</v>
      </c>
      <c r="C1706" s="313">
        <v>230</v>
      </c>
      <c r="D1706" s="314">
        <v>19.1086956521739</v>
      </c>
      <c r="E1706" s="315">
        <v>1.8326091851456498E-2</v>
      </c>
      <c r="F1706" s="314">
        <v>86</v>
      </c>
    </row>
    <row r="1707" spans="2:7" x14ac:dyDescent="0.2">
      <c r="B1707" s="324" t="s">
        <v>1792</v>
      </c>
      <c r="C1707" s="313">
        <v>1</v>
      </c>
      <c r="D1707" s="314">
        <v>1231</v>
      </c>
      <c r="E1707" s="315">
        <v>0.67823691460055002</v>
      </c>
      <c r="F1707" s="314">
        <v>1231</v>
      </c>
    </row>
    <row r="1708" spans="2:7" x14ac:dyDescent="0.2">
      <c r="B1708" s="324" t="s">
        <v>1793</v>
      </c>
      <c r="C1708" s="313">
        <v>182</v>
      </c>
      <c r="D1708" s="314">
        <v>-160.85714285714201</v>
      </c>
      <c r="E1708" s="315">
        <v>-0.13572680321560701</v>
      </c>
      <c r="F1708" s="314">
        <v>-62</v>
      </c>
    </row>
    <row r="1709" spans="2:7" x14ac:dyDescent="0.2">
      <c r="B1709" s="325" t="s">
        <v>1794</v>
      </c>
      <c r="C1709" s="316">
        <v>2</v>
      </c>
      <c r="D1709" s="317">
        <v>-8.5</v>
      </c>
      <c r="E1709" s="318">
        <v>-7.7237619263971196E-3</v>
      </c>
      <c r="F1709" s="317">
        <v>-6</v>
      </c>
    </row>
    <row r="1711" spans="2:7" x14ac:dyDescent="0.2">
      <c r="G1711" s="13" t="s">
        <v>294</v>
      </c>
    </row>
    <row r="1712" spans="2:7" x14ac:dyDescent="0.2">
      <c r="G1712" s="13" t="s">
        <v>316</v>
      </c>
    </row>
    <row r="1713" spans="2:6" x14ac:dyDescent="0.2">
      <c r="B1713" s="272" t="s">
        <v>0</v>
      </c>
      <c r="C1713" s="301"/>
      <c r="D1713" s="302"/>
      <c r="E1713" s="303"/>
      <c r="F1713" s="303"/>
    </row>
    <row r="1714" spans="2:6" x14ac:dyDescent="0.2">
      <c r="B1714" s="272" t="s">
        <v>2642</v>
      </c>
      <c r="C1714" s="301"/>
      <c r="D1714" s="302"/>
      <c r="E1714" s="303"/>
      <c r="F1714" s="303"/>
    </row>
    <row r="1715" spans="2:6" x14ac:dyDescent="0.2">
      <c r="B1715" s="320" t="s">
        <v>289</v>
      </c>
      <c r="C1715" s="301"/>
      <c r="D1715" s="302"/>
      <c r="E1715" s="303"/>
      <c r="F1715" s="303"/>
    </row>
    <row r="1716" spans="2:6" x14ac:dyDescent="0.2">
      <c r="B1716" s="272"/>
      <c r="C1716" s="84"/>
      <c r="D1716" s="84"/>
      <c r="E1716" s="84"/>
      <c r="F1716" s="84"/>
    </row>
    <row r="1717" spans="2:6" x14ac:dyDescent="0.2">
      <c r="B1717" s="321"/>
      <c r="C1717" s="191" t="s">
        <v>2661</v>
      </c>
      <c r="D1717" s="304"/>
      <c r="E1717" s="305"/>
      <c r="F1717" s="306"/>
    </row>
    <row r="1718" spans="2:6" ht="25.5" x14ac:dyDescent="0.2">
      <c r="B1718" s="322" t="s">
        <v>295</v>
      </c>
      <c r="C1718" s="307" t="s">
        <v>5089</v>
      </c>
      <c r="D1718" s="308" t="s">
        <v>5090</v>
      </c>
      <c r="E1718" s="309" t="s">
        <v>5091</v>
      </c>
      <c r="F1718" s="308" t="s">
        <v>5092</v>
      </c>
    </row>
    <row r="1719" spans="2:6" x14ac:dyDescent="0.2">
      <c r="B1719" s="323" t="s">
        <v>1795</v>
      </c>
      <c r="C1719" s="310">
        <v>0</v>
      </c>
      <c r="D1719" s="311">
        <v>0</v>
      </c>
      <c r="E1719" s="312">
        <v>0</v>
      </c>
      <c r="F1719" s="311">
        <v>0</v>
      </c>
    </row>
    <row r="1720" spans="2:6" x14ac:dyDescent="0.2">
      <c r="B1720" s="324" t="s">
        <v>1796</v>
      </c>
      <c r="C1720" s="313">
        <v>78</v>
      </c>
      <c r="D1720" s="314">
        <v>11.3333333333333</v>
      </c>
      <c r="E1720" s="315">
        <v>1.43753862165414E-2</v>
      </c>
      <c r="F1720" s="314">
        <v>24</v>
      </c>
    </row>
    <row r="1721" spans="2:6" x14ac:dyDescent="0.2">
      <c r="B1721" s="324" t="s">
        <v>1797</v>
      </c>
      <c r="C1721" s="313">
        <v>60</v>
      </c>
      <c r="D1721" s="314">
        <v>6.0833333333333304</v>
      </c>
      <c r="E1721" s="315">
        <v>7.3106735834318403E-3</v>
      </c>
      <c r="F1721" s="314">
        <v>12</v>
      </c>
    </row>
    <row r="1722" spans="2:6" x14ac:dyDescent="0.2">
      <c r="B1722" s="324" t="s">
        <v>1798</v>
      </c>
      <c r="C1722" s="313">
        <v>0</v>
      </c>
      <c r="D1722" s="314">
        <v>0</v>
      </c>
      <c r="E1722" s="315">
        <v>0</v>
      </c>
      <c r="F1722" s="314">
        <v>0</v>
      </c>
    </row>
    <row r="1723" spans="2:6" x14ac:dyDescent="0.2">
      <c r="B1723" s="324" t="s">
        <v>1799</v>
      </c>
      <c r="C1723" s="313">
        <v>88</v>
      </c>
      <c r="D1723" s="314">
        <v>-30.931818181818102</v>
      </c>
      <c r="E1723" s="315">
        <v>-1.7809707010036799E-2</v>
      </c>
      <c r="F1723" s="314">
        <v>-7</v>
      </c>
    </row>
    <row r="1724" spans="2:6" x14ac:dyDescent="0.2">
      <c r="B1724" s="324" t="s">
        <v>1800</v>
      </c>
      <c r="C1724" s="313">
        <v>0</v>
      </c>
      <c r="D1724" s="314">
        <v>0</v>
      </c>
      <c r="E1724" s="315">
        <v>0</v>
      </c>
      <c r="F1724" s="314">
        <v>0</v>
      </c>
    </row>
    <row r="1725" spans="2:6" x14ac:dyDescent="0.2">
      <c r="B1725" s="324" t="s">
        <v>1801</v>
      </c>
      <c r="C1725" s="313">
        <v>2</v>
      </c>
      <c r="D1725" s="314">
        <v>-97.5</v>
      </c>
      <c r="E1725" s="315">
        <v>-7.8407720144752696E-2</v>
      </c>
      <c r="F1725" s="314">
        <v>-25</v>
      </c>
    </row>
    <row r="1726" spans="2:6" x14ac:dyDescent="0.2">
      <c r="B1726" s="324" t="s">
        <v>1802</v>
      </c>
      <c r="C1726" s="313">
        <v>397</v>
      </c>
      <c r="D1726" s="314">
        <v>59.073047858941997</v>
      </c>
      <c r="E1726" s="315">
        <v>6.6659087033141995E-2</v>
      </c>
      <c r="F1726" s="314">
        <v>195</v>
      </c>
    </row>
    <row r="1727" spans="2:6" x14ac:dyDescent="0.2">
      <c r="B1727" s="324" t="s">
        <v>1803</v>
      </c>
      <c r="C1727" s="313">
        <v>260</v>
      </c>
      <c r="D1727" s="314">
        <v>-46.938461538461503</v>
      </c>
      <c r="E1727" s="315">
        <v>-5.4640453814847501E-2</v>
      </c>
      <c r="F1727" s="314">
        <v>60</v>
      </c>
    </row>
    <row r="1728" spans="2:6" x14ac:dyDescent="0.2">
      <c r="B1728" s="324" t="s">
        <v>1804</v>
      </c>
      <c r="C1728" s="313">
        <v>198</v>
      </c>
      <c r="D1728" s="314">
        <v>-19.939393939393899</v>
      </c>
      <c r="E1728" s="315">
        <v>-2.1984385962958299E-2</v>
      </c>
      <c r="F1728" s="314">
        <v>52</v>
      </c>
    </row>
    <row r="1729" spans="2:6" x14ac:dyDescent="0.2">
      <c r="B1729" s="324" t="s">
        <v>1805</v>
      </c>
      <c r="C1729" s="313">
        <v>269</v>
      </c>
      <c r="D1729" s="314">
        <v>-15.8252788104089</v>
      </c>
      <c r="E1729" s="315">
        <v>-1.9416722920581601E-2</v>
      </c>
      <c r="F1729" s="314">
        <v>-7</v>
      </c>
    </row>
    <row r="1730" spans="2:6" x14ac:dyDescent="0.2">
      <c r="B1730" s="324" t="s">
        <v>1806</v>
      </c>
      <c r="C1730" s="313">
        <v>88</v>
      </c>
      <c r="D1730" s="314">
        <v>13.4318181818181</v>
      </c>
      <c r="E1730" s="315">
        <v>1.05671577742811E-2</v>
      </c>
      <c r="F1730" s="314">
        <v>48</v>
      </c>
    </row>
    <row r="1731" spans="2:6" x14ac:dyDescent="0.2">
      <c r="B1731" s="324" t="s">
        <v>1807</v>
      </c>
      <c r="C1731" s="313">
        <v>161</v>
      </c>
      <c r="D1731" s="314">
        <v>-26.503105590062098</v>
      </c>
      <c r="E1731" s="315">
        <v>-2.4611107586358E-2</v>
      </c>
      <c r="F1731" s="314">
        <v>14</v>
      </c>
    </row>
    <row r="1732" spans="2:6" x14ac:dyDescent="0.2">
      <c r="B1732" s="324" t="s">
        <v>1808</v>
      </c>
      <c r="C1732" s="313">
        <v>213</v>
      </c>
      <c r="D1732" s="314">
        <v>1.9812206572769899</v>
      </c>
      <c r="E1732" s="315">
        <v>2.6727637770838E-3</v>
      </c>
      <c r="F1732" s="314">
        <v>11</v>
      </c>
    </row>
    <row r="1733" spans="2:6" x14ac:dyDescent="0.2">
      <c r="B1733" s="324" t="s">
        <v>1809</v>
      </c>
      <c r="C1733" s="313">
        <v>11</v>
      </c>
      <c r="D1733" s="314">
        <v>-65.636363636363598</v>
      </c>
      <c r="E1733" s="315">
        <v>-4.0749520261880598E-2</v>
      </c>
      <c r="F1733" s="314">
        <v>-24</v>
      </c>
    </row>
    <row r="1734" spans="2:6" x14ac:dyDescent="0.2">
      <c r="B1734" s="324" t="s">
        <v>1810</v>
      </c>
      <c r="C1734" s="313">
        <v>392</v>
      </c>
      <c r="D1734" s="314">
        <v>17.125</v>
      </c>
      <c r="E1734" s="315">
        <v>1.97665585046553E-2</v>
      </c>
      <c r="F1734" s="314">
        <v>40</v>
      </c>
    </row>
    <row r="1735" spans="2:6" x14ac:dyDescent="0.2">
      <c r="B1735" s="324" t="s">
        <v>1811</v>
      </c>
      <c r="C1735" s="313">
        <v>119</v>
      </c>
      <c r="D1735" s="314">
        <v>-34.974789915966298</v>
      </c>
      <c r="E1735" s="315">
        <v>-3.18841689968207E-2</v>
      </c>
      <c r="F1735" s="314">
        <v>-9</v>
      </c>
    </row>
    <row r="1736" spans="2:6" x14ac:dyDescent="0.2">
      <c r="B1736" s="324" t="s">
        <v>1812</v>
      </c>
      <c r="C1736" s="313">
        <v>195</v>
      </c>
      <c r="D1736" s="314">
        <v>6.5487179487179397</v>
      </c>
      <c r="E1736" s="315">
        <v>9.10218395392603E-3</v>
      </c>
      <c r="F1736" s="314">
        <v>106</v>
      </c>
    </row>
    <row r="1737" spans="2:6" x14ac:dyDescent="0.2">
      <c r="B1737" s="324" t="s">
        <v>1813</v>
      </c>
      <c r="C1737" s="313">
        <v>423</v>
      </c>
      <c r="D1737" s="314">
        <v>-12.7966903073286</v>
      </c>
      <c r="E1737" s="315">
        <v>-1.8362037090432898E-2</v>
      </c>
      <c r="F1737" s="314">
        <v>4</v>
      </c>
    </row>
    <row r="1738" spans="2:6" x14ac:dyDescent="0.2">
      <c r="B1738" s="324" t="s">
        <v>1814</v>
      </c>
      <c r="C1738" s="313">
        <v>464</v>
      </c>
      <c r="D1738" s="314">
        <v>-1.10991379310344</v>
      </c>
      <c r="E1738" s="315">
        <v>-1.4920530069938401E-3</v>
      </c>
      <c r="F1738" s="314">
        <v>0</v>
      </c>
    </row>
    <row r="1739" spans="2:6" x14ac:dyDescent="0.2">
      <c r="B1739" s="324" t="s">
        <v>1815</v>
      </c>
      <c r="C1739" s="313">
        <v>9</v>
      </c>
      <c r="D1739" s="314">
        <v>-19.8888888888888</v>
      </c>
      <c r="E1739" s="315">
        <v>-2.3049188771568301E-2</v>
      </c>
      <c r="F1739" s="314">
        <v>-14</v>
      </c>
    </row>
    <row r="1740" spans="2:6" x14ac:dyDescent="0.2">
      <c r="B1740" s="324" t="s">
        <v>1816</v>
      </c>
      <c r="C1740" s="313">
        <v>80</v>
      </c>
      <c r="D1740" s="314">
        <v>14.6625</v>
      </c>
      <c r="E1740" s="315">
        <v>1.5977661240890801E-2</v>
      </c>
      <c r="F1740" s="314">
        <v>50</v>
      </c>
    </row>
    <row r="1741" spans="2:6" x14ac:dyDescent="0.2">
      <c r="B1741" s="324" t="s">
        <v>1817</v>
      </c>
      <c r="C1741" s="313">
        <v>103</v>
      </c>
      <c r="D1741" s="314">
        <v>29.291262135922299</v>
      </c>
      <c r="E1741" s="315">
        <v>2.86118013011398E-2</v>
      </c>
      <c r="F1741" s="314">
        <v>69</v>
      </c>
    </row>
    <row r="1742" spans="2:6" x14ac:dyDescent="0.2">
      <c r="B1742" s="324" t="s">
        <v>1818</v>
      </c>
      <c r="C1742" s="313">
        <v>122</v>
      </c>
      <c r="D1742" s="314">
        <v>51.7950819672131</v>
      </c>
      <c r="E1742" s="315">
        <v>5.2967309304274797E-2</v>
      </c>
      <c r="F1742" s="314">
        <v>145</v>
      </c>
    </row>
    <row r="1743" spans="2:6" x14ac:dyDescent="0.2">
      <c r="B1743" s="324" t="s">
        <v>1819</v>
      </c>
      <c r="C1743" s="313">
        <v>100</v>
      </c>
      <c r="D1743" s="314">
        <v>94.93</v>
      </c>
      <c r="E1743" s="315">
        <v>8.4346234495504102E-2</v>
      </c>
      <c r="F1743" s="314">
        <v>220</v>
      </c>
    </row>
    <row r="1744" spans="2:6" x14ac:dyDescent="0.2">
      <c r="B1744" s="324" t="s">
        <v>1820</v>
      </c>
      <c r="C1744" s="313">
        <v>24</v>
      </c>
      <c r="D1744" s="314">
        <v>59.0833333333333</v>
      </c>
      <c r="E1744" s="315">
        <v>4.3861548454947601E-2</v>
      </c>
      <c r="F1744" s="314">
        <v>169</v>
      </c>
    </row>
    <row r="1745" spans="2:6" x14ac:dyDescent="0.2">
      <c r="B1745" s="324" t="s">
        <v>1821</v>
      </c>
      <c r="C1745" s="313">
        <v>212</v>
      </c>
      <c r="D1745" s="314">
        <v>37.528301886792399</v>
      </c>
      <c r="E1745" s="315">
        <v>4.3774415405776999E-2</v>
      </c>
      <c r="F1745" s="314">
        <v>86</v>
      </c>
    </row>
    <row r="1746" spans="2:6" x14ac:dyDescent="0.2">
      <c r="B1746" s="324" t="s">
        <v>1822</v>
      </c>
      <c r="C1746" s="313">
        <v>216</v>
      </c>
      <c r="D1746" s="314">
        <v>-6.1203703703703702</v>
      </c>
      <c r="E1746" s="315">
        <v>-5.5605796126101297E-3</v>
      </c>
      <c r="F1746" s="314">
        <v>0</v>
      </c>
    </row>
    <row r="1747" spans="2:6" x14ac:dyDescent="0.2">
      <c r="B1747" s="324" t="s">
        <v>1823</v>
      </c>
      <c r="C1747" s="313">
        <v>179</v>
      </c>
      <c r="D1747" s="314">
        <v>-4.7262569832402201</v>
      </c>
      <c r="E1747" s="315">
        <v>-6.0070295026094503E-3</v>
      </c>
      <c r="F1747" s="314">
        <v>54</v>
      </c>
    </row>
    <row r="1748" spans="2:6" x14ac:dyDescent="0.2">
      <c r="B1748" s="324" t="s">
        <v>1824</v>
      </c>
      <c r="C1748" s="313">
        <v>0</v>
      </c>
      <c r="D1748" s="314">
        <v>0</v>
      </c>
      <c r="E1748" s="315">
        <v>0</v>
      </c>
      <c r="F1748" s="314">
        <v>0</v>
      </c>
    </row>
    <row r="1749" spans="2:6" x14ac:dyDescent="0.2">
      <c r="B1749" s="324" t="s">
        <v>1825</v>
      </c>
      <c r="C1749" s="313">
        <v>310</v>
      </c>
      <c r="D1749" s="314">
        <v>2.88709677419354</v>
      </c>
      <c r="E1749" s="315">
        <v>2.7120061573144799E-3</v>
      </c>
      <c r="F1749" s="314">
        <v>48</v>
      </c>
    </row>
    <row r="1750" spans="2:6" x14ac:dyDescent="0.2">
      <c r="B1750" s="324" t="s">
        <v>1826</v>
      </c>
      <c r="C1750" s="313">
        <v>124</v>
      </c>
      <c r="D1750" s="314">
        <v>1.0967741935483799</v>
      </c>
      <c r="E1750" s="315">
        <v>1.1448678771961401E-3</v>
      </c>
      <c r="F1750" s="314">
        <v>24</v>
      </c>
    </row>
    <row r="1751" spans="2:6" x14ac:dyDescent="0.2">
      <c r="B1751" s="324" t="s">
        <v>1827</v>
      </c>
      <c r="C1751" s="313">
        <v>106</v>
      </c>
      <c r="D1751" s="314">
        <v>-145.41509433962199</v>
      </c>
      <c r="E1751" s="315">
        <v>-0.13831906530985799</v>
      </c>
      <c r="F1751" s="314">
        <v>-12</v>
      </c>
    </row>
    <row r="1752" spans="2:6" x14ac:dyDescent="0.2">
      <c r="B1752" s="324" t="s">
        <v>1828</v>
      </c>
      <c r="C1752" s="313">
        <v>190</v>
      </c>
      <c r="D1752" s="314">
        <v>30.684210526315699</v>
      </c>
      <c r="E1752" s="315">
        <v>3.1449594337994199E-2</v>
      </c>
      <c r="F1752" s="314">
        <v>75</v>
      </c>
    </row>
    <row r="1753" spans="2:6" x14ac:dyDescent="0.2">
      <c r="B1753" s="324" t="s">
        <v>1829</v>
      </c>
      <c r="C1753" s="313">
        <v>168</v>
      </c>
      <c r="D1753" s="314">
        <v>0.54166666666666596</v>
      </c>
      <c r="E1753" s="315">
        <v>4.5202567108426601E-4</v>
      </c>
      <c r="F1753" s="314">
        <v>27</v>
      </c>
    </row>
    <row r="1754" spans="2:6" x14ac:dyDescent="0.2">
      <c r="B1754" s="324" t="s">
        <v>1830</v>
      </c>
      <c r="C1754" s="313">
        <v>101</v>
      </c>
      <c r="D1754" s="314">
        <v>-49.762376237623698</v>
      </c>
      <c r="E1754" s="315">
        <v>-2.9673099971070802E-2</v>
      </c>
      <c r="F1754" s="314">
        <v>0</v>
      </c>
    </row>
    <row r="1755" spans="2:6" x14ac:dyDescent="0.2">
      <c r="B1755" s="324" t="s">
        <v>1831</v>
      </c>
      <c r="C1755" s="313">
        <v>192</v>
      </c>
      <c r="D1755" s="314">
        <v>-478.34895833333297</v>
      </c>
      <c r="E1755" s="315">
        <v>-0.194788145119214</v>
      </c>
      <c r="F1755" s="314">
        <v>4</v>
      </c>
    </row>
    <row r="1756" spans="2:6" x14ac:dyDescent="0.2">
      <c r="B1756" s="324" t="s">
        <v>1832</v>
      </c>
      <c r="C1756" s="313">
        <v>21</v>
      </c>
      <c r="D1756" s="314">
        <v>-137.619047619047</v>
      </c>
      <c r="E1756" s="315">
        <v>-0.101236557256454</v>
      </c>
      <c r="F1756" s="314">
        <v>5</v>
      </c>
    </row>
    <row r="1757" spans="2:6" x14ac:dyDescent="0.2">
      <c r="B1757" s="324" t="s">
        <v>1833</v>
      </c>
      <c r="C1757" s="313">
        <v>0</v>
      </c>
      <c r="D1757" s="314">
        <v>0</v>
      </c>
      <c r="E1757" s="315">
        <v>0</v>
      </c>
      <c r="F1757" s="314">
        <v>0</v>
      </c>
    </row>
    <row r="1758" spans="2:6" x14ac:dyDescent="0.2">
      <c r="B1758" s="324" t="s">
        <v>1834</v>
      </c>
      <c r="C1758" s="313">
        <v>0</v>
      </c>
      <c r="D1758" s="314">
        <v>0</v>
      </c>
      <c r="E1758" s="315">
        <v>0</v>
      </c>
      <c r="F1758" s="314">
        <v>0</v>
      </c>
    </row>
    <row r="1759" spans="2:6" x14ac:dyDescent="0.2">
      <c r="B1759" s="324" t="s">
        <v>1835</v>
      </c>
      <c r="C1759" s="313">
        <v>130</v>
      </c>
      <c r="D1759" s="314">
        <v>-439.03846153846098</v>
      </c>
      <c r="E1759" s="315">
        <v>-0.21643913538111401</v>
      </c>
      <c r="F1759" s="314">
        <v>6</v>
      </c>
    </row>
    <row r="1760" spans="2:6" x14ac:dyDescent="0.2">
      <c r="B1760" s="324" t="s">
        <v>1836</v>
      </c>
      <c r="C1760" s="313">
        <v>193</v>
      </c>
      <c r="D1760" s="314">
        <v>-11.9792746113989</v>
      </c>
      <c r="E1760" s="315">
        <v>-1.0171713660981E-2</v>
      </c>
      <c r="F1760" s="314">
        <v>75</v>
      </c>
    </row>
    <row r="1761" spans="2:7" x14ac:dyDescent="0.2">
      <c r="B1761" s="324" t="s">
        <v>1837</v>
      </c>
      <c r="C1761" s="313">
        <v>154</v>
      </c>
      <c r="D1761" s="314">
        <v>11.9285714285714</v>
      </c>
      <c r="E1761" s="315">
        <v>1.6382331695397399E-2</v>
      </c>
      <c r="F1761" s="314">
        <v>27</v>
      </c>
    </row>
    <row r="1762" spans="2:7" x14ac:dyDescent="0.2">
      <c r="B1762" s="324" t="s">
        <v>1838</v>
      </c>
      <c r="C1762" s="313">
        <v>0</v>
      </c>
      <c r="D1762" s="314">
        <v>0</v>
      </c>
      <c r="E1762" s="315">
        <v>0</v>
      </c>
      <c r="F1762" s="314">
        <v>0</v>
      </c>
    </row>
    <row r="1763" spans="2:7" x14ac:dyDescent="0.2">
      <c r="B1763" s="324" t="s">
        <v>1839</v>
      </c>
      <c r="C1763" s="313">
        <v>0</v>
      </c>
      <c r="D1763" s="314">
        <v>0</v>
      </c>
      <c r="E1763" s="315">
        <v>0</v>
      </c>
      <c r="F1763" s="314">
        <v>0</v>
      </c>
    </row>
    <row r="1764" spans="2:7" x14ac:dyDescent="0.2">
      <c r="B1764" s="324" t="s">
        <v>1840</v>
      </c>
      <c r="C1764" s="313">
        <v>0</v>
      </c>
      <c r="D1764" s="314">
        <v>0</v>
      </c>
      <c r="E1764" s="315">
        <v>0</v>
      </c>
      <c r="F1764" s="314">
        <v>0</v>
      </c>
    </row>
    <row r="1765" spans="2:7" x14ac:dyDescent="0.2">
      <c r="B1765" s="324" t="s">
        <v>1841</v>
      </c>
      <c r="C1765" s="313">
        <v>162</v>
      </c>
      <c r="D1765" s="314">
        <v>33.907407407407398</v>
      </c>
      <c r="E1765" s="315">
        <v>3.3655613557826501E-2</v>
      </c>
      <c r="F1765" s="314">
        <v>114</v>
      </c>
    </row>
    <row r="1766" spans="2:7" x14ac:dyDescent="0.2">
      <c r="B1766" s="325" t="s">
        <v>1842</v>
      </c>
      <c r="C1766" s="316">
        <v>172</v>
      </c>
      <c r="D1766" s="317">
        <v>89.1279069767441</v>
      </c>
      <c r="E1766" s="318">
        <v>7.1816733814297595E-2</v>
      </c>
      <c r="F1766" s="317">
        <v>312</v>
      </c>
    </row>
    <row r="1768" spans="2:7" x14ac:dyDescent="0.2">
      <c r="G1768" s="13" t="s">
        <v>294</v>
      </c>
    </row>
    <row r="1769" spans="2:7" x14ac:dyDescent="0.2">
      <c r="G1769" s="13" t="s">
        <v>317</v>
      </c>
    </row>
    <row r="1770" spans="2:7" x14ac:dyDescent="0.2">
      <c r="B1770" s="272" t="s">
        <v>0</v>
      </c>
      <c r="C1770" s="301"/>
      <c r="D1770" s="302"/>
      <c r="E1770" s="303"/>
      <c r="F1770" s="303"/>
    </row>
    <row r="1771" spans="2:7" x14ac:dyDescent="0.2">
      <c r="B1771" s="272" t="s">
        <v>2642</v>
      </c>
      <c r="C1771" s="301"/>
      <c r="D1771" s="302"/>
      <c r="E1771" s="303"/>
      <c r="F1771" s="303"/>
    </row>
    <row r="1772" spans="2:7" x14ac:dyDescent="0.2">
      <c r="B1772" s="320" t="s">
        <v>289</v>
      </c>
      <c r="C1772" s="301"/>
      <c r="D1772" s="302"/>
      <c r="E1772" s="303"/>
      <c r="F1772" s="303"/>
    </row>
    <row r="1773" spans="2:7" x14ac:dyDescent="0.2">
      <c r="B1773" s="272"/>
      <c r="C1773" s="84"/>
      <c r="D1773" s="84"/>
      <c r="E1773" s="84"/>
      <c r="F1773" s="84"/>
    </row>
    <row r="1774" spans="2:7" x14ac:dyDescent="0.2">
      <c r="B1774" s="321"/>
      <c r="C1774" s="191" t="s">
        <v>2661</v>
      </c>
      <c r="D1774" s="304"/>
      <c r="E1774" s="305"/>
      <c r="F1774" s="306"/>
    </row>
    <row r="1775" spans="2:7" ht="25.5" x14ac:dyDescent="0.2">
      <c r="B1775" s="322" t="s">
        <v>295</v>
      </c>
      <c r="C1775" s="307" t="s">
        <v>5089</v>
      </c>
      <c r="D1775" s="308" t="s">
        <v>5090</v>
      </c>
      <c r="E1775" s="309" t="s">
        <v>5091</v>
      </c>
      <c r="F1775" s="308" t="s">
        <v>5092</v>
      </c>
    </row>
    <row r="1776" spans="2:7" x14ac:dyDescent="0.2">
      <c r="B1776" s="323" t="s">
        <v>1843</v>
      </c>
      <c r="C1776" s="310">
        <v>59</v>
      </c>
      <c r="D1776" s="311">
        <v>138.203389830508</v>
      </c>
      <c r="E1776" s="312">
        <v>8.9317793453971894E-2</v>
      </c>
      <c r="F1776" s="311">
        <v>389</v>
      </c>
    </row>
    <row r="1777" spans="2:6" x14ac:dyDescent="0.2">
      <c r="B1777" s="324" t="s">
        <v>1844</v>
      </c>
      <c r="C1777" s="313">
        <v>99</v>
      </c>
      <c r="D1777" s="314">
        <v>-327.04040404040398</v>
      </c>
      <c r="E1777" s="315">
        <v>-0.140369816392447</v>
      </c>
      <c r="F1777" s="314">
        <v>236</v>
      </c>
    </row>
    <row r="1778" spans="2:6" x14ac:dyDescent="0.2">
      <c r="B1778" s="324" t="s">
        <v>1845</v>
      </c>
      <c r="C1778" s="313">
        <v>173</v>
      </c>
      <c r="D1778" s="314">
        <v>46.040462427745602</v>
      </c>
      <c r="E1778" s="315">
        <v>4.81007307204541E-2</v>
      </c>
      <c r="F1778" s="314">
        <v>139</v>
      </c>
    </row>
    <row r="1779" spans="2:6" x14ac:dyDescent="0.2">
      <c r="B1779" s="324" t="s">
        <v>1846</v>
      </c>
      <c r="C1779" s="313">
        <v>108</v>
      </c>
      <c r="D1779" s="314">
        <v>160.51851851851799</v>
      </c>
      <c r="E1779" s="315">
        <v>0.116082548780651</v>
      </c>
      <c r="F1779" s="314">
        <v>669</v>
      </c>
    </row>
    <row r="1780" spans="2:6" x14ac:dyDescent="0.2">
      <c r="B1780" s="324" t="s">
        <v>1847</v>
      </c>
      <c r="C1780" s="313">
        <v>109</v>
      </c>
      <c r="D1780" s="314">
        <v>234.80733944954099</v>
      </c>
      <c r="E1780" s="315">
        <v>0.175216162003409</v>
      </c>
      <c r="F1780" s="314">
        <v>518</v>
      </c>
    </row>
    <row r="1781" spans="2:6" x14ac:dyDescent="0.2">
      <c r="B1781" s="324" t="s">
        <v>1848</v>
      </c>
      <c r="C1781" s="313">
        <v>44</v>
      </c>
      <c r="D1781" s="314">
        <v>191.136363636363</v>
      </c>
      <c r="E1781" s="315">
        <v>0.121141408466934</v>
      </c>
      <c r="F1781" s="314">
        <v>638</v>
      </c>
    </row>
    <row r="1782" spans="2:6" x14ac:dyDescent="0.2">
      <c r="B1782" s="324" t="s">
        <v>1849</v>
      </c>
      <c r="C1782" s="313">
        <v>71</v>
      </c>
      <c r="D1782" s="314">
        <v>5.7042253521126698</v>
      </c>
      <c r="E1782" s="315">
        <v>6.1952182093525298E-3</v>
      </c>
      <c r="F1782" s="314">
        <v>15</v>
      </c>
    </row>
    <row r="1783" spans="2:6" x14ac:dyDescent="0.2">
      <c r="B1783" s="324" t="s">
        <v>1850</v>
      </c>
      <c r="C1783" s="313">
        <v>0</v>
      </c>
      <c r="D1783" s="314">
        <v>0</v>
      </c>
      <c r="E1783" s="315">
        <v>0</v>
      </c>
      <c r="F1783" s="314">
        <v>0</v>
      </c>
    </row>
    <row r="1784" spans="2:6" x14ac:dyDescent="0.2">
      <c r="B1784" s="324" t="s">
        <v>1851</v>
      </c>
      <c r="C1784" s="313">
        <v>0</v>
      </c>
      <c r="D1784" s="314">
        <v>0</v>
      </c>
      <c r="E1784" s="315">
        <v>0</v>
      </c>
      <c r="F1784" s="314">
        <v>0</v>
      </c>
    </row>
    <row r="1785" spans="2:6" x14ac:dyDescent="0.2">
      <c r="B1785" s="324" t="s">
        <v>1852</v>
      </c>
      <c r="C1785" s="313">
        <v>208</v>
      </c>
      <c r="D1785" s="314">
        <v>-8.1394230769230695</v>
      </c>
      <c r="E1785" s="315">
        <v>-1.22376990523553E-2</v>
      </c>
      <c r="F1785" s="314">
        <v>0</v>
      </c>
    </row>
    <row r="1786" spans="2:6" x14ac:dyDescent="0.2">
      <c r="B1786" s="324" t="s">
        <v>1853</v>
      </c>
      <c r="C1786" s="313">
        <v>0</v>
      </c>
      <c r="D1786" s="314">
        <v>0</v>
      </c>
      <c r="E1786" s="315">
        <v>0</v>
      </c>
      <c r="F1786" s="314">
        <v>0</v>
      </c>
    </row>
    <row r="1787" spans="2:6" x14ac:dyDescent="0.2">
      <c r="B1787" s="324" t="s">
        <v>1854</v>
      </c>
      <c r="C1787" s="313">
        <v>183</v>
      </c>
      <c r="D1787" s="314">
        <v>-18.590163934426201</v>
      </c>
      <c r="E1787" s="315">
        <v>-1.8254206730769201E-2</v>
      </c>
      <c r="F1787" s="314">
        <v>-7</v>
      </c>
    </row>
    <row r="1788" spans="2:6" x14ac:dyDescent="0.2">
      <c r="B1788" s="324" t="s">
        <v>1855</v>
      </c>
      <c r="C1788" s="313">
        <v>253</v>
      </c>
      <c r="D1788" s="314">
        <v>-6.6600790513833896</v>
      </c>
      <c r="E1788" s="315">
        <v>-9.4078367000547392E-3</v>
      </c>
      <c r="F1788" s="314">
        <v>0</v>
      </c>
    </row>
    <row r="1789" spans="2:6" x14ac:dyDescent="0.2">
      <c r="B1789" s="324" t="s">
        <v>1856</v>
      </c>
      <c r="C1789" s="313">
        <v>123</v>
      </c>
      <c r="D1789" s="314">
        <v>2.3902439024390199</v>
      </c>
      <c r="E1789" s="315">
        <v>2.78916211293256E-3</v>
      </c>
      <c r="F1789" s="314">
        <v>7</v>
      </c>
    </row>
    <row r="1790" spans="2:6" x14ac:dyDescent="0.2">
      <c r="B1790" s="324" t="s">
        <v>1857</v>
      </c>
      <c r="C1790" s="313">
        <v>396</v>
      </c>
      <c r="D1790" s="314">
        <v>-16.487373737373701</v>
      </c>
      <c r="E1790" s="315">
        <v>-2.4691124582588E-2</v>
      </c>
      <c r="F1790" s="314">
        <v>0</v>
      </c>
    </row>
    <row r="1791" spans="2:6" x14ac:dyDescent="0.2">
      <c r="B1791" s="324" t="s">
        <v>1858</v>
      </c>
      <c r="C1791" s="313">
        <v>0</v>
      </c>
      <c r="D1791" s="314">
        <v>0</v>
      </c>
      <c r="E1791" s="315">
        <v>0</v>
      </c>
      <c r="F1791" s="314">
        <v>0</v>
      </c>
    </row>
    <row r="1792" spans="2:6" x14ac:dyDescent="0.2">
      <c r="B1792" s="324" t="s">
        <v>1859</v>
      </c>
      <c r="C1792" s="313">
        <v>0</v>
      </c>
      <c r="D1792" s="314">
        <v>0</v>
      </c>
      <c r="E1792" s="315">
        <v>0</v>
      </c>
      <c r="F1792" s="314">
        <v>0</v>
      </c>
    </row>
    <row r="1793" spans="2:6" x14ac:dyDescent="0.2">
      <c r="B1793" s="324" t="s">
        <v>1860</v>
      </c>
      <c r="C1793" s="313">
        <v>0</v>
      </c>
      <c r="D1793" s="314">
        <v>0</v>
      </c>
      <c r="E1793" s="315">
        <v>0</v>
      </c>
      <c r="F1793" s="314">
        <v>0</v>
      </c>
    </row>
    <row r="1794" spans="2:6" x14ac:dyDescent="0.2">
      <c r="B1794" s="324" t="s">
        <v>1861</v>
      </c>
      <c r="C1794" s="313">
        <v>323</v>
      </c>
      <c r="D1794" s="314">
        <v>-37.7151702786377</v>
      </c>
      <c r="E1794" s="315">
        <v>-2.91178361685497E-2</v>
      </c>
      <c r="F1794" s="314">
        <v>0</v>
      </c>
    </row>
    <row r="1795" spans="2:6" x14ac:dyDescent="0.2">
      <c r="B1795" s="324" t="s">
        <v>1862</v>
      </c>
      <c r="C1795" s="313">
        <v>190</v>
      </c>
      <c r="D1795" s="314">
        <v>-202.35263157894701</v>
      </c>
      <c r="E1795" s="315">
        <v>-0.13083396571848499</v>
      </c>
      <c r="F1795" s="314">
        <v>-50</v>
      </c>
    </row>
    <row r="1796" spans="2:6" x14ac:dyDescent="0.2">
      <c r="B1796" s="324" t="s">
        <v>1863</v>
      </c>
      <c r="C1796" s="313">
        <v>83</v>
      </c>
      <c r="D1796" s="314">
        <v>-26.084337349397501</v>
      </c>
      <c r="E1796" s="315">
        <v>-1.46667298950634E-2</v>
      </c>
      <c r="F1796" s="314">
        <v>0</v>
      </c>
    </row>
    <row r="1797" spans="2:6" x14ac:dyDescent="0.2">
      <c r="B1797" s="324" t="s">
        <v>1864</v>
      </c>
      <c r="C1797" s="313">
        <v>0</v>
      </c>
      <c r="D1797" s="314">
        <v>0</v>
      </c>
      <c r="E1797" s="315">
        <v>0</v>
      </c>
      <c r="F1797" s="314">
        <v>0</v>
      </c>
    </row>
    <row r="1798" spans="2:6" x14ac:dyDescent="0.2">
      <c r="B1798" s="324" t="s">
        <v>1865</v>
      </c>
      <c r="C1798" s="313">
        <v>0</v>
      </c>
      <c r="D1798" s="314">
        <v>0</v>
      </c>
      <c r="E1798" s="315">
        <v>0</v>
      </c>
      <c r="F1798" s="314">
        <v>0</v>
      </c>
    </row>
    <row r="1799" spans="2:6" x14ac:dyDescent="0.2">
      <c r="B1799" s="324" t="s">
        <v>1866</v>
      </c>
      <c r="C1799" s="313">
        <v>0</v>
      </c>
      <c r="D1799" s="314">
        <v>0</v>
      </c>
      <c r="E1799" s="315">
        <v>0</v>
      </c>
      <c r="F1799" s="314">
        <v>0</v>
      </c>
    </row>
    <row r="1800" spans="2:6" x14ac:dyDescent="0.2">
      <c r="B1800" s="324" t="s">
        <v>1867</v>
      </c>
      <c r="C1800" s="313">
        <v>89</v>
      </c>
      <c r="D1800" s="314">
        <v>-14.224719101123499</v>
      </c>
      <c r="E1800" s="315">
        <v>-7.2565945592736299E-3</v>
      </c>
      <c r="F1800" s="314">
        <v>0</v>
      </c>
    </row>
    <row r="1801" spans="2:6" x14ac:dyDescent="0.2">
      <c r="B1801" s="324" t="s">
        <v>1868</v>
      </c>
      <c r="C1801" s="313">
        <v>8</v>
      </c>
      <c r="D1801" s="314">
        <v>235.125</v>
      </c>
      <c r="E1801" s="315">
        <v>0.228193618828096</v>
      </c>
      <c r="F1801" s="314">
        <v>509</v>
      </c>
    </row>
    <row r="1802" spans="2:6" x14ac:dyDescent="0.2">
      <c r="B1802" s="324" t="s">
        <v>1869</v>
      </c>
      <c r="C1802" s="313">
        <v>38</v>
      </c>
      <c r="D1802" s="314">
        <v>11.157894736842101</v>
      </c>
      <c r="E1802" s="315">
        <v>8.9154295807225507E-3</v>
      </c>
      <c r="F1802" s="314">
        <v>27</v>
      </c>
    </row>
    <row r="1803" spans="2:6" x14ac:dyDescent="0.2">
      <c r="B1803" s="324" t="s">
        <v>1870</v>
      </c>
      <c r="C1803" s="313">
        <v>45</v>
      </c>
      <c r="D1803" s="314">
        <v>-136.266666666666</v>
      </c>
      <c r="E1803" s="315">
        <v>-0.105299309681629</v>
      </c>
      <c r="F1803" s="314">
        <v>-35</v>
      </c>
    </row>
    <row r="1804" spans="2:6" x14ac:dyDescent="0.2">
      <c r="B1804" s="324" t="s">
        <v>1871</v>
      </c>
      <c r="C1804" s="313">
        <v>63</v>
      </c>
      <c r="D1804" s="314">
        <v>-2.26984126984126</v>
      </c>
      <c r="E1804" s="315">
        <v>-1.8049402350208601E-3</v>
      </c>
      <c r="F1804" s="314">
        <v>0</v>
      </c>
    </row>
    <row r="1805" spans="2:6" x14ac:dyDescent="0.2">
      <c r="B1805" s="324" t="s">
        <v>1872</v>
      </c>
      <c r="C1805" s="313">
        <v>327</v>
      </c>
      <c r="D1805" s="314">
        <v>-37.590214067278197</v>
      </c>
      <c r="E1805" s="315">
        <v>-4.4280017435346902E-2</v>
      </c>
      <c r="F1805" s="314">
        <v>0</v>
      </c>
    </row>
    <row r="1806" spans="2:6" x14ac:dyDescent="0.2">
      <c r="B1806" s="324" t="s">
        <v>1873</v>
      </c>
      <c r="C1806" s="313">
        <v>7</v>
      </c>
      <c r="D1806" s="314">
        <v>-187.71428571428501</v>
      </c>
      <c r="E1806" s="315">
        <v>-0.17194451714210901</v>
      </c>
      <c r="F1806" s="314">
        <v>-100</v>
      </c>
    </row>
    <row r="1807" spans="2:6" x14ac:dyDescent="0.2">
      <c r="B1807" s="324" t="s">
        <v>1874</v>
      </c>
      <c r="C1807" s="313">
        <v>144</v>
      </c>
      <c r="D1807" s="314">
        <v>-76.6875</v>
      </c>
      <c r="E1807" s="315">
        <v>-5.5232121957806898E-2</v>
      </c>
      <c r="F1807" s="314">
        <v>-17</v>
      </c>
    </row>
    <row r="1808" spans="2:6" x14ac:dyDescent="0.2">
      <c r="B1808" s="324" t="s">
        <v>1875</v>
      </c>
      <c r="C1808" s="313">
        <v>109</v>
      </c>
      <c r="D1808" s="314">
        <v>-47.981651376146701</v>
      </c>
      <c r="E1808" s="315">
        <v>-6.6788409720714606E-2</v>
      </c>
      <c r="F1808" s="314">
        <v>0</v>
      </c>
    </row>
    <row r="1809" spans="2:6" x14ac:dyDescent="0.2">
      <c r="B1809" s="324" t="s">
        <v>1876</v>
      </c>
      <c r="C1809" s="313">
        <v>10</v>
      </c>
      <c r="D1809" s="314">
        <v>-122.7</v>
      </c>
      <c r="E1809" s="315">
        <v>-9.6447099512655204E-2</v>
      </c>
      <c r="F1809" s="314">
        <v>-57</v>
      </c>
    </row>
    <row r="1810" spans="2:6" x14ac:dyDescent="0.2">
      <c r="B1810" s="324" t="s">
        <v>1877</v>
      </c>
      <c r="C1810" s="313">
        <v>26</v>
      </c>
      <c r="D1810" s="314">
        <v>415.80769230769198</v>
      </c>
      <c r="E1810" s="315">
        <v>0.32125876619517402</v>
      </c>
      <c r="F1810" s="314">
        <v>1568</v>
      </c>
    </row>
    <row r="1811" spans="2:6" x14ac:dyDescent="0.2">
      <c r="B1811" s="324" t="s">
        <v>1878</v>
      </c>
      <c r="C1811" s="313">
        <v>2</v>
      </c>
      <c r="D1811" s="314">
        <v>391</v>
      </c>
      <c r="E1811" s="315">
        <v>0.17373916907353901</v>
      </c>
      <c r="F1811" s="314">
        <v>473</v>
      </c>
    </row>
    <row r="1812" spans="2:6" x14ac:dyDescent="0.2">
      <c r="B1812" s="324" t="s">
        <v>1879</v>
      </c>
      <c r="C1812" s="313">
        <v>59</v>
      </c>
      <c r="D1812" s="314">
        <v>5.4067796610169401</v>
      </c>
      <c r="E1812" s="315">
        <v>3.6699569729181599E-3</v>
      </c>
      <c r="F1812" s="314">
        <v>13</v>
      </c>
    </row>
    <row r="1813" spans="2:6" x14ac:dyDescent="0.2">
      <c r="B1813" s="324" t="s">
        <v>1880</v>
      </c>
      <c r="C1813" s="313">
        <v>7</v>
      </c>
      <c r="D1813" s="314">
        <v>-184.85714285714201</v>
      </c>
      <c r="E1813" s="315">
        <v>-0.16623843782117101</v>
      </c>
      <c r="F1813" s="314">
        <v>-67</v>
      </c>
    </row>
    <row r="1814" spans="2:6" x14ac:dyDescent="0.2">
      <c r="B1814" s="324" t="s">
        <v>1881</v>
      </c>
      <c r="C1814" s="313">
        <v>373</v>
      </c>
      <c r="D1814" s="314">
        <v>-16.3887399463806</v>
      </c>
      <c r="E1814" s="315">
        <v>-1.0675640748010799E-2</v>
      </c>
      <c r="F1814" s="314">
        <v>0</v>
      </c>
    </row>
    <row r="1815" spans="2:6" x14ac:dyDescent="0.2">
      <c r="B1815" s="324" t="s">
        <v>1882</v>
      </c>
      <c r="C1815" s="313">
        <v>0</v>
      </c>
      <c r="D1815" s="314">
        <v>0</v>
      </c>
      <c r="E1815" s="315">
        <v>0</v>
      </c>
      <c r="F1815" s="314">
        <v>0</v>
      </c>
    </row>
    <row r="1816" spans="2:6" x14ac:dyDescent="0.2">
      <c r="B1816" s="324" t="s">
        <v>1883</v>
      </c>
      <c r="C1816" s="313">
        <v>184</v>
      </c>
      <c r="D1816" s="314">
        <v>-100.896739130434</v>
      </c>
      <c r="E1816" s="315">
        <v>-8.7300206435715594E-2</v>
      </c>
      <c r="F1816" s="314">
        <v>0</v>
      </c>
    </row>
    <row r="1817" spans="2:6" x14ac:dyDescent="0.2">
      <c r="B1817" s="324" t="s">
        <v>1884</v>
      </c>
      <c r="C1817" s="313">
        <v>14</v>
      </c>
      <c r="D1817" s="314">
        <v>48.071428571428498</v>
      </c>
      <c r="E1817" s="315">
        <v>2.6719072574241599E-2</v>
      </c>
      <c r="F1817" s="314">
        <v>117</v>
      </c>
    </row>
    <row r="1818" spans="2:6" x14ac:dyDescent="0.2">
      <c r="B1818" s="324" t="s">
        <v>1885</v>
      </c>
      <c r="C1818" s="313">
        <v>208</v>
      </c>
      <c r="D1818" s="314">
        <v>-195.51923076923001</v>
      </c>
      <c r="E1818" s="315">
        <v>-0.15741984431429701</v>
      </c>
      <c r="F1818" s="314">
        <v>0</v>
      </c>
    </row>
    <row r="1819" spans="2:6" x14ac:dyDescent="0.2">
      <c r="B1819" s="324" t="s">
        <v>1886</v>
      </c>
      <c r="C1819" s="313">
        <v>84</v>
      </c>
      <c r="D1819" s="314">
        <v>13.9047619047619</v>
      </c>
      <c r="E1819" s="315">
        <v>1.0435186591500001E-2</v>
      </c>
      <c r="F1819" s="314">
        <v>33</v>
      </c>
    </row>
    <row r="1820" spans="2:6" x14ac:dyDescent="0.2">
      <c r="B1820" s="324" t="s">
        <v>1887</v>
      </c>
      <c r="C1820" s="313">
        <v>1</v>
      </c>
      <c r="D1820" s="314">
        <v>-51</v>
      </c>
      <c r="E1820" s="315">
        <v>-3.2967032967032898E-2</v>
      </c>
      <c r="F1820" s="314">
        <v>-51</v>
      </c>
    </row>
    <row r="1821" spans="2:6" x14ac:dyDescent="0.2">
      <c r="B1821" s="324" t="s">
        <v>1888</v>
      </c>
      <c r="C1821" s="313">
        <v>59</v>
      </c>
      <c r="D1821" s="314">
        <v>-203.08474576271101</v>
      </c>
      <c r="E1821" s="315">
        <v>-0.184693641618497</v>
      </c>
      <c r="F1821" s="314">
        <v>-22</v>
      </c>
    </row>
    <row r="1822" spans="2:6" x14ac:dyDescent="0.2">
      <c r="B1822" s="324" t="s">
        <v>1889</v>
      </c>
      <c r="C1822" s="313">
        <v>463</v>
      </c>
      <c r="D1822" s="314">
        <v>-224.59179265658699</v>
      </c>
      <c r="E1822" s="315">
        <v>-0.2030195413093</v>
      </c>
      <c r="F1822" s="314">
        <v>0</v>
      </c>
    </row>
    <row r="1823" spans="2:6" x14ac:dyDescent="0.2">
      <c r="B1823" s="325" t="s">
        <v>1890</v>
      </c>
      <c r="C1823" s="316">
        <v>365</v>
      </c>
      <c r="D1823" s="317">
        <v>-90.397260273972606</v>
      </c>
      <c r="E1823" s="318">
        <v>-9.4150646741751304E-2</v>
      </c>
      <c r="F1823" s="317">
        <v>0</v>
      </c>
    </row>
    <row r="1825" spans="2:7" x14ac:dyDescent="0.2">
      <c r="G1825" s="13" t="s">
        <v>294</v>
      </c>
    </row>
    <row r="1826" spans="2:7" x14ac:dyDescent="0.2">
      <c r="G1826" s="13" t="s">
        <v>318</v>
      </c>
    </row>
    <row r="1827" spans="2:7" x14ac:dyDescent="0.2">
      <c r="B1827" s="272" t="s">
        <v>0</v>
      </c>
      <c r="C1827" s="301"/>
      <c r="D1827" s="302"/>
      <c r="E1827" s="303"/>
      <c r="F1827" s="303"/>
    </row>
    <row r="1828" spans="2:7" x14ac:dyDescent="0.2">
      <c r="B1828" s="272" t="s">
        <v>2642</v>
      </c>
      <c r="C1828" s="301"/>
      <c r="D1828" s="302"/>
      <c r="E1828" s="303"/>
      <c r="F1828" s="303"/>
    </row>
    <row r="1829" spans="2:7" x14ac:dyDescent="0.2">
      <c r="B1829" s="320" t="s">
        <v>289</v>
      </c>
      <c r="C1829" s="301"/>
      <c r="D1829" s="302"/>
      <c r="E1829" s="303"/>
      <c r="F1829" s="303"/>
    </row>
    <row r="1830" spans="2:7" x14ac:dyDescent="0.2">
      <c r="B1830" s="272"/>
      <c r="C1830" s="84"/>
      <c r="D1830" s="84"/>
      <c r="E1830" s="84"/>
      <c r="F1830" s="84"/>
    </row>
    <row r="1831" spans="2:7" x14ac:dyDescent="0.2">
      <c r="B1831" s="321"/>
      <c r="C1831" s="191" t="s">
        <v>2661</v>
      </c>
      <c r="D1831" s="304"/>
      <c r="E1831" s="305"/>
      <c r="F1831" s="306"/>
    </row>
    <row r="1832" spans="2:7" ht="25.5" x14ac:dyDescent="0.2">
      <c r="B1832" s="322" t="s">
        <v>295</v>
      </c>
      <c r="C1832" s="307" t="s">
        <v>5089</v>
      </c>
      <c r="D1832" s="308" t="s">
        <v>5090</v>
      </c>
      <c r="E1832" s="309" t="s">
        <v>5091</v>
      </c>
      <c r="F1832" s="308" t="s">
        <v>5092</v>
      </c>
    </row>
    <row r="1833" spans="2:7" x14ac:dyDescent="0.2">
      <c r="B1833" s="323" t="s">
        <v>1891</v>
      </c>
      <c r="C1833" s="310">
        <v>0</v>
      </c>
      <c r="D1833" s="311">
        <v>0</v>
      </c>
      <c r="E1833" s="312">
        <v>0</v>
      </c>
      <c r="F1833" s="311">
        <v>0</v>
      </c>
    </row>
    <row r="1834" spans="2:7" x14ac:dyDescent="0.2">
      <c r="B1834" s="324" t="s">
        <v>1892</v>
      </c>
      <c r="C1834" s="313">
        <v>34</v>
      </c>
      <c r="D1834" s="314">
        <v>-168.82352941176401</v>
      </c>
      <c r="E1834" s="315">
        <v>-0.114981671040243</v>
      </c>
      <c r="F1834" s="314">
        <v>343</v>
      </c>
    </row>
    <row r="1835" spans="2:7" x14ac:dyDescent="0.2">
      <c r="B1835" s="324" t="s">
        <v>1893</v>
      </c>
      <c r="C1835" s="313">
        <v>17</v>
      </c>
      <c r="D1835" s="314">
        <v>-12.3529411764705</v>
      </c>
      <c r="E1835" s="315">
        <v>-6.4555794651091E-3</v>
      </c>
      <c r="F1835" s="314">
        <v>60</v>
      </c>
    </row>
    <row r="1836" spans="2:7" x14ac:dyDescent="0.2">
      <c r="B1836" s="324" t="s">
        <v>1894</v>
      </c>
      <c r="C1836" s="313">
        <v>179</v>
      </c>
      <c r="D1836" s="314">
        <v>-63.837988826815597</v>
      </c>
      <c r="E1836" s="315">
        <v>-4.8799132232110798E-2</v>
      </c>
      <c r="F1836" s="314">
        <v>0</v>
      </c>
    </row>
    <row r="1837" spans="2:7" x14ac:dyDescent="0.2">
      <c r="B1837" s="324" t="s">
        <v>1895</v>
      </c>
      <c r="C1837" s="313">
        <v>5</v>
      </c>
      <c r="D1837" s="314">
        <v>-111.2</v>
      </c>
      <c r="E1837" s="315">
        <v>-8.5723095898859E-2</v>
      </c>
      <c r="F1837" s="314">
        <v>-73</v>
      </c>
    </row>
    <row r="1838" spans="2:7" x14ac:dyDescent="0.2">
      <c r="B1838" s="324" t="s">
        <v>1896</v>
      </c>
      <c r="C1838" s="313">
        <v>4</v>
      </c>
      <c r="D1838" s="314">
        <v>37.25</v>
      </c>
      <c r="E1838" s="315">
        <v>3.9765145449693E-2</v>
      </c>
      <c r="F1838" s="314">
        <v>54</v>
      </c>
    </row>
    <row r="1839" spans="2:7" x14ac:dyDescent="0.2">
      <c r="B1839" s="324" t="s">
        <v>1897</v>
      </c>
      <c r="C1839" s="313">
        <v>127</v>
      </c>
      <c r="D1839" s="314">
        <v>4.2598425196850398</v>
      </c>
      <c r="E1839" s="315">
        <v>2.3732025513023502E-3</v>
      </c>
      <c r="F1839" s="314">
        <v>32</v>
      </c>
    </row>
    <row r="1840" spans="2:7" x14ac:dyDescent="0.2">
      <c r="B1840" s="324" t="s">
        <v>1898</v>
      </c>
      <c r="C1840" s="313">
        <v>0</v>
      </c>
      <c r="D1840" s="314">
        <v>0</v>
      </c>
      <c r="E1840" s="315">
        <v>0</v>
      </c>
      <c r="F1840" s="314">
        <v>0</v>
      </c>
    </row>
    <row r="1841" spans="2:6" x14ac:dyDescent="0.2">
      <c r="B1841" s="324" t="s">
        <v>1899</v>
      </c>
      <c r="C1841" s="313">
        <v>15</v>
      </c>
      <c r="D1841" s="314">
        <v>68.266666666666595</v>
      </c>
      <c r="E1841" s="315">
        <v>5.2680316905031298E-2</v>
      </c>
      <c r="F1841" s="314">
        <v>137</v>
      </c>
    </row>
    <row r="1842" spans="2:6" x14ac:dyDescent="0.2">
      <c r="B1842" s="324" t="s">
        <v>1900</v>
      </c>
      <c r="C1842" s="313">
        <v>1</v>
      </c>
      <c r="D1842" s="314">
        <v>-131</v>
      </c>
      <c r="E1842" s="315">
        <v>-0.18019257221457999</v>
      </c>
      <c r="F1842" s="314">
        <v>-131</v>
      </c>
    </row>
    <row r="1843" spans="2:6" x14ac:dyDescent="0.2">
      <c r="B1843" s="324" t="s">
        <v>1901</v>
      </c>
      <c r="C1843" s="313">
        <v>2</v>
      </c>
      <c r="D1843" s="314">
        <v>-109.5</v>
      </c>
      <c r="E1843" s="315">
        <v>-0.18559322033898301</v>
      </c>
      <c r="F1843" s="314">
        <v>-108</v>
      </c>
    </row>
    <row r="1844" spans="2:6" x14ac:dyDescent="0.2">
      <c r="B1844" s="324" t="s">
        <v>1902</v>
      </c>
      <c r="C1844" s="313">
        <v>19</v>
      </c>
      <c r="D1844" s="314">
        <v>-123.578947368421</v>
      </c>
      <c r="E1844" s="315">
        <v>-9.2219472919366802E-2</v>
      </c>
      <c r="F1844" s="314">
        <v>-36</v>
      </c>
    </row>
    <row r="1845" spans="2:6" x14ac:dyDescent="0.2">
      <c r="B1845" s="324" t="s">
        <v>1903</v>
      </c>
      <c r="C1845" s="313">
        <v>0</v>
      </c>
      <c r="D1845" s="314">
        <v>0</v>
      </c>
      <c r="E1845" s="315">
        <v>0</v>
      </c>
      <c r="F1845" s="314">
        <v>0</v>
      </c>
    </row>
    <row r="1846" spans="2:6" x14ac:dyDescent="0.2">
      <c r="B1846" s="324" t="s">
        <v>1904</v>
      </c>
      <c r="C1846" s="313">
        <v>0</v>
      </c>
      <c r="D1846" s="314">
        <v>0</v>
      </c>
      <c r="E1846" s="315">
        <v>0</v>
      </c>
      <c r="F1846" s="314">
        <v>0</v>
      </c>
    </row>
    <row r="1847" spans="2:6" x14ac:dyDescent="0.2">
      <c r="B1847" s="324" t="s">
        <v>1905</v>
      </c>
      <c r="C1847" s="313">
        <v>0</v>
      </c>
      <c r="D1847" s="314">
        <v>0</v>
      </c>
      <c r="E1847" s="315">
        <v>0</v>
      </c>
      <c r="F1847" s="314">
        <v>0</v>
      </c>
    </row>
    <row r="1848" spans="2:6" x14ac:dyDescent="0.2">
      <c r="B1848" s="324" t="s">
        <v>1906</v>
      </c>
      <c r="C1848" s="313">
        <v>0</v>
      </c>
      <c r="D1848" s="314">
        <v>0</v>
      </c>
      <c r="E1848" s="315">
        <v>0</v>
      </c>
      <c r="F1848" s="314">
        <v>0</v>
      </c>
    </row>
    <row r="1849" spans="2:6" x14ac:dyDescent="0.2">
      <c r="B1849" s="324" t="s">
        <v>1907</v>
      </c>
      <c r="C1849" s="313">
        <v>0</v>
      </c>
      <c r="D1849" s="314">
        <v>0</v>
      </c>
      <c r="E1849" s="315">
        <v>0</v>
      </c>
      <c r="F1849" s="314">
        <v>0</v>
      </c>
    </row>
    <row r="1850" spans="2:6" x14ac:dyDescent="0.2">
      <c r="B1850" s="324" t="s">
        <v>1908</v>
      </c>
      <c r="C1850" s="313">
        <v>19</v>
      </c>
      <c r="D1850" s="314">
        <v>4.3157894736842097</v>
      </c>
      <c r="E1850" s="315">
        <v>6.9579974543911797E-3</v>
      </c>
      <c r="F1850" s="314">
        <v>10</v>
      </c>
    </row>
    <row r="1851" spans="2:6" x14ac:dyDescent="0.2">
      <c r="B1851" s="324" t="s">
        <v>1909</v>
      </c>
      <c r="C1851" s="313">
        <v>294</v>
      </c>
      <c r="D1851" s="314">
        <v>122.54761904761899</v>
      </c>
      <c r="E1851" s="315">
        <v>0.11724755117315799</v>
      </c>
      <c r="F1851" s="314">
        <v>511</v>
      </c>
    </row>
    <row r="1852" spans="2:6" x14ac:dyDescent="0.2">
      <c r="B1852" s="324" t="s">
        <v>1910</v>
      </c>
      <c r="C1852" s="313">
        <v>27</v>
      </c>
      <c r="D1852" s="314">
        <v>141.222222222222</v>
      </c>
      <c r="E1852" s="315">
        <v>0.16146517044251499</v>
      </c>
      <c r="F1852" s="314">
        <v>334</v>
      </c>
    </row>
    <row r="1853" spans="2:6" x14ac:dyDescent="0.2">
      <c r="B1853" s="324" t="s">
        <v>1911</v>
      </c>
      <c r="C1853" s="313">
        <v>120</v>
      </c>
      <c r="D1853" s="314">
        <v>249.391666666666</v>
      </c>
      <c r="E1853" s="315">
        <v>0.24096395243041299</v>
      </c>
      <c r="F1853" s="314">
        <v>751</v>
      </c>
    </row>
    <row r="1854" spans="2:6" x14ac:dyDescent="0.2">
      <c r="B1854" s="324" t="s">
        <v>1912</v>
      </c>
      <c r="C1854" s="313">
        <v>133</v>
      </c>
      <c r="D1854" s="314">
        <v>239.51879699248099</v>
      </c>
      <c r="E1854" s="315">
        <v>0.21326906339961099</v>
      </c>
      <c r="F1854" s="314">
        <v>572</v>
      </c>
    </row>
    <row r="1855" spans="2:6" x14ac:dyDescent="0.2">
      <c r="B1855" s="324" t="s">
        <v>1913</v>
      </c>
      <c r="C1855" s="313">
        <v>12</v>
      </c>
      <c r="D1855" s="314">
        <v>186</v>
      </c>
      <c r="E1855" s="315">
        <v>0.17169230769230701</v>
      </c>
      <c r="F1855" s="314">
        <v>303</v>
      </c>
    </row>
    <row r="1856" spans="2:6" x14ac:dyDescent="0.2">
      <c r="B1856" s="324" t="s">
        <v>1914</v>
      </c>
      <c r="C1856" s="313">
        <v>393</v>
      </c>
      <c r="D1856" s="314">
        <v>-7.7557251908396898</v>
      </c>
      <c r="E1856" s="315">
        <v>-9.4536251302664801E-3</v>
      </c>
      <c r="F1856" s="314">
        <v>0</v>
      </c>
    </row>
    <row r="1857" spans="2:6" x14ac:dyDescent="0.2">
      <c r="B1857" s="324" t="s">
        <v>1915</v>
      </c>
      <c r="C1857" s="313">
        <v>116</v>
      </c>
      <c r="D1857" s="314">
        <v>-10.8275862068965</v>
      </c>
      <c r="E1857" s="315">
        <v>-1.27426014791969E-2</v>
      </c>
      <c r="F1857" s="314">
        <v>0</v>
      </c>
    </row>
    <row r="1858" spans="2:6" x14ac:dyDescent="0.2">
      <c r="B1858" s="324" t="s">
        <v>1916</v>
      </c>
      <c r="C1858" s="313">
        <v>0</v>
      </c>
      <c r="D1858" s="314">
        <v>0</v>
      </c>
      <c r="E1858" s="315">
        <v>0</v>
      </c>
      <c r="F1858" s="314">
        <v>0</v>
      </c>
    </row>
    <row r="1859" spans="2:6" x14ac:dyDescent="0.2">
      <c r="B1859" s="324" t="s">
        <v>1917</v>
      </c>
      <c r="C1859" s="313">
        <v>93</v>
      </c>
      <c r="D1859" s="314">
        <v>-13.709677419354801</v>
      </c>
      <c r="E1859" s="315">
        <v>-0.02</v>
      </c>
      <c r="F1859" s="314">
        <v>26</v>
      </c>
    </row>
    <row r="1860" spans="2:6" x14ac:dyDescent="0.2">
      <c r="B1860" s="324" t="s">
        <v>1918</v>
      </c>
      <c r="C1860" s="313">
        <v>1</v>
      </c>
      <c r="D1860" s="314">
        <v>-39</v>
      </c>
      <c r="E1860" s="315">
        <v>-6.4569536423841098E-2</v>
      </c>
      <c r="F1860" s="314">
        <v>-39</v>
      </c>
    </row>
    <row r="1861" spans="2:6" x14ac:dyDescent="0.2">
      <c r="B1861" s="324" t="s">
        <v>1919</v>
      </c>
      <c r="C1861" s="313">
        <v>450</v>
      </c>
      <c r="D1861" s="314">
        <v>-6.6333333333333302</v>
      </c>
      <c r="E1861" s="315">
        <v>-7.0328624339123201E-3</v>
      </c>
      <c r="F1861" s="314">
        <v>9</v>
      </c>
    </row>
    <row r="1862" spans="2:6" x14ac:dyDescent="0.2">
      <c r="B1862" s="324" t="s">
        <v>1920</v>
      </c>
      <c r="C1862" s="313">
        <v>9</v>
      </c>
      <c r="D1862" s="314">
        <v>63.6666666666666</v>
      </c>
      <c r="E1862" s="315">
        <v>7.2102680256700594E-2</v>
      </c>
      <c r="F1862" s="314">
        <v>177</v>
      </c>
    </row>
    <row r="1863" spans="2:6" x14ac:dyDescent="0.2">
      <c r="B1863" s="324" t="s">
        <v>1921</v>
      </c>
      <c r="C1863" s="313">
        <v>146</v>
      </c>
      <c r="D1863" s="314">
        <v>289.26712328767098</v>
      </c>
      <c r="E1863" s="315">
        <v>0.28294921613292201</v>
      </c>
      <c r="F1863" s="314">
        <v>1037</v>
      </c>
    </row>
    <row r="1864" spans="2:6" x14ac:dyDescent="0.2">
      <c r="B1864" s="324" t="s">
        <v>1922</v>
      </c>
      <c r="C1864" s="313">
        <v>62</v>
      </c>
      <c r="D1864" s="314">
        <v>-0.51612903225806395</v>
      </c>
      <c r="E1864" s="315">
        <v>-8.4647127288117697E-4</v>
      </c>
      <c r="F1864" s="314">
        <v>35</v>
      </c>
    </row>
    <row r="1865" spans="2:6" x14ac:dyDescent="0.2">
      <c r="B1865" s="324" t="s">
        <v>1923</v>
      </c>
      <c r="C1865" s="313">
        <v>443</v>
      </c>
      <c r="D1865" s="314">
        <v>43.079006772009002</v>
      </c>
      <c r="E1865" s="315">
        <v>4.6189667107167501E-2</v>
      </c>
      <c r="F1865" s="314">
        <v>143</v>
      </c>
    </row>
    <row r="1866" spans="2:6" x14ac:dyDescent="0.2">
      <c r="B1866" s="324" t="s">
        <v>1924</v>
      </c>
      <c r="C1866" s="313">
        <v>0</v>
      </c>
      <c r="D1866" s="314">
        <v>0</v>
      </c>
      <c r="E1866" s="315">
        <v>0</v>
      </c>
      <c r="F1866" s="314">
        <v>0</v>
      </c>
    </row>
    <row r="1867" spans="2:6" x14ac:dyDescent="0.2">
      <c r="B1867" s="324" t="s">
        <v>1925</v>
      </c>
      <c r="C1867" s="313">
        <v>462</v>
      </c>
      <c r="D1867" s="314">
        <v>0.69047619047619002</v>
      </c>
      <c r="E1867" s="315">
        <v>8.3669278162323802E-4</v>
      </c>
      <c r="F1867" s="314">
        <v>24</v>
      </c>
    </row>
    <row r="1868" spans="2:6" x14ac:dyDescent="0.2">
      <c r="B1868" s="324" t="s">
        <v>1926</v>
      </c>
      <c r="C1868" s="313">
        <v>0</v>
      </c>
      <c r="D1868" s="314">
        <v>0</v>
      </c>
      <c r="E1868" s="315">
        <v>0</v>
      </c>
      <c r="F1868" s="314">
        <v>0</v>
      </c>
    </row>
    <row r="1869" spans="2:6" x14ac:dyDescent="0.2">
      <c r="B1869" s="324" t="s">
        <v>1927</v>
      </c>
      <c r="C1869" s="313">
        <v>0</v>
      </c>
      <c r="D1869" s="314">
        <v>0</v>
      </c>
      <c r="E1869" s="315">
        <v>0</v>
      </c>
      <c r="F1869" s="314">
        <v>0</v>
      </c>
    </row>
    <row r="1870" spans="2:6" x14ac:dyDescent="0.2">
      <c r="B1870" s="324" t="s">
        <v>1928</v>
      </c>
      <c r="C1870" s="313">
        <v>125</v>
      </c>
      <c r="D1870" s="314">
        <v>-11.624000000000001</v>
      </c>
      <c r="E1870" s="315">
        <v>-9.5923419706221893E-3</v>
      </c>
      <c r="F1870" s="314">
        <v>0</v>
      </c>
    </row>
    <row r="1871" spans="2:6" x14ac:dyDescent="0.2">
      <c r="B1871" s="324" t="s">
        <v>1929</v>
      </c>
      <c r="C1871" s="313">
        <v>225</v>
      </c>
      <c r="D1871" s="314">
        <v>-8.7422222222222192</v>
      </c>
      <c r="E1871" s="315">
        <v>-7.7493726041752897E-3</v>
      </c>
      <c r="F1871" s="314">
        <v>0</v>
      </c>
    </row>
    <row r="1872" spans="2:6" x14ac:dyDescent="0.2">
      <c r="B1872" s="324" t="s">
        <v>1930</v>
      </c>
      <c r="C1872" s="313">
        <v>150</v>
      </c>
      <c r="D1872" s="314">
        <v>566.89333333333298</v>
      </c>
      <c r="E1872" s="315">
        <v>0.38356992390309003</v>
      </c>
      <c r="F1872" s="314">
        <v>1887</v>
      </c>
    </row>
    <row r="1873" spans="2:7" x14ac:dyDescent="0.2">
      <c r="B1873" s="324" t="s">
        <v>1931</v>
      </c>
      <c r="C1873" s="313">
        <v>355</v>
      </c>
      <c r="D1873" s="314">
        <v>73.4028169014084</v>
      </c>
      <c r="E1873" s="315">
        <v>8.8230513983882999E-2</v>
      </c>
      <c r="F1873" s="314">
        <v>175</v>
      </c>
    </row>
    <row r="1874" spans="2:7" x14ac:dyDescent="0.2">
      <c r="B1874" s="324" t="s">
        <v>1932</v>
      </c>
      <c r="C1874" s="313">
        <v>0</v>
      </c>
      <c r="D1874" s="314">
        <v>0</v>
      </c>
      <c r="E1874" s="315">
        <v>0</v>
      </c>
      <c r="F1874" s="314">
        <v>0</v>
      </c>
    </row>
    <row r="1875" spans="2:7" x14ac:dyDescent="0.2">
      <c r="B1875" s="324" t="s">
        <v>1933</v>
      </c>
      <c r="C1875" s="313">
        <v>317</v>
      </c>
      <c r="D1875" s="314">
        <v>58.009463722397399</v>
      </c>
      <c r="E1875" s="315">
        <v>5.6683918338660898E-2</v>
      </c>
      <c r="F1875" s="314">
        <v>347</v>
      </c>
    </row>
    <row r="1876" spans="2:7" x14ac:dyDescent="0.2">
      <c r="B1876" s="324" t="s">
        <v>1934</v>
      </c>
      <c r="C1876" s="313">
        <v>0</v>
      </c>
      <c r="D1876" s="314">
        <v>0</v>
      </c>
      <c r="E1876" s="315">
        <v>0</v>
      </c>
      <c r="F1876" s="314">
        <v>0</v>
      </c>
    </row>
    <row r="1877" spans="2:7" x14ac:dyDescent="0.2">
      <c r="B1877" s="324" t="s">
        <v>1935</v>
      </c>
      <c r="C1877" s="313">
        <v>13</v>
      </c>
      <c r="D1877" s="314">
        <v>-10.3846153846153</v>
      </c>
      <c r="E1877" s="315">
        <v>-1.54603756298671E-2</v>
      </c>
      <c r="F1877" s="314">
        <v>-4</v>
      </c>
    </row>
    <row r="1878" spans="2:7" x14ac:dyDescent="0.2">
      <c r="B1878" s="324" t="s">
        <v>1936</v>
      </c>
      <c r="C1878" s="313">
        <v>16</v>
      </c>
      <c r="D1878" s="314">
        <v>353.625</v>
      </c>
      <c r="E1878" s="315">
        <v>0.28111492025637203</v>
      </c>
      <c r="F1878" s="314">
        <v>732</v>
      </c>
    </row>
    <row r="1879" spans="2:7" x14ac:dyDescent="0.2">
      <c r="B1879" s="324" t="s">
        <v>1937</v>
      </c>
      <c r="C1879" s="313">
        <v>0</v>
      </c>
      <c r="D1879" s="314">
        <v>0</v>
      </c>
      <c r="E1879" s="315">
        <v>0</v>
      </c>
      <c r="F1879" s="314">
        <v>0</v>
      </c>
    </row>
    <row r="1880" spans="2:7" x14ac:dyDescent="0.2">
      <c r="B1880" s="325" t="s">
        <v>1938</v>
      </c>
      <c r="C1880" s="316">
        <v>1</v>
      </c>
      <c r="D1880" s="317">
        <v>89</v>
      </c>
      <c r="E1880" s="318">
        <v>5.8398950131233598E-2</v>
      </c>
      <c r="F1880" s="317">
        <v>89</v>
      </c>
    </row>
    <row r="1882" spans="2:7" x14ac:dyDescent="0.2">
      <c r="G1882" s="13" t="s">
        <v>294</v>
      </c>
    </row>
    <row r="1883" spans="2:7" x14ac:dyDescent="0.2">
      <c r="G1883" s="13" t="s">
        <v>319</v>
      </c>
    </row>
    <row r="1884" spans="2:7" x14ac:dyDescent="0.2">
      <c r="B1884" s="272" t="s">
        <v>0</v>
      </c>
      <c r="C1884" s="301"/>
      <c r="D1884" s="302"/>
      <c r="E1884" s="303"/>
      <c r="F1884" s="303"/>
    </row>
    <row r="1885" spans="2:7" x14ac:dyDescent="0.2">
      <c r="B1885" s="272" t="s">
        <v>2642</v>
      </c>
      <c r="C1885" s="301"/>
      <c r="D1885" s="302"/>
      <c r="E1885" s="303"/>
      <c r="F1885" s="303"/>
    </row>
    <row r="1886" spans="2:7" x14ac:dyDescent="0.2">
      <c r="B1886" s="320" t="s">
        <v>289</v>
      </c>
      <c r="C1886" s="301"/>
      <c r="D1886" s="302"/>
      <c r="E1886" s="303"/>
      <c r="F1886" s="303"/>
    </row>
    <row r="1887" spans="2:7" x14ac:dyDescent="0.2">
      <c r="B1887" s="272"/>
      <c r="C1887" s="84"/>
      <c r="D1887" s="84"/>
      <c r="E1887" s="84"/>
      <c r="F1887" s="84"/>
    </row>
    <row r="1888" spans="2:7" x14ac:dyDescent="0.2">
      <c r="B1888" s="321"/>
      <c r="C1888" s="191" t="s">
        <v>2661</v>
      </c>
      <c r="D1888" s="304"/>
      <c r="E1888" s="305"/>
      <c r="F1888" s="306"/>
    </row>
    <row r="1889" spans="2:6" ht="25.5" x14ac:dyDescent="0.2">
      <c r="B1889" s="322" t="s">
        <v>295</v>
      </c>
      <c r="C1889" s="307" t="s">
        <v>5089</v>
      </c>
      <c r="D1889" s="308" t="s">
        <v>5090</v>
      </c>
      <c r="E1889" s="309" t="s">
        <v>5091</v>
      </c>
      <c r="F1889" s="308" t="s">
        <v>5092</v>
      </c>
    </row>
    <row r="1890" spans="2:6" x14ac:dyDescent="0.2">
      <c r="B1890" s="323" t="s">
        <v>1939</v>
      </c>
      <c r="C1890" s="310">
        <v>0</v>
      </c>
      <c r="D1890" s="311">
        <v>0</v>
      </c>
      <c r="E1890" s="312">
        <v>0</v>
      </c>
      <c r="F1890" s="311">
        <v>0</v>
      </c>
    </row>
    <row r="1891" spans="2:6" x14ac:dyDescent="0.2">
      <c r="B1891" s="324" t="s">
        <v>1940</v>
      </c>
      <c r="C1891" s="313">
        <v>41</v>
      </c>
      <c r="D1891" s="314">
        <v>139.414634146341</v>
      </c>
      <c r="E1891" s="315">
        <v>0.143813213908317</v>
      </c>
      <c r="F1891" s="314">
        <v>386</v>
      </c>
    </row>
    <row r="1892" spans="2:6" x14ac:dyDescent="0.2">
      <c r="B1892" s="324" t="s">
        <v>1941</v>
      </c>
      <c r="C1892" s="313">
        <v>53</v>
      </c>
      <c r="D1892" s="314">
        <v>14.6037735849056</v>
      </c>
      <c r="E1892" s="315">
        <v>1.6368135005392501E-2</v>
      </c>
      <c r="F1892" s="314">
        <v>28</v>
      </c>
    </row>
    <row r="1893" spans="2:6" x14ac:dyDescent="0.2">
      <c r="B1893" s="324" t="s">
        <v>1942</v>
      </c>
      <c r="C1893" s="313">
        <v>448</v>
      </c>
      <c r="D1893" s="314">
        <v>-20.796875</v>
      </c>
      <c r="E1893" s="315">
        <v>-2.66060888164187E-2</v>
      </c>
      <c r="F1893" s="314">
        <v>0</v>
      </c>
    </row>
    <row r="1894" spans="2:6" x14ac:dyDescent="0.2">
      <c r="B1894" s="324" t="s">
        <v>1943</v>
      </c>
      <c r="C1894" s="313">
        <v>463</v>
      </c>
      <c r="D1894" s="314">
        <v>-5.5356371490280702</v>
      </c>
      <c r="E1894" s="315">
        <v>-6.9812163605064096E-3</v>
      </c>
      <c r="F1894" s="314">
        <v>0</v>
      </c>
    </row>
    <row r="1895" spans="2:6" x14ac:dyDescent="0.2">
      <c r="B1895" s="324" t="s">
        <v>1944</v>
      </c>
      <c r="C1895" s="313">
        <v>103</v>
      </c>
      <c r="D1895" s="314">
        <v>22.4368932038834</v>
      </c>
      <c r="E1895" s="315">
        <v>2.9198094732719199E-2</v>
      </c>
      <c r="F1895" s="314">
        <v>46</v>
      </c>
    </row>
    <row r="1896" spans="2:6" x14ac:dyDescent="0.2">
      <c r="B1896" s="324" t="s">
        <v>1945</v>
      </c>
      <c r="C1896" s="313">
        <v>0</v>
      </c>
      <c r="D1896" s="314">
        <v>0</v>
      </c>
      <c r="E1896" s="315">
        <v>0</v>
      </c>
      <c r="F1896" s="314">
        <v>0</v>
      </c>
    </row>
    <row r="1897" spans="2:6" x14ac:dyDescent="0.2">
      <c r="B1897" s="324" t="s">
        <v>1946</v>
      </c>
      <c r="C1897" s="313">
        <v>0</v>
      </c>
      <c r="D1897" s="314">
        <v>0</v>
      </c>
      <c r="E1897" s="315">
        <v>0</v>
      </c>
      <c r="F1897" s="314">
        <v>0</v>
      </c>
    </row>
    <row r="1898" spans="2:6" x14ac:dyDescent="0.2">
      <c r="B1898" s="324" t="s">
        <v>1947</v>
      </c>
      <c r="C1898" s="313">
        <v>727</v>
      </c>
      <c r="D1898" s="314">
        <v>-16.167812929848601</v>
      </c>
      <c r="E1898" s="315">
        <v>-1.3165278342478701E-2</v>
      </c>
      <c r="F1898" s="314">
        <v>0</v>
      </c>
    </row>
    <row r="1899" spans="2:6" x14ac:dyDescent="0.2">
      <c r="B1899" s="324" t="s">
        <v>1948</v>
      </c>
      <c r="C1899" s="313">
        <v>591</v>
      </c>
      <c r="D1899" s="314">
        <v>-7.7986463620981299</v>
      </c>
      <c r="E1899" s="315">
        <v>-9.9583430561677108E-3</v>
      </c>
      <c r="F1899" s="314">
        <v>0</v>
      </c>
    </row>
    <row r="1900" spans="2:6" x14ac:dyDescent="0.2">
      <c r="B1900" s="324" t="s">
        <v>1949</v>
      </c>
      <c r="C1900" s="313">
        <v>0</v>
      </c>
      <c r="D1900" s="314">
        <v>0</v>
      </c>
      <c r="E1900" s="315">
        <v>0</v>
      </c>
      <c r="F1900" s="314">
        <v>0</v>
      </c>
    </row>
    <row r="1901" spans="2:6" x14ac:dyDescent="0.2">
      <c r="B1901" s="324" t="s">
        <v>1950</v>
      </c>
      <c r="C1901" s="313">
        <v>0</v>
      </c>
      <c r="D1901" s="314">
        <v>0</v>
      </c>
      <c r="E1901" s="315">
        <v>0</v>
      </c>
      <c r="F1901" s="314">
        <v>0</v>
      </c>
    </row>
    <row r="1902" spans="2:6" x14ac:dyDescent="0.2">
      <c r="B1902" s="324" t="s">
        <v>1951</v>
      </c>
      <c r="C1902" s="313">
        <v>103</v>
      </c>
      <c r="D1902" s="314">
        <v>107.757281553398</v>
      </c>
      <c r="E1902" s="315">
        <v>0.100383481359549</v>
      </c>
      <c r="F1902" s="314">
        <v>301</v>
      </c>
    </row>
    <row r="1903" spans="2:6" x14ac:dyDescent="0.2">
      <c r="B1903" s="324" t="s">
        <v>1952</v>
      </c>
      <c r="C1903" s="313">
        <v>150</v>
      </c>
      <c r="D1903" s="314">
        <v>247.166666666666</v>
      </c>
      <c r="E1903" s="315">
        <v>0.215053451586146</v>
      </c>
      <c r="F1903" s="314">
        <v>672</v>
      </c>
    </row>
    <row r="1904" spans="2:6" x14ac:dyDescent="0.2">
      <c r="B1904" s="324" t="s">
        <v>1953</v>
      </c>
      <c r="C1904" s="313">
        <v>0</v>
      </c>
      <c r="D1904" s="314">
        <v>0</v>
      </c>
      <c r="E1904" s="315">
        <v>0</v>
      </c>
      <c r="F1904" s="314">
        <v>0</v>
      </c>
    </row>
    <row r="1905" spans="2:6" x14ac:dyDescent="0.2">
      <c r="B1905" s="324" t="s">
        <v>1954</v>
      </c>
      <c r="C1905" s="313">
        <v>178</v>
      </c>
      <c r="D1905" s="314">
        <v>-48.466292134831399</v>
      </c>
      <c r="E1905" s="315">
        <v>-3.3673568961142902E-2</v>
      </c>
      <c r="F1905" s="314">
        <v>0</v>
      </c>
    </row>
    <row r="1906" spans="2:6" x14ac:dyDescent="0.2">
      <c r="B1906" s="324" t="s">
        <v>1955</v>
      </c>
      <c r="C1906" s="313">
        <v>0</v>
      </c>
      <c r="D1906" s="314">
        <v>0</v>
      </c>
      <c r="E1906" s="315">
        <v>0</v>
      </c>
      <c r="F1906" s="314">
        <v>0</v>
      </c>
    </row>
    <row r="1907" spans="2:6" x14ac:dyDescent="0.2">
      <c r="B1907" s="324" t="s">
        <v>1956</v>
      </c>
      <c r="C1907" s="313">
        <v>142</v>
      </c>
      <c r="D1907" s="314">
        <v>197.07042253521101</v>
      </c>
      <c r="E1907" s="315">
        <v>0.20246424101232099</v>
      </c>
      <c r="F1907" s="314">
        <v>656</v>
      </c>
    </row>
    <row r="1908" spans="2:6" x14ac:dyDescent="0.2">
      <c r="B1908" s="324" t="s">
        <v>1957</v>
      </c>
      <c r="C1908" s="313">
        <v>12</v>
      </c>
      <c r="D1908" s="314">
        <v>-40</v>
      </c>
      <c r="E1908" s="315">
        <v>-5.0372546961905698E-2</v>
      </c>
      <c r="F1908" s="314">
        <v>-17</v>
      </c>
    </row>
    <row r="1909" spans="2:6" x14ac:dyDescent="0.2">
      <c r="B1909" s="324" t="s">
        <v>1958</v>
      </c>
      <c r="C1909" s="313">
        <v>764</v>
      </c>
      <c r="D1909" s="314">
        <v>47.180628272251298</v>
      </c>
      <c r="E1909" s="315">
        <v>6.6967636458217197E-2</v>
      </c>
      <c r="F1909" s="314">
        <v>262</v>
      </c>
    </row>
    <row r="1910" spans="2:6" x14ac:dyDescent="0.2">
      <c r="B1910" s="324" t="s">
        <v>1959</v>
      </c>
      <c r="C1910" s="313">
        <v>0</v>
      </c>
      <c r="D1910" s="314">
        <v>0</v>
      </c>
      <c r="E1910" s="315">
        <v>0</v>
      </c>
      <c r="F1910" s="314">
        <v>0</v>
      </c>
    </row>
    <row r="1911" spans="2:6" x14ac:dyDescent="0.2">
      <c r="B1911" s="324" t="s">
        <v>1960</v>
      </c>
      <c r="C1911" s="313">
        <v>0</v>
      </c>
      <c r="D1911" s="314">
        <v>0</v>
      </c>
      <c r="E1911" s="315">
        <v>0</v>
      </c>
      <c r="F1911" s="314">
        <v>0</v>
      </c>
    </row>
    <row r="1912" spans="2:6" x14ac:dyDescent="0.2">
      <c r="B1912" s="324" t="s">
        <v>1961</v>
      </c>
      <c r="C1912" s="313">
        <v>0</v>
      </c>
      <c r="D1912" s="314">
        <v>0</v>
      </c>
      <c r="E1912" s="315">
        <v>0</v>
      </c>
      <c r="F1912" s="314">
        <v>0</v>
      </c>
    </row>
    <row r="1913" spans="2:6" x14ac:dyDescent="0.2">
      <c r="B1913" s="324" t="s">
        <v>1962</v>
      </c>
      <c r="C1913" s="313">
        <v>0</v>
      </c>
      <c r="D1913" s="314">
        <v>0</v>
      </c>
      <c r="E1913" s="315">
        <v>0</v>
      </c>
      <c r="F1913" s="314">
        <v>0</v>
      </c>
    </row>
    <row r="1914" spans="2:6" x14ac:dyDescent="0.2">
      <c r="B1914" s="324" t="s">
        <v>1963</v>
      </c>
      <c r="C1914" s="313">
        <v>0</v>
      </c>
      <c r="D1914" s="314">
        <v>0</v>
      </c>
      <c r="E1914" s="315">
        <v>0</v>
      </c>
      <c r="F1914" s="314">
        <v>0</v>
      </c>
    </row>
    <row r="1915" spans="2:6" x14ac:dyDescent="0.2">
      <c r="B1915" s="324" t="s">
        <v>1964</v>
      </c>
      <c r="C1915" s="313">
        <v>121</v>
      </c>
      <c r="D1915" s="314">
        <v>-14.446280991735501</v>
      </c>
      <c r="E1915" s="315">
        <v>-2.0379611061884999E-2</v>
      </c>
      <c r="F1915" s="314">
        <v>0</v>
      </c>
    </row>
    <row r="1916" spans="2:6" x14ac:dyDescent="0.2">
      <c r="B1916" s="324" t="s">
        <v>1965</v>
      </c>
      <c r="C1916" s="313">
        <v>227</v>
      </c>
      <c r="D1916" s="314">
        <v>40.7797356828193</v>
      </c>
      <c r="E1916" s="315">
        <v>5.4382563741041098E-2</v>
      </c>
      <c r="F1916" s="314">
        <v>101</v>
      </c>
    </row>
    <row r="1917" spans="2:6" x14ac:dyDescent="0.2">
      <c r="B1917" s="324" t="s">
        <v>1966</v>
      </c>
      <c r="C1917" s="313">
        <v>484</v>
      </c>
      <c r="D1917" s="314">
        <v>72.663223140495802</v>
      </c>
      <c r="E1917" s="315">
        <v>9.9186629589310002E-2</v>
      </c>
      <c r="F1917" s="314">
        <v>312</v>
      </c>
    </row>
    <row r="1918" spans="2:6" x14ac:dyDescent="0.2">
      <c r="B1918" s="324" t="s">
        <v>1967</v>
      </c>
      <c r="C1918" s="313">
        <v>0</v>
      </c>
      <c r="D1918" s="314">
        <v>0</v>
      </c>
      <c r="E1918" s="315">
        <v>0</v>
      </c>
      <c r="F1918" s="314">
        <v>0</v>
      </c>
    </row>
    <row r="1919" spans="2:6" x14ac:dyDescent="0.2">
      <c r="B1919" s="324" t="s">
        <v>1968</v>
      </c>
      <c r="C1919" s="313">
        <v>0</v>
      </c>
      <c r="D1919" s="314">
        <v>0</v>
      </c>
      <c r="E1919" s="315">
        <v>0</v>
      </c>
      <c r="F1919" s="314">
        <v>0</v>
      </c>
    </row>
    <row r="1920" spans="2:6" x14ac:dyDescent="0.2">
      <c r="B1920" s="324" t="s">
        <v>1969</v>
      </c>
      <c r="C1920" s="313">
        <v>312</v>
      </c>
      <c r="D1920" s="314">
        <v>13.567307692307599</v>
      </c>
      <c r="E1920" s="315">
        <v>1.8235392946224199E-2</v>
      </c>
      <c r="F1920" s="314">
        <v>52</v>
      </c>
    </row>
    <row r="1921" spans="2:6" x14ac:dyDescent="0.2">
      <c r="B1921" s="324" t="s">
        <v>1970</v>
      </c>
      <c r="C1921" s="313">
        <v>165</v>
      </c>
      <c r="D1921" s="314">
        <v>-17.775757575757499</v>
      </c>
      <c r="E1921" s="315">
        <v>-1.97991062387773E-2</v>
      </c>
      <c r="F1921" s="314">
        <v>0</v>
      </c>
    </row>
    <row r="1922" spans="2:6" x14ac:dyDescent="0.2">
      <c r="B1922" s="324" t="s">
        <v>1971</v>
      </c>
      <c r="C1922" s="313">
        <v>318</v>
      </c>
      <c r="D1922" s="314">
        <v>51.1540880503144</v>
      </c>
      <c r="E1922" s="315">
        <v>6.3370185977296295E-2</v>
      </c>
      <c r="F1922" s="314">
        <v>119</v>
      </c>
    </row>
    <row r="1923" spans="2:6" x14ac:dyDescent="0.2">
      <c r="B1923" s="324" t="s">
        <v>1972</v>
      </c>
      <c r="C1923" s="313">
        <v>96</v>
      </c>
      <c r="D1923" s="314">
        <v>34.3541666666666</v>
      </c>
      <c r="E1923" s="315">
        <v>4.1157090800179701E-2</v>
      </c>
      <c r="F1923" s="314">
        <v>92</v>
      </c>
    </row>
    <row r="1924" spans="2:6" x14ac:dyDescent="0.2">
      <c r="B1924" s="324" t="s">
        <v>1973</v>
      </c>
      <c r="C1924" s="313">
        <v>266</v>
      </c>
      <c r="D1924" s="314">
        <v>26.3834586466165</v>
      </c>
      <c r="E1924" s="315">
        <v>2.1571677107218901E-2</v>
      </c>
      <c r="F1924" s="314">
        <v>138</v>
      </c>
    </row>
    <row r="1925" spans="2:6" x14ac:dyDescent="0.2">
      <c r="B1925" s="324" t="s">
        <v>1974</v>
      </c>
      <c r="C1925" s="313">
        <v>219</v>
      </c>
      <c r="D1925" s="314">
        <v>106.785388127853</v>
      </c>
      <c r="E1925" s="315">
        <v>0.12897852931605899</v>
      </c>
      <c r="F1925" s="314">
        <v>231</v>
      </c>
    </row>
    <row r="1926" spans="2:6" x14ac:dyDescent="0.2">
      <c r="B1926" s="324" t="s">
        <v>1975</v>
      </c>
      <c r="C1926" s="313">
        <v>198</v>
      </c>
      <c r="D1926" s="314">
        <v>1.05555555555555</v>
      </c>
      <c r="E1926" s="315">
        <v>1.43337219669437E-3</v>
      </c>
      <c r="F1926" s="314">
        <v>91</v>
      </c>
    </row>
    <row r="1927" spans="2:6" x14ac:dyDescent="0.2">
      <c r="B1927" s="324" t="s">
        <v>1976</v>
      </c>
      <c r="C1927" s="313">
        <v>536</v>
      </c>
      <c r="D1927" s="314">
        <v>48.591417910447703</v>
      </c>
      <c r="E1927" s="315">
        <v>5.7365693355094498E-2</v>
      </c>
      <c r="F1927" s="314">
        <v>133</v>
      </c>
    </row>
    <row r="1928" spans="2:6" x14ac:dyDescent="0.2">
      <c r="B1928" s="324" t="s">
        <v>1977</v>
      </c>
      <c r="C1928" s="313">
        <v>444</v>
      </c>
      <c r="D1928" s="314">
        <v>-4.9144144144144102</v>
      </c>
      <c r="E1928" s="315">
        <v>-5.57030532012658E-3</v>
      </c>
      <c r="F1928" s="314">
        <v>112</v>
      </c>
    </row>
    <row r="1929" spans="2:6" x14ac:dyDescent="0.2">
      <c r="B1929" s="324" t="s">
        <v>1978</v>
      </c>
      <c r="C1929" s="313">
        <v>472</v>
      </c>
      <c r="D1929" s="314">
        <v>38.489406779661003</v>
      </c>
      <c r="E1929" s="315">
        <v>4.5662593973150901E-2</v>
      </c>
      <c r="F1929" s="314">
        <v>96</v>
      </c>
    </row>
    <row r="1930" spans="2:6" x14ac:dyDescent="0.2">
      <c r="B1930" s="324" t="s">
        <v>1979</v>
      </c>
      <c r="C1930" s="313">
        <v>276</v>
      </c>
      <c r="D1930" s="314">
        <v>-5.5760869565217304</v>
      </c>
      <c r="E1930" s="315">
        <v>-7.83568981054838E-3</v>
      </c>
      <c r="F1930" s="314">
        <v>0</v>
      </c>
    </row>
    <row r="1931" spans="2:6" x14ac:dyDescent="0.2">
      <c r="B1931" s="324" t="s">
        <v>1980</v>
      </c>
      <c r="C1931" s="313">
        <v>325</v>
      </c>
      <c r="D1931" s="314">
        <v>24.984615384615299</v>
      </c>
      <c r="E1931" s="315">
        <v>2.9684655372849499E-2</v>
      </c>
      <c r="F1931" s="314">
        <v>86</v>
      </c>
    </row>
    <row r="1932" spans="2:6" x14ac:dyDescent="0.2">
      <c r="B1932" s="324" t="s">
        <v>1981</v>
      </c>
      <c r="C1932" s="313">
        <v>400</v>
      </c>
      <c r="D1932" s="314">
        <v>-5.85</v>
      </c>
      <c r="E1932" s="315">
        <v>-7.8014042527655399E-3</v>
      </c>
      <c r="F1932" s="314">
        <v>0</v>
      </c>
    </row>
    <row r="1933" spans="2:6" x14ac:dyDescent="0.2">
      <c r="B1933" s="324" t="s">
        <v>1982</v>
      </c>
      <c r="C1933" s="313">
        <v>295</v>
      </c>
      <c r="D1933" s="314">
        <v>-9.5864406779661007</v>
      </c>
      <c r="E1933" s="315">
        <v>-1.1504727189884901E-2</v>
      </c>
      <c r="F1933" s="314">
        <v>-3</v>
      </c>
    </row>
    <row r="1934" spans="2:6" x14ac:dyDescent="0.2">
      <c r="B1934" s="324" t="s">
        <v>1983</v>
      </c>
      <c r="C1934" s="313">
        <v>146</v>
      </c>
      <c r="D1934" s="314">
        <v>-30.657534246575299</v>
      </c>
      <c r="E1934" s="315">
        <v>-3.6121243422963897E-2</v>
      </c>
      <c r="F1934" s="314">
        <v>-5</v>
      </c>
    </row>
    <row r="1935" spans="2:6" x14ac:dyDescent="0.2">
      <c r="B1935" s="324" t="s">
        <v>1984</v>
      </c>
      <c r="C1935" s="313">
        <v>157</v>
      </c>
      <c r="D1935" s="314">
        <v>93.987261146496806</v>
      </c>
      <c r="E1935" s="315">
        <v>0.109927440141841</v>
      </c>
      <c r="F1935" s="314">
        <v>208</v>
      </c>
    </row>
    <row r="1936" spans="2:6" x14ac:dyDescent="0.2">
      <c r="B1936" s="324" t="s">
        <v>1985</v>
      </c>
      <c r="C1936" s="313">
        <v>321</v>
      </c>
      <c r="D1936" s="314">
        <v>95.566978193146397</v>
      </c>
      <c r="E1936" s="315">
        <v>0.10933306722075101</v>
      </c>
      <c r="F1936" s="314">
        <v>230</v>
      </c>
    </row>
    <row r="1937" spans="2:7" x14ac:dyDescent="0.2">
      <c r="B1937" s="325" t="s">
        <v>1986</v>
      </c>
      <c r="C1937" s="316">
        <v>156</v>
      </c>
      <c r="D1937" s="317">
        <v>112.833333333333</v>
      </c>
      <c r="E1937" s="318">
        <v>0.14029075142665801</v>
      </c>
      <c r="F1937" s="317">
        <v>269</v>
      </c>
    </row>
    <row r="1939" spans="2:7" x14ac:dyDescent="0.2">
      <c r="G1939" s="13" t="s">
        <v>294</v>
      </c>
    </row>
    <row r="1940" spans="2:7" x14ac:dyDescent="0.2">
      <c r="G1940" s="13" t="s">
        <v>320</v>
      </c>
    </row>
    <row r="1941" spans="2:7" x14ac:dyDescent="0.2">
      <c r="B1941" s="272" t="s">
        <v>0</v>
      </c>
      <c r="C1941" s="301"/>
      <c r="D1941" s="302"/>
      <c r="E1941" s="303"/>
      <c r="F1941" s="303"/>
    </row>
    <row r="1942" spans="2:7" x14ac:dyDescent="0.2">
      <c r="B1942" s="272" t="s">
        <v>2642</v>
      </c>
      <c r="C1942" s="301"/>
      <c r="D1942" s="302"/>
      <c r="E1942" s="303"/>
      <c r="F1942" s="303"/>
    </row>
    <row r="1943" spans="2:7" x14ac:dyDescent="0.2">
      <c r="B1943" s="320" t="s">
        <v>289</v>
      </c>
      <c r="C1943" s="301"/>
      <c r="D1943" s="302"/>
      <c r="E1943" s="303"/>
      <c r="F1943" s="303"/>
    </row>
    <row r="1944" spans="2:7" x14ac:dyDescent="0.2">
      <c r="B1944" s="272"/>
      <c r="C1944" s="84"/>
      <c r="D1944" s="84"/>
      <c r="E1944" s="84"/>
      <c r="F1944" s="84"/>
    </row>
    <row r="1945" spans="2:7" x14ac:dyDescent="0.2">
      <c r="B1945" s="321"/>
      <c r="C1945" s="191" t="s">
        <v>2661</v>
      </c>
      <c r="D1945" s="304"/>
      <c r="E1945" s="305"/>
      <c r="F1945" s="306"/>
    </row>
    <row r="1946" spans="2:7" ht="25.5" x14ac:dyDescent="0.2">
      <c r="B1946" s="322" t="s">
        <v>295</v>
      </c>
      <c r="C1946" s="307" t="s">
        <v>5089</v>
      </c>
      <c r="D1946" s="308" t="s">
        <v>5090</v>
      </c>
      <c r="E1946" s="309" t="s">
        <v>5091</v>
      </c>
      <c r="F1946" s="308" t="s">
        <v>5092</v>
      </c>
    </row>
    <row r="1947" spans="2:7" x14ac:dyDescent="0.2">
      <c r="B1947" s="323" t="s">
        <v>1987</v>
      </c>
      <c r="C1947" s="310">
        <v>5</v>
      </c>
      <c r="D1947" s="311">
        <v>22.4</v>
      </c>
      <c r="E1947" s="312">
        <v>2.80842527582747E-2</v>
      </c>
      <c r="F1947" s="311">
        <v>26</v>
      </c>
    </row>
    <row r="1948" spans="2:7" x14ac:dyDescent="0.2">
      <c r="B1948" s="324" t="s">
        <v>1988</v>
      </c>
      <c r="C1948" s="313">
        <v>57</v>
      </c>
      <c r="D1948" s="314">
        <v>89.473684210526301</v>
      </c>
      <c r="E1948" s="315">
        <v>6.3154766327364595E-2</v>
      </c>
      <c r="F1948" s="314">
        <v>242</v>
      </c>
    </row>
    <row r="1949" spans="2:7" x14ac:dyDescent="0.2">
      <c r="B1949" s="324" t="s">
        <v>1989</v>
      </c>
      <c r="C1949" s="313">
        <v>267</v>
      </c>
      <c r="D1949" s="314">
        <v>92.531835205992493</v>
      </c>
      <c r="E1949" s="315">
        <v>0.106624199973242</v>
      </c>
      <c r="F1949" s="314">
        <v>184</v>
      </c>
    </row>
    <row r="1950" spans="2:7" x14ac:dyDescent="0.2">
      <c r="B1950" s="324" t="s">
        <v>1990</v>
      </c>
      <c r="C1950" s="313">
        <v>84</v>
      </c>
      <c r="D1950" s="314">
        <v>62.1666666666666</v>
      </c>
      <c r="E1950" s="315">
        <v>5.9446967885887297E-2</v>
      </c>
      <c r="F1950" s="314">
        <v>157</v>
      </c>
    </row>
    <row r="1951" spans="2:7" x14ac:dyDescent="0.2">
      <c r="B1951" s="324" t="s">
        <v>1991</v>
      </c>
      <c r="C1951" s="313">
        <v>69</v>
      </c>
      <c r="D1951" s="314">
        <v>51.231884057971001</v>
      </c>
      <c r="E1951" s="315">
        <v>5.79878938993783E-2</v>
      </c>
      <c r="F1951" s="314">
        <v>110</v>
      </c>
    </row>
    <row r="1952" spans="2:7" x14ac:dyDescent="0.2">
      <c r="B1952" s="324" t="s">
        <v>1992</v>
      </c>
      <c r="C1952" s="313">
        <v>1</v>
      </c>
      <c r="D1952" s="314">
        <v>-149</v>
      </c>
      <c r="E1952" s="315">
        <v>-0.12542087542087499</v>
      </c>
      <c r="F1952" s="314">
        <v>-149</v>
      </c>
    </row>
    <row r="1953" spans="2:6" x14ac:dyDescent="0.2">
      <c r="B1953" s="324" t="s">
        <v>1993</v>
      </c>
      <c r="C1953" s="313">
        <v>0</v>
      </c>
      <c r="D1953" s="314">
        <v>0</v>
      </c>
      <c r="E1953" s="315">
        <v>0</v>
      </c>
      <c r="F1953" s="314">
        <v>0</v>
      </c>
    </row>
    <row r="1954" spans="2:6" x14ac:dyDescent="0.2">
      <c r="B1954" s="324" t="s">
        <v>1994</v>
      </c>
      <c r="C1954" s="313">
        <v>196</v>
      </c>
      <c r="D1954" s="314">
        <v>3.6938775510204001</v>
      </c>
      <c r="E1954" s="315">
        <v>2.4535802276679499E-3</v>
      </c>
      <c r="F1954" s="314">
        <v>37</v>
      </c>
    </row>
    <row r="1955" spans="2:6" x14ac:dyDescent="0.2">
      <c r="B1955" s="324" t="s">
        <v>1995</v>
      </c>
      <c r="C1955" s="313">
        <v>0</v>
      </c>
      <c r="D1955" s="314">
        <v>0</v>
      </c>
      <c r="E1955" s="315">
        <v>0</v>
      </c>
      <c r="F1955" s="314">
        <v>0</v>
      </c>
    </row>
    <row r="1956" spans="2:6" x14ac:dyDescent="0.2">
      <c r="B1956" s="324" t="s">
        <v>1996</v>
      </c>
      <c r="C1956" s="313">
        <v>0</v>
      </c>
      <c r="D1956" s="314">
        <v>0</v>
      </c>
      <c r="E1956" s="315">
        <v>0</v>
      </c>
      <c r="F1956" s="314">
        <v>0</v>
      </c>
    </row>
    <row r="1957" spans="2:6" x14ac:dyDescent="0.2">
      <c r="B1957" s="324" t="s">
        <v>1997</v>
      </c>
      <c r="C1957" s="313">
        <v>0</v>
      </c>
      <c r="D1957" s="314">
        <v>0</v>
      </c>
      <c r="E1957" s="315">
        <v>0</v>
      </c>
      <c r="F1957" s="314">
        <v>0</v>
      </c>
    </row>
    <row r="1958" spans="2:6" x14ac:dyDescent="0.2">
      <c r="B1958" s="324" t="s">
        <v>1998</v>
      </c>
      <c r="C1958" s="313">
        <v>0</v>
      </c>
      <c r="D1958" s="314">
        <v>0</v>
      </c>
      <c r="E1958" s="315">
        <v>0</v>
      </c>
      <c r="F1958" s="314">
        <v>0</v>
      </c>
    </row>
    <row r="1959" spans="2:6" x14ac:dyDescent="0.2">
      <c r="B1959" s="324" t="s">
        <v>1999</v>
      </c>
      <c r="C1959" s="313">
        <v>0</v>
      </c>
      <c r="D1959" s="314">
        <v>0</v>
      </c>
      <c r="E1959" s="315">
        <v>0</v>
      </c>
      <c r="F1959" s="314">
        <v>0</v>
      </c>
    </row>
    <row r="1960" spans="2:6" x14ac:dyDescent="0.2">
      <c r="B1960" s="324" t="s">
        <v>2000</v>
      </c>
      <c r="C1960" s="313">
        <v>0</v>
      </c>
      <c r="D1960" s="314">
        <v>0</v>
      </c>
      <c r="E1960" s="315">
        <v>0</v>
      </c>
      <c r="F1960" s="314">
        <v>0</v>
      </c>
    </row>
    <row r="1961" spans="2:6" x14ac:dyDescent="0.2">
      <c r="B1961" s="324" t="s">
        <v>2001</v>
      </c>
      <c r="C1961" s="313">
        <v>0</v>
      </c>
      <c r="D1961" s="314">
        <v>0</v>
      </c>
      <c r="E1961" s="315">
        <v>0</v>
      </c>
      <c r="F1961" s="314">
        <v>0</v>
      </c>
    </row>
    <row r="1962" spans="2:6" x14ac:dyDescent="0.2">
      <c r="B1962" s="324" t="s">
        <v>2002</v>
      </c>
      <c r="C1962" s="313">
        <v>0</v>
      </c>
      <c r="D1962" s="314">
        <v>0</v>
      </c>
      <c r="E1962" s="315">
        <v>0</v>
      </c>
      <c r="F1962" s="314">
        <v>0</v>
      </c>
    </row>
    <row r="1963" spans="2:6" x14ac:dyDescent="0.2">
      <c r="B1963" s="324" t="s">
        <v>2003</v>
      </c>
      <c r="C1963" s="313">
        <v>0</v>
      </c>
      <c r="D1963" s="314">
        <v>0</v>
      </c>
      <c r="E1963" s="315">
        <v>0</v>
      </c>
      <c r="F1963" s="314">
        <v>0</v>
      </c>
    </row>
    <row r="1964" spans="2:6" x14ac:dyDescent="0.2">
      <c r="B1964" s="324" t="s">
        <v>2004</v>
      </c>
      <c r="C1964" s="313">
        <v>0</v>
      </c>
      <c r="D1964" s="314">
        <v>0</v>
      </c>
      <c r="E1964" s="315">
        <v>0</v>
      </c>
      <c r="F1964" s="314">
        <v>0</v>
      </c>
    </row>
    <row r="1965" spans="2:6" x14ac:dyDescent="0.2">
      <c r="B1965" s="324" t="s">
        <v>2005</v>
      </c>
      <c r="C1965" s="313">
        <v>0</v>
      </c>
      <c r="D1965" s="314">
        <v>0</v>
      </c>
      <c r="E1965" s="315">
        <v>0</v>
      </c>
      <c r="F1965" s="314">
        <v>0</v>
      </c>
    </row>
    <row r="1966" spans="2:6" x14ac:dyDescent="0.2">
      <c r="B1966" s="324" t="s">
        <v>2006</v>
      </c>
      <c r="C1966" s="313">
        <v>0</v>
      </c>
      <c r="D1966" s="314">
        <v>0</v>
      </c>
      <c r="E1966" s="315">
        <v>0</v>
      </c>
      <c r="F1966" s="314">
        <v>0</v>
      </c>
    </row>
    <row r="1967" spans="2:6" x14ac:dyDescent="0.2">
      <c r="B1967" s="324" t="s">
        <v>2007</v>
      </c>
      <c r="C1967" s="313">
        <v>0</v>
      </c>
      <c r="D1967" s="314">
        <v>0</v>
      </c>
      <c r="E1967" s="315">
        <v>0</v>
      </c>
      <c r="F1967" s="314">
        <v>0</v>
      </c>
    </row>
    <row r="1968" spans="2:6" x14ac:dyDescent="0.2">
      <c r="B1968" s="324" t="s">
        <v>2008</v>
      </c>
      <c r="C1968" s="313">
        <v>0</v>
      </c>
      <c r="D1968" s="314">
        <v>0</v>
      </c>
      <c r="E1968" s="315">
        <v>0</v>
      </c>
      <c r="F1968" s="314">
        <v>0</v>
      </c>
    </row>
    <row r="1969" spans="2:6" x14ac:dyDescent="0.2">
      <c r="B1969" s="324" t="s">
        <v>2009</v>
      </c>
      <c r="C1969" s="313">
        <v>0</v>
      </c>
      <c r="D1969" s="314">
        <v>0</v>
      </c>
      <c r="E1969" s="315">
        <v>0</v>
      </c>
      <c r="F1969" s="314">
        <v>0</v>
      </c>
    </row>
    <row r="1970" spans="2:6" x14ac:dyDescent="0.2">
      <c r="B1970" s="324" t="s">
        <v>2010</v>
      </c>
      <c r="C1970" s="313">
        <v>19</v>
      </c>
      <c r="D1970" s="314">
        <v>27.5263157894736</v>
      </c>
      <c r="E1970" s="315">
        <v>3.7824546177768197E-2</v>
      </c>
      <c r="F1970" s="314">
        <v>55</v>
      </c>
    </row>
    <row r="1971" spans="2:6" x14ac:dyDescent="0.2">
      <c r="B1971" s="324" t="s">
        <v>2011</v>
      </c>
      <c r="C1971" s="313">
        <v>124</v>
      </c>
      <c r="D1971" s="314">
        <v>15.467741935483801</v>
      </c>
      <c r="E1971" s="315">
        <v>2.7963667643499699E-2</v>
      </c>
      <c r="F1971" s="314">
        <v>31</v>
      </c>
    </row>
    <row r="1972" spans="2:6" x14ac:dyDescent="0.2">
      <c r="B1972" s="324" t="s">
        <v>2012</v>
      </c>
      <c r="C1972" s="313">
        <v>375</v>
      </c>
      <c r="D1972" s="314">
        <v>35.554666666666598</v>
      </c>
      <c r="E1972" s="315">
        <v>6.6217699440280997E-2</v>
      </c>
      <c r="F1972" s="314">
        <v>78</v>
      </c>
    </row>
    <row r="1973" spans="2:6" x14ac:dyDescent="0.2">
      <c r="B1973" s="324" t="s">
        <v>2013</v>
      </c>
      <c r="C1973" s="313">
        <v>330</v>
      </c>
      <c r="D1973" s="314">
        <v>15.6393939393939</v>
      </c>
      <c r="E1973" s="315">
        <v>3.3512551785041603E-2</v>
      </c>
      <c r="F1973" s="314">
        <v>42</v>
      </c>
    </row>
    <row r="1974" spans="2:6" x14ac:dyDescent="0.2">
      <c r="B1974" s="324" t="s">
        <v>2014</v>
      </c>
      <c r="C1974" s="313">
        <v>383</v>
      </c>
      <c r="D1974" s="314">
        <v>9.9895561357702292</v>
      </c>
      <c r="E1974" s="315">
        <v>1.7944496817736199E-2</v>
      </c>
      <c r="F1974" s="314">
        <v>31</v>
      </c>
    </row>
    <row r="1975" spans="2:6" x14ac:dyDescent="0.2">
      <c r="B1975" s="324" t="s">
        <v>2015</v>
      </c>
      <c r="C1975" s="313">
        <v>294</v>
      </c>
      <c r="D1975" s="314">
        <v>24.289115646258502</v>
      </c>
      <c r="E1975" s="315">
        <v>3.7578474864362797E-2</v>
      </c>
      <c r="F1975" s="314">
        <v>54</v>
      </c>
    </row>
    <row r="1976" spans="2:6" x14ac:dyDescent="0.2">
      <c r="B1976" s="324" t="s">
        <v>2016</v>
      </c>
      <c r="C1976" s="313">
        <v>263</v>
      </c>
      <c r="D1976" s="314">
        <v>17.992395437262299</v>
      </c>
      <c r="E1976" s="315">
        <v>2.5149477824134299E-2</v>
      </c>
      <c r="F1976" s="314">
        <v>39</v>
      </c>
    </row>
    <row r="1977" spans="2:6" x14ac:dyDescent="0.2">
      <c r="B1977" s="324" t="s">
        <v>2017</v>
      </c>
      <c r="C1977" s="313">
        <v>258</v>
      </c>
      <c r="D1977" s="314">
        <v>29.658914728682099</v>
      </c>
      <c r="E1977" s="315">
        <v>4.9275866288017701E-2</v>
      </c>
      <c r="F1977" s="314">
        <v>59</v>
      </c>
    </row>
    <row r="1978" spans="2:6" x14ac:dyDescent="0.2">
      <c r="B1978" s="324" t="s">
        <v>2018</v>
      </c>
      <c r="C1978" s="313">
        <v>0</v>
      </c>
      <c r="D1978" s="314">
        <v>0</v>
      </c>
      <c r="E1978" s="315">
        <v>0</v>
      </c>
      <c r="F1978" s="314">
        <v>0</v>
      </c>
    </row>
    <row r="1979" spans="2:6" x14ac:dyDescent="0.2">
      <c r="B1979" s="324" t="s">
        <v>2019</v>
      </c>
      <c r="C1979" s="313">
        <v>115</v>
      </c>
      <c r="D1979" s="314">
        <v>24.991304347825999</v>
      </c>
      <c r="E1979" s="315">
        <v>3.1895059262218597E-2</v>
      </c>
      <c r="F1979" s="314">
        <v>45</v>
      </c>
    </row>
    <row r="1980" spans="2:6" x14ac:dyDescent="0.2">
      <c r="B1980" s="324" t="s">
        <v>2020</v>
      </c>
      <c r="C1980" s="313">
        <v>0</v>
      </c>
      <c r="D1980" s="314">
        <v>0</v>
      </c>
      <c r="E1980" s="315">
        <v>0</v>
      </c>
      <c r="F1980" s="314">
        <v>0</v>
      </c>
    </row>
    <row r="1981" spans="2:6" x14ac:dyDescent="0.2">
      <c r="B1981" s="324" t="s">
        <v>2021</v>
      </c>
      <c r="C1981" s="313">
        <v>168</v>
      </c>
      <c r="D1981" s="314">
        <v>18.940476190476101</v>
      </c>
      <c r="E1981" s="315">
        <v>3.9058280551873097E-2</v>
      </c>
      <c r="F1981" s="314">
        <v>56</v>
      </c>
    </row>
    <row r="1982" spans="2:6" x14ac:dyDescent="0.2">
      <c r="B1982" s="324" t="s">
        <v>2022</v>
      </c>
      <c r="C1982" s="313">
        <v>139</v>
      </c>
      <c r="D1982" s="314">
        <v>30.820143884892001</v>
      </c>
      <c r="E1982" s="315">
        <v>4.1848197714174001E-2</v>
      </c>
      <c r="F1982" s="314">
        <v>92</v>
      </c>
    </row>
    <row r="1983" spans="2:6" x14ac:dyDescent="0.2">
      <c r="B1983" s="324" t="s">
        <v>2023</v>
      </c>
      <c r="C1983" s="313">
        <v>55</v>
      </c>
      <c r="D1983" s="314">
        <v>-18.763636363636301</v>
      </c>
      <c r="E1983" s="315">
        <v>-2.8701746579152199E-2</v>
      </c>
      <c r="F1983" s="314">
        <v>15</v>
      </c>
    </row>
    <row r="1984" spans="2:6" x14ac:dyDescent="0.2">
      <c r="B1984" s="324" t="s">
        <v>2024</v>
      </c>
      <c r="C1984" s="313">
        <v>2</v>
      </c>
      <c r="D1984" s="314">
        <v>839.5</v>
      </c>
      <c r="E1984" s="315">
        <v>0.48302646720368198</v>
      </c>
      <c r="F1984" s="314">
        <v>1065</v>
      </c>
    </row>
    <row r="1985" spans="2:7" x14ac:dyDescent="0.2">
      <c r="B1985" s="324" t="s">
        <v>2025</v>
      </c>
      <c r="C1985" s="313">
        <v>72</v>
      </c>
      <c r="D1985" s="314">
        <v>756.638888888888</v>
      </c>
      <c r="E1985" s="315">
        <v>0.51036123810237499</v>
      </c>
      <c r="F1985" s="314">
        <v>1573</v>
      </c>
    </row>
    <row r="1986" spans="2:7" x14ac:dyDescent="0.2">
      <c r="B1986" s="324" t="s">
        <v>2026</v>
      </c>
      <c r="C1986" s="313">
        <v>59</v>
      </c>
      <c r="D1986" s="314">
        <v>1165.2033898305001</v>
      </c>
      <c r="E1986" s="315">
        <v>0.72356123437039499</v>
      </c>
      <c r="F1986" s="314">
        <v>3002</v>
      </c>
    </row>
    <row r="1987" spans="2:7" x14ac:dyDescent="0.2">
      <c r="B1987" s="324" t="s">
        <v>2027</v>
      </c>
      <c r="C1987" s="313">
        <v>4</v>
      </c>
      <c r="D1987" s="314">
        <v>1009</v>
      </c>
      <c r="E1987" s="315">
        <v>0.73301852524518696</v>
      </c>
      <c r="F1987" s="314">
        <v>1938</v>
      </c>
    </row>
    <row r="1988" spans="2:7" x14ac:dyDescent="0.2">
      <c r="B1988" s="324" t="s">
        <v>2028</v>
      </c>
      <c r="C1988" s="313">
        <v>0</v>
      </c>
      <c r="D1988" s="314">
        <v>0</v>
      </c>
      <c r="E1988" s="315">
        <v>0</v>
      </c>
      <c r="F1988" s="314">
        <v>0</v>
      </c>
    </row>
    <row r="1989" spans="2:7" x14ac:dyDescent="0.2">
      <c r="B1989" s="324" t="s">
        <v>2029</v>
      </c>
      <c r="C1989" s="313">
        <v>0</v>
      </c>
      <c r="D1989" s="314">
        <v>0</v>
      </c>
      <c r="E1989" s="315">
        <v>0</v>
      </c>
      <c r="F1989" s="314">
        <v>0</v>
      </c>
    </row>
    <row r="1990" spans="2:7" x14ac:dyDescent="0.2">
      <c r="B1990" s="324" t="s">
        <v>2030</v>
      </c>
      <c r="C1990" s="313">
        <v>4</v>
      </c>
      <c r="D1990" s="314">
        <v>-99.5</v>
      </c>
      <c r="E1990" s="315">
        <v>-0.16258169934640501</v>
      </c>
      <c r="F1990" s="314">
        <v>-74</v>
      </c>
    </row>
    <row r="1991" spans="2:7" x14ac:dyDescent="0.2">
      <c r="B1991" s="324" t="s">
        <v>2031</v>
      </c>
      <c r="C1991" s="313">
        <v>37</v>
      </c>
      <c r="D1991" s="314">
        <v>652.94594594594503</v>
      </c>
      <c r="E1991" s="315">
        <v>0.44543392886774702</v>
      </c>
      <c r="F1991" s="314">
        <v>2452</v>
      </c>
    </row>
    <row r="1992" spans="2:7" x14ac:dyDescent="0.2">
      <c r="B1992" s="324" t="s">
        <v>2032</v>
      </c>
      <c r="C1992" s="313">
        <v>1</v>
      </c>
      <c r="D1992" s="314">
        <v>1427</v>
      </c>
      <c r="E1992" s="315">
        <v>0.72473336719146697</v>
      </c>
      <c r="F1992" s="314">
        <v>1427</v>
      </c>
    </row>
    <row r="1993" spans="2:7" x14ac:dyDescent="0.2">
      <c r="B1993" s="324" t="s">
        <v>2033</v>
      </c>
      <c r="C1993" s="313">
        <v>1</v>
      </c>
      <c r="D1993" s="314">
        <v>-214</v>
      </c>
      <c r="E1993" s="315">
        <v>-0.21062992125984201</v>
      </c>
      <c r="F1993" s="314">
        <v>-214</v>
      </c>
    </row>
    <row r="1994" spans="2:7" x14ac:dyDescent="0.2">
      <c r="B1994" s="325" t="s">
        <v>2034</v>
      </c>
      <c r="C1994" s="316">
        <v>32</v>
      </c>
      <c r="D1994" s="317">
        <v>3.9375</v>
      </c>
      <c r="E1994" s="318">
        <v>6.8285280728377301E-3</v>
      </c>
      <c r="F1994" s="317">
        <v>12</v>
      </c>
    </row>
    <row r="1996" spans="2:7" x14ac:dyDescent="0.2">
      <c r="G1996" s="13" t="s">
        <v>294</v>
      </c>
    </row>
    <row r="1997" spans="2:7" x14ac:dyDescent="0.2">
      <c r="G1997" s="13" t="s">
        <v>321</v>
      </c>
    </row>
    <row r="1998" spans="2:7" x14ac:dyDescent="0.2">
      <c r="B1998" s="272" t="s">
        <v>0</v>
      </c>
      <c r="C1998" s="301"/>
      <c r="D1998" s="302"/>
      <c r="E1998" s="303"/>
      <c r="F1998" s="303"/>
    </row>
    <row r="1999" spans="2:7" x14ac:dyDescent="0.2">
      <c r="B1999" s="272" t="s">
        <v>2642</v>
      </c>
      <c r="C1999" s="301"/>
      <c r="D1999" s="302"/>
      <c r="E1999" s="303"/>
      <c r="F1999" s="303"/>
    </row>
    <row r="2000" spans="2:7" x14ac:dyDescent="0.2">
      <c r="B2000" s="320" t="s">
        <v>289</v>
      </c>
      <c r="C2000" s="301"/>
      <c r="D2000" s="302"/>
      <c r="E2000" s="303"/>
      <c r="F2000" s="303"/>
    </row>
    <row r="2001" spans="2:6" x14ac:dyDescent="0.2">
      <c r="B2001" s="272"/>
      <c r="C2001" s="84"/>
      <c r="D2001" s="84"/>
      <c r="E2001" s="84"/>
      <c r="F2001" s="84"/>
    </row>
    <row r="2002" spans="2:6" x14ac:dyDescent="0.2">
      <c r="B2002" s="321"/>
      <c r="C2002" s="191" t="s">
        <v>2661</v>
      </c>
      <c r="D2002" s="304"/>
      <c r="E2002" s="305"/>
      <c r="F2002" s="306"/>
    </row>
    <row r="2003" spans="2:6" ht="25.5" x14ac:dyDescent="0.2">
      <c r="B2003" s="322" t="s">
        <v>295</v>
      </c>
      <c r="C2003" s="307" t="s">
        <v>5089</v>
      </c>
      <c r="D2003" s="308" t="s">
        <v>5090</v>
      </c>
      <c r="E2003" s="309" t="s">
        <v>5091</v>
      </c>
      <c r="F2003" s="308" t="s">
        <v>5092</v>
      </c>
    </row>
    <row r="2004" spans="2:6" x14ac:dyDescent="0.2">
      <c r="B2004" s="323" t="s">
        <v>2035</v>
      </c>
      <c r="C2004" s="310">
        <v>3</v>
      </c>
      <c r="D2004" s="311">
        <v>1443.6666666666599</v>
      </c>
      <c r="E2004" s="312">
        <v>0.932601205857019</v>
      </c>
      <c r="F2004" s="311">
        <v>1951</v>
      </c>
    </row>
    <row r="2005" spans="2:6" x14ac:dyDescent="0.2">
      <c r="B2005" s="324" t="s">
        <v>2036</v>
      </c>
      <c r="C2005" s="313">
        <v>4</v>
      </c>
      <c r="D2005" s="314">
        <v>1352.75</v>
      </c>
      <c r="E2005" s="315">
        <v>0.89011350551077395</v>
      </c>
      <c r="F2005" s="314">
        <v>1777</v>
      </c>
    </row>
    <row r="2006" spans="2:6" x14ac:dyDescent="0.2">
      <c r="B2006" s="324" t="s">
        <v>2037</v>
      </c>
      <c r="C2006" s="313">
        <v>0</v>
      </c>
      <c r="D2006" s="314">
        <v>0</v>
      </c>
      <c r="E2006" s="315">
        <v>0</v>
      </c>
      <c r="F2006" s="314">
        <v>0</v>
      </c>
    </row>
    <row r="2007" spans="2:6" x14ac:dyDescent="0.2">
      <c r="B2007" s="324" t="s">
        <v>2038</v>
      </c>
      <c r="C2007" s="313">
        <v>20</v>
      </c>
      <c r="D2007" s="314">
        <v>-47.35</v>
      </c>
      <c r="E2007" s="315">
        <v>-5.7034449530233698E-2</v>
      </c>
      <c r="F2007" s="314">
        <v>-24</v>
      </c>
    </row>
    <row r="2008" spans="2:6" x14ac:dyDescent="0.2">
      <c r="B2008" s="324" t="s">
        <v>2039</v>
      </c>
      <c r="C2008" s="313">
        <v>19</v>
      </c>
      <c r="D2008" s="314">
        <v>14.105263157894701</v>
      </c>
      <c r="E2008" s="315">
        <v>2.6062433142079101E-2</v>
      </c>
      <c r="F2008" s="314">
        <v>28</v>
      </c>
    </row>
    <row r="2009" spans="2:6" x14ac:dyDescent="0.2">
      <c r="B2009" s="324" t="s">
        <v>2040</v>
      </c>
      <c r="C2009" s="313">
        <v>490</v>
      </c>
      <c r="D2009" s="314">
        <v>7.0816326530612201</v>
      </c>
      <c r="E2009" s="315">
        <v>1.26792265306421E-2</v>
      </c>
      <c r="F2009" s="314">
        <v>25</v>
      </c>
    </row>
    <row r="2010" spans="2:6" x14ac:dyDescent="0.2">
      <c r="B2010" s="324" t="s">
        <v>2041</v>
      </c>
      <c r="C2010" s="313">
        <v>259</v>
      </c>
      <c r="D2010" s="314">
        <v>25.297297297297298</v>
      </c>
      <c r="E2010" s="315">
        <v>3.8741492777360602E-2</v>
      </c>
      <c r="F2010" s="314">
        <v>57</v>
      </c>
    </row>
    <row r="2011" spans="2:6" x14ac:dyDescent="0.2">
      <c r="B2011" s="324" t="s">
        <v>2042</v>
      </c>
      <c r="C2011" s="313">
        <v>26</v>
      </c>
      <c r="D2011" s="314">
        <v>825.80769230769204</v>
      </c>
      <c r="E2011" s="315">
        <v>0.585918952108063</v>
      </c>
      <c r="F2011" s="314">
        <v>1527</v>
      </c>
    </row>
    <row r="2012" spans="2:6" x14ac:dyDescent="0.2">
      <c r="B2012" s="324" t="s">
        <v>2043</v>
      </c>
      <c r="C2012" s="313">
        <v>13</v>
      </c>
      <c r="D2012" s="314">
        <v>1326.5384615384601</v>
      </c>
      <c r="E2012" s="315">
        <v>0.93555037161612298</v>
      </c>
      <c r="F2012" s="314">
        <v>3249</v>
      </c>
    </row>
    <row r="2013" spans="2:6" x14ac:dyDescent="0.2">
      <c r="B2013" s="324" t="s">
        <v>2044</v>
      </c>
      <c r="C2013" s="313">
        <v>81</v>
      </c>
      <c r="D2013" s="314">
        <v>1529.0246913580199</v>
      </c>
      <c r="E2013" s="315">
        <v>0.96078537849285495</v>
      </c>
      <c r="F2013" s="314">
        <v>3984</v>
      </c>
    </row>
    <row r="2014" spans="2:6" x14ac:dyDescent="0.2">
      <c r="B2014" s="324" t="s">
        <v>2045</v>
      </c>
      <c r="C2014" s="313">
        <v>1</v>
      </c>
      <c r="D2014" s="314">
        <v>659</v>
      </c>
      <c r="E2014" s="315">
        <v>0.54962468723936597</v>
      </c>
      <c r="F2014" s="314">
        <v>659</v>
      </c>
    </row>
    <row r="2015" spans="2:6" x14ac:dyDescent="0.2">
      <c r="B2015" s="324" t="s">
        <v>2046</v>
      </c>
      <c r="C2015" s="313">
        <v>52</v>
      </c>
      <c r="D2015" s="314">
        <v>839.30769230769204</v>
      </c>
      <c r="E2015" s="315">
        <v>0.56510254816656302</v>
      </c>
      <c r="F2015" s="314">
        <v>1697</v>
      </c>
    </row>
    <row r="2016" spans="2:6" x14ac:dyDescent="0.2">
      <c r="B2016" s="324" t="s">
        <v>2047</v>
      </c>
      <c r="C2016" s="313">
        <v>0</v>
      </c>
      <c r="D2016" s="314">
        <v>0</v>
      </c>
      <c r="E2016" s="315">
        <v>0</v>
      </c>
      <c r="F2016" s="314">
        <v>0</v>
      </c>
    </row>
    <row r="2017" spans="2:6" x14ac:dyDescent="0.2">
      <c r="B2017" s="324" t="s">
        <v>2048</v>
      </c>
      <c r="C2017" s="313">
        <v>6</v>
      </c>
      <c r="D2017" s="314">
        <v>1436.6666666666599</v>
      </c>
      <c r="E2017" s="315">
        <v>0.71983298538622098</v>
      </c>
      <c r="F2017" s="314">
        <v>3069</v>
      </c>
    </row>
    <row r="2018" spans="2:6" x14ac:dyDescent="0.2">
      <c r="B2018" s="324" t="s">
        <v>2049</v>
      </c>
      <c r="C2018" s="313">
        <v>72</v>
      </c>
      <c r="D2018" s="314">
        <v>192</v>
      </c>
      <c r="E2018" s="315">
        <v>0.17375128830346101</v>
      </c>
      <c r="F2018" s="314">
        <v>778</v>
      </c>
    </row>
    <row r="2019" spans="2:6" x14ac:dyDescent="0.2">
      <c r="B2019" s="324" t="s">
        <v>2050</v>
      </c>
      <c r="C2019" s="313">
        <v>6</v>
      </c>
      <c r="D2019" s="314">
        <v>10.5</v>
      </c>
      <c r="E2019" s="315">
        <v>2.6957637997432501E-2</v>
      </c>
      <c r="F2019" s="314">
        <v>19</v>
      </c>
    </row>
    <row r="2020" spans="2:6" x14ac:dyDescent="0.2">
      <c r="B2020" s="324" t="s">
        <v>2051</v>
      </c>
      <c r="C2020" s="313">
        <v>0</v>
      </c>
      <c r="D2020" s="314">
        <v>0</v>
      </c>
      <c r="E2020" s="315">
        <v>0</v>
      </c>
      <c r="F2020" s="314">
        <v>0</v>
      </c>
    </row>
    <row r="2021" spans="2:6" x14ac:dyDescent="0.2">
      <c r="B2021" s="324" t="s">
        <v>2052</v>
      </c>
      <c r="C2021" s="313">
        <v>16</v>
      </c>
      <c r="D2021" s="314">
        <v>817.375</v>
      </c>
      <c r="E2021" s="315">
        <v>0.71987669951010003</v>
      </c>
      <c r="F2021" s="314">
        <v>1847</v>
      </c>
    </row>
    <row r="2022" spans="2:6" x14ac:dyDescent="0.2">
      <c r="B2022" s="324" t="s">
        <v>2053</v>
      </c>
      <c r="C2022" s="313">
        <v>1</v>
      </c>
      <c r="D2022" s="314">
        <v>801</v>
      </c>
      <c r="E2022" s="315">
        <v>0.70759717314487602</v>
      </c>
      <c r="F2022" s="314">
        <v>801</v>
      </c>
    </row>
    <row r="2023" spans="2:6" x14ac:dyDescent="0.2">
      <c r="B2023" s="324" t="s">
        <v>2054</v>
      </c>
      <c r="C2023" s="313">
        <v>25</v>
      </c>
      <c r="D2023" s="314">
        <v>11.04</v>
      </c>
      <c r="E2023" s="315">
        <v>1.7401172687724498E-2</v>
      </c>
      <c r="F2023" s="314">
        <v>20</v>
      </c>
    </row>
    <row r="2024" spans="2:6" x14ac:dyDescent="0.2">
      <c r="B2024" s="324" t="s">
        <v>2055</v>
      </c>
      <c r="C2024" s="313">
        <v>0</v>
      </c>
      <c r="D2024" s="314">
        <v>0</v>
      </c>
      <c r="E2024" s="315">
        <v>0</v>
      </c>
      <c r="F2024" s="314">
        <v>0</v>
      </c>
    </row>
    <row r="2025" spans="2:6" x14ac:dyDescent="0.2">
      <c r="B2025" s="324" t="s">
        <v>2056</v>
      </c>
      <c r="C2025" s="313">
        <v>251</v>
      </c>
      <c r="D2025" s="314">
        <v>13.3665338645418</v>
      </c>
      <c r="E2025" s="315">
        <v>2.669690459139E-2</v>
      </c>
      <c r="F2025" s="314">
        <v>58</v>
      </c>
    </row>
    <row r="2026" spans="2:6" x14ac:dyDescent="0.2">
      <c r="B2026" s="324" t="s">
        <v>2057</v>
      </c>
      <c r="C2026" s="313">
        <v>3</v>
      </c>
      <c r="D2026" s="314">
        <v>22.6666666666666</v>
      </c>
      <c r="E2026" s="315">
        <v>4.3645699614890801E-2</v>
      </c>
      <c r="F2026" s="314">
        <v>40</v>
      </c>
    </row>
    <row r="2027" spans="2:6" x14ac:dyDescent="0.2">
      <c r="B2027" s="324" t="s">
        <v>2058</v>
      </c>
      <c r="C2027" s="313">
        <v>51</v>
      </c>
      <c r="D2027" s="314">
        <v>-32.176470588235297</v>
      </c>
      <c r="E2027" s="315">
        <v>-3.8817267888823198E-2</v>
      </c>
      <c r="F2027" s="314">
        <v>-2</v>
      </c>
    </row>
    <row r="2028" spans="2:6" x14ac:dyDescent="0.2">
      <c r="B2028" s="324" t="s">
        <v>2059</v>
      </c>
      <c r="C2028" s="313">
        <v>4</v>
      </c>
      <c r="D2028" s="314">
        <v>1033</v>
      </c>
      <c r="E2028" s="315">
        <v>0.72656936873571298</v>
      </c>
      <c r="F2028" s="314">
        <v>1420</v>
      </c>
    </row>
    <row r="2029" spans="2:6" x14ac:dyDescent="0.2">
      <c r="B2029" s="324" t="s">
        <v>2060</v>
      </c>
      <c r="C2029" s="313">
        <v>5</v>
      </c>
      <c r="D2029" s="314">
        <v>8.6</v>
      </c>
      <c r="E2029" s="315">
        <v>9.8623853211008399E-3</v>
      </c>
      <c r="F2029" s="314">
        <v>12</v>
      </c>
    </row>
    <row r="2030" spans="2:6" x14ac:dyDescent="0.2">
      <c r="B2030" s="324" t="s">
        <v>2061</v>
      </c>
      <c r="C2030" s="313">
        <v>277</v>
      </c>
      <c r="D2030" s="314">
        <v>17.873646209386202</v>
      </c>
      <c r="E2030" s="315">
        <v>3.2481761402403699E-2</v>
      </c>
      <c r="F2030" s="314">
        <v>55</v>
      </c>
    </row>
    <row r="2031" spans="2:6" x14ac:dyDescent="0.2">
      <c r="B2031" s="324" t="s">
        <v>2062</v>
      </c>
      <c r="C2031" s="313">
        <v>0</v>
      </c>
      <c r="D2031" s="314">
        <v>0</v>
      </c>
      <c r="E2031" s="315">
        <v>0</v>
      </c>
      <c r="F2031" s="314">
        <v>0</v>
      </c>
    </row>
    <row r="2032" spans="2:6" x14ac:dyDescent="0.2">
      <c r="B2032" s="324" t="s">
        <v>2063</v>
      </c>
      <c r="C2032" s="313">
        <v>25</v>
      </c>
      <c r="D2032" s="314">
        <v>753.2</v>
      </c>
      <c r="E2032" s="315">
        <v>0.50359712230215803</v>
      </c>
      <c r="F2032" s="314">
        <v>2670</v>
      </c>
    </row>
    <row r="2033" spans="2:6" x14ac:dyDescent="0.2">
      <c r="B2033" s="324" t="s">
        <v>2064</v>
      </c>
      <c r="C2033" s="313">
        <v>7</v>
      </c>
      <c r="D2033" s="314">
        <v>1203.1428571428501</v>
      </c>
      <c r="E2033" s="315">
        <v>0.87619642114024099</v>
      </c>
      <c r="F2033" s="314">
        <v>1823</v>
      </c>
    </row>
    <row r="2034" spans="2:6" x14ac:dyDescent="0.2">
      <c r="B2034" s="324" t="s">
        <v>2065</v>
      </c>
      <c r="C2034" s="313">
        <v>3</v>
      </c>
      <c r="D2034" s="314">
        <v>24.3333333333333</v>
      </c>
      <c r="E2034" s="315">
        <v>5.9983566146261297E-2</v>
      </c>
      <c r="F2034" s="314">
        <v>34</v>
      </c>
    </row>
    <row r="2035" spans="2:6" x14ac:dyDescent="0.2">
      <c r="B2035" s="324" t="s">
        <v>2066</v>
      </c>
      <c r="C2035" s="313">
        <v>7</v>
      </c>
      <c r="D2035" s="314">
        <v>16.428571428571399</v>
      </c>
      <c r="E2035" s="315">
        <v>3.9115646258503299E-2</v>
      </c>
      <c r="F2035" s="314">
        <v>23</v>
      </c>
    </row>
    <row r="2036" spans="2:6" x14ac:dyDescent="0.2">
      <c r="B2036" s="324" t="s">
        <v>2067</v>
      </c>
      <c r="C2036" s="313">
        <v>0</v>
      </c>
      <c r="D2036" s="314">
        <v>0</v>
      </c>
      <c r="E2036" s="315">
        <v>0</v>
      </c>
      <c r="F2036" s="314">
        <v>0</v>
      </c>
    </row>
    <row r="2037" spans="2:6" x14ac:dyDescent="0.2">
      <c r="B2037" s="324" t="s">
        <v>2068</v>
      </c>
      <c r="C2037" s="313">
        <v>58</v>
      </c>
      <c r="D2037" s="314">
        <v>14.103448275862</v>
      </c>
      <c r="E2037" s="315">
        <v>3.0068002205476799E-2</v>
      </c>
      <c r="F2037" s="314">
        <v>30</v>
      </c>
    </row>
    <row r="2038" spans="2:6" x14ac:dyDescent="0.2">
      <c r="B2038" s="324" t="s">
        <v>2069</v>
      </c>
      <c r="C2038" s="313">
        <v>33</v>
      </c>
      <c r="D2038" s="314">
        <v>13.3333333333333</v>
      </c>
      <c r="E2038" s="315">
        <v>2.32349368960236E-2</v>
      </c>
      <c r="F2038" s="314">
        <v>48</v>
      </c>
    </row>
    <row r="2039" spans="2:6" x14ac:dyDescent="0.2">
      <c r="B2039" s="324" t="s">
        <v>2070</v>
      </c>
      <c r="C2039" s="313">
        <v>1</v>
      </c>
      <c r="D2039" s="314">
        <v>18</v>
      </c>
      <c r="E2039" s="315">
        <v>4.8517520215633297E-2</v>
      </c>
      <c r="F2039" s="314">
        <v>18</v>
      </c>
    </row>
    <row r="2040" spans="2:6" x14ac:dyDescent="0.2">
      <c r="B2040" s="324" t="s">
        <v>2071</v>
      </c>
      <c r="C2040" s="313">
        <v>3</v>
      </c>
      <c r="D2040" s="314">
        <v>1023</v>
      </c>
      <c r="E2040" s="315">
        <v>0.94083384426731997</v>
      </c>
      <c r="F2040" s="314">
        <v>1459</v>
      </c>
    </row>
    <row r="2041" spans="2:6" x14ac:dyDescent="0.2">
      <c r="B2041" s="324" t="s">
        <v>2072</v>
      </c>
      <c r="C2041" s="313">
        <v>8</v>
      </c>
      <c r="D2041" s="314">
        <v>2.75</v>
      </c>
      <c r="E2041" s="315">
        <v>8.2366154998127997E-3</v>
      </c>
      <c r="F2041" s="314">
        <v>5</v>
      </c>
    </row>
    <row r="2042" spans="2:6" x14ac:dyDescent="0.2">
      <c r="B2042" s="324" t="s">
        <v>2073</v>
      </c>
      <c r="C2042" s="313">
        <v>66</v>
      </c>
      <c r="D2042" s="314">
        <v>3.2878787878787801</v>
      </c>
      <c r="E2042" s="315">
        <v>6.20141746684965E-3</v>
      </c>
      <c r="F2042" s="314">
        <v>7</v>
      </c>
    </row>
    <row r="2043" spans="2:6" x14ac:dyDescent="0.2">
      <c r="B2043" s="324" t="s">
        <v>2074</v>
      </c>
      <c r="C2043" s="313">
        <v>20</v>
      </c>
      <c r="D2043" s="314">
        <v>1447.15</v>
      </c>
      <c r="E2043" s="315">
        <v>0.94752177044457497</v>
      </c>
      <c r="F2043" s="314">
        <v>2902</v>
      </c>
    </row>
    <row r="2044" spans="2:6" x14ac:dyDescent="0.2">
      <c r="B2044" s="324" t="s">
        <v>2075</v>
      </c>
      <c r="C2044" s="313">
        <v>71</v>
      </c>
      <c r="D2044" s="314">
        <v>30.549295774647799</v>
      </c>
      <c r="E2044" s="315">
        <v>5.5203481713369501E-2</v>
      </c>
      <c r="F2044" s="314">
        <v>79</v>
      </c>
    </row>
    <row r="2045" spans="2:6" x14ac:dyDescent="0.2">
      <c r="B2045" s="324" t="s">
        <v>2076</v>
      </c>
      <c r="C2045" s="313">
        <v>6</v>
      </c>
      <c r="D2045" s="314">
        <v>-9.6666666666666607</v>
      </c>
      <c r="E2045" s="315">
        <v>-1.7412188531972302E-2</v>
      </c>
      <c r="F2045" s="314">
        <v>-6</v>
      </c>
    </row>
    <row r="2046" spans="2:6" x14ac:dyDescent="0.2">
      <c r="B2046" s="324" t="s">
        <v>2077</v>
      </c>
      <c r="C2046" s="313">
        <v>51</v>
      </c>
      <c r="D2046" s="314">
        <v>33.156862745098003</v>
      </c>
      <c r="E2046" s="315">
        <v>7.1314102564102602E-2</v>
      </c>
      <c r="F2046" s="314">
        <v>52</v>
      </c>
    </row>
    <row r="2047" spans="2:6" x14ac:dyDescent="0.2">
      <c r="B2047" s="324" t="s">
        <v>2078</v>
      </c>
      <c r="C2047" s="313">
        <v>0</v>
      </c>
      <c r="D2047" s="314">
        <v>0</v>
      </c>
      <c r="E2047" s="315">
        <v>0</v>
      </c>
      <c r="F2047" s="314">
        <v>0</v>
      </c>
    </row>
    <row r="2048" spans="2:6" x14ac:dyDescent="0.2">
      <c r="B2048" s="324" t="s">
        <v>2079</v>
      </c>
      <c r="C2048" s="313">
        <v>56</v>
      </c>
      <c r="D2048" s="314">
        <v>2.8928571428571401</v>
      </c>
      <c r="E2048" s="315">
        <v>6.4851881505203404E-3</v>
      </c>
      <c r="F2048" s="314">
        <v>15</v>
      </c>
    </row>
    <row r="2049" spans="2:7" x14ac:dyDescent="0.2">
      <c r="B2049" s="324" t="s">
        <v>2080</v>
      </c>
      <c r="C2049" s="313">
        <v>60</v>
      </c>
      <c r="D2049" s="314">
        <v>760.38333333333298</v>
      </c>
      <c r="E2049" s="315">
        <v>0.70270311898344195</v>
      </c>
      <c r="F2049" s="314">
        <v>1842</v>
      </c>
    </row>
    <row r="2050" spans="2:7" x14ac:dyDescent="0.2">
      <c r="B2050" s="324" t="s">
        <v>2081</v>
      </c>
      <c r="C2050" s="313">
        <v>29</v>
      </c>
      <c r="D2050" s="314">
        <v>13.6551724137931</v>
      </c>
      <c r="E2050" s="315">
        <v>3.1860970311368503E-2</v>
      </c>
      <c r="F2050" s="314">
        <v>28</v>
      </c>
    </row>
    <row r="2051" spans="2:7" x14ac:dyDescent="0.2">
      <c r="B2051" s="325" t="s">
        <v>2082</v>
      </c>
      <c r="C2051" s="316">
        <v>11</v>
      </c>
      <c r="D2051" s="317">
        <v>668.81818181818096</v>
      </c>
      <c r="E2051" s="318">
        <v>0.60596326496993602</v>
      </c>
      <c r="F2051" s="317">
        <v>1790</v>
      </c>
    </row>
    <row r="2053" spans="2:7" x14ac:dyDescent="0.2">
      <c r="G2053" s="13" t="s">
        <v>294</v>
      </c>
    </row>
    <row r="2054" spans="2:7" x14ac:dyDescent="0.2">
      <c r="G2054" s="13" t="s">
        <v>322</v>
      </c>
    </row>
    <row r="2055" spans="2:7" x14ac:dyDescent="0.2">
      <c r="B2055" s="272" t="s">
        <v>0</v>
      </c>
      <c r="C2055" s="301"/>
      <c r="D2055" s="302"/>
      <c r="E2055" s="303"/>
      <c r="F2055" s="303"/>
    </row>
    <row r="2056" spans="2:7" x14ac:dyDescent="0.2">
      <c r="B2056" s="272" t="s">
        <v>2642</v>
      </c>
      <c r="C2056" s="301"/>
      <c r="D2056" s="302"/>
      <c r="E2056" s="303"/>
      <c r="F2056" s="303"/>
    </row>
    <row r="2057" spans="2:7" x14ac:dyDescent="0.2">
      <c r="B2057" s="320" t="s">
        <v>289</v>
      </c>
      <c r="C2057" s="301"/>
      <c r="D2057" s="302"/>
      <c r="E2057" s="303"/>
      <c r="F2057" s="303"/>
    </row>
    <row r="2058" spans="2:7" x14ac:dyDescent="0.2">
      <c r="B2058" s="272"/>
      <c r="C2058" s="84"/>
      <c r="D2058" s="84"/>
      <c r="E2058" s="84"/>
      <c r="F2058" s="84"/>
    </row>
    <row r="2059" spans="2:7" x14ac:dyDescent="0.2">
      <c r="B2059" s="321"/>
      <c r="C2059" s="191" t="s">
        <v>2661</v>
      </c>
      <c r="D2059" s="304"/>
      <c r="E2059" s="305"/>
      <c r="F2059" s="306"/>
    </row>
    <row r="2060" spans="2:7" ht="25.5" x14ac:dyDescent="0.2">
      <c r="B2060" s="322" t="s">
        <v>295</v>
      </c>
      <c r="C2060" s="307" t="s">
        <v>5089</v>
      </c>
      <c r="D2060" s="308" t="s">
        <v>5090</v>
      </c>
      <c r="E2060" s="309" t="s">
        <v>5091</v>
      </c>
      <c r="F2060" s="308" t="s">
        <v>5092</v>
      </c>
    </row>
    <row r="2061" spans="2:7" x14ac:dyDescent="0.2">
      <c r="B2061" s="323" t="s">
        <v>2083</v>
      </c>
      <c r="C2061" s="310">
        <v>114</v>
      </c>
      <c r="D2061" s="311">
        <v>13.8947368421052</v>
      </c>
      <c r="E2061" s="312">
        <v>2.25666742648735E-2</v>
      </c>
      <c r="F2061" s="311">
        <v>31</v>
      </c>
    </row>
    <row r="2062" spans="2:7" x14ac:dyDescent="0.2">
      <c r="B2062" s="324" t="s">
        <v>2084</v>
      </c>
      <c r="C2062" s="313">
        <v>19</v>
      </c>
      <c r="D2062" s="314">
        <v>15.421052631578901</v>
      </c>
      <c r="E2062" s="315">
        <v>3.5254482011791703E-2</v>
      </c>
      <c r="F2062" s="314">
        <v>39</v>
      </c>
    </row>
    <row r="2063" spans="2:7" x14ac:dyDescent="0.2">
      <c r="B2063" s="324" t="s">
        <v>2085</v>
      </c>
      <c r="C2063" s="313">
        <v>94</v>
      </c>
      <c r="D2063" s="314">
        <v>11.202127659574399</v>
      </c>
      <c r="E2063" s="315">
        <v>2.6755088040246899E-2</v>
      </c>
      <c r="F2063" s="314">
        <v>46</v>
      </c>
    </row>
    <row r="2064" spans="2:7" x14ac:dyDescent="0.2">
      <c r="B2064" s="324" t="s">
        <v>2086</v>
      </c>
      <c r="C2064" s="313">
        <v>11</v>
      </c>
      <c r="D2064" s="314">
        <v>721.63636363636294</v>
      </c>
      <c r="E2064" s="315">
        <v>0.53232296137338997</v>
      </c>
      <c r="F2064" s="314">
        <v>1767</v>
      </c>
    </row>
    <row r="2065" spans="2:6" x14ac:dyDescent="0.2">
      <c r="B2065" s="324" t="s">
        <v>2087</v>
      </c>
      <c r="C2065" s="313">
        <v>425</v>
      </c>
      <c r="D2065" s="314">
        <v>12.145882352941101</v>
      </c>
      <c r="E2065" s="315">
        <v>1.9854838895790799E-2</v>
      </c>
      <c r="F2065" s="314">
        <v>40</v>
      </c>
    </row>
    <row r="2066" spans="2:6" x14ac:dyDescent="0.2">
      <c r="B2066" s="324" t="s">
        <v>2088</v>
      </c>
      <c r="C2066" s="313">
        <v>250</v>
      </c>
      <c r="D2066" s="314">
        <v>4.8639999999999999</v>
      </c>
      <c r="E2066" s="315">
        <v>7.8256224780708303E-3</v>
      </c>
      <c r="F2066" s="314">
        <v>17</v>
      </c>
    </row>
    <row r="2067" spans="2:6" x14ac:dyDescent="0.2">
      <c r="B2067" s="324" t="s">
        <v>2089</v>
      </c>
      <c r="C2067" s="313">
        <v>139</v>
      </c>
      <c r="D2067" s="314">
        <v>212.841726618705</v>
      </c>
      <c r="E2067" s="315">
        <v>0.13227430431361301</v>
      </c>
      <c r="F2067" s="314">
        <v>1080</v>
      </c>
    </row>
    <row r="2068" spans="2:6" x14ac:dyDescent="0.2">
      <c r="B2068" s="324" t="s">
        <v>2090</v>
      </c>
      <c r="C2068" s="313">
        <v>465</v>
      </c>
      <c r="D2068" s="314">
        <v>10.3333333333333</v>
      </c>
      <c r="E2068" s="315">
        <v>2.0456470928821701E-2</v>
      </c>
      <c r="F2068" s="314">
        <v>69</v>
      </c>
    </row>
    <row r="2069" spans="2:6" x14ac:dyDescent="0.2">
      <c r="B2069" s="324" t="s">
        <v>2091</v>
      </c>
      <c r="C2069" s="313">
        <v>320</v>
      </c>
      <c r="D2069" s="314">
        <v>16.021875000000001</v>
      </c>
      <c r="E2069" s="315">
        <v>3.7359274237621601E-2</v>
      </c>
      <c r="F2069" s="314">
        <v>62</v>
      </c>
    </row>
    <row r="2070" spans="2:6" x14ac:dyDescent="0.2">
      <c r="B2070" s="324" t="s">
        <v>2092</v>
      </c>
      <c r="C2070" s="313">
        <v>0</v>
      </c>
      <c r="D2070" s="314">
        <v>0</v>
      </c>
      <c r="E2070" s="315">
        <v>0</v>
      </c>
      <c r="F2070" s="314">
        <v>0</v>
      </c>
    </row>
    <row r="2071" spans="2:6" x14ac:dyDescent="0.2">
      <c r="B2071" s="324" t="s">
        <v>2093</v>
      </c>
      <c r="C2071" s="313">
        <v>5</v>
      </c>
      <c r="D2071" s="314">
        <v>191.8</v>
      </c>
      <c r="E2071" s="315">
        <v>0.119160039761431</v>
      </c>
      <c r="F2071" s="314">
        <v>271</v>
      </c>
    </row>
    <row r="2072" spans="2:6" x14ac:dyDescent="0.2">
      <c r="B2072" s="324" t="s">
        <v>2094</v>
      </c>
      <c r="C2072" s="313">
        <v>11</v>
      </c>
      <c r="D2072" s="314">
        <v>1291</v>
      </c>
      <c r="E2072" s="315">
        <v>0.70308941479354303</v>
      </c>
      <c r="F2072" s="314">
        <v>2384</v>
      </c>
    </row>
    <row r="2073" spans="2:6" x14ac:dyDescent="0.2">
      <c r="B2073" s="324" t="s">
        <v>2095</v>
      </c>
      <c r="C2073" s="313">
        <v>0</v>
      </c>
      <c r="D2073" s="314">
        <v>0</v>
      </c>
      <c r="E2073" s="315">
        <v>0</v>
      </c>
      <c r="F2073" s="314">
        <v>0</v>
      </c>
    </row>
    <row r="2074" spans="2:6" x14ac:dyDescent="0.2">
      <c r="B2074" s="324" t="s">
        <v>2096</v>
      </c>
      <c r="C2074" s="313">
        <v>398</v>
      </c>
      <c r="D2074" s="314">
        <v>-2.81658291457286</v>
      </c>
      <c r="E2074" s="315">
        <v>-5.08539932406382E-3</v>
      </c>
      <c r="F2074" s="314">
        <v>0</v>
      </c>
    </row>
    <row r="2075" spans="2:6" x14ac:dyDescent="0.2">
      <c r="B2075" s="324" t="s">
        <v>2097</v>
      </c>
      <c r="C2075" s="313">
        <v>622</v>
      </c>
      <c r="D2075" s="314">
        <v>8.42604501607717</v>
      </c>
      <c r="E2075" s="315">
        <v>1.6189367097991701E-2</v>
      </c>
      <c r="F2075" s="314">
        <v>22</v>
      </c>
    </row>
    <row r="2076" spans="2:6" x14ac:dyDescent="0.2">
      <c r="B2076" s="324" t="s">
        <v>2098</v>
      </c>
      <c r="C2076" s="313">
        <v>389</v>
      </c>
      <c r="D2076" s="314">
        <v>10.259640102827699</v>
      </c>
      <c r="E2076" s="315">
        <v>2.4055790628428199E-2</v>
      </c>
      <c r="F2076" s="314">
        <v>36</v>
      </c>
    </row>
    <row r="2077" spans="2:6" x14ac:dyDescent="0.2">
      <c r="B2077" s="324" t="s">
        <v>2099</v>
      </c>
      <c r="C2077" s="313">
        <v>379</v>
      </c>
      <c r="D2077" s="314">
        <v>2.8707124010554002</v>
      </c>
      <c r="E2077" s="315">
        <v>6.01543667204818E-3</v>
      </c>
      <c r="F2077" s="314">
        <v>13</v>
      </c>
    </row>
    <row r="2078" spans="2:6" x14ac:dyDescent="0.2">
      <c r="B2078" s="324" t="s">
        <v>2100</v>
      </c>
      <c r="C2078" s="313">
        <v>541</v>
      </c>
      <c r="D2078" s="314">
        <v>17.428835489833599</v>
      </c>
      <c r="E2078" s="315">
        <v>3.0137310303386601E-2</v>
      </c>
      <c r="F2078" s="314">
        <v>39</v>
      </c>
    </row>
    <row r="2079" spans="2:6" x14ac:dyDescent="0.2">
      <c r="B2079" s="324" t="s">
        <v>2101</v>
      </c>
      <c r="C2079" s="313">
        <v>216</v>
      </c>
      <c r="D2079" s="314">
        <v>1.2268518518518501</v>
      </c>
      <c r="E2079" s="315">
        <v>2.0424521757895701E-3</v>
      </c>
      <c r="F2079" s="314">
        <v>4</v>
      </c>
    </row>
    <row r="2080" spans="2:6" x14ac:dyDescent="0.2">
      <c r="B2080" s="324" t="s">
        <v>2102</v>
      </c>
      <c r="C2080" s="313">
        <v>75</v>
      </c>
      <c r="D2080" s="314">
        <v>6.9066666666666601</v>
      </c>
      <c r="E2080" s="315">
        <v>1.24480330665897E-2</v>
      </c>
      <c r="F2080" s="314">
        <v>16</v>
      </c>
    </row>
    <row r="2081" spans="2:6" x14ac:dyDescent="0.2">
      <c r="B2081" s="324" t="s">
        <v>2103</v>
      </c>
      <c r="C2081" s="313">
        <v>206</v>
      </c>
      <c r="D2081" s="314">
        <v>7.7524271844660104</v>
      </c>
      <c r="E2081" s="315">
        <v>1.5763031397747401E-2</v>
      </c>
      <c r="F2081" s="314">
        <v>21</v>
      </c>
    </row>
    <row r="2082" spans="2:6" x14ac:dyDescent="0.2">
      <c r="B2082" s="324" t="s">
        <v>2104</v>
      </c>
      <c r="C2082" s="313">
        <v>88</v>
      </c>
      <c r="D2082" s="314">
        <v>30.613636363636299</v>
      </c>
      <c r="E2082" s="315">
        <v>5.5932731236374801E-2</v>
      </c>
      <c r="F2082" s="314">
        <v>76</v>
      </c>
    </row>
    <row r="2083" spans="2:6" x14ac:dyDescent="0.2">
      <c r="B2083" s="324" t="s">
        <v>2105</v>
      </c>
      <c r="C2083" s="313">
        <v>249</v>
      </c>
      <c r="D2083" s="314">
        <v>-17.903614457831299</v>
      </c>
      <c r="E2083" s="315">
        <v>-2.77016572525772E-2</v>
      </c>
      <c r="F2083" s="314">
        <v>0</v>
      </c>
    </row>
    <row r="2084" spans="2:6" x14ac:dyDescent="0.2">
      <c r="B2084" s="324" t="s">
        <v>2106</v>
      </c>
      <c r="C2084" s="313">
        <v>185</v>
      </c>
      <c r="D2084" s="314">
        <v>63.545945945945903</v>
      </c>
      <c r="E2084" s="315">
        <v>0.100324287421061</v>
      </c>
      <c r="F2084" s="314">
        <v>158</v>
      </c>
    </row>
    <row r="2085" spans="2:6" x14ac:dyDescent="0.2">
      <c r="B2085" s="324" t="s">
        <v>2107</v>
      </c>
      <c r="C2085" s="313">
        <v>1</v>
      </c>
      <c r="D2085" s="314">
        <v>231</v>
      </c>
      <c r="E2085" s="315">
        <v>0.23427991886409699</v>
      </c>
      <c r="F2085" s="314">
        <v>231</v>
      </c>
    </row>
    <row r="2086" spans="2:6" x14ac:dyDescent="0.2">
      <c r="B2086" s="324" t="s">
        <v>2108</v>
      </c>
      <c r="C2086" s="313">
        <v>68</v>
      </c>
      <c r="D2086" s="314">
        <v>2.0588235294117601</v>
      </c>
      <c r="E2086" s="315">
        <v>4.61026772483297E-3</v>
      </c>
      <c r="F2086" s="314">
        <v>14</v>
      </c>
    </row>
    <row r="2087" spans="2:6" x14ac:dyDescent="0.2">
      <c r="B2087" s="324" t="s">
        <v>2109</v>
      </c>
      <c r="C2087" s="313">
        <v>197</v>
      </c>
      <c r="D2087" s="314">
        <v>-13.5431472081218</v>
      </c>
      <c r="E2087" s="315">
        <v>-2.0796146321311298E-2</v>
      </c>
      <c r="F2087" s="314">
        <v>11</v>
      </c>
    </row>
    <row r="2088" spans="2:6" x14ac:dyDescent="0.2">
      <c r="B2088" s="324" t="s">
        <v>2110</v>
      </c>
      <c r="C2088" s="313">
        <v>128</v>
      </c>
      <c r="D2088" s="314">
        <v>1.6484375</v>
      </c>
      <c r="E2088" s="315">
        <v>3.2553690446803698E-3</v>
      </c>
      <c r="F2088" s="314">
        <v>7</v>
      </c>
    </row>
    <row r="2089" spans="2:6" x14ac:dyDescent="0.2">
      <c r="B2089" s="324" t="s">
        <v>2111</v>
      </c>
      <c r="C2089" s="313">
        <v>106</v>
      </c>
      <c r="D2089" s="314">
        <v>-15.0283018867924</v>
      </c>
      <c r="E2089" s="315">
        <v>-3.0040733197555899E-2</v>
      </c>
      <c r="F2089" s="314">
        <v>0</v>
      </c>
    </row>
    <row r="2090" spans="2:6" x14ac:dyDescent="0.2">
      <c r="B2090" s="324" t="s">
        <v>2112</v>
      </c>
      <c r="C2090" s="313">
        <v>6</v>
      </c>
      <c r="D2090" s="314">
        <v>-52.6666666666666</v>
      </c>
      <c r="E2090" s="315">
        <v>-7.9979751961528706E-2</v>
      </c>
      <c r="F2090" s="314">
        <v>-9</v>
      </c>
    </row>
    <row r="2091" spans="2:6" x14ac:dyDescent="0.2">
      <c r="B2091" s="324" t="s">
        <v>2113</v>
      </c>
      <c r="C2091" s="313">
        <v>319</v>
      </c>
      <c r="D2091" s="314">
        <v>685.73667711598705</v>
      </c>
      <c r="E2091" s="315">
        <v>0.49428661166810101</v>
      </c>
      <c r="F2091" s="314">
        <v>1972</v>
      </c>
    </row>
    <row r="2092" spans="2:6" x14ac:dyDescent="0.2">
      <c r="B2092" s="324" t="s">
        <v>2114</v>
      </c>
      <c r="C2092" s="313">
        <v>19</v>
      </c>
      <c r="D2092" s="314">
        <v>579.63157894736798</v>
      </c>
      <c r="E2092" s="315">
        <v>0.50557774411238099</v>
      </c>
      <c r="F2092" s="314">
        <v>1419</v>
      </c>
    </row>
    <row r="2093" spans="2:6" x14ac:dyDescent="0.2">
      <c r="B2093" s="324" t="s">
        <v>2115</v>
      </c>
      <c r="C2093" s="313">
        <v>0</v>
      </c>
      <c r="D2093" s="314">
        <v>0</v>
      </c>
      <c r="E2093" s="315">
        <v>0</v>
      </c>
      <c r="F2093" s="314">
        <v>0</v>
      </c>
    </row>
    <row r="2094" spans="2:6" x14ac:dyDescent="0.2">
      <c r="B2094" s="324" t="s">
        <v>2116</v>
      </c>
      <c r="C2094" s="313">
        <v>6</v>
      </c>
      <c r="D2094" s="314">
        <v>22</v>
      </c>
      <c r="E2094" s="315">
        <v>4.5423262216104598E-2</v>
      </c>
      <c r="F2094" s="314">
        <v>38</v>
      </c>
    </row>
    <row r="2095" spans="2:6" x14ac:dyDescent="0.2">
      <c r="B2095" s="324" t="s">
        <v>2117</v>
      </c>
      <c r="C2095" s="313">
        <v>6</v>
      </c>
      <c r="D2095" s="314">
        <v>681.66666666666595</v>
      </c>
      <c r="E2095" s="315">
        <v>0.338436077782374</v>
      </c>
      <c r="F2095" s="314">
        <v>1119</v>
      </c>
    </row>
    <row r="2096" spans="2:6" x14ac:dyDescent="0.2">
      <c r="B2096" s="324" t="s">
        <v>2118</v>
      </c>
      <c r="C2096" s="313">
        <v>405</v>
      </c>
      <c r="D2096" s="314">
        <v>-16.982716049382699</v>
      </c>
      <c r="E2096" s="315">
        <v>-2.5519252602756001E-2</v>
      </c>
      <c r="F2096" s="314">
        <v>0</v>
      </c>
    </row>
    <row r="2097" spans="2:7" x14ac:dyDescent="0.2">
      <c r="B2097" s="324" t="s">
        <v>2119</v>
      </c>
      <c r="C2097" s="313">
        <v>174</v>
      </c>
      <c r="D2097" s="314">
        <v>-9.79885057471264</v>
      </c>
      <c r="E2097" s="315">
        <v>-1.2313403193540601E-2</v>
      </c>
      <c r="F2097" s="314">
        <v>-4</v>
      </c>
    </row>
    <row r="2098" spans="2:7" x14ac:dyDescent="0.2">
      <c r="B2098" s="324" t="s">
        <v>2120</v>
      </c>
      <c r="C2098" s="313">
        <v>0</v>
      </c>
      <c r="D2098" s="314">
        <v>0</v>
      </c>
      <c r="E2098" s="315">
        <v>0</v>
      </c>
      <c r="F2098" s="314">
        <v>0</v>
      </c>
    </row>
    <row r="2099" spans="2:7" x14ac:dyDescent="0.2">
      <c r="B2099" s="324" t="s">
        <v>2121</v>
      </c>
      <c r="C2099" s="313">
        <v>48</v>
      </c>
      <c r="D2099" s="314">
        <v>1168.1041666666599</v>
      </c>
      <c r="E2099" s="315">
        <v>0.94557811656772695</v>
      </c>
      <c r="F2099" s="314">
        <v>2864</v>
      </c>
    </row>
    <row r="2100" spans="2:7" x14ac:dyDescent="0.2">
      <c r="B2100" s="324" t="s">
        <v>2122</v>
      </c>
      <c r="C2100" s="313">
        <v>317</v>
      </c>
      <c r="D2100" s="314">
        <v>21.7287066246056</v>
      </c>
      <c r="E2100" s="315">
        <v>4.6910435665007098E-2</v>
      </c>
      <c r="F2100" s="314">
        <v>54</v>
      </c>
    </row>
    <row r="2101" spans="2:7" x14ac:dyDescent="0.2">
      <c r="B2101" s="324" t="s">
        <v>2123</v>
      </c>
      <c r="C2101" s="313">
        <v>0</v>
      </c>
      <c r="D2101" s="314">
        <v>0</v>
      </c>
      <c r="E2101" s="315">
        <v>0</v>
      </c>
      <c r="F2101" s="314">
        <v>0</v>
      </c>
    </row>
    <row r="2102" spans="2:7" x14ac:dyDescent="0.2">
      <c r="B2102" s="324" t="s">
        <v>2124</v>
      </c>
      <c r="C2102" s="313">
        <v>301</v>
      </c>
      <c r="D2102" s="314">
        <v>18.667774086378699</v>
      </c>
      <c r="E2102" s="315">
        <v>3.2742847153429198E-2</v>
      </c>
      <c r="F2102" s="314">
        <v>49</v>
      </c>
    </row>
    <row r="2103" spans="2:7" x14ac:dyDescent="0.2">
      <c r="B2103" s="324" t="s">
        <v>2125</v>
      </c>
      <c r="C2103" s="313">
        <v>34</v>
      </c>
      <c r="D2103" s="314">
        <v>1037.85294117647</v>
      </c>
      <c r="E2103" s="315">
        <v>0.75147475349788095</v>
      </c>
      <c r="F2103" s="314">
        <v>2226</v>
      </c>
    </row>
    <row r="2104" spans="2:7" x14ac:dyDescent="0.2">
      <c r="B2104" s="324" t="s">
        <v>2126</v>
      </c>
      <c r="C2104" s="313">
        <v>1</v>
      </c>
      <c r="D2104" s="314">
        <v>343</v>
      </c>
      <c r="E2104" s="315">
        <v>0.39883720930232502</v>
      </c>
      <c r="F2104" s="314">
        <v>343</v>
      </c>
    </row>
    <row r="2105" spans="2:7" x14ac:dyDescent="0.2">
      <c r="B2105" s="324" t="s">
        <v>2127</v>
      </c>
      <c r="C2105" s="313">
        <v>44</v>
      </c>
      <c r="D2105" s="314">
        <v>-29.727272727272702</v>
      </c>
      <c r="E2105" s="315">
        <v>-4.8258559622195898E-2</v>
      </c>
      <c r="F2105" s="314">
        <v>0</v>
      </c>
    </row>
    <row r="2106" spans="2:7" x14ac:dyDescent="0.2">
      <c r="B2106" s="324" t="s">
        <v>2128</v>
      </c>
      <c r="C2106" s="313">
        <v>0</v>
      </c>
      <c r="D2106" s="314">
        <v>0</v>
      </c>
      <c r="E2106" s="315">
        <v>0</v>
      </c>
      <c r="F2106" s="314">
        <v>0</v>
      </c>
    </row>
    <row r="2107" spans="2:7" x14ac:dyDescent="0.2">
      <c r="B2107" s="324" t="s">
        <v>2129</v>
      </c>
      <c r="C2107" s="313">
        <v>85</v>
      </c>
      <c r="D2107" s="314">
        <v>24.529411764705799</v>
      </c>
      <c r="E2107" s="315">
        <v>5.8735703419910898E-2</v>
      </c>
      <c r="F2107" s="314">
        <v>55</v>
      </c>
    </row>
    <row r="2108" spans="2:7" x14ac:dyDescent="0.2">
      <c r="B2108" s="325" t="s">
        <v>2130</v>
      </c>
      <c r="C2108" s="316">
        <v>32</v>
      </c>
      <c r="D2108" s="317">
        <v>1247.09375</v>
      </c>
      <c r="E2108" s="318">
        <v>0.63055191265464705</v>
      </c>
      <c r="F2108" s="317">
        <v>2973</v>
      </c>
    </row>
    <row r="2110" spans="2:7" x14ac:dyDescent="0.2">
      <c r="G2110" s="13" t="s">
        <v>294</v>
      </c>
    </row>
    <row r="2111" spans="2:7" x14ac:dyDescent="0.2">
      <c r="G2111" s="13" t="s">
        <v>323</v>
      </c>
    </row>
    <row r="2112" spans="2:7" x14ac:dyDescent="0.2">
      <c r="B2112" s="272" t="s">
        <v>0</v>
      </c>
      <c r="C2112" s="301"/>
      <c r="D2112" s="302"/>
      <c r="E2112" s="303"/>
      <c r="F2112" s="303"/>
    </row>
    <row r="2113" spans="2:6" x14ac:dyDescent="0.2">
      <c r="B2113" s="272" t="s">
        <v>2642</v>
      </c>
      <c r="C2113" s="301"/>
      <c r="D2113" s="302"/>
      <c r="E2113" s="303"/>
      <c r="F2113" s="303"/>
    </row>
    <row r="2114" spans="2:6" x14ac:dyDescent="0.2">
      <c r="B2114" s="320" t="s">
        <v>289</v>
      </c>
      <c r="C2114" s="301"/>
      <c r="D2114" s="302"/>
      <c r="E2114" s="303"/>
      <c r="F2114" s="303"/>
    </row>
    <row r="2115" spans="2:6" x14ac:dyDescent="0.2">
      <c r="B2115" s="272"/>
      <c r="C2115" s="84"/>
      <c r="D2115" s="84"/>
      <c r="E2115" s="84"/>
      <c r="F2115" s="84"/>
    </row>
    <row r="2116" spans="2:6" x14ac:dyDescent="0.2">
      <c r="B2116" s="321"/>
      <c r="C2116" s="191" t="s">
        <v>2661</v>
      </c>
      <c r="D2116" s="304"/>
      <c r="E2116" s="305"/>
      <c r="F2116" s="306"/>
    </row>
    <row r="2117" spans="2:6" ht="25.5" x14ac:dyDescent="0.2">
      <c r="B2117" s="322" t="s">
        <v>295</v>
      </c>
      <c r="C2117" s="307" t="s">
        <v>5089</v>
      </c>
      <c r="D2117" s="308" t="s">
        <v>5090</v>
      </c>
      <c r="E2117" s="309" t="s">
        <v>5091</v>
      </c>
      <c r="F2117" s="308" t="s">
        <v>5092</v>
      </c>
    </row>
    <row r="2118" spans="2:6" x14ac:dyDescent="0.2">
      <c r="B2118" s="323" t="s">
        <v>2131</v>
      </c>
      <c r="C2118" s="310">
        <v>86</v>
      </c>
      <c r="D2118" s="311">
        <v>-15.453488372093</v>
      </c>
      <c r="E2118" s="312">
        <v>-1.90226726210923E-2</v>
      </c>
      <c r="F2118" s="311">
        <v>0</v>
      </c>
    </row>
    <row r="2119" spans="2:6" x14ac:dyDescent="0.2">
      <c r="B2119" s="324" t="s">
        <v>2132</v>
      </c>
      <c r="C2119" s="313">
        <v>0</v>
      </c>
      <c r="D2119" s="314">
        <v>0</v>
      </c>
      <c r="E2119" s="315">
        <v>0</v>
      </c>
      <c r="F2119" s="314">
        <v>0</v>
      </c>
    </row>
    <row r="2120" spans="2:6" x14ac:dyDescent="0.2">
      <c r="B2120" s="324" t="s">
        <v>2133</v>
      </c>
      <c r="C2120" s="313">
        <v>354</v>
      </c>
      <c r="D2120" s="314">
        <v>-21.875706214689199</v>
      </c>
      <c r="E2120" s="315">
        <v>-2.72446778943072E-2</v>
      </c>
      <c r="F2120" s="314">
        <v>38</v>
      </c>
    </row>
    <row r="2121" spans="2:6" x14ac:dyDescent="0.2">
      <c r="B2121" s="324" t="s">
        <v>2134</v>
      </c>
      <c r="C2121" s="313">
        <v>0</v>
      </c>
      <c r="D2121" s="314">
        <v>0</v>
      </c>
      <c r="E2121" s="315">
        <v>0</v>
      </c>
      <c r="F2121" s="314">
        <v>0</v>
      </c>
    </row>
    <row r="2122" spans="2:6" x14ac:dyDescent="0.2">
      <c r="B2122" s="324" t="s">
        <v>2135</v>
      </c>
      <c r="C2122" s="313">
        <v>375</v>
      </c>
      <c r="D2122" s="314">
        <v>17.0773333333333</v>
      </c>
      <c r="E2122" s="315">
        <v>1.5940459744365299E-2</v>
      </c>
      <c r="F2122" s="314">
        <v>53</v>
      </c>
    </row>
    <row r="2123" spans="2:6" x14ac:dyDescent="0.2">
      <c r="B2123" s="324" t="s">
        <v>2136</v>
      </c>
      <c r="C2123" s="313">
        <v>484</v>
      </c>
      <c r="D2123" s="314">
        <v>70.9876033057851</v>
      </c>
      <c r="E2123" s="315">
        <v>5.4462335422551501E-2</v>
      </c>
      <c r="F2123" s="314">
        <v>636</v>
      </c>
    </row>
    <row r="2124" spans="2:6" x14ac:dyDescent="0.2">
      <c r="B2124" s="324" t="s">
        <v>2137</v>
      </c>
      <c r="C2124" s="313">
        <v>218</v>
      </c>
      <c r="D2124" s="314">
        <v>58.880733944954102</v>
      </c>
      <c r="E2124" s="315">
        <v>5.8395356031517798E-2</v>
      </c>
      <c r="F2124" s="314">
        <v>154</v>
      </c>
    </row>
    <row r="2125" spans="2:6" x14ac:dyDescent="0.2">
      <c r="B2125" s="324" t="s">
        <v>2138</v>
      </c>
      <c r="C2125" s="313">
        <v>307</v>
      </c>
      <c r="D2125" s="314">
        <v>-18.586319218241002</v>
      </c>
      <c r="E2125" s="315">
        <v>-2.4036699566530598E-2</v>
      </c>
      <c r="F2125" s="314">
        <v>46</v>
      </c>
    </row>
    <row r="2126" spans="2:6" x14ac:dyDescent="0.2">
      <c r="B2126" s="324" t="s">
        <v>2139</v>
      </c>
      <c r="C2126" s="313">
        <v>329</v>
      </c>
      <c r="D2126" s="314">
        <v>63.139817629179298</v>
      </c>
      <c r="E2126" s="315">
        <v>4.8417509830108701E-2</v>
      </c>
      <c r="F2126" s="314">
        <v>212</v>
      </c>
    </row>
    <row r="2127" spans="2:6" x14ac:dyDescent="0.2">
      <c r="B2127" s="324" t="s">
        <v>2140</v>
      </c>
      <c r="C2127" s="313">
        <v>12</v>
      </c>
      <c r="D2127" s="314">
        <v>93.9166666666666</v>
      </c>
      <c r="E2127" s="315">
        <v>0.14354859253598201</v>
      </c>
      <c r="F2127" s="314">
        <v>151</v>
      </c>
    </row>
    <row r="2128" spans="2:6" x14ac:dyDescent="0.2">
      <c r="B2128" s="324" t="s">
        <v>2141</v>
      </c>
      <c r="C2128" s="313">
        <v>3</v>
      </c>
      <c r="D2128" s="314">
        <v>227</v>
      </c>
      <c r="E2128" s="315">
        <v>0.22844682992284401</v>
      </c>
      <c r="F2128" s="314">
        <v>286</v>
      </c>
    </row>
    <row r="2129" spans="2:6" x14ac:dyDescent="0.2">
      <c r="B2129" s="324" t="s">
        <v>2142</v>
      </c>
      <c r="C2129" s="313">
        <v>15</v>
      </c>
      <c r="D2129" s="314">
        <v>82</v>
      </c>
      <c r="E2129" s="315">
        <v>7.8438875071742797E-2</v>
      </c>
      <c r="F2129" s="314">
        <v>139</v>
      </c>
    </row>
    <row r="2130" spans="2:6" x14ac:dyDescent="0.2">
      <c r="B2130" s="324" t="s">
        <v>2143</v>
      </c>
      <c r="C2130" s="313">
        <v>3</v>
      </c>
      <c r="D2130" s="314">
        <v>18.3333333333333</v>
      </c>
      <c r="E2130" s="315">
        <v>3.4810126582278403E-2</v>
      </c>
      <c r="F2130" s="314">
        <v>20</v>
      </c>
    </row>
    <row r="2131" spans="2:6" x14ac:dyDescent="0.2">
      <c r="B2131" s="324" t="s">
        <v>2144</v>
      </c>
      <c r="C2131" s="313">
        <v>4</v>
      </c>
      <c r="D2131" s="314">
        <v>443.75</v>
      </c>
      <c r="E2131" s="315">
        <v>0.53869499241274599</v>
      </c>
      <c r="F2131" s="314">
        <v>715</v>
      </c>
    </row>
    <row r="2132" spans="2:6" x14ac:dyDescent="0.2">
      <c r="B2132" s="324" t="s">
        <v>2145</v>
      </c>
      <c r="C2132" s="313">
        <v>1</v>
      </c>
      <c r="D2132" s="314">
        <v>356</v>
      </c>
      <c r="E2132" s="315">
        <v>0.641441441441441</v>
      </c>
      <c r="F2132" s="314">
        <v>356</v>
      </c>
    </row>
    <row r="2133" spans="2:6" x14ac:dyDescent="0.2">
      <c r="B2133" s="324" t="s">
        <v>2146</v>
      </c>
      <c r="C2133" s="313">
        <v>6</v>
      </c>
      <c r="D2133" s="314">
        <v>240.833333333333</v>
      </c>
      <c r="E2133" s="315">
        <v>0.26724616238209697</v>
      </c>
      <c r="F2133" s="314">
        <v>475</v>
      </c>
    </row>
    <row r="2134" spans="2:6" x14ac:dyDescent="0.2">
      <c r="B2134" s="324" t="s">
        <v>2147</v>
      </c>
      <c r="C2134" s="313">
        <v>4</v>
      </c>
      <c r="D2134" s="314">
        <v>223.5</v>
      </c>
      <c r="E2134" s="315">
        <v>0.1238570241064</v>
      </c>
      <c r="F2134" s="314">
        <v>361</v>
      </c>
    </row>
    <row r="2135" spans="2:6" x14ac:dyDescent="0.2">
      <c r="B2135" s="324" t="s">
        <v>2148</v>
      </c>
      <c r="C2135" s="313">
        <v>19</v>
      </c>
      <c r="D2135" s="314">
        <v>841.05263157894694</v>
      </c>
      <c r="E2135" s="315">
        <v>0.924073324466547</v>
      </c>
      <c r="F2135" s="314">
        <v>1231</v>
      </c>
    </row>
    <row r="2136" spans="2:6" x14ac:dyDescent="0.2">
      <c r="B2136" s="324" t="s">
        <v>2149</v>
      </c>
      <c r="C2136" s="313">
        <v>159</v>
      </c>
      <c r="D2136" s="314">
        <v>192.40251572327</v>
      </c>
      <c r="E2136" s="315">
        <v>0.31973578319171397</v>
      </c>
      <c r="F2136" s="314">
        <v>389</v>
      </c>
    </row>
    <row r="2137" spans="2:6" x14ac:dyDescent="0.2">
      <c r="B2137" s="324" t="s">
        <v>2150</v>
      </c>
      <c r="C2137" s="313">
        <v>52</v>
      </c>
      <c r="D2137" s="314">
        <v>469.230769230769</v>
      </c>
      <c r="E2137" s="315">
        <v>0.45939788752282801</v>
      </c>
      <c r="F2137" s="314">
        <v>1084</v>
      </c>
    </row>
    <row r="2138" spans="2:6" x14ac:dyDescent="0.2">
      <c r="B2138" s="324" t="s">
        <v>2151</v>
      </c>
      <c r="C2138" s="313">
        <v>2</v>
      </c>
      <c r="D2138" s="314">
        <v>419.5</v>
      </c>
      <c r="E2138" s="315">
        <v>0.32966601178781901</v>
      </c>
      <c r="F2138" s="314">
        <v>618</v>
      </c>
    </row>
    <row r="2139" spans="2:6" x14ac:dyDescent="0.2">
      <c r="B2139" s="324" t="s">
        <v>2152</v>
      </c>
      <c r="C2139" s="313">
        <v>127</v>
      </c>
      <c r="D2139" s="314">
        <v>100.14173228346399</v>
      </c>
      <c r="E2139" s="315">
        <v>8.5690414909242701E-2</v>
      </c>
      <c r="F2139" s="314">
        <v>212</v>
      </c>
    </row>
    <row r="2140" spans="2:6" x14ac:dyDescent="0.2">
      <c r="B2140" s="324" t="s">
        <v>2153</v>
      </c>
      <c r="C2140" s="313">
        <v>6</v>
      </c>
      <c r="D2140" s="314">
        <v>817.33333333333303</v>
      </c>
      <c r="E2140" s="315">
        <v>0.83415546861711098</v>
      </c>
      <c r="F2140" s="314">
        <v>1321</v>
      </c>
    </row>
    <row r="2141" spans="2:6" x14ac:dyDescent="0.2">
      <c r="B2141" s="324" t="s">
        <v>2154</v>
      </c>
      <c r="C2141" s="313">
        <v>5</v>
      </c>
      <c r="D2141" s="314">
        <v>665.2</v>
      </c>
      <c r="E2141" s="315">
        <v>0.70213215115051697</v>
      </c>
      <c r="F2141" s="314">
        <v>818</v>
      </c>
    </row>
    <row r="2142" spans="2:6" x14ac:dyDescent="0.2">
      <c r="B2142" s="324" t="s">
        <v>2155</v>
      </c>
      <c r="C2142" s="313">
        <v>11</v>
      </c>
      <c r="D2142" s="314">
        <v>660.90909090908997</v>
      </c>
      <c r="E2142" s="315">
        <v>0.67697178508240996</v>
      </c>
      <c r="F2142" s="314">
        <v>1198</v>
      </c>
    </row>
    <row r="2143" spans="2:6" x14ac:dyDescent="0.2">
      <c r="B2143" s="324" t="s">
        <v>2156</v>
      </c>
      <c r="C2143" s="313">
        <v>0</v>
      </c>
      <c r="D2143" s="314">
        <v>0</v>
      </c>
      <c r="E2143" s="315">
        <v>0</v>
      </c>
      <c r="F2143" s="314">
        <v>0</v>
      </c>
    </row>
    <row r="2144" spans="2:6" x14ac:dyDescent="0.2">
      <c r="B2144" s="324" t="s">
        <v>2157</v>
      </c>
      <c r="C2144" s="313">
        <v>1</v>
      </c>
      <c r="D2144" s="314">
        <v>49</v>
      </c>
      <c r="E2144" s="315">
        <v>0.11951219512195101</v>
      </c>
      <c r="F2144" s="314">
        <v>49</v>
      </c>
    </row>
    <row r="2145" spans="2:6" x14ac:dyDescent="0.2">
      <c r="B2145" s="324" t="s">
        <v>2158</v>
      </c>
      <c r="C2145" s="313">
        <v>0</v>
      </c>
      <c r="D2145" s="314">
        <v>0</v>
      </c>
      <c r="E2145" s="315">
        <v>0</v>
      </c>
      <c r="F2145" s="314">
        <v>0</v>
      </c>
    </row>
    <row r="2146" spans="2:6" x14ac:dyDescent="0.2">
      <c r="B2146" s="324" t="s">
        <v>2159</v>
      </c>
      <c r="C2146" s="313">
        <v>9</v>
      </c>
      <c r="D2146" s="314">
        <v>127.666666666666</v>
      </c>
      <c r="E2146" s="315">
        <v>0.10482620198886899</v>
      </c>
      <c r="F2146" s="314">
        <v>275</v>
      </c>
    </row>
    <row r="2147" spans="2:6" x14ac:dyDescent="0.2">
      <c r="B2147" s="324" t="s">
        <v>2160</v>
      </c>
      <c r="C2147" s="313">
        <v>2</v>
      </c>
      <c r="D2147" s="314">
        <v>29</v>
      </c>
      <c r="E2147" s="315">
        <v>4.0361864996520502E-2</v>
      </c>
      <c r="F2147" s="314">
        <v>29</v>
      </c>
    </row>
    <row r="2148" spans="2:6" x14ac:dyDescent="0.2">
      <c r="B2148" s="324" t="s">
        <v>2161</v>
      </c>
      <c r="C2148" s="313">
        <v>1</v>
      </c>
      <c r="D2148" s="314">
        <v>146</v>
      </c>
      <c r="E2148" s="315">
        <v>0.11614956245027799</v>
      </c>
      <c r="F2148" s="314">
        <v>146</v>
      </c>
    </row>
    <row r="2149" spans="2:6" x14ac:dyDescent="0.2">
      <c r="B2149" s="324" t="s">
        <v>2162</v>
      </c>
      <c r="C2149" s="313">
        <v>83</v>
      </c>
      <c r="D2149" s="314">
        <v>-12.060240963855399</v>
      </c>
      <c r="E2149" s="315">
        <v>-1.54444324441084E-2</v>
      </c>
      <c r="F2149" s="314">
        <v>454</v>
      </c>
    </row>
    <row r="2150" spans="2:6" x14ac:dyDescent="0.2">
      <c r="B2150" s="324" t="s">
        <v>2163</v>
      </c>
      <c r="C2150" s="313">
        <v>318</v>
      </c>
      <c r="D2150" s="314">
        <v>5.7641509433962197</v>
      </c>
      <c r="E2150" s="315">
        <v>7.6613139174266298E-3</v>
      </c>
      <c r="F2150" s="314">
        <v>30</v>
      </c>
    </row>
    <row r="2151" spans="2:6" x14ac:dyDescent="0.2">
      <c r="B2151" s="324" t="s">
        <v>2164</v>
      </c>
      <c r="C2151" s="313">
        <v>12</v>
      </c>
      <c r="D2151" s="314">
        <v>-16.75</v>
      </c>
      <c r="E2151" s="315">
        <v>-2.0198974977389199E-2</v>
      </c>
      <c r="F2151" s="314">
        <v>0</v>
      </c>
    </row>
    <row r="2152" spans="2:6" x14ac:dyDescent="0.2">
      <c r="B2152" s="324" t="s">
        <v>2165</v>
      </c>
      <c r="C2152" s="313">
        <v>23</v>
      </c>
      <c r="D2152" s="314">
        <v>176.608695652173</v>
      </c>
      <c r="E2152" s="315">
        <v>0.120099343622494</v>
      </c>
      <c r="F2152" s="314">
        <v>379</v>
      </c>
    </row>
    <row r="2153" spans="2:6" x14ac:dyDescent="0.2">
      <c r="B2153" s="324" t="s">
        <v>2166</v>
      </c>
      <c r="C2153" s="313">
        <v>41</v>
      </c>
      <c r="D2153" s="314">
        <v>840.80487804877998</v>
      </c>
      <c r="E2153" s="315">
        <v>0.63068057080131701</v>
      </c>
      <c r="F2153" s="314">
        <v>4828</v>
      </c>
    </row>
    <row r="2154" spans="2:6" x14ac:dyDescent="0.2">
      <c r="B2154" s="324" t="s">
        <v>2167</v>
      </c>
      <c r="C2154" s="313">
        <v>8</v>
      </c>
      <c r="D2154" s="314">
        <v>816.5</v>
      </c>
      <c r="E2154" s="315">
        <v>0.90596393897364702</v>
      </c>
      <c r="F2154" s="314">
        <v>1394</v>
      </c>
    </row>
    <row r="2155" spans="2:6" x14ac:dyDescent="0.2">
      <c r="B2155" s="324" t="s">
        <v>2168</v>
      </c>
      <c r="C2155" s="313">
        <v>11</v>
      </c>
      <c r="D2155" s="314">
        <v>14.545454545454501</v>
      </c>
      <c r="E2155" s="315">
        <v>2.2308979364194102E-2</v>
      </c>
      <c r="F2155" s="314">
        <v>24</v>
      </c>
    </row>
    <row r="2156" spans="2:6" x14ac:dyDescent="0.2">
      <c r="B2156" s="324" t="s">
        <v>2169</v>
      </c>
      <c r="C2156" s="313">
        <v>21</v>
      </c>
      <c r="D2156" s="314">
        <v>144.142857142857</v>
      </c>
      <c r="E2156" s="315">
        <v>0.14239345187694</v>
      </c>
      <c r="F2156" s="314">
        <v>366</v>
      </c>
    </row>
    <row r="2157" spans="2:6" x14ac:dyDescent="0.2">
      <c r="B2157" s="324" t="s">
        <v>2170</v>
      </c>
      <c r="C2157" s="313">
        <v>76</v>
      </c>
      <c r="D2157" s="314">
        <v>268.802631578947</v>
      </c>
      <c r="E2157" s="315">
        <v>0.31436485342771397</v>
      </c>
      <c r="F2157" s="314">
        <v>663</v>
      </c>
    </row>
    <row r="2158" spans="2:6" x14ac:dyDescent="0.2">
      <c r="B2158" s="324" t="s">
        <v>2171</v>
      </c>
      <c r="C2158" s="313">
        <v>234</v>
      </c>
      <c r="D2158" s="314">
        <v>227.66239316239299</v>
      </c>
      <c r="E2158" s="315">
        <v>0.21351133626442301</v>
      </c>
      <c r="F2158" s="314">
        <v>1210</v>
      </c>
    </row>
    <row r="2159" spans="2:6" x14ac:dyDescent="0.2">
      <c r="B2159" s="324" t="s">
        <v>2172</v>
      </c>
      <c r="C2159" s="313">
        <v>10</v>
      </c>
      <c r="D2159" s="314">
        <v>599.1</v>
      </c>
      <c r="E2159" s="315">
        <v>0.39659737852508897</v>
      </c>
      <c r="F2159" s="314">
        <v>1928</v>
      </c>
    </row>
    <row r="2160" spans="2:6" x14ac:dyDescent="0.2">
      <c r="B2160" s="324" t="s">
        <v>2173</v>
      </c>
      <c r="C2160" s="313">
        <v>6</v>
      </c>
      <c r="D2160" s="314">
        <v>-81.8333333333333</v>
      </c>
      <c r="E2160" s="315">
        <v>-7.4733637747336296E-2</v>
      </c>
      <c r="F2160" s="314">
        <v>333</v>
      </c>
    </row>
    <row r="2161" spans="2:7" x14ac:dyDescent="0.2">
      <c r="B2161" s="324" t="s">
        <v>2174</v>
      </c>
      <c r="C2161" s="313">
        <v>81</v>
      </c>
      <c r="D2161" s="314">
        <v>737.938271604938</v>
      </c>
      <c r="E2161" s="315">
        <v>0.63388018706851701</v>
      </c>
      <c r="F2161" s="314">
        <v>1910</v>
      </c>
    </row>
    <row r="2162" spans="2:7" x14ac:dyDescent="0.2">
      <c r="B2162" s="324" t="s">
        <v>2175</v>
      </c>
      <c r="C2162" s="313">
        <v>27</v>
      </c>
      <c r="D2162" s="314">
        <v>60.962962962962898</v>
      </c>
      <c r="E2162" s="315">
        <v>4.0186527991405901E-2</v>
      </c>
      <c r="F2162" s="314">
        <v>668</v>
      </c>
    </row>
    <row r="2163" spans="2:7" x14ac:dyDescent="0.2">
      <c r="B2163" s="324" t="s">
        <v>2176</v>
      </c>
      <c r="C2163" s="313">
        <v>90</v>
      </c>
      <c r="D2163" s="314">
        <v>108.1</v>
      </c>
      <c r="E2163" s="315">
        <v>0.115246567715798</v>
      </c>
      <c r="F2163" s="314">
        <v>226</v>
      </c>
    </row>
    <row r="2164" spans="2:7" x14ac:dyDescent="0.2">
      <c r="B2164" s="324" t="s">
        <v>2177</v>
      </c>
      <c r="C2164" s="313">
        <v>19</v>
      </c>
      <c r="D2164" s="314">
        <v>710.15789473684197</v>
      </c>
      <c r="E2164" s="315">
        <v>0.67002681497666094</v>
      </c>
      <c r="F2164" s="314">
        <v>1583</v>
      </c>
    </row>
    <row r="2165" spans="2:7" x14ac:dyDescent="0.2">
      <c r="B2165" s="325" t="s">
        <v>2178</v>
      </c>
      <c r="C2165" s="316">
        <v>20</v>
      </c>
      <c r="D2165" s="317">
        <v>85.6</v>
      </c>
      <c r="E2165" s="318">
        <v>0.11882287617989901</v>
      </c>
      <c r="F2165" s="317">
        <v>209</v>
      </c>
    </row>
    <row r="2167" spans="2:7" x14ac:dyDescent="0.2">
      <c r="G2167" s="13" t="s">
        <v>294</v>
      </c>
    </row>
    <row r="2168" spans="2:7" x14ac:dyDescent="0.2">
      <c r="G2168" s="13" t="s">
        <v>324</v>
      </c>
    </row>
    <row r="2169" spans="2:7" x14ac:dyDescent="0.2">
      <c r="B2169" s="272" t="s">
        <v>0</v>
      </c>
      <c r="C2169" s="301"/>
      <c r="D2169" s="302"/>
      <c r="E2169" s="303"/>
      <c r="F2169" s="303"/>
    </row>
    <row r="2170" spans="2:7" x14ac:dyDescent="0.2">
      <c r="B2170" s="272" t="s">
        <v>2642</v>
      </c>
      <c r="C2170" s="301"/>
      <c r="D2170" s="302"/>
      <c r="E2170" s="303"/>
      <c r="F2170" s="303"/>
    </row>
    <row r="2171" spans="2:7" x14ac:dyDescent="0.2">
      <c r="B2171" s="320" t="s">
        <v>289</v>
      </c>
      <c r="C2171" s="301"/>
      <c r="D2171" s="302"/>
      <c r="E2171" s="303"/>
      <c r="F2171" s="303"/>
    </row>
    <row r="2172" spans="2:7" x14ac:dyDescent="0.2">
      <c r="B2172" s="272"/>
      <c r="C2172" s="84"/>
      <c r="D2172" s="84"/>
      <c r="E2172" s="84"/>
      <c r="F2172" s="84"/>
    </row>
    <row r="2173" spans="2:7" x14ac:dyDescent="0.2">
      <c r="B2173" s="321"/>
      <c r="C2173" s="191" t="s">
        <v>2661</v>
      </c>
      <c r="D2173" s="304"/>
      <c r="E2173" s="305"/>
      <c r="F2173" s="306"/>
    </row>
    <row r="2174" spans="2:7" ht="25.5" x14ac:dyDescent="0.2">
      <c r="B2174" s="322" t="s">
        <v>295</v>
      </c>
      <c r="C2174" s="307" t="s">
        <v>5089</v>
      </c>
      <c r="D2174" s="308" t="s">
        <v>5090</v>
      </c>
      <c r="E2174" s="309" t="s">
        <v>5091</v>
      </c>
      <c r="F2174" s="308" t="s">
        <v>5092</v>
      </c>
    </row>
    <row r="2175" spans="2:7" x14ac:dyDescent="0.2">
      <c r="B2175" s="323" t="s">
        <v>2179</v>
      </c>
      <c r="C2175" s="310">
        <v>12</v>
      </c>
      <c r="D2175" s="311">
        <v>1113.9166666666599</v>
      </c>
      <c r="E2175" s="312">
        <v>0.67120261109716295</v>
      </c>
      <c r="F2175" s="311">
        <v>3082</v>
      </c>
    </row>
    <row r="2176" spans="2:7" x14ac:dyDescent="0.2">
      <c r="B2176" s="324" t="s">
        <v>2180</v>
      </c>
      <c r="C2176" s="313">
        <v>41</v>
      </c>
      <c r="D2176" s="314">
        <v>491.585365853658</v>
      </c>
      <c r="E2176" s="315">
        <v>0.74521186127338601</v>
      </c>
      <c r="F2176" s="314">
        <v>958</v>
      </c>
    </row>
    <row r="2177" spans="2:6" x14ac:dyDescent="0.2">
      <c r="B2177" s="324" t="s">
        <v>2181</v>
      </c>
      <c r="C2177" s="313">
        <v>8</v>
      </c>
      <c r="D2177" s="314">
        <v>54.75</v>
      </c>
      <c r="E2177" s="315">
        <v>5.5372945638432397E-2</v>
      </c>
      <c r="F2177" s="314">
        <v>81</v>
      </c>
    </row>
    <row r="2178" spans="2:6" x14ac:dyDescent="0.2">
      <c r="B2178" s="324" t="s">
        <v>2182</v>
      </c>
      <c r="C2178" s="313">
        <v>52</v>
      </c>
      <c r="D2178" s="314">
        <v>93.615384615384599</v>
      </c>
      <c r="E2178" s="315">
        <v>0.111093361327278</v>
      </c>
      <c r="F2178" s="314">
        <v>263</v>
      </c>
    </row>
    <row r="2179" spans="2:6" x14ac:dyDescent="0.2">
      <c r="B2179" s="324" t="s">
        <v>2183</v>
      </c>
      <c r="C2179" s="313">
        <v>21</v>
      </c>
      <c r="D2179" s="314">
        <v>614.57142857142799</v>
      </c>
      <c r="E2179" s="315">
        <v>0.48056300268096502</v>
      </c>
      <c r="F2179" s="314">
        <v>1722</v>
      </c>
    </row>
    <row r="2180" spans="2:6" x14ac:dyDescent="0.2">
      <c r="B2180" s="324" t="s">
        <v>2184</v>
      </c>
      <c r="C2180" s="313">
        <v>17</v>
      </c>
      <c r="D2180" s="314">
        <v>513.23529411764696</v>
      </c>
      <c r="E2180" s="315">
        <v>0.74873423152836105</v>
      </c>
      <c r="F2180" s="314">
        <v>798</v>
      </c>
    </row>
    <row r="2181" spans="2:6" x14ac:dyDescent="0.2">
      <c r="B2181" s="324" t="s">
        <v>2185</v>
      </c>
      <c r="C2181" s="313">
        <v>5</v>
      </c>
      <c r="D2181" s="314">
        <v>508.2</v>
      </c>
      <c r="E2181" s="315">
        <v>0.550954032957502</v>
      </c>
      <c r="F2181" s="314">
        <v>1073</v>
      </c>
    </row>
    <row r="2182" spans="2:6" x14ac:dyDescent="0.2">
      <c r="B2182" s="324" t="s">
        <v>2186</v>
      </c>
      <c r="C2182" s="313">
        <v>5</v>
      </c>
      <c r="D2182" s="314">
        <v>326.2</v>
      </c>
      <c r="E2182" s="315">
        <v>0.40401288085211701</v>
      </c>
      <c r="F2182" s="314">
        <v>552</v>
      </c>
    </row>
    <row r="2183" spans="2:6" x14ac:dyDescent="0.2">
      <c r="B2183" s="324" t="s">
        <v>2187</v>
      </c>
      <c r="C2183" s="313">
        <v>44</v>
      </c>
      <c r="D2183" s="314">
        <v>210.022727272727</v>
      </c>
      <c r="E2183" s="315">
        <v>0.221707732540006</v>
      </c>
      <c r="F2183" s="314">
        <v>834</v>
      </c>
    </row>
    <row r="2184" spans="2:6" x14ac:dyDescent="0.2">
      <c r="B2184" s="324" t="s">
        <v>2188</v>
      </c>
      <c r="C2184" s="313">
        <v>5</v>
      </c>
      <c r="D2184" s="314">
        <v>163.6</v>
      </c>
      <c r="E2184" s="315">
        <v>0.139471440750213</v>
      </c>
      <c r="F2184" s="314">
        <v>301</v>
      </c>
    </row>
    <row r="2185" spans="2:6" x14ac:dyDescent="0.2">
      <c r="B2185" s="324" t="s">
        <v>2189</v>
      </c>
      <c r="C2185" s="313">
        <v>42</v>
      </c>
      <c r="D2185" s="314">
        <v>739.30952380952294</v>
      </c>
      <c r="E2185" s="315">
        <v>0.56695515629564697</v>
      </c>
      <c r="F2185" s="314">
        <v>1446</v>
      </c>
    </row>
    <row r="2186" spans="2:6" x14ac:dyDescent="0.2">
      <c r="B2186" s="324" t="s">
        <v>2190</v>
      </c>
      <c r="C2186" s="313">
        <v>14</v>
      </c>
      <c r="D2186" s="314">
        <v>43.428571428571402</v>
      </c>
      <c r="E2186" s="315">
        <v>6.32608469462074E-2</v>
      </c>
      <c r="F2186" s="314">
        <v>270</v>
      </c>
    </row>
    <row r="2187" spans="2:6" x14ac:dyDescent="0.2">
      <c r="B2187" s="324" t="s">
        <v>2191</v>
      </c>
      <c r="C2187" s="313">
        <v>11</v>
      </c>
      <c r="D2187" s="314">
        <v>832.90909090908997</v>
      </c>
      <c r="E2187" s="315">
        <v>0.81737889196181601</v>
      </c>
      <c r="F2187" s="314">
        <v>2242</v>
      </c>
    </row>
    <row r="2188" spans="2:6" x14ac:dyDescent="0.2">
      <c r="B2188" s="324" t="s">
        <v>2192</v>
      </c>
      <c r="C2188" s="313">
        <v>43</v>
      </c>
      <c r="D2188" s="314">
        <v>488.20930232558101</v>
      </c>
      <c r="E2188" s="315">
        <v>0.62562956340336695</v>
      </c>
      <c r="F2188" s="314">
        <v>994</v>
      </c>
    </row>
    <row r="2189" spans="2:6" x14ac:dyDescent="0.2">
      <c r="B2189" s="324" t="s">
        <v>2193</v>
      </c>
      <c r="C2189" s="313">
        <v>6</v>
      </c>
      <c r="D2189" s="314">
        <v>217.833333333333</v>
      </c>
      <c r="E2189" s="315">
        <v>0.31901391261898898</v>
      </c>
      <c r="F2189" s="314">
        <v>398</v>
      </c>
    </row>
    <row r="2190" spans="2:6" x14ac:dyDescent="0.2">
      <c r="B2190" s="324" t="s">
        <v>2194</v>
      </c>
      <c r="C2190" s="313">
        <v>452</v>
      </c>
      <c r="D2190" s="314">
        <v>-16.842920353982301</v>
      </c>
      <c r="E2190" s="315">
        <v>-1.9497266080186398E-2</v>
      </c>
      <c r="F2190" s="314">
        <v>10</v>
      </c>
    </row>
    <row r="2191" spans="2:6" x14ac:dyDescent="0.2">
      <c r="B2191" s="324" t="s">
        <v>2195</v>
      </c>
      <c r="C2191" s="313">
        <v>0</v>
      </c>
      <c r="D2191" s="314">
        <v>0</v>
      </c>
      <c r="E2191" s="315">
        <v>0</v>
      </c>
      <c r="F2191" s="314">
        <v>0</v>
      </c>
    </row>
    <row r="2192" spans="2:6" x14ac:dyDescent="0.2">
      <c r="B2192" s="324" t="s">
        <v>2196</v>
      </c>
      <c r="C2192" s="313">
        <v>523</v>
      </c>
      <c r="D2192" s="314">
        <v>45.319311663479901</v>
      </c>
      <c r="E2192" s="315">
        <v>4.4205304188891598E-2</v>
      </c>
      <c r="F2192" s="314">
        <v>906</v>
      </c>
    </row>
    <row r="2193" spans="2:6" x14ac:dyDescent="0.2">
      <c r="B2193" s="324" t="s">
        <v>2197</v>
      </c>
      <c r="C2193" s="313">
        <v>0</v>
      </c>
      <c r="D2193" s="314">
        <v>0</v>
      </c>
      <c r="E2193" s="315">
        <v>0</v>
      </c>
      <c r="F2193" s="314">
        <v>0</v>
      </c>
    </row>
    <row r="2194" spans="2:6" x14ac:dyDescent="0.2">
      <c r="B2194" s="324" t="s">
        <v>2198</v>
      </c>
      <c r="C2194" s="313">
        <v>1</v>
      </c>
      <c r="D2194" s="314">
        <v>218</v>
      </c>
      <c r="E2194" s="315">
        <v>0.297814207650273</v>
      </c>
      <c r="F2194" s="314">
        <v>218</v>
      </c>
    </row>
    <row r="2195" spans="2:6" x14ac:dyDescent="0.2">
      <c r="B2195" s="324" t="s">
        <v>2199</v>
      </c>
      <c r="C2195" s="313">
        <v>321</v>
      </c>
      <c r="D2195" s="314">
        <v>269.19937694703998</v>
      </c>
      <c r="E2195" s="315">
        <v>0.30136255366341003</v>
      </c>
      <c r="F2195" s="314">
        <v>1125</v>
      </c>
    </row>
    <row r="2196" spans="2:6" x14ac:dyDescent="0.2">
      <c r="B2196" s="324" t="s">
        <v>2200</v>
      </c>
      <c r="C2196" s="313">
        <v>18</v>
      </c>
      <c r="D2196" s="314">
        <v>479.722222222222</v>
      </c>
      <c r="E2196" s="315">
        <v>0.54066745977083397</v>
      </c>
      <c r="F2196" s="314">
        <v>1236</v>
      </c>
    </row>
    <row r="2197" spans="2:6" x14ac:dyDescent="0.2">
      <c r="B2197" s="324" t="s">
        <v>2201</v>
      </c>
      <c r="C2197" s="313">
        <v>1</v>
      </c>
      <c r="D2197" s="314">
        <v>361</v>
      </c>
      <c r="E2197" s="315">
        <v>0.46944083224967398</v>
      </c>
      <c r="F2197" s="314">
        <v>361</v>
      </c>
    </row>
    <row r="2198" spans="2:6" x14ac:dyDescent="0.2">
      <c r="B2198" s="324" t="s">
        <v>2202</v>
      </c>
      <c r="C2198" s="313">
        <v>0</v>
      </c>
      <c r="D2198" s="314">
        <v>0</v>
      </c>
      <c r="E2198" s="315">
        <v>0</v>
      </c>
      <c r="F2198" s="314">
        <v>0</v>
      </c>
    </row>
    <row r="2199" spans="2:6" x14ac:dyDescent="0.2">
      <c r="B2199" s="324" t="s">
        <v>2203</v>
      </c>
      <c r="C2199" s="313">
        <v>2</v>
      </c>
      <c r="D2199" s="314">
        <v>140.5</v>
      </c>
      <c r="E2199" s="315">
        <v>0.12222705524140901</v>
      </c>
      <c r="F2199" s="314">
        <v>153</v>
      </c>
    </row>
    <row r="2200" spans="2:6" x14ac:dyDescent="0.2">
      <c r="B2200" s="324" t="s">
        <v>2204</v>
      </c>
      <c r="C2200" s="313">
        <v>159</v>
      </c>
      <c r="D2200" s="314">
        <v>852.28301886792406</v>
      </c>
      <c r="E2200" s="315">
        <v>0.86291478021663104</v>
      </c>
      <c r="F2200" s="314">
        <v>5639</v>
      </c>
    </row>
    <row r="2201" spans="2:6" x14ac:dyDescent="0.2">
      <c r="B2201" s="324" t="s">
        <v>2205</v>
      </c>
      <c r="C2201" s="313">
        <v>235</v>
      </c>
      <c r="D2201" s="314">
        <v>-128.37021276595701</v>
      </c>
      <c r="E2201" s="315">
        <v>-0.10063952654352</v>
      </c>
      <c r="F2201" s="314">
        <v>-31</v>
      </c>
    </row>
    <row r="2202" spans="2:6" x14ac:dyDescent="0.2">
      <c r="B2202" s="324" t="s">
        <v>2206</v>
      </c>
      <c r="C2202" s="313">
        <v>0</v>
      </c>
      <c r="D2202" s="314">
        <v>0</v>
      </c>
      <c r="E2202" s="315">
        <v>0</v>
      </c>
      <c r="F2202" s="314">
        <v>0</v>
      </c>
    </row>
    <row r="2203" spans="2:6" x14ac:dyDescent="0.2">
      <c r="B2203" s="324" t="s">
        <v>2207</v>
      </c>
      <c r="C2203" s="313">
        <v>7</v>
      </c>
      <c r="D2203" s="314">
        <v>588.85714285714198</v>
      </c>
      <c r="E2203" s="315">
        <v>0.333468166005986</v>
      </c>
      <c r="F2203" s="314">
        <v>942</v>
      </c>
    </row>
    <row r="2204" spans="2:6" x14ac:dyDescent="0.2">
      <c r="B2204" s="324" t="s">
        <v>2208</v>
      </c>
      <c r="C2204" s="313">
        <v>25</v>
      </c>
      <c r="D2204" s="314">
        <v>150.08000000000001</v>
      </c>
      <c r="E2204" s="315">
        <v>7.6340848050785406E-2</v>
      </c>
      <c r="F2204" s="314">
        <v>518</v>
      </c>
    </row>
    <row r="2205" spans="2:6" x14ac:dyDescent="0.2">
      <c r="B2205" s="324" t="s">
        <v>2209</v>
      </c>
      <c r="C2205" s="313">
        <v>626</v>
      </c>
      <c r="D2205" s="314">
        <v>25.7955271565495</v>
      </c>
      <c r="E2205" s="315">
        <v>4.5981855562073203E-2</v>
      </c>
      <c r="F2205" s="314">
        <v>81</v>
      </c>
    </row>
    <row r="2206" spans="2:6" x14ac:dyDescent="0.2">
      <c r="B2206" s="324" t="s">
        <v>2210</v>
      </c>
      <c r="C2206" s="313">
        <v>0</v>
      </c>
      <c r="D2206" s="314">
        <v>0</v>
      </c>
      <c r="E2206" s="315">
        <v>0</v>
      </c>
      <c r="F2206" s="314">
        <v>0</v>
      </c>
    </row>
    <row r="2207" spans="2:6" x14ac:dyDescent="0.2">
      <c r="B2207" s="324" t="s">
        <v>2211</v>
      </c>
      <c r="C2207" s="313">
        <v>601</v>
      </c>
      <c r="D2207" s="314">
        <v>-11.752079866888501</v>
      </c>
      <c r="E2207" s="315">
        <v>-2.0318514214041902E-2</v>
      </c>
      <c r="F2207" s="314">
        <v>28</v>
      </c>
    </row>
    <row r="2208" spans="2:6" x14ac:dyDescent="0.2">
      <c r="B2208" s="324" t="s">
        <v>2212</v>
      </c>
      <c r="C2208" s="313">
        <v>0</v>
      </c>
      <c r="D2208" s="314">
        <v>0</v>
      </c>
      <c r="E2208" s="315">
        <v>0</v>
      </c>
      <c r="F2208" s="314">
        <v>0</v>
      </c>
    </row>
    <row r="2209" spans="2:7" x14ac:dyDescent="0.2">
      <c r="B2209" s="324" t="s">
        <v>2213</v>
      </c>
      <c r="C2209" s="313">
        <v>2</v>
      </c>
      <c r="D2209" s="314">
        <v>459.5</v>
      </c>
      <c r="E2209" s="315">
        <v>0.32256932256932203</v>
      </c>
      <c r="F2209" s="314">
        <v>682</v>
      </c>
    </row>
    <row r="2210" spans="2:7" x14ac:dyDescent="0.2">
      <c r="B2210" s="324" t="s">
        <v>2214</v>
      </c>
      <c r="C2210" s="313">
        <v>0</v>
      </c>
      <c r="D2210" s="314">
        <v>0</v>
      </c>
      <c r="E2210" s="315">
        <v>0</v>
      </c>
      <c r="F2210" s="314">
        <v>0</v>
      </c>
    </row>
    <row r="2211" spans="2:7" x14ac:dyDescent="0.2">
      <c r="B2211" s="324" t="s">
        <v>2215</v>
      </c>
      <c r="C2211" s="313">
        <v>273</v>
      </c>
      <c r="D2211" s="314">
        <v>12.3882783882783</v>
      </c>
      <c r="E2211" s="315">
        <v>2.23287381820103E-2</v>
      </c>
      <c r="F2211" s="314">
        <v>41</v>
      </c>
    </row>
    <row r="2212" spans="2:7" x14ac:dyDescent="0.2">
      <c r="B2212" s="324" t="s">
        <v>2216</v>
      </c>
      <c r="C2212" s="313">
        <v>421</v>
      </c>
      <c r="D2212" s="314">
        <v>-10.002375296912099</v>
      </c>
      <c r="E2212" s="315">
        <v>-1.6859578250303198E-2</v>
      </c>
      <c r="F2212" s="314">
        <v>0</v>
      </c>
    </row>
    <row r="2213" spans="2:7" x14ac:dyDescent="0.2">
      <c r="B2213" s="324" t="s">
        <v>2217</v>
      </c>
      <c r="C2213" s="313">
        <v>29</v>
      </c>
      <c r="D2213" s="314">
        <v>-17.862068965517199</v>
      </c>
      <c r="E2213" s="315">
        <v>-2.0424256762085001E-2</v>
      </c>
      <c r="F2213" s="314">
        <v>-5</v>
      </c>
    </row>
    <row r="2214" spans="2:7" x14ac:dyDescent="0.2">
      <c r="B2214" s="324" t="s">
        <v>2218</v>
      </c>
      <c r="C2214" s="313">
        <v>18</v>
      </c>
      <c r="D2214" s="314">
        <v>46.6111111111111</v>
      </c>
      <c r="E2214" s="315">
        <v>9.6871031058769194E-2</v>
      </c>
      <c r="F2214" s="314">
        <v>93</v>
      </c>
    </row>
    <row r="2215" spans="2:7" x14ac:dyDescent="0.2">
      <c r="B2215" s="324" t="s">
        <v>2219</v>
      </c>
      <c r="C2215" s="313">
        <v>2</v>
      </c>
      <c r="D2215" s="314">
        <v>-90</v>
      </c>
      <c r="E2215" s="315">
        <v>-7.5156576200417394E-2</v>
      </c>
      <c r="F2215" s="314">
        <v>-63</v>
      </c>
    </row>
    <row r="2216" spans="2:7" x14ac:dyDescent="0.2">
      <c r="B2216" s="324" t="s">
        <v>2220</v>
      </c>
      <c r="C2216" s="313">
        <v>0</v>
      </c>
      <c r="D2216" s="314">
        <v>0</v>
      </c>
      <c r="E2216" s="315">
        <v>0</v>
      </c>
      <c r="F2216" s="314">
        <v>0</v>
      </c>
    </row>
    <row r="2217" spans="2:7" x14ac:dyDescent="0.2">
      <c r="B2217" s="324" t="s">
        <v>2221</v>
      </c>
      <c r="C2217" s="313">
        <v>9</v>
      </c>
      <c r="D2217" s="314">
        <v>-14.7777777777777</v>
      </c>
      <c r="E2217" s="315">
        <v>-2.4186215675577299E-2</v>
      </c>
      <c r="F2217" s="314">
        <v>0</v>
      </c>
    </row>
    <row r="2218" spans="2:7" x14ac:dyDescent="0.2">
      <c r="B2218" s="324" t="s">
        <v>2222</v>
      </c>
      <c r="C2218" s="313">
        <v>197</v>
      </c>
      <c r="D2218" s="314">
        <v>47.786802030456798</v>
      </c>
      <c r="E2218" s="315">
        <v>9.2570012586532302E-2</v>
      </c>
      <c r="F2218" s="314">
        <v>183</v>
      </c>
    </row>
    <row r="2219" spans="2:7" x14ac:dyDescent="0.2">
      <c r="B2219" s="324" t="s">
        <v>2223</v>
      </c>
      <c r="C2219" s="313">
        <v>0</v>
      </c>
      <c r="D2219" s="314">
        <v>0</v>
      </c>
      <c r="E2219" s="315">
        <v>0</v>
      </c>
      <c r="F2219" s="314">
        <v>0</v>
      </c>
    </row>
    <row r="2220" spans="2:7" x14ac:dyDescent="0.2">
      <c r="B2220" s="324" t="s">
        <v>2224</v>
      </c>
      <c r="C2220" s="313">
        <v>22</v>
      </c>
      <c r="D2220" s="314">
        <v>8.1363636363636296</v>
      </c>
      <c r="E2220" s="315">
        <v>1.1025562057283601E-2</v>
      </c>
      <c r="F2220" s="314">
        <v>16</v>
      </c>
    </row>
    <row r="2221" spans="2:7" x14ac:dyDescent="0.2">
      <c r="B2221" s="324" t="s">
        <v>2225</v>
      </c>
      <c r="C2221" s="313">
        <v>7</v>
      </c>
      <c r="D2221" s="314">
        <v>-7.2857142857142803</v>
      </c>
      <c r="E2221" s="315">
        <v>-1.49735760422783E-2</v>
      </c>
      <c r="F2221" s="314">
        <v>-2</v>
      </c>
    </row>
    <row r="2222" spans="2:7" x14ac:dyDescent="0.2">
      <c r="B2222" s="325" t="s">
        <v>2226</v>
      </c>
      <c r="C2222" s="316">
        <v>0</v>
      </c>
      <c r="D2222" s="317">
        <v>0</v>
      </c>
      <c r="E2222" s="318">
        <v>0</v>
      </c>
      <c r="F2222" s="317">
        <v>0</v>
      </c>
    </row>
    <row r="2224" spans="2:7" x14ac:dyDescent="0.2">
      <c r="G2224" s="13" t="s">
        <v>294</v>
      </c>
    </row>
    <row r="2225" spans="2:7" x14ac:dyDescent="0.2">
      <c r="G2225" s="13" t="s">
        <v>325</v>
      </c>
    </row>
    <row r="2226" spans="2:7" x14ac:dyDescent="0.2">
      <c r="B2226" s="272" t="s">
        <v>0</v>
      </c>
      <c r="C2226" s="301"/>
      <c r="D2226" s="302"/>
      <c r="E2226" s="303"/>
      <c r="F2226" s="303"/>
    </row>
    <row r="2227" spans="2:7" x14ac:dyDescent="0.2">
      <c r="B2227" s="272" t="s">
        <v>2642</v>
      </c>
      <c r="C2227" s="301"/>
      <c r="D2227" s="302"/>
      <c r="E2227" s="303"/>
      <c r="F2227" s="303"/>
    </row>
    <row r="2228" spans="2:7" x14ac:dyDescent="0.2">
      <c r="B2228" s="320" t="s">
        <v>289</v>
      </c>
      <c r="C2228" s="301"/>
      <c r="D2228" s="302"/>
      <c r="E2228" s="303"/>
      <c r="F2228" s="303"/>
    </row>
    <row r="2229" spans="2:7" x14ac:dyDescent="0.2">
      <c r="B2229" s="272"/>
      <c r="C2229" s="84"/>
      <c r="D2229" s="84"/>
      <c r="E2229" s="84"/>
      <c r="F2229" s="84"/>
    </row>
    <row r="2230" spans="2:7" x14ac:dyDescent="0.2">
      <c r="B2230" s="321"/>
      <c r="C2230" s="191" t="s">
        <v>2661</v>
      </c>
      <c r="D2230" s="304"/>
      <c r="E2230" s="305"/>
      <c r="F2230" s="306"/>
    </row>
    <row r="2231" spans="2:7" ht="25.5" x14ac:dyDescent="0.2">
      <c r="B2231" s="322" t="s">
        <v>295</v>
      </c>
      <c r="C2231" s="307" t="s">
        <v>5089</v>
      </c>
      <c r="D2231" s="308" t="s">
        <v>5090</v>
      </c>
      <c r="E2231" s="309" t="s">
        <v>5091</v>
      </c>
      <c r="F2231" s="308" t="s">
        <v>5092</v>
      </c>
    </row>
    <row r="2232" spans="2:7" x14ac:dyDescent="0.2">
      <c r="B2232" s="323" t="s">
        <v>2227</v>
      </c>
      <c r="C2232" s="310">
        <v>239</v>
      </c>
      <c r="D2232" s="311">
        <v>0.27196652719665199</v>
      </c>
      <c r="E2232" s="312">
        <v>4.8496967074296201E-4</v>
      </c>
      <c r="F2232" s="311">
        <v>2</v>
      </c>
    </row>
    <row r="2233" spans="2:7" x14ac:dyDescent="0.2">
      <c r="B2233" s="324" t="s">
        <v>2228</v>
      </c>
      <c r="C2233" s="313">
        <v>12</v>
      </c>
      <c r="D2233" s="314">
        <v>135.5</v>
      </c>
      <c r="E2233" s="315">
        <v>0.19046503455546401</v>
      </c>
      <c r="F2233" s="314">
        <v>266</v>
      </c>
    </row>
    <row r="2234" spans="2:7" x14ac:dyDescent="0.2">
      <c r="B2234" s="324" t="s">
        <v>2229</v>
      </c>
      <c r="C2234" s="313">
        <v>3</v>
      </c>
      <c r="D2234" s="314">
        <v>-35.3333333333333</v>
      </c>
      <c r="E2234" s="315">
        <v>-3.1112415614910498E-2</v>
      </c>
      <c r="F2234" s="314">
        <v>-23</v>
      </c>
    </row>
    <row r="2235" spans="2:7" x14ac:dyDescent="0.2">
      <c r="B2235" s="324" t="s">
        <v>2230</v>
      </c>
      <c r="C2235" s="313">
        <v>1</v>
      </c>
      <c r="D2235" s="314">
        <v>306</v>
      </c>
      <c r="E2235" s="315">
        <v>0.66812227074235797</v>
      </c>
      <c r="F2235" s="314">
        <v>306</v>
      </c>
    </row>
    <row r="2236" spans="2:7" x14ac:dyDescent="0.2">
      <c r="B2236" s="324" t="s">
        <v>2231</v>
      </c>
      <c r="C2236" s="313">
        <v>4</v>
      </c>
      <c r="D2236" s="314">
        <v>12.75</v>
      </c>
      <c r="E2236" s="315">
        <v>3.2945736434108502E-2</v>
      </c>
      <c r="F2236" s="314">
        <v>29</v>
      </c>
    </row>
    <row r="2237" spans="2:7" x14ac:dyDescent="0.2">
      <c r="B2237" s="324" t="s">
        <v>2232</v>
      </c>
      <c r="C2237" s="313">
        <v>11</v>
      </c>
      <c r="D2237" s="314">
        <v>-23.090909090909001</v>
      </c>
      <c r="E2237" s="315">
        <v>-3.60028348688873E-2</v>
      </c>
      <c r="F2237" s="314">
        <v>0</v>
      </c>
    </row>
    <row r="2238" spans="2:7" x14ac:dyDescent="0.2">
      <c r="B2238" s="324" t="s">
        <v>2233</v>
      </c>
      <c r="C2238" s="313">
        <v>10</v>
      </c>
      <c r="D2238" s="314">
        <v>39.1</v>
      </c>
      <c r="E2238" s="315">
        <v>5.4298014164699301E-2</v>
      </c>
      <c r="F2238" s="314">
        <v>74</v>
      </c>
    </row>
    <row r="2239" spans="2:7" x14ac:dyDescent="0.2">
      <c r="B2239" s="324" t="s">
        <v>2234</v>
      </c>
      <c r="C2239" s="313">
        <v>14</v>
      </c>
      <c r="D2239" s="314">
        <v>-275.85714285714198</v>
      </c>
      <c r="E2239" s="315">
        <v>-0.245424504321301</v>
      </c>
      <c r="F2239" s="314">
        <v>-111</v>
      </c>
    </row>
    <row r="2240" spans="2:7" x14ac:dyDescent="0.2">
      <c r="B2240" s="324" t="s">
        <v>2235</v>
      </c>
      <c r="C2240" s="313">
        <v>1</v>
      </c>
      <c r="D2240" s="314">
        <v>139</v>
      </c>
      <c r="E2240" s="315">
        <v>9.4751192910702095E-2</v>
      </c>
      <c r="F2240" s="314">
        <v>139</v>
      </c>
    </row>
    <row r="2241" spans="2:6" x14ac:dyDescent="0.2">
      <c r="B2241" s="324" t="s">
        <v>2236</v>
      </c>
      <c r="C2241" s="313">
        <v>25</v>
      </c>
      <c r="D2241" s="314">
        <v>-6.96</v>
      </c>
      <c r="E2241" s="315">
        <v>-1.42845414990558E-2</v>
      </c>
      <c r="F2241" s="314">
        <v>0</v>
      </c>
    </row>
    <row r="2242" spans="2:6" x14ac:dyDescent="0.2">
      <c r="B2242" s="324" t="s">
        <v>2237</v>
      </c>
      <c r="C2242" s="313">
        <v>1</v>
      </c>
      <c r="D2242" s="314">
        <v>152</v>
      </c>
      <c r="E2242" s="315">
        <v>0.167400881057268</v>
      </c>
      <c r="F2242" s="314">
        <v>152</v>
      </c>
    </row>
    <row r="2243" spans="2:6" x14ac:dyDescent="0.2">
      <c r="B2243" s="324" t="s">
        <v>2238</v>
      </c>
      <c r="C2243" s="313">
        <v>12</v>
      </c>
      <c r="D2243" s="314">
        <v>136.083333333333</v>
      </c>
      <c r="E2243" s="315">
        <v>0.1873995868717</v>
      </c>
      <c r="F2243" s="314">
        <v>275</v>
      </c>
    </row>
    <row r="2244" spans="2:6" x14ac:dyDescent="0.2">
      <c r="B2244" s="324" t="s">
        <v>2239</v>
      </c>
      <c r="C2244" s="313">
        <v>3</v>
      </c>
      <c r="D2244" s="314">
        <v>140.666666666666</v>
      </c>
      <c r="E2244" s="315">
        <v>0.133375474083438</v>
      </c>
      <c r="F2244" s="314">
        <v>211</v>
      </c>
    </row>
    <row r="2245" spans="2:6" x14ac:dyDescent="0.2">
      <c r="B2245" s="324" t="s">
        <v>2240</v>
      </c>
      <c r="C2245" s="313">
        <v>7</v>
      </c>
      <c r="D2245" s="314">
        <v>-23.857142857142801</v>
      </c>
      <c r="E2245" s="315">
        <v>-4.0096038415366103E-2</v>
      </c>
      <c r="F2245" s="314">
        <v>-13</v>
      </c>
    </row>
    <row r="2246" spans="2:6" x14ac:dyDescent="0.2">
      <c r="B2246" s="324" t="s">
        <v>2241</v>
      </c>
      <c r="C2246" s="313">
        <v>4</v>
      </c>
      <c r="D2246" s="314">
        <v>254.5</v>
      </c>
      <c r="E2246" s="315">
        <v>0.36579231045634197</v>
      </c>
      <c r="F2246" s="314">
        <v>355</v>
      </c>
    </row>
    <row r="2247" spans="2:6" x14ac:dyDescent="0.2">
      <c r="B2247" s="324" t="s">
        <v>2242</v>
      </c>
      <c r="C2247" s="313">
        <v>5</v>
      </c>
      <c r="D2247" s="314">
        <v>575.79999999999995</v>
      </c>
      <c r="E2247" s="315">
        <v>0.64740274342253201</v>
      </c>
      <c r="F2247" s="314">
        <v>1264</v>
      </c>
    </row>
    <row r="2248" spans="2:6" x14ac:dyDescent="0.2">
      <c r="B2248" s="324" t="s">
        <v>2243</v>
      </c>
      <c r="C2248" s="313">
        <v>1</v>
      </c>
      <c r="D2248" s="314">
        <v>218</v>
      </c>
      <c r="E2248" s="315">
        <v>0.25768321513002301</v>
      </c>
      <c r="F2248" s="314">
        <v>218</v>
      </c>
    </row>
    <row r="2249" spans="2:6" x14ac:dyDescent="0.2">
      <c r="B2249" s="324" t="s">
        <v>2244</v>
      </c>
      <c r="C2249" s="313">
        <v>13</v>
      </c>
      <c r="D2249" s="314">
        <v>69.538461538461505</v>
      </c>
      <c r="E2249" s="315">
        <v>8.3587609801202001E-2</v>
      </c>
      <c r="F2249" s="314">
        <v>125</v>
      </c>
    </row>
    <row r="2250" spans="2:6" x14ac:dyDescent="0.2">
      <c r="B2250" s="324" t="s">
        <v>2245</v>
      </c>
      <c r="C2250" s="313">
        <v>66</v>
      </c>
      <c r="D2250" s="314">
        <v>8.7121212121212093</v>
      </c>
      <c r="E2250" s="315">
        <v>1.7412634001574698E-2</v>
      </c>
      <c r="F2250" s="314">
        <v>18</v>
      </c>
    </row>
    <row r="2251" spans="2:6" x14ac:dyDescent="0.2">
      <c r="B2251" s="324" t="s">
        <v>2246</v>
      </c>
      <c r="C2251" s="313">
        <v>5</v>
      </c>
      <c r="D2251" s="314">
        <v>107</v>
      </c>
      <c r="E2251" s="315">
        <v>0.16124171187462299</v>
      </c>
      <c r="F2251" s="314">
        <v>163</v>
      </c>
    </row>
    <row r="2252" spans="2:6" x14ac:dyDescent="0.2">
      <c r="B2252" s="324" t="s">
        <v>2247</v>
      </c>
      <c r="C2252" s="313">
        <v>8</v>
      </c>
      <c r="D2252" s="314">
        <v>35.125</v>
      </c>
      <c r="E2252" s="315">
        <v>8.1472890692954394E-2</v>
      </c>
      <c r="F2252" s="314">
        <v>48</v>
      </c>
    </row>
    <row r="2253" spans="2:6" x14ac:dyDescent="0.2">
      <c r="B2253" s="324" t="s">
        <v>2248</v>
      </c>
      <c r="C2253" s="313">
        <v>8</v>
      </c>
      <c r="D2253" s="314">
        <v>58.5</v>
      </c>
      <c r="E2253" s="315">
        <v>0.113344635504964</v>
      </c>
      <c r="F2253" s="314">
        <v>96</v>
      </c>
    </row>
    <row r="2254" spans="2:6" x14ac:dyDescent="0.2">
      <c r="B2254" s="324" t="s">
        <v>2249</v>
      </c>
      <c r="C2254" s="313">
        <v>8</v>
      </c>
      <c r="D2254" s="314">
        <v>126.125</v>
      </c>
      <c r="E2254" s="315">
        <v>0.15484960098219699</v>
      </c>
      <c r="F2254" s="314">
        <v>214</v>
      </c>
    </row>
    <row r="2255" spans="2:6" x14ac:dyDescent="0.2">
      <c r="B2255" s="324" t="s">
        <v>2250</v>
      </c>
      <c r="C2255" s="313">
        <v>0</v>
      </c>
      <c r="D2255" s="314">
        <v>0</v>
      </c>
      <c r="E2255" s="315">
        <v>0</v>
      </c>
      <c r="F2255" s="314">
        <v>0</v>
      </c>
    </row>
    <row r="2256" spans="2:6" x14ac:dyDescent="0.2">
      <c r="B2256" s="324" t="s">
        <v>2251</v>
      </c>
      <c r="C2256" s="313">
        <v>3</v>
      </c>
      <c r="D2256" s="314">
        <v>58.3333333333333</v>
      </c>
      <c r="E2256" s="315">
        <v>9.0626618332470196E-2</v>
      </c>
      <c r="F2256" s="314">
        <v>83</v>
      </c>
    </row>
    <row r="2257" spans="2:6" x14ac:dyDescent="0.2">
      <c r="B2257" s="324" t="s">
        <v>2252</v>
      </c>
      <c r="C2257" s="313">
        <v>52</v>
      </c>
      <c r="D2257" s="314">
        <v>132.230769230769</v>
      </c>
      <c r="E2257" s="315">
        <v>0.21824414397257599</v>
      </c>
      <c r="F2257" s="314">
        <v>304</v>
      </c>
    </row>
    <row r="2258" spans="2:6" x14ac:dyDescent="0.2">
      <c r="B2258" s="324" t="s">
        <v>2253</v>
      </c>
      <c r="C2258" s="313">
        <v>5</v>
      </c>
      <c r="D2258" s="314">
        <v>99</v>
      </c>
      <c r="E2258" s="315">
        <v>0.19457547169811301</v>
      </c>
      <c r="F2258" s="314">
        <v>135</v>
      </c>
    </row>
    <row r="2259" spans="2:6" x14ac:dyDescent="0.2">
      <c r="B2259" s="324" t="s">
        <v>2254</v>
      </c>
      <c r="C2259" s="313">
        <v>15</v>
      </c>
      <c r="D2259" s="314">
        <v>92.6</v>
      </c>
      <c r="E2259" s="315">
        <v>0.120207702293379</v>
      </c>
      <c r="F2259" s="314">
        <v>168</v>
      </c>
    </row>
    <row r="2260" spans="2:6" x14ac:dyDescent="0.2">
      <c r="B2260" s="324" t="s">
        <v>2255</v>
      </c>
      <c r="C2260" s="313">
        <v>2</v>
      </c>
      <c r="D2260" s="314">
        <v>276</v>
      </c>
      <c r="E2260" s="315">
        <v>0.42331288343558199</v>
      </c>
      <c r="F2260" s="314">
        <v>300</v>
      </c>
    </row>
    <row r="2261" spans="2:6" x14ac:dyDescent="0.2">
      <c r="B2261" s="324" t="s">
        <v>2256</v>
      </c>
      <c r="C2261" s="313">
        <v>0</v>
      </c>
      <c r="D2261" s="314">
        <v>0</v>
      </c>
      <c r="E2261" s="315">
        <v>0</v>
      </c>
      <c r="F2261" s="314">
        <v>0</v>
      </c>
    </row>
    <row r="2262" spans="2:6" x14ac:dyDescent="0.2">
      <c r="B2262" s="324" t="s">
        <v>2257</v>
      </c>
      <c r="C2262" s="313">
        <v>12</v>
      </c>
      <c r="D2262" s="314">
        <v>272.25</v>
      </c>
      <c r="E2262" s="315">
        <v>0.308004148204016</v>
      </c>
      <c r="F2262" s="314">
        <v>464</v>
      </c>
    </row>
    <row r="2263" spans="2:6" x14ac:dyDescent="0.2">
      <c r="B2263" s="324" t="s">
        <v>2258</v>
      </c>
      <c r="C2263" s="313">
        <v>0</v>
      </c>
      <c r="D2263" s="314">
        <v>0</v>
      </c>
      <c r="E2263" s="315">
        <v>0</v>
      </c>
      <c r="F2263" s="314">
        <v>0</v>
      </c>
    </row>
    <row r="2264" spans="2:6" x14ac:dyDescent="0.2">
      <c r="B2264" s="324" t="s">
        <v>2259</v>
      </c>
      <c r="C2264" s="313">
        <v>4</v>
      </c>
      <c r="D2264" s="314">
        <v>1224.75</v>
      </c>
      <c r="E2264" s="315">
        <v>0.96418027947254403</v>
      </c>
      <c r="F2264" s="314">
        <v>2291</v>
      </c>
    </row>
    <row r="2265" spans="2:6" x14ac:dyDescent="0.2">
      <c r="B2265" s="324" t="s">
        <v>2260</v>
      </c>
      <c r="C2265" s="313">
        <v>118</v>
      </c>
      <c r="D2265" s="314">
        <v>388.66949152542298</v>
      </c>
      <c r="E2265" s="315">
        <v>0.30180770066003698</v>
      </c>
      <c r="F2265" s="314">
        <v>1802</v>
      </c>
    </row>
    <row r="2266" spans="2:6" x14ac:dyDescent="0.2">
      <c r="B2266" s="324" t="s">
        <v>2261</v>
      </c>
      <c r="C2266" s="313">
        <v>258</v>
      </c>
      <c r="D2266" s="314">
        <v>247.08527131782901</v>
      </c>
      <c r="E2266" s="315">
        <v>0.24210982066220499</v>
      </c>
      <c r="F2266" s="314">
        <v>830</v>
      </c>
    </row>
    <row r="2267" spans="2:6" x14ac:dyDescent="0.2">
      <c r="B2267" s="324" t="s">
        <v>2262</v>
      </c>
      <c r="C2267" s="313">
        <v>0</v>
      </c>
      <c r="D2267" s="314">
        <v>0</v>
      </c>
      <c r="E2267" s="315">
        <v>0</v>
      </c>
      <c r="F2267" s="314">
        <v>0</v>
      </c>
    </row>
    <row r="2268" spans="2:6" x14ac:dyDescent="0.2">
      <c r="B2268" s="324" t="s">
        <v>2263</v>
      </c>
      <c r="C2268" s="313">
        <v>198</v>
      </c>
      <c r="D2268" s="314">
        <v>34.040404040403999</v>
      </c>
      <c r="E2268" s="315">
        <v>7.2734336218246196E-2</v>
      </c>
      <c r="F2268" s="314">
        <v>125</v>
      </c>
    </row>
    <row r="2269" spans="2:6" x14ac:dyDescent="0.2">
      <c r="B2269" s="324" t="s">
        <v>2264</v>
      </c>
      <c r="C2269" s="313">
        <v>4</v>
      </c>
      <c r="D2269" s="314">
        <v>23.5</v>
      </c>
      <c r="E2269" s="315">
        <v>1.8699025263576498E-2</v>
      </c>
      <c r="F2269" s="314">
        <v>139</v>
      </c>
    </row>
    <row r="2270" spans="2:6" x14ac:dyDescent="0.2">
      <c r="B2270" s="324" t="s">
        <v>2265</v>
      </c>
      <c r="C2270" s="313">
        <v>1</v>
      </c>
      <c r="D2270" s="314">
        <v>62</v>
      </c>
      <c r="E2270" s="315">
        <v>0.134490238611713</v>
      </c>
      <c r="F2270" s="314">
        <v>62</v>
      </c>
    </row>
    <row r="2271" spans="2:6" x14ac:dyDescent="0.2">
      <c r="B2271" s="324" t="s">
        <v>2266</v>
      </c>
      <c r="C2271" s="313">
        <v>401</v>
      </c>
      <c r="D2271" s="314">
        <v>32.014962593516202</v>
      </c>
      <c r="E2271" s="315">
        <v>4.3026537164766399E-2</v>
      </c>
      <c r="F2271" s="314">
        <v>112</v>
      </c>
    </row>
    <row r="2272" spans="2:6" x14ac:dyDescent="0.2">
      <c r="B2272" s="324" t="s">
        <v>2267</v>
      </c>
      <c r="C2272" s="313">
        <v>0</v>
      </c>
      <c r="D2272" s="314">
        <v>0</v>
      </c>
      <c r="E2272" s="315">
        <v>0</v>
      </c>
      <c r="F2272" s="314">
        <v>0</v>
      </c>
    </row>
    <row r="2273" spans="2:7" x14ac:dyDescent="0.2">
      <c r="B2273" s="324" t="s">
        <v>2268</v>
      </c>
      <c r="C2273" s="313">
        <v>322</v>
      </c>
      <c r="D2273" s="314">
        <v>12.170807453416099</v>
      </c>
      <c r="E2273" s="315">
        <v>1.8027839879293E-2</v>
      </c>
      <c r="F2273" s="314">
        <v>29</v>
      </c>
    </row>
    <row r="2274" spans="2:7" x14ac:dyDescent="0.2">
      <c r="B2274" s="324" t="s">
        <v>2269</v>
      </c>
      <c r="C2274" s="313">
        <v>0</v>
      </c>
      <c r="D2274" s="314">
        <v>0</v>
      </c>
      <c r="E2274" s="315">
        <v>0</v>
      </c>
      <c r="F2274" s="314">
        <v>0</v>
      </c>
    </row>
    <row r="2275" spans="2:7" x14ac:dyDescent="0.2">
      <c r="B2275" s="324" t="s">
        <v>2270</v>
      </c>
      <c r="C2275" s="313">
        <v>7</v>
      </c>
      <c r="D2275" s="314">
        <v>12.285714285714199</v>
      </c>
      <c r="E2275" s="315">
        <v>2.05741626794258E-2</v>
      </c>
      <c r="F2275" s="314">
        <v>19</v>
      </c>
    </row>
    <row r="2276" spans="2:7" x14ac:dyDescent="0.2">
      <c r="B2276" s="324" t="s">
        <v>2271</v>
      </c>
      <c r="C2276" s="313">
        <v>1</v>
      </c>
      <c r="D2276" s="314">
        <v>840</v>
      </c>
      <c r="E2276" s="315">
        <v>0.41728763040238398</v>
      </c>
      <c r="F2276" s="314">
        <v>840</v>
      </c>
    </row>
    <row r="2277" spans="2:7" x14ac:dyDescent="0.2">
      <c r="B2277" s="324" t="s">
        <v>2272</v>
      </c>
      <c r="C2277" s="313">
        <v>10</v>
      </c>
      <c r="D2277" s="314">
        <v>960.8</v>
      </c>
      <c r="E2277" s="315">
        <v>0.53663985701519201</v>
      </c>
      <c r="F2277" s="314">
        <v>1737</v>
      </c>
    </row>
    <row r="2278" spans="2:7" x14ac:dyDescent="0.2">
      <c r="B2278" s="324" t="s">
        <v>2273</v>
      </c>
      <c r="C2278" s="313">
        <v>4</v>
      </c>
      <c r="D2278" s="314">
        <v>8.25</v>
      </c>
      <c r="E2278" s="315">
        <v>1.6793893129771E-2</v>
      </c>
      <c r="F2278" s="314">
        <v>21</v>
      </c>
    </row>
    <row r="2279" spans="2:7" x14ac:dyDescent="0.2">
      <c r="B2279" s="325" t="s">
        <v>2274</v>
      </c>
      <c r="C2279" s="316">
        <v>612</v>
      </c>
      <c r="D2279" s="317">
        <v>1.8823529411764699</v>
      </c>
      <c r="E2279" s="318">
        <v>2.90246507971692E-3</v>
      </c>
      <c r="F2279" s="317">
        <v>15</v>
      </c>
    </row>
    <row r="2281" spans="2:7" x14ac:dyDescent="0.2">
      <c r="G2281" s="13" t="s">
        <v>294</v>
      </c>
    </row>
    <row r="2282" spans="2:7" x14ac:dyDescent="0.2">
      <c r="G2282" s="13" t="s">
        <v>326</v>
      </c>
    </row>
    <row r="2283" spans="2:7" x14ac:dyDescent="0.2">
      <c r="B2283" s="272" t="s">
        <v>0</v>
      </c>
      <c r="C2283" s="301"/>
      <c r="D2283" s="302"/>
      <c r="E2283" s="303"/>
      <c r="F2283" s="303"/>
    </row>
    <row r="2284" spans="2:7" x14ac:dyDescent="0.2">
      <c r="B2284" s="272" t="s">
        <v>2642</v>
      </c>
      <c r="C2284" s="301"/>
      <c r="D2284" s="302"/>
      <c r="E2284" s="303"/>
      <c r="F2284" s="303"/>
    </row>
    <row r="2285" spans="2:7" x14ac:dyDescent="0.2">
      <c r="B2285" s="320" t="s">
        <v>289</v>
      </c>
      <c r="C2285" s="301"/>
      <c r="D2285" s="302"/>
      <c r="E2285" s="303"/>
      <c r="F2285" s="303"/>
    </row>
    <row r="2286" spans="2:7" x14ac:dyDescent="0.2">
      <c r="B2286" s="272"/>
      <c r="C2286" s="84"/>
      <c r="D2286" s="84"/>
      <c r="E2286" s="84"/>
      <c r="F2286" s="84"/>
    </row>
    <row r="2287" spans="2:7" x14ac:dyDescent="0.2">
      <c r="B2287" s="321"/>
      <c r="C2287" s="191" t="s">
        <v>2661</v>
      </c>
      <c r="D2287" s="304"/>
      <c r="E2287" s="305"/>
      <c r="F2287" s="306"/>
    </row>
    <row r="2288" spans="2:7" ht="25.5" x14ac:dyDescent="0.2">
      <c r="B2288" s="322" t="s">
        <v>295</v>
      </c>
      <c r="C2288" s="307" t="s">
        <v>5089</v>
      </c>
      <c r="D2288" s="308" t="s">
        <v>5090</v>
      </c>
      <c r="E2288" s="309" t="s">
        <v>5091</v>
      </c>
      <c r="F2288" s="308" t="s">
        <v>5092</v>
      </c>
    </row>
    <row r="2289" spans="2:6" x14ac:dyDescent="0.2">
      <c r="B2289" s="323" t="s">
        <v>2275</v>
      </c>
      <c r="C2289" s="310">
        <v>0</v>
      </c>
      <c r="D2289" s="311">
        <v>0</v>
      </c>
      <c r="E2289" s="312">
        <v>0</v>
      </c>
      <c r="F2289" s="311">
        <v>0</v>
      </c>
    </row>
    <row r="2290" spans="2:6" x14ac:dyDescent="0.2">
      <c r="B2290" s="324" t="s">
        <v>2276</v>
      </c>
      <c r="C2290" s="313">
        <v>264</v>
      </c>
      <c r="D2290" s="314">
        <v>13.401515151515101</v>
      </c>
      <c r="E2290" s="315">
        <v>1.9589929292425898E-2</v>
      </c>
      <c r="F2290" s="314">
        <v>33</v>
      </c>
    </row>
    <row r="2291" spans="2:6" x14ac:dyDescent="0.2">
      <c r="B2291" s="324" t="s">
        <v>2277</v>
      </c>
      <c r="C2291" s="313">
        <v>20</v>
      </c>
      <c r="D2291" s="314">
        <v>510.05</v>
      </c>
      <c r="E2291" s="315">
        <v>0.61652363108908403</v>
      </c>
      <c r="F2291" s="314">
        <v>705</v>
      </c>
    </row>
    <row r="2292" spans="2:6" x14ac:dyDescent="0.2">
      <c r="B2292" s="324" t="s">
        <v>2278</v>
      </c>
      <c r="C2292" s="313">
        <v>168</v>
      </c>
      <c r="D2292" s="314">
        <v>-22.625</v>
      </c>
      <c r="E2292" s="315">
        <v>-3.1673680263322401E-2</v>
      </c>
      <c r="F2292" s="314">
        <v>0</v>
      </c>
    </row>
    <row r="2293" spans="2:6" x14ac:dyDescent="0.2">
      <c r="B2293" s="324" t="s">
        <v>2279</v>
      </c>
      <c r="C2293" s="313">
        <v>336</v>
      </c>
      <c r="D2293" s="314">
        <v>26.1845238095238</v>
      </c>
      <c r="E2293" s="315">
        <v>4.1670811013067598E-2</v>
      </c>
      <c r="F2293" s="314">
        <v>55</v>
      </c>
    </row>
    <row r="2294" spans="2:6" x14ac:dyDescent="0.2">
      <c r="B2294" s="324" t="s">
        <v>2280</v>
      </c>
      <c r="C2294" s="313">
        <v>21</v>
      </c>
      <c r="D2294" s="314">
        <v>572.42857142857099</v>
      </c>
      <c r="E2294" s="315">
        <v>0.38056795517143099</v>
      </c>
      <c r="F2294" s="314">
        <v>1103</v>
      </c>
    </row>
    <row r="2295" spans="2:6" x14ac:dyDescent="0.2">
      <c r="B2295" s="324" t="s">
        <v>2281</v>
      </c>
      <c r="C2295" s="313">
        <v>299</v>
      </c>
      <c r="D2295" s="314">
        <v>-3.51839464882943</v>
      </c>
      <c r="E2295" s="315">
        <v>-4.82548885596467E-3</v>
      </c>
      <c r="F2295" s="314">
        <v>0</v>
      </c>
    </row>
    <row r="2296" spans="2:6" x14ac:dyDescent="0.2">
      <c r="B2296" s="324" t="s">
        <v>2282</v>
      </c>
      <c r="C2296" s="313">
        <v>6</v>
      </c>
      <c r="D2296" s="314">
        <v>24.3333333333333</v>
      </c>
      <c r="E2296" s="315">
        <v>2.6793907138924399E-2</v>
      </c>
      <c r="F2296" s="314">
        <v>57</v>
      </c>
    </row>
    <row r="2297" spans="2:6" x14ac:dyDescent="0.2">
      <c r="B2297" s="324" t="s">
        <v>2283</v>
      </c>
      <c r="C2297" s="313">
        <v>25</v>
      </c>
      <c r="D2297" s="314">
        <v>21.6</v>
      </c>
      <c r="E2297" s="315">
        <v>3.86902629504908E-2</v>
      </c>
      <c r="F2297" s="314">
        <v>43</v>
      </c>
    </row>
    <row r="2298" spans="2:6" x14ac:dyDescent="0.2">
      <c r="B2298" s="324" t="s">
        <v>2284</v>
      </c>
      <c r="C2298" s="313">
        <v>24</v>
      </c>
      <c r="D2298" s="314">
        <v>-15.5</v>
      </c>
      <c r="E2298" s="315">
        <v>-2.62137974772743E-2</v>
      </c>
      <c r="F2298" s="314">
        <v>0</v>
      </c>
    </row>
    <row r="2299" spans="2:6" x14ac:dyDescent="0.2">
      <c r="B2299" s="324" t="s">
        <v>2285</v>
      </c>
      <c r="C2299" s="313">
        <v>322</v>
      </c>
      <c r="D2299" s="314">
        <v>5.9223602484472</v>
      </c>
      <c r="E2299" s="315">
        <v>8.2070571223224996E-3</v>
      </c>
      <c r="F2299" s="314">
        <v>117</v>
      </c>
    </row>
    <row r="2300" spans="2:6" x14ac:dyDescent="0.2">
      <c r="B2300" s="324" t="s">
        <v>2286</v>
      </c>
      <c r="C2300" s="313">
        <v>4</v>
      </c>
      <c r="D2300" s="314">
        <v>860.25</v>
      </c>
      <c r="E2300" s="315">
        <v>0.51963153125943795</v>
      </c>
      <c r="F2300" s="314">
        <v>1578</v>
      </c>
    </row>
    <row r="2301" spans="2:6" x14ac:dyDescent="0.2">
      <c r="B2301" s="324" t="s">
        <v>2287</v>
      </c>
      <c r="C2301" s="313">
        <v>353</v>
      </c>
      <c r="D2301" s="314">
        <v>7.6770538243626003</v>
      </c>
      <c r="E2301" s="315">
        <v>1.00743494423791E-2</v>
      </c>
      <c r="F2301" s="314">
        <v>20</v>
      </c>
    </row>
    <row r="2302" spans="2:6" x14ac:dyDescent="0.2">
      <c r="B2302" s="324" t="s">
        <v>2288</v>
      </c>
      <c r="C2302" s="313">
        <v>15</v>
      </c>
      <c r="D2302" s="314">
        <v>954.13333333333298</v>
      </c>
      <c r="E2302" s="315">
        <v>0.73031586467316401</v>
      </c>
      <c r="F2302" s="314">
        <v>2041</v>
      </c>
    </row>
    <row r="2303" spans="2:6" x14ac:dyDescent="0.2">
      <c r="B2303" s="324" t="s">
        <v>2289</v>
      </c>
      <c r="C2303" s="313">
        <v>164</v>
      </c>
      <c r="D2303" s="314">
        <v>2.0609756097560901</v>
      </c>
      <c r="E2303" s="315">
        <v>3.5469551803384201E-3</v>
      </c>
      <c r="F2303" s="314">
        <v>22</v>
      </c>
    </row>
    <row r="2304" spans="2:6" x14ac:dyDescent="0.2">
      <c r="B2304" s="324" t="s">
        <v>2290</v>
      </c>
      <c r="C2304" s="313">
        <v>9</v>
      </c>
      <c r="D2304" s="314">
        <v>1665</v>
      </c>
      <c r="E2304" s="315">
        <v>0.90697252148650198</v>
      </c>
      <c r="F2304" s="314">
        <v>2720</v>
      </c>
    </row>
    <row r="2305" spans="2:6" x14ac:dyDescent="0.2">
      <c r="B2305" s="324" t="s">
        <v>2291</v>
      </c>
      <c r="C2305" s="313">
        <v>12</v>
      </c>
      <c r="D2305" s="314">
        <v>1330.75</v>
      </c>
      <c r="E2305" s="315">
        <v>0.84955046017981495</v>
      </c>
      <c r="F2305" s="314">
        <v>1877</v>
      </c>
    </row>
    <row r="2306" spans="2:6" x14ac:dyDescent="0.2">
      <c r="B2306" s="324" t="s">
        <v>2292</v>
      </c>
      <c r="C2306" s="313">
        <v>2</v>
      </c>
      <c r="D2306" s="314">
        <v>942.5</v>
      </c>
      <c r="E2306" s="315">
        <v>0.74329652996845397</v>
      </c>
      <c r="F2306" s="314">
        <v>966</v>
      </c>
    </row>
    <row r="2307" spans="2:6" x14ac:dyDescent="0.2">
      <c r="B2307" s="324" t="s">
        <v>2293</v>
      </c>
      <c r="C2307" s="313">
        <v>0</v>
      </c>
      <c r="D2307" s="314">
        <v>0</v>
      </c>
      <c r="E2307" s="315">
        <v>0</v>
      </c>
      <c r="F2307" s="314">
        <v>0</v>
      </c>
    </row>
    <row r="2308" spans="2:6" x14ac:dyDescent="0.2">
      <c r="B2308" s="324" t="s">
        <v>2294</v>
      </c>
      <c r="C2308" s="313">
        <v>1</v>
      </c>
      <c r="D2308" s="314">
        <v>67</v>
      </c>
      <c r="E2308" s="315">
        <v>0.11492281303602001</v>
      </c>
      <c r="F2308" s="314">
        <v>67</v>
      </c>
    </row>
    <row r="2309" spans="2:6" x14ac:dyDescent="0.2">
      <c r="B2309" s="324" t="s">
        <v>2295</v>
      </c>
      <c r="C2309" s="313">
        <v>8</v>
      </c>
      <c r="D2309" s="314">
        <v>-275.875</v>
      </c>
      <c r="E2309" s="315">
        <v>-0.23859459459459401</v>
      </c>
      <c r="F2309" s="314">
        <v>-130</v>
      </c>
    </row>
    <row r="2310" spans="2:6" x14ac:dyDescent="0.2">
      <c r="B2310" s="324" t="s">
        <v>2296</v>
      </c>
      <c r="C2310" s="313">
        <v>4</v>
      </c>
      <c r="D2310" s="314">
        <v>0</v>
      </c>
      <c r="E2310" s="315">
        <v>0</v>
      </c>
      <c r="F2310" s="314">
        <v>0</v>
      </c>
    </row>
    <row r="2311" spans="2:6" x14ac:dyDescent="0.2">
      <c r="B2311" s="324" t="s">
        <v>2297</v>
      </c>
      <c r="C2311" s="313">
        <v>62</v>
      </c>
      <c r="D2311" s="314">
        <v>21.580645161290299</v>
      </c>
      <c r="E2311" s="315">
        <v>2.0251248675646899E-2</v>
      </c>
      <c r="F2311" s="314">
        <v>59</v>
      </c>
    </row>
    <row r="2312" spans="2:6" x14ac:dyDescent="0.2">
      <c r="B2312" s="324" t="s">
        <v>2298</v>
      </c>
      <c r="C2312" s="313">
        <v>8</v>
      </c>
      <c r="D2312" s="314">
        <v>12.75</v>
      </c>
      <c r="E2312" s="315">
        <v>2.4442846872753301E-2</v>
      </c>
      <c r="F2312" s="314">
        <v>20</v>
      </c>
    </row>
    <row r="2313" spans="2:6" x14ac:dyDescent="0.2">
      <c r="B2313" s="324" t="s">
        <v>2299</v>
      </c>
      <c r="C2313" s="313">
        <v>73</v>
      </c>
      <c r="D2313" s="314">
        <v>408.86301369863003</v>
      </c>
      <c r="E2313" s="315">
        <v>0.28900508351488702</v>
      </c>
      <c r="F2313" s="314">
        <v>777</v>
      </c>
    </row>
    <row r="2314" spans="2:6" x14ac:dyDescent="0.2">
      <c r="B2314" s="324" t="s">
        <v>2300</v>
      </c>
      <c r="C2314" s="313">
        <v>0</v>
      </c>
      <c r="D2314" s="314">
        <v>0</v>
      </c>
      <c r="E2314" s="315">
        <v>0</v>
      </c>
      <c r="F2314" s="314">
        <v>0</v>
      </c>
    </row>
    <row r="2315" spans="2:6" x14ac:dyDescent="0.2">
      <c r="B2315" s="324" t="s">
        <v>2301</v>
      </c>
      <c r="C2315" s="313">
        <v>6</v>
      </c>
      <c r="D2315" s="314">
        <v>3.6666666666666599</v>
      </c>
      <c r="E2315" s="315">
        <v>8.2242990654206594E-3</v>
      </c>
      <c r="F2315" s="314">
        <v>10</v>
      </c>
    </row>
    <row r="2316" spans="2:6" x14ac:dyDescent="0.2">
      <c r="B2316" s="324" t="s">
        <v>2302</v>
      </c>
      <c r="C2316" s="313">
        <v>4</v>
      </c>
      <c r="D2316" s="314">
        <v>10.5</v>
      </c>
      <c r="E2316" s="315">
        <v>5.9013629338204804E-3</v>
      </c>
      <c r="F2316" s="314">
        <v>12</v>
      </c>
    </row>
    <row r="2317" spans="2:6" x14ac:dyDescent="0.2">
      <c r="B2317" s="324" t="s">
        <v>2303</v>
      </c>
      <c r="C2317" s="313">
        <v>401</v>
      </c>
      <c r="D2317" s="314">
        <v>0.38902743142144602</v>
      </c>
      <c r="E2317" s="315">
        <v>5.3699222393954705E-4</v>
      </c>
      <c r="F2317" s="314">
        <v>3</v>
      </c>
    </row>
    <row r="2318" spans="2:6" x14ac:dyDescent="0.2">
      <c r="B2318" s="324" t="s">
        <v>2304</v>
      </c>
      <c r="C2318" s="313">
        <v>95</v>
      </c>
      <c r="D2318" s="314">
        <v>-4.2947368421052596</v>
      </c>
      <c r="E2318" s="315">
        <v>-5.2915542643702197E-3</v>
      </c>
      <c r="F2318" s="314">
        <v>5</v>
      </c>
    </row>
    <row r="2319" spans="2:6" x14ac:dyDescent="0.2">
      <c r="B2319" s="324" t="s">
        <v>2305</v>
      </c>
      <c r="C2319" s="313">
        <v>2</v>
      </c>
      <c r="D2319" s="314">
        <v>1292.5</v>
      </c>
      <c r="E2319" s="315">
        <v>0.60130262851826</v>
      </c>
      <c r="F2319" s="314">
        <v>1913</v>
      </c>
    </row>
    <row r="2320" spans="2:6" x14ac:dyDescent="0.2">
      <c r="B2320" s="324" t="s">
        <v>2306</v>
      </c>
      <c r="C2320" s="313">
        <v>0</v>
      </c>
      <c r="D2320" s="314">
        <v>0</v>
      </c>
      <c r="E2320" s="315">
        <v>0</v>
      </c>
      <c r="F2320" s="314">
        <v>0</v>
      </c>
    </row>
    <row r="2321" spans="2:6" x14ac:dyDescent="0.2">
      <c r="B2321" s="324" t="s">
        <v>2307</v>
      </c>
      <c r="C2321" s="313">
        <v>1</v>
      </c>
      <c r="D2321" s="314">
        <v>-15</v>
      </c>
      <c r="E2321" s="315">
        <v>-2.5380710659898401E-2</v>
      </c>
      <c r="F2321" s="314">
        <v>-15</v>
      </c>
    </row>
    <row r="2322" spans="2:6" x14ac:dyDescent="0.2">
      <c r="B2322" s="324" t="s">
        <v>2308</v>
      </c>
      <c r="C2322" s="313">
        <v>0</v>
      </c>
      <c r="D2322" s="314">
        <v>0</v>
      </c>
      <c r="E2322" s="315">
        <v>0</v>
      </c>
      <c r="F2322" s="314">
        <v>0</v>
      </c>
    </row>
    <row r="2323" spans="2:6" x14ac:dyDescent="0.2">
      <c r="B2323" s="324" t="s">
        <v>2309</v>
      </c>
      <c r="C2323" s="313">
        <v>6</v>
      </c>
      <c r="D2323" s="314">
        <v>3.1666666666666599</v>
      </c>
      <c r="E2323" s="315">
        <v>3.9159109645507898E-3</v>
      </c>
      <c r="F2323" s="314">
        <v>6</v>
      </c>
    </row>
    <row r="2324" spans="2:6" x14ac:dyDescent="0.2">
      <c r="B2324" s="324" t="s">
        <v>2310</v>
      </c>
      <c r="C2324" s="313">
        <v>2</v>
      </c>
      <c r="D2324" s="314">
        <v>647.5</v>
      </c>
      <c r="E2324" s="315">
        <v>0.54710604140261898</v>
      </c>
      <c r="F2324" s="314">
        <v>672</v>
      </c>
    </row>
    <row r="2325" spans="2:6" x14ac:dyDescent="0.2">
      <c r="B2325" s="324" t="s">
        <v>2311</v>
      </c>
      <c r="C2325" s="313">
        <v>34</v>
      </c>
      <c r="D2325" s="314">
        <v>24.058823529411701</v>
      </c>
      <c r="E2325" s="315">
        <v>2.3517911563452201E-2</v>
      </c>
      <c r="F2325" s="314">
        <v>57</v>
      </c>
    </row>
    <row r="2326" spans="2:6" x14ac:dyDescent="0.2">
      <c r="B2326" s="324" t="s">
        <v>2312</v>
      </c>
      <c r="C2326" s="313">
        <v>6</v>
      </c>
      <c r="D2326" s="314">
        <v>-28.3333333333333</v>
      </c>
      <c r="E2326" s="315">
        <v>-4.3444927165857301E-2</v>
      </c>
      <c r="F2326" s="314">
        <v>-11</v>
      </c>
    </row>
    <row r="2327" spans="2:6" x14ac:dyDescent="0.2">
      <c r="B2327" s="324" t="s">
        <v>2313</v>
      </c>
      <c r="C2327" s="313">
        <v>256</v>
      </c>
      <c r="D2327" s="314">
        <v>27.265625</v>
      </c>
      <c r="E2327" s="315">
        <v>5.0126033221064403E-2</v>
      </c>
      <c r="F2327" s="314">
        <v>98</v>
      </c>
    </row>
    <row r="2328" spans="2:6" x14ac:dyDescent="0.2">
      <c r="B2328" s="324" t="s">
        <v>2314</v>
      </c>
      <c r="C2328" s="313">
        <v>194</v>
      </c>
      <c r="D2328" s="314">
        <v>-2.6391752577319498</v>
      </c>
      <c r="E2328" s="315">
        <v>-3.3995763809119201E-3</v>
      </c>
      <c r="F2328" s="314">
        <v>0</v>
      </c>
    </row>
    <row r="2329" spans="2:6" x14ac:dyDescent="0.2">
      <c r="B2329" s="324" t="s">
        <v>2315</v>
      </c>
      <c r="C2329" s="313">
        <v>219</v>
      </c>
      <c r="D2329" s="314">
        <v>-2.3698630136986298</v>
      </c>
      <c r="E2329" s="315">
        <v>-3.3932214027930698E-3</v>
      </c>
      <c r="F2329" s="314">
        <v>402</v>
      </c>
    </row>
    <row r="2330" spans="2:6" x14ac:dyDescent="0.2">
      <c r="B2330" s="324" t="s">
        <v>2316</v>
      </c>
      <c r="C2330" s="313">
        <v>21</v>
      </c>
      <c r="D2330" s="314">
        <v>-24.571428571428498</v>
      </c>
      <c r="E2330" s="315">
        <v>-2.8910802330793298E-2</v>
      </c>
      <c r="F2330" s="314">
        <v>-3</v>
      </c>
    </row>
    <row r="2331" spans="2:6" x14ac:dyDescent="0.2">
      <c r="B2331" s="324" t="s">
        <v>2317</v>
      </c>
      <c r="C2331" s="313">
        <v>1</v>
      </c>
      <c r="D2331" s="314">
        <v>366</v>
      </c>
      <c r="E2331" s="315">
        <v>0.32854578096947901</v>
      </c>
      <c r="F2331" s="314">
        <v>366</v>
      </c>
    </row>
    <row r="2332" spans="2:6" x14ac:dyDescent="0.2">
      <c r="B2332" s="324" t="s">
        <v>2318</v>
      </c>
      <c r="C2332" s="313">
        <v>29</v>
      </c>
      <c r="D2332" s="314">
        <v>1195.55172413793</v>
      </c>
      <c r="E2332" s="315">
        <v>0.90983283911092405</v>
      </c>
      <c r="F2332" s="314">
        <v>2197</v>
      </c>
    </row>
    <row r="2333" spans="2:6" x14ac:dyDescent="0.2">
      <c r="B2333" s="324" t="s">
        <v>2319</v>
      </c>
      <c r="C2333" s="313">
        <v>25</v>
      </c>
      <c r="D2333" s="314">
        <v>733.72</v>
      </c>
      <c r="E2333" s="315">
        <v>0.56680674865583003</v>
      </c>
      <c r="F2333" s="314">
        <v>1562</v>
      </c>
    </row>
    <row r="2334" spans="2:6" x14ac:dyDescent="0.2">
      <c r="B2334" s="324" t="s">
        <v>2320</v>
      </c>
      <c r="C2334" s="313">
        <v>176</v>
      </c>
      <c r="D2334" s="314">
        <v>569.27840909090901</v>
      </c>
      <c r="E2334" s="315">
        <v>0.43267578141868801</v>
      </c>
      <c r="F2334" s="314">
        <v>1790</v>
      </c>
    </row>
    <row r="2335" spans="2:6" x14ac:dyDescent="0.2">
      <c r="B2335" s="324" t="s">
        <v>2321</v>
      </c>
      <c r="C2335" s="313">
        <v>3</v>
      </c>
      <c r="D2335" s="314">
        <v>4.6666666666666599</v>
      </c>
      <c r="E2335" s="315">
        <v>7.4826296098342501E-3</v>
      </c>
      <c r="F2335" s="314">
        <v>32</v>
      </c>
    </row>
    <row r="2336" spans="2:6" x14ac:dyDescent="0.2">
      <c r="B2336" s="325" t="s">
        <v>2322</v>
      </c>
      <c r="C2336" s="316">
        <v>8</v>
      </c>
      <c r="D2336" s="317">
        <v>352.125</v>
      </c>
      <c r="E2336" s="318">
        <v>0.28217970549934801</v>
      </c>
      <c r="F2336" s="317">
        <v>508</v>
      </c>
    </row>
    <row r="2338" spans="2:7" x14ac:dyDescent="0.2">
      <c r="G2338" s="13" t="s">
        <v>294</v>
      </c>
    </row>
    <row r="2339" spans="2:7" x14ac:dyDescent="0.2">
      <c r="G2339" s="13" t="s">
        <v>327</v>
      </c>
    </row>
    <row r="2340" spans="2:7" x14ac:dyDescent="0.2">
      <c r="B2340" s="272" t="s">
        <v>0</v>
      </c>
      <c r="C2340" s="301"/>
      <c r="D2340" s="302"/>
      <c r="E2340" s="303"/>
      <c r="F2340" s="303"/>
    </row>
    <row r="2341" spans="2:7" x14ac:dyDescent="0.2">
      <c r="B2341" s="272" t="s">
        <v>2642</v>
      </c>
      <c r="C2341" s="301"/>
      <c r="D2341" s="302"/>
      <c r="E2341" s="303"/>
      <c r="F2341" s="303"/>
    </row>
    <row r="2342" spans="2:7" x14ac:dyDescent="0.2">
      <c r="B2342" s="320" t="s">
        <v>289</v>
      </c>
      <c r="C2342" s="301"/>
      <c r="D2342" s="302"/>
      <c r="E2342" s="303"/>
      <c r="F2342" s="303"/>
    </row>
    <row r="2343" spans="2:7" x14ac:dyDescent="0.2">
      <c r="B2343" s="272"/>
      <c r="C2343" s="84"/>
      <c r="D2343" s="84"/>
      <c r="E2343" s="84"/>
      <c r="F2343" s="84"/>
    </row>
    <row r="2344" spans="2:7" x14ac:dyDescent="0.2">
      <c r="B2344" s="321"/>
      <c r="C2344" s="191" t="s">
        <v>2661</v>
      </c>
      <c r="D2344" s="304"/>
      <c r="E2344" s="305"/>
      <c r="F2344" s="306"/>
    </row>
    <row r="2345" spans="2:7" ht="25.5" x14ac:dyDescent="0.2">
      <c r="B2345" s="322" t="s">
        <v>295</v>
      </c>
      <c r="C2345" s="307" t="s">
        <v>5089</v>
      </c>
      <c r="D2345" s="308" t="s">
        <v>5090</v>
      </c>
      <c r="E2345" s="309" t="s">
        <v>5091</v>
      </c>
      <c r="F2345" s="308" t="s">
        <v>5092</v>
      </c>
    </row>
    <row r="2346" spans="2:7" x14ac:dyDescent="0.2">
      <c r="B2346" s="323" t="s">
        <v>2323</v>
      </c>
      <c r="C2346" s="310">
        <v>300</v>
      </c>
      <c r="D2346" s="311">
        <v>11.9366666666666</v>
      </c>
      <c r="E2346" s="312">
        <v>1.80812926028781E-2</v>
      </c>
      <c r="F2346" s="311">
        <v>39</v>
      </c>
    </row>
    <row r="2347" spans="2:7" x14ac:dyDescent="0.2">
      <c r="B2347" s="324" t="s">
        <v>2324</v>
      </c>
      <c r="C2347" s="313">
        <v>0</v>
      </c>
      <c r="D2347" s="314">
        <v>0</v>
      </c>
      <c r="E2347" s="315">
        <v>0</v>
      </c>
      <c r="F2347" s="314">
        <v>0</v>
      </c>
    </row>
    <row r="2348" spans="2:7" x14ac:dyDescent="0.2">
      <c r="B2348" s="324" t="s">
        <v>2325</v>
      </c>
      <c r="C2348" s="313">
        <v>17</v>
      </c>
      <c r="D2348" s="314">
        <v>282.529411764705</v>
      </c>
      <c r="E2348" s="315">
        <v>0.16823706609688599</v>
      </c>
      <c r="F2348" s="314">
        <v>788</v>
      </c>
    </row>
    <row r="2349" spans="2:7" x14ac:dyDescent="0.2">
      <c r="B2349" s="324" t="s">
        <v>2326</v>
      </c>
      <c r="C2349" s="313">
        <v>65</v>
      </c>
      <c r="D2349" s="314">
        <v>44.246153846153803</v>
      </c>
      <c r="E2349" s="315">
        <v>7.6030348692732702E-2</v>
      </c>
      <c r="F2349" s="314">
        <v>82</v>
      </c>
    </row>
    <row r="2350" spans="2:7" x14ac:dyDescent="0.2">
      <c r="B2350" s="324" t="s">
        <v>2327</v>
      </c>
      <c r="C2350" s="313">
        <v>4</v>
      </c>
      <c r="D2350" s="314">
        <v>-8.75</v>
      </c>
      <c r="E2350" s="315">
        <v>-1.22334847955259E-2</v>
      </c>
      <c r="F2350" s="314">
        <v>-4</v>
      </c>
    </row>
    <row r="2351" spans="2:7" x14ac:dyDescent="0.2">
      <c r="B2351" s="324" t="s">
        <v>2328</v>
      </c>
      <c r="C2351" s="313">
        <v>6</v>
      </c>
      <c r="D2351" s="314">
        <v>445.5</v>
      </c>
      <c r="E2351" s="315">
        <v>0.48301409468738699</v>
      </c>
      <c r="F2351" s="314">
        <v>593</v>
      </c>
    </row>
    <row r="2352" spans="2:7" x14ac:dyDescent="0.2">
      <c r="B2352" s="324" t="s">
        <v>2329</v>
      </c>
      <c r="C2352" s="313">
        <v>1</v>
      </c>
      <c r="D2352" s="314">
        <v>18</v>
      </c>
      <c r="E2352" s="315">
        <v>3.60721442885771E-2</v>
      </c>
      <c r="F2352" s="314">
        <v>18</v>
      </c>
    </row>
    <row r="2353" spans="2:6" x14ac:dyDescent="0.2">
      <c r="B2353" s="324" t="s">
        <v>2330</v>
      </c>
      <c r="C2353" s="313">
        <v>175</v>
      </c>
      <c r="D2353" s="314">
        <v>-4.1257142857142801</v>
      </c>
      <c r="E2353" s="315">
        <v>-6.1120140864146999E-3</v>
      </c>
      <c r="F2353" s="314">
        <v>0</v>
      </c>
    </row>
    <row r="2354" spans="2:6" x14ac:dyDescent="0.2">
      <c r="B2354" s="324" t="s">
        <v>2331</v>
      </c>
      <c r="C2354" s="313">
        <v>402</v>
      </c>
      <c r="D2354" s="314">
        <v>40.552238805970099</v>
      </c>
      <c r="E2354" s="315">
        <v>7.2802136458230901E-2</v>
      </c>
      <c r="F2354" s="314">
        <v>168</v>
      </c>
    </row>
    <row r="2355" spans="2:6" x14ac:dyDescent="0.2">
      <c r="B2355" s="324" t="s">
        <v>2332</v>
      </c>
      <c r="C2355" s="313">
        <v>0</v>
      </c>
      <c r="D2355" s="314">
        <v>0</v>
      </c>
      <c r="E2355" s="315">
        <v>0</v>
      </c>
      <c r="F2355" s="314">
        <v>0</v>
      </c>
    </row>
    <row r="2356" spans="2:6" x14ac:dyDescent="0.2">
      <c r="B2356" s="324" t="s">
        <v>2333</v>
      </c>
      <c r="C2356" s="313">
        <v>0</v>
      </c>
      <c r="D2356" s="314">
        <v>0</v>
      </c>
      <c r="E2356" s="315">
        <v>0</v>
      </c>
      <c r="F2356" s="314">
        <v>0</v>
      </c>
    </row>
    <row r="2357" spans="2:6" x14ac:dyDescent="0.2">
      <c r="B2357" s="324" t="s">
        <v>2334</v>
      </c>
      <c r="C2357" s="313">
        <v>3</v>
      </c>
      <c r="D2357" s="314">
        <v>6</v>
      </c>
      <c r="E2357" s="315">
        <v>8.2644628099173192E-3</v>
      </c>
      <c r="F2357" s="314">
        <v>7</v>
      </c>
    </row>
    <row r="2358" spans="2:6" x14ac:dyDescent="0.2">
      <c r="B2358" s="324" t="s">
        <v>2335</v>
      </c>
      <c r="C2358" s="313">
        <v>104</v>
      </c>
      <c r="D2358" s="314">
        <v>178.192307692307</v>
      </c>
      <c r="E2358" s="315">
        <v>0.11757465787754</v>
      </c>
      <c r="F2358" s="314">
        <v>356</v>
      </c>
    </row>
    <row r="2359" spans="2:6" x14ac:dyDescent="0.2">
      <c r="B2359" s="324" t="s">
        <v>2336</v>
      </c>
      <c r="C2359" s="313">
        <v>36</v>
      </c>
      <c r="D2359" s="314">
        <v>-279.77777777777698</v>
      </c>
      <c r="E2359" s="315">
        <v>-0.230496372748701</v>
      </c>
      <c r="F2359" s="314">
        <v>-72</v>
      </c>
    </row>
    <row r="2360" spans="2:6" x14ac:dyDescent="0.2">
      <c r="B2360" s="324" t="s">
        <v>2337</v>
      </c>
      <c r="C2360" s="313">
        <v>13</v>
      </c>
      <c r="D2360" s="314">
        <v>785.38461538461502</v>
      </c>
      <c r="E2360" s="315">
        <v>0.61006214149139504</v>
      </c>
      <c r="F2360" s="314">
        <v>1423</v>
      </c>
    </row>
    <row r="2361" spans="2:6" x14ac:dyDescent="0.2">
      <c r="B2361" s="324" t="s">
        <v>2338</v>
      </c>
      <c r="C2361" s="313">
        <v>37</v>
      </c>
      <c r="D2361" s="314">
        <v>1006.18918918918</v>
      </c>
      <c r="E2361" s="315">
        <v>0.60844623858008995</v>
      </c>
      <c r="F2361" s="314">
        <v>1879</v>
      </c>
    </row>
    <row r="2362" spans="2:6" x14ac:dyDescent="0.2">
      <c r="B2362" s="324" t="s">
        <v>2339</v>
      </c>
      <c r="C2362" s="313">
        <v>4</v>
      </c>
      <c r="D2362" s="314">
        <v>19.25</v>
      </c>
      <c r="E2362" s="315">
        <v>3.2710280373831703E-2</v>
      </c>
      <c r="F2362" s="314">
        <v>25</v>
      </c>
    </row>
    <row r="2363" spans="2:6" x14ac:dyDescent="0.2">
      <c r="B2363" s="324" t="s">
        <v>2340</v>
      </c>
      <c r="C2363" s="313">
        <v>501</v>
      </c>
      <c r="D2363" s="314">
        <v>13.1596806387225</v>
      </c>
      <c r="E2363" s="315">
        <v>1.7162656059643601E-2</v>
      </c>
      <c r="F2363" s="314">
        <v>39</v>
      </c>
    </row>
    <row r="2364" spans="2:6" x14ac:dyDescent="0.2">
      <c r="B2364" s="324" t="s">
        <v>2341</v>
      </c>
      <c r="C2364" s="313">
        <v>337</v>
      </c>
      <c r="D2364" s="314">
        <v>37.982195845697298</v>
      </c>
      <c r="E2364" s="315">
        <v>4.6518558360802299E-2</v>
      </c>
      <c r="F2364" s="314">
        <v>183</v>
      </c>
    </row>
    <row r="2365" spans="2:6" x14ac:dyDescent="0.2">
      <c r="B2365" s="324" t="s">
        <v>2342</v>
      </c>
      <c r="C2365" s="313">
        <v>7</v>
      </c>
      <c r="D2365" s="314">
        <v>1533.42857142857</v>
      </c>
      <c r="E2365" s="315">
        <v>0.77423542989036298</v>
      </c>
      <c r="F2365" s="314">
        <v>3550</v>
      </c>
    </row>
    <row r="2366" spans="2:6" x14ac:dyDescent="0.2">
      <c r="B2366" s="324" t="s">
        <v>2343</v>
      </c>
      <c r="C2366" s="313">
        <v>16</v>
      </c>
      <c r="D2366" s="314">
        <v>13.625</v>
      </c>
      <c r="E2366" s="315">
        <v>2.15948489351163E-2</v>
      </c>
      <c r="F2366" s="314">
        <v>21</v>
      </c>
    </row>
    <row r="2367" spans="2:6" x14ac:dyDescent="0.2">
      <c r="B2367" s="324" t="s">
        <v>2344</v>
      </c>
      <c r="C2367" s="313">
        <v>428</v>
      </c>
      <c r="D2367" s="314">
        <v>28.1471962616822</v>
      </c>
      <c r="E2367" s="315">
        <v>4.6848325290006897E-2</v>
      </c>
      <c r="F2367" s="314">
        <v>91</v>
      </c>
    </row>
    <row r="2368" spans="2:6" x14ac:dyDescent="0.2">
      <c r="B2368" s="324" t="s">
        <v>2345</v>
      </c>
      <c r="C2368" s="313">
        <v>35</v>
      </c>
      <c r="D2368" s="314">
        <v>13.1714285714285</v>
      </c>
      <c r="E2368" s="315">
        <v>2.2470267108598101E-2</v>
      </c>
      <c r="F2368" s="314">
        <v>31</v>
      </c>
    </row>
    <row r="2369" spans="2:6" x14ac:dyDescent="0.2">
      <c r="B2369" s="324" t="s">
        <v>2346</v>
      </c>
      <c r="C2369" s="313">
        <v>24</v>
      </c>
      <c r="D2369" s="314">
        <v>-147.125</v>
      </c>
      <c r="E2369" s="315">
        <v>-0.164761327049601</v>
      </c>
      <c r="F2369" s="314">
        <v>-16</v>
      </c>
    </row>
    <row r="2370" spans="2:6" x14ac:dyDescent="0.2">
      <c r="B2370" s="324" t="s">
        <v>2347</v>
      </c>
      <c r="C2370" s="313">
        <v>105</v>
      </c>
      <c r="D2370" s="314">
        <v>-21.7238095238095</v>
      </c>
      <c r="E2370" s="315">
        <v>-2.6003784856015798E-2</v>
      </c>
      <c r="F2370" s="314">
        <v>5</v>
      </c>
    </row>
    <row r="2371" spans="2:6" x14ac:dyDescent="0.2">
      <c r="B2371" s="324" t="s">
        <v>2348</v>
      </c>
      <c r="C2371" s="313">
        <v>436</v>
      </c>
      <c r="D2371" s="314">
        <v>-16.490825688073301</v>
      </c>
      <c r="E2371" s="315">
        <v>-3.00370554494905E-2</v>
      </c>
      <c r="F2371" s="314">
        <v>0</v>
      </c>
    </row>
    <row r="2372" spans="2:6" x14ac:dyDescent="0.2">
      <c r="B2372" s="324" t="s">
        <v>2349</v>
      </c>
      <c r="C2372" s="313">
        <v>0</v>
      </c>
      <c r="D2372" s="314">
        <v>0</v>
      </c>
      <c r="E2372" s="315">
        <v>0</v>
      </c>
      <c r="F2372" s="314">
        <v>0</v>
      </c>
    </row>
    <row r="2373" spans="2:6" x14ac:dyDescent="0.2">
      <c r="B2373" s="324" t="s">
        <v>2350</v>
      </c>
      <c r="C2373" s="313">
        <v>8</v>
      </c>
      <c r="D2373" s="314">
        <v>5.375</v>
      </c>
      <c r="E2373" s="315">
        <v>1.14544485881726E-2</v>
      </c>
      <c r="F2373" s="314">
        <v>12</v>
      </c>
    </row>
    <row r="2374" spans="2:6" x14ac:dyDescent="0.2">
      <c r="B2374" s="324" t="s">
        <v>2351</v>
      </c>
      <c r="C2374" s="313">
        <v>0</v>
      </c>
      <c r="D2374" s="314">
        <v>0</v>
      </c>
      <c r="E2374" s="315">
        <v>0</v>
      </c>
      <c r="F2374" s="314">
        <v>0</v>
      </c>
    </row>
    <row r="2375" spans="2:6" x14ac:dyDescent="0.2">
      <c r="B2375" s="324" t="s">
        <v>2352</v>
      </c>
      <c r="C2375" s="313">
        <v>1</v>
      </c>
      <c r="D2375" s="314">
        <v>-137</v>
      </c>
      <c r="E2375" s="315">
        <v>-0.133658536585365</v>
      </c>
      <c r="F2375" s="314">
        <v>-137</v>
      </c>
    </row>
    <row r="2376" spans="2:6" x14ac:dyDescent="0.2">
      <c r="B2376" s="324" t="s">
        <v>2353</v>
      </c>
      <c r="C2376" s="313">
        <v>4</v>
      </c>
      <c r="D2376" s="314">
        <v>286</v>
      </c>
      <c r="E2376" s="315">
        <v>0.21295606850335</v>
      </c>
      <c r="F2376" s="314">
        <v>634</v>
      </c>
    </row>
    <row r="2377" spans="2:6" x14ac:dyDescent="0.2">
      <c r="B2377" s="324" t="s">
        <v>2354</v>
      </c>
      <c r="C2377" s="313">
        <v>15</v>
      </c>
      <c r="D2377" s="314">
        <v>467.33333333333297</v>
      </c>
      <c r="E2377" s="315">
        <v>0.449186210431885</v>
      </c>
      <c r="F2377" s="314">
        <v>763</v>
      </c>
    </row>
    <row r="2378" spans="2:6" x14ac:dyDescent="0.2">
      <c r="B2378" s="324" t="s">
        <v>2355</v>
      </c>
      <c r="C2378" s="313">
        <v>26</v>
      </c>
      <c r="D2378" s="314">
        <v>810.38461538461502</v>
      </c>
      <c r="E2378" s="315">
        <v>0.58607549164140005</v>
      </c>
      <c r="F2378" s="314">
        <v>2089</v>
      </c>
    </row>
    <row r="2379" spans="2:6" x14ac:dyDescent="0.2">
      <c r="B2379" s="324" t="s">
        <v>2356</v>
      </c>
      <c r="C2379" s="313">
        <v>0</v>
      </c>
      <c r="D2379" s="314">
        <v>0</v>
      </c>
      <c r="E2379" s="315">
        <v>0</v>
      </c>
      <c r="F2379" s="314">
        <v>0</v>
      </c>
    </row>
    <row r="2380" spans="2:6" x14ac:dyDescent="0.2">
      <c r="B2380" s="324" t="s">
        <v>2357</v>
      </c>
      <c r="C2380" s="313">
        <v>78</v>
      </c>
      <c r="D2380" s="314">
        <v>811.87179487179401</v>
      </c>
      <c r="E2380" s="315">
        <v>0.59158297912093005</v>
      </c>
      <c r="F2380" s="314">
        <v>1765</v>
      </c>
    </row>
    <row r="2381" spans="2:6" x14ac:dyDescent="0.2">
      <c r="B2381" s="324" t="s">
        <v>2358</v>
      </c>
      <c r="C2381" s="313">
        <v>4</v>
      </c>
      <c r="D2381" s="314">
        <v>296</v>
      </c>
      <c r="E2381" s="315">
        <v>0.329805013927576</v>
      </c>
      <c r="F2381" s="314">
        <v>321</v>
      </c>
    </row>
    <row r="2382" spans="2:6" x14ac:dyDescent="0.2">
      <c r="B2382" s="324" t="s">
        <v>2359</v>
      </c>
      <c r="C2382" s="313">
        <v>2</v>
      </c>
      <c r="D2382" s="314">
        <v>289</v>
      </c>
      <c r="E2382" s="315">
        <v>0.139748549323017</v>
      </c>
      <c r="F2382" s="314">
        <v>494</v>
      </c>
    </row>
    <row r="2383" spans="2:6" x14ac:dyDescent="0.2">
      <c r="B2383" s="324" t="s">
        <v>2360</v>
      </c>
      <c r="C2383" s="313">
        <v>1</v>
      </c>
      <c r="D2383" s="314">
        <v>544</v>
      </c>
      <c r="E2383" s="315">
        <v>0.33374233128834302</v>
      </c>
      <c r="F2383" s="314">
        <v>544</v>
      </c>
    </row>
    <row r="2384" spans="2:6" x14ac:dyDescent="0.2">
      <c r="B2384" s="324" t="s">
        <v>2361</v>
      </c>
      <c r="C2384" s="313">
        <v>4</v>
      </c>
      <c r="D2384" s="314">
        <v>156.75</v>
      </c>
      <c r="E2384" s="315">
        <v>0.13070669168230101</v>
      </c>
      <c r="F2384" s="314">
        <v>186</v>
      </c>
    </row>
    <row r="2385" spans="2:7" x14ac:dyDescent="0.2">
      <c r="B2385" s="324" t="s">
        <v>2362</v>
      </c>
      <c r="C2385" s="313">
        <v>1</v>
      </c>
      <c r="D2385" s="314">
        <v>479</v>
      </c>
      <c r="E2385" s="315">
        <v>0.212322695035461</v>
      </c>
      <c r="F2385" s="314">
        <v>479</v>
      </c>
    </row>
    <row r="2386" spans="2:7" x14ac:dyDescent="0.2">
      <c r="B2386" s="324" t="s">
        <v>2363</v>
      </c>
      <c r="C2386" s="313">
        <v>16</v>
      </c>
      <c r="D2386" s="314">
        <v>465.9375</v>
      </c>
      <c r="E2386" s="315">
        <v>0.290247226007397</v>
      </c>
      <c r="F2386" s="314">
        <v>835</v>
      </c>
    </row>
    <row r="2387" spans="2:7" x14ac:dyDescent="0.2">
      <c r="B2387" s="324" t="s">
        <v>2364</v>
      </c>
      <c r="C2387" s="313">
        <v>1</v>
      </c>
      <c r="D2387" s="314">
        <v>35</v>
      </c>
      <c r="E2387" s="315">
        <v>1.7667844522968101E-2</v>
      </c>
      <c r="F2387" s="314">
        <v>35</v>
      </c>
    </row>
    <row r="2388" spans="2:7" x14ac:dyDescent="0.2">
      <c r="B2388" s="324" t="s">
        <v>2365</v>
      </c>
      <c r="C2388" s="313">
        <v>43</v>
      </c>
      <c r="D2388" s="314">
        <v>465.16279069767398</v>
      </c>
      <c r="E2388" s="315">
        <v>0.30715130295910598</v>
      </c>
      <c r="F2388" s="314">
        <v>999</v>
      </c>
    </row>
    <row r="2389" spans="2:7" x14ac:dyDescent="0.2">
      <c r="B2389" s="324" t="s">
        <v>2366</v>
      </c>
      <c r="C2389" s="313">
        <v>10</v>
      </c>
      <c r="D2389" s="314">
        <v>4</v>
      </c>
      <c r="E2389" s="315">
        <v>2.60128763738043E-3</v>
      </c>
      <c r="F2389" s="314">
        <v>60</v>
      </c>
    </row>
    <row r="2390" spans="2:7" x14ac:dyDescent="0.2">
      <c r="B2390" s="324" t="s">
        <v>2367</v>
      </c>
      <c r="C2390" s="313">
        <v>0</v>
      </c>
      <c r="D2390" s="314">
        <v>0</v>
      </c>
      <c r="E2390" s="315">
        <v>0</v>
      </c>
      <c r="F2390" s="314">
        <v>0</v>
      </c>
    </row>
    <row r="2391" spans="2:7" x14ac:dyDescent="0.2">
      <c r="B2391" s="324" t="s">
        <v>2368</v>
      </c>
      <c r="C2391" s="313">
        <v>4</v>
      </c>
      <c r="D2391" s="314">
        <v>668.75</v>
      </c>
      <c r="E2391" s="315">
        <v>0.58829997800747702</v>
      </c>
      <c r="F2391" s="314">
        <v>1115</v>
      </c>
    </row>
    <row r="2392" spans="2:7" x14ac:dyDescent="0.2">
      <c r="B2392" s="324" t="s">
        <v>2369</v>
      </c>
      <c r="C2392" s="313">
        <v>0</v>
      </c>
      <c r="D2392" s="314">
        <v>0</v>
      </c>
      <c r="E2392" s="315">
        <v>0</v>
      </c>
      <c r="F2392" s="314">
        <v>0</v>
      </c>
    </row>
    <row r="2393" spans="2:7" x14ac:dyDescent="0.2">
      <c r="B2393" s="325" t="s">
        <v>2370</v>
      </c>
      <c r="C2393" s="316">
        <v>40</v>
      </c>
      <c r="D2393" s="317">
        <v>35.725000000000001</v>
      </c>
      <c r="E2393" s="318">
        <v>4.3704315380615998E-2</v>
      </c>
      <c r="F2393" s="317">
        <v>80</v>
      </c>
    </row>
    <row r="2395" spans="2:7" x14ac:dyDescent="0.2">
      <c r="G2395" s="13" t="s">
        <v>294</v>
      </c>
    </row>
    <row r="2396" spans="2:7" x14ac:dyDescent="0.2">
      <c r="G2396" s="13" t="s">
        <v>328</v>
      </c>
    </row>
    <row r="2397" spans="2:7" x14ac:dyDescent="0.2">
      <c r="B2397" s="272" t="s">
        <v>0</v>
      </c>
      <c r="C2397" s="301"/>
      <c r="D2397" s="302"/>
      <c r="E2397" s="303"/>
      <c r="F2397" s="303"/>
    </row>
    <row r="2398" spans="2:7" x14ac:dyDescent="0.2">
      <c r="B2398" s="272" t="s">
        <v>2642</v>
      </c>
      <c r="C2398" s="301"/>
      <c r="D2398" s="302"/>
      <c r="E2398" s="303"/>
      <c r="F2398" s="303"/>
    </row>
    <row r="2399" spans="2:7" x14ac:dyDescent="0.2">
      <c r="B2399" s="320" t="s">
        <v>289</v>
      </c>
      <c r="C2399" s="301"/>
      <c r="D2399" s="302"/>
      <c r="E2399" s="303"/>
      <c r="F2399" s="303"/>
    </row>
    <row r="2400" spans="2:7" x14ac:dyDescent="0.2">
      <c r="B2400" s="272"/>
      <c r="C2400" s="84"/>
      <c r="D2400" s="84"/>
      <c r="E2400" s="84"/>
      <c r="F2400" s="84"/>
    </row>
    <row r="2401" spans="2:6" x14ac:dyDescent="0.2">
      <c r="B2401" s="321"/>
      <c r="C2401" s="191" t="s">
        <v>2661</v>
      </c>
      <c r="D2401" s="304"/>
      <c r="E2401" s="305"/>
      <c r="F2401" s="306"/>
    </row>
    <row r="2402" spans="2:6" ht="25.5" x14ac:dyDescent="0.2">
      <c r="B2402" s="322" t="s">
        <v>295</v>
      </c>
      <c r="C2402" s="307" t="s">
        <v>5089</v>
      </c>
      <c r="D2402" s="308" t="s">
        <v>5090</v>
      </c>
      <c r="E2402" s="309" t="s">
        <v>5091</v>
      </c>
      <c r="F2402" s="308" t="s">
        <v>5092</v>
      </c>
    </row>
    <row r="2403" spans="2:6" x14ac:dyDescent="0.2">
      <c r="B2403" s="323" t="s">
        <v>2371</v>
      </c>
      <c r="C2403" s="310">
        <v>96</v>
      </c>
      <c r="D2403" s="311">
        <v>14.8020833333333</v>
      </c>
      <c r="E2403" s="312">
        <v>1.25804538170744E-2</v>
      </c>
      <c r="F2403" s="311">
        <v>99</v>
      </c>
    </row>
    <row r="2404" spans="2:6" x14ac:dyDescent="0.2">
      <c r="B2404" s="324" t="s">
        <v>2372</v>
      </c>
      <c r="C2404" s="313">
        <v>494</v>
      </c>
      <c r="D2404" s="314">
        <v>-1.8522267206477701</v>
      </c>
      <c r="E2404" s="315">
        <v>-2.7384632881312099E-3</v>
      </c>
      <c r="F2404" s="314">
        <v>0</v>
      </c>
    </row>
    <row r="2405" spans="2:6" x14ac:dyDescent="0.2">
      <c r="B2405" s="324" t="s">
        <v>2373</v>
      </c>
      <c r="C2405" s="313">
        <v>206</v>
      </c>
      <c r="D2405" s="314">
        <v>21.271844660194098</v>
      </c>
      <c r="E2405" s="315">
        <v>2.6838320859414198E-2</v>
      </c>
      <c r="F2405" s="314">
        <v>44</v>
      </c>
    </row>
    <row r="2406" spans="2:6" x14ac:dyDescent="0.2">
      <c r="B2406" s="324" t="s">
        <v>2374</v>
      </c>
      <c r="C2406" s="313">
        <v>319</v>
      </c>
      <c r="D2406" s="314">
        <v>14.1316614420062</v>
      </c>
      <c r="E2406" s="315">
        <v>2.12531233793786E-2</v>
      </c>
      <c r="F2406" s="314">
        <v>36</v>
      </c>
    </row>
    <row r="2407" spans="2:6" x14ac:dyDescent="0.2">
      <c r="B2407" s="324" t="s">
        <v>2375</v>
      </c>
      <c r="C2407" s="313">
        <v>0</v>
      </c>
      <c r="D2407" s="314">
        <v>0</v>
      </c>
      <c r="E2407" s="315">
        <v>0</v>
      </c>
      <c r="F2407" s="314">
        <v>0</v>
      </c>
    </row>
    <row r="2408" spans="2:6" x14ac:dyDescent="0.2">
      <c r="B2408" s="324" t="s">
        <v>2376</v>
      </c>
      <c r="C2408" s="313">
        <v>154</v>
      </c>
      <c r="D2408" s="314">
        <v>-120.28571428571399</v>
      </c>
      <c r="E2408" s="315">
        <v>-7.8239237036505094E-2</v>
      </c>
      <c r="F2408" s="314">
        <v>345</v>
      </c>
    </row>
    <row r="2409" spans="2:6" x14ac:dyDescent="0.2">
      <c r="B2409" s="324" t="s">
        <v>2377</v>
      </c>
      <c r="C2409" s="313">
        <v>0</v>
      </c>
      <c r="D2409" s="314">
        <v>0</v>
      </c>
      <c r="E2409" s="315">
        <v>0</v>
      </c>
      <c r="F2409" s="314">
        <v>0</v>
      </c>
    </row>
    <row r="2410" spans="2:6" x14ac:dyDescent="0.2">
      <c r="B2410" s="324" t="s">
        <v>2378</v>
      </c>
      <c r="C2410" s="313">
        <v>217</v>
      </c>
      <c r="D2410" s="314">
        <v>-22.419354838709602</v>
      </c>
      <c r="E2410" s="315">
        <v>-2.8485274313484299E-2</v>
      </c>
      <c r="F2410" s="314">
        <v>-10</v>
      </c>
    </row>
    <row r="2411" spans="2:6" x14ac:dyDescent="0.2">
      <c r="B2411" s="324" t="s">
        <v>2379</v>
      </c>
      <c r="C2411" s="313">
        <v>167</v>
      </c>
      <c r="D2411" s="314">
        <v>-12.065868263473</v>
      </c>
      <c r="E2411" s="315">
        <v>-2.0846696600384799E-2</v>
      </c>
      <c r="F2411" s="314">
        <v>0</v>
      </c>
    </row>
    <row r="2412" spans="2:6" x14ac:dyDescent="0.2">
      <c r="B2412" s="324" t="s">
        <v>2380</v>
      </c>
      <c r="C2412" s="313">
        <v>0</v>
      </c>
      <c r="D2412" s="314">
        <v>0</v>
      </c>
      <c r="E2412" s="315">
        <v>0</v>
      </c>
      <c r="F2412" s="314">
        <v>0</v>
      </c>
    </row>
    <row r="2413" spans="2:6" x14ac:dyDescent="0.2">
      <c r="B2413" s="324" t="s">
        <v>2381</v>
      </c>
      <c r="C2413" s="313">
        <v>43</v>
      </c>
      <c r="D2413" s="314">
        <v>50.325581395348799</v>
      </c>
      <c r="E2413" s="315">
        <v>6.3594686728576294E-2</v>
      </c>
      <c r="F2413" s="314">
        <v>125</v>
      </c>
    </row>
    <row r="2414" spans="2:6" x14ac:dyDescent="0.2">
      <c r="B2414" s="324" t="s">
        <v>2382</v>
      </c>
      <c r="C2414" s="313">
        <v>0</v>
      </c>
      <c r="D2414" s="314">
        <v>0</v>
      </c>
      <c r="E2414" s="315">
        <v>0</v>
      </c>
      <c r="F2414" s="314">
        <v>0</v>
      </c>
    </row>
    <row r="2415" spans="2:6" x14ac:dyDescent="0.2">
      <c r="B2415" s="324" t="s">
        <v>2383</v>
      </c>
      <c r="C2415" s="313">
        <v>21</v>
      </c>
      <c r="D2415" s="314">
        <v>46.190476190476097</v>
      </c>
      <c r="E2415" s="315">
        <v>5.0605175292153602E-2</v>
      </c>
      <c r="F2415" s="314">
        <v>76</v>
      </c>
    </row>
    <row r="2416" spans="2:6" x14ac:dyDescent="0.2">
      <c r="B2416" s="324" t="s">
        <v>2384</v>
      </c>
      <c r="C2416" s="313">
        <v>247</v>
      </c>
      <c r="D2416" s="314">
        <v>29.445344129554599</v>
      </c>
      <c r="E2416" s="315">
        <v>6.4682811429994394E-2</v>
      </c>
      <c r="F2416" s="314">
        <v>68</v>
      </c>
    </row>
    <row r="2417" spans="2:6" x14ac:dyDescent="0.2">
      <c r="B2417" s="324" t="s">
        <v>2385</v>
      </c>
      <c r="C2417" s="313">
        <v>171</v>
      </c>
      <c r="D2417" s="314">
        <v>42.643274853801103</v>
      </c>
      <c r="E2417" s="315">
        <v>5.5485382964800302E-2</v>
      </c>
      <c r="F2417" s="314">
        <v>123</v>
      </c>
    </row>
    <row r="2418" spans="2:6" x14ac:dyDescent="0.2">
      <c r="B2418" s="324" t="s">
        <v>2386</v>
      </c>
      <c r="C2418" s="313">
        <v>262</v>
      </c>
      <c r="D2418" s="314">
        <v>30.225190839694601</v>
      </c>
      <c r="E2418" s="315">
        <v>5.9590190456840497E-2</v>
      </c>
      <c r="F2418" s="314">
        <v>86</v>
      </c>
    </row>
    <row r="2419" spans="2:6" x14ac:dyDescent="0.2">
      <c r="B2419" s="324" t="s">
        <v>2387</v>
      </c>
      <c r="C2419" s="313">
        <v>252</v>
      </c>
      <c r="D2419" s="314">
        <v>43.726190476190403</v>
      </c>
      <c r="E2419" s="315">
        <v>6.7695918216892303E-2</v>
      </c>
      <c r="F2419" s="314">
        <v>121</v>
      </c>
    </row>
    <row r="2420" spans="2:6" x14ac:dyDescent="0.2">
      <c r="B2420" s="324" t="s">
        <v>2388</v>
      </c>
      <c r="C2420" s="313">
        <v>228</v>
      </c>
      <c r="D2420" s="314">
        <v>24.315789473684202</v>
      </c>
      <c r="E2420" s="315">
        <v>3.6583193110957E-2</v>
      </c>
      <c r="F2420" s="314">
        <v>63</v>
      </c>
    </row>
    <row r="2421" spans="2:6" x14ac:dyDescent="0.2">
      <c r="B2421" s="324" t="s">
        <v>2389</v>
      </c>
      <c r="C2421" s="313">
        <v>494</v>
      </c>
      <c r="D2421" s="314">
        <v>21.202429149797499</v>
      </c>
      <c r="E2421" s="315">
        <v>4.5805799852182999E-2</v>
      </c>
      <c r="F2421" s="314">
        <v>62</v>
      </c>
    </row>
    <row r="2422" spans="2:6" x14ac:dyDescent="0.2">
      <c r="B2422" s="324" t="s">
        <v>2390</v>
      </c>
      <c r="C2422" s="313">
        <v>237</v>
      </c>
      <c r="D2422" s="314">
        <v>35.223628691983102</v>
      </c>
      <c r="E2422" s="315">
        <v>5.3690757188888702E-2</v>
      </c>
      <c r="F2422" s="314">
        <v>74</v>
      </c>
    </row>
    <row r="2423" spans="2:6" x14ac:dyDescent="0.2">
      <c r="B2423" s="324" t="s">
        <v>2391</v>
      </c>
      <c r="C2423" s="313">
        <v>351</v>
      </c>
      <c r="D2423" s="314">
        <v>22.726495726495699</v>
      </c>
      <c r="E2423" s="315">
        <v>4.1825932392682397E-2</v>
      </c>
      <c r="F2423" s="314">
        <v>58</v>
      </c>
    </row>
    <row r="2424" spans="2:6" x14ac:dyDescent="0.2">
      <c r="B2424" s="324" t="s">
        <v>2392</v>
      </c>
      <c r="C2424" s="313">
        <v>402</v>
      </c>
      <c r="D2424" s="314">
        <v>-5.0074626865671599</v>
      </c>
      <c r="E2424" s="315">
        <v>-8.2484787641623394E-3</v>
      </c>
      <c r="F2424" s="314">
        <v>29</v>
      </c>
    </row>
    <row r="2425" spans="2:6" x14ac:dyDescent="0.2">
      <c r="B2425" s="324" t="s">
        <v>2393</v>
      </c>
      <c r="C2425" s="313">
        <v>236</v>
      </c>
      <c r="D2425" s="314">
        <v>20.245762711864401</v>
      </c>
      <c r="E2425" s="315">
        <v>4.4495353038684203E-2</v>
      </c>
      <c r="F2425" s="314">
        <v>65</v>
      </c>
    </row>
    <row r="2426" spans="2:6" x14ac:dyDescent="0.2">
      <c r="B2426" s="324" t="s">
        <v>2394</v>
      </c>
      <c r="C2426" s="313">
        <v>117</v>
      </c>
      <c r="D2426" s="314">
        <v>40.042735042735004</v>
      </c>
      <c r="E2426" s="315">
        <v>6.0743967741517101E-2</v>
      </c>
      <c r="F2426" s="314">
        <v>83</v>
      </c>
    </row>
    <row r="2427" spans="2:6" x14ac:dyDescent="0.2">
      <c r="B2427" s="324" t="s">
        <v>2395</v>
      </c>
      <c r="C2427" s="313">
        <v>282</v>
      </c>
      <c r="D2427" s="314">
        <v>23.8581560283687</v>
      </c>
      <c r="E2427" s="315">
        <v>3.8331814038286199E-2</v>
      </c>
      <c r="F2427" s="314">
        <v>52</v>
      </c>
    </row>
    <row r="2428" spans="2:6" x14ac:dyDescent="0.2">
      <c r="B2428" s="324" t="s">
        <v>2396</v>
      </c>
      <c r="C2428" s="313">
        <v>163</v>
      </c>
      <c r="D2428" s="314">
        <v>25.190184049079701</v>
      </c>
      <c r="E2428" s="315">
        <v>3.9949795191624698E-2</v>
      </c>
      <c r="F2428" s="314">
        <v>51</v>
      </c>
    </row>
    <row r="2429" spans="2:6" x14ac:dyDescent="0.2">
      <c r="B2429" s="324" t="s">
        <v>2397</v>
      </c>
      <c r="C2429" s="313">
        <v>375</v>
      </c>
      <c r="D2429" s="314">
        <v>24.290666666666599</v>
      </c>
      <c r="E2429" s="315">
        <v>4.3123405182004602E-2</v>
      </c>
      <c r="F2429" s="314">
        <v>64</v>
      </c>
    </row>
    <row r="2430" spans="2:6" x14ac:dyDescent="0.2">
      <c r="B2430" s="324" t="s">
        <v>2398</v>
      </c>
      <c r="C2430" s="313">
        <v>109</v>
      </c>
      <c r="D2430" s="314">
        <v>-40.908256880733902</v>
      </c>
      <c r="E2430" s="315">
        <v>-5.4133129378057802E-2</v>
      </c>
      <c r="F2430" s="314">
        <v>0</v>
      </c>
    </row>
    <row r="2431" spans="2:6" x14ac:dyDescent="0.2">
      <c r="B2431" s="324" t="s">
        <v>2399</v>
      </c>
      <c r="C2431" s="313">
        <v>2</v>
      </c>
      <c r="D2431" s="314">
        <v>1.5</v>
      </c>
      <c r="E2431" s="315">
        <v>1.7974835230676299E-3</v>
      </c>
      <c r="F2431" s="314">
        <v>2</v>
      </c>
    </row>
    <row r="2432" spans="2:6" x14ac:dyDescent="0.2">
      <c r="B2432" s="324" t="s">
        <v>2400</v>
      </c>
      <c r="C2432" s="313">
        <v>239</v>
      </c>
      <c r="D2432" s="314">
        <v>29.531380753137999</v>
      </c>
      <c r="E2432" s="315">
        <v>4.0351489025972798E-2</v>
      </c>
      <c r="F2432" s="314">
        <v>61</v>
      </c>
    </row>
    <row r="2433" spans="2:6" x14ac:dyDescent="0.2">
      <c r="B2433" s="324" t="s">
        <v>2401</v>
      </c>
      <c r="C2433" s="313">
        <v>80</v>
      </c>
      <c r="D2433" s="314">
        <v>27.25</v>
      </c>
      <c r="E2433" s="315">
        <v>5.6942848187232199E-2</v>
      </c>
      <c r="F2433" s="314">
        <v>49</v>
      </c>
    </row>
    <row r="2434" spans="2:6" x14ac:dyDescent="0.2">
      <c r="B2434" s="324" t="s">
        <v>2402</v>
      </c>
      <c r="C2434" s="313">
        <v>225</v>
      </c>
      <c r="D2434" s="314">
        <v>35.057777777777702</v>
      </c>
      <c r="E2434" s="315">
        <v>6.52299753568297E-2</v>
      </c>
      <c r="F2434" s="314">
        <v>77</v>
      </c>
    </row>
    <row r="2435" spans="2:6" x14ac:dyDescent="0.2">
      <c r="B2435" s="324" t="s">
        <v>2403</v>
      </c>
      <c r="C2435" s="313">
        <v>118</v>
      </c>
      <c r="D2435" s="314">
        <v>25.5508474576271</v>
      </c>
      <c r="E2435" s="315">
        <v>4.2727169661583797E-2</v>
      </c>
      <c r="F2435" s="314">
        <v>51</v>
      </c>
    </row>
    <row r="2436" spans="2:6" x14ac:dyDescent="0.2">
      <c r="B2436" s="324" t="s">
        <v>2404</v>
      </c>
      <c r="C2436" s="313">
        <v>200</v>
      </c>
      <c r="D2436" s="314">
        <v>21.835000000000001</v>
      </c>
      <c r="E2436" s="315">
        <v>2.84424702679466E-2</v>
      </c>
      <c r="F2436" s="314">
        <v>40</v>
      </c>
    </row>
    <row r="2437" spans="2:6" x14ac:dyDescent="0.2">
      <c r="B2437" s="324" t="s">
        <v>2405</v>
      </c>
      <c r="C2437" s="313">
        <v>0</v>
      </c>
      <c r="D2437" s="314">
        <v>0</v>
      </c>
      <c r="E2437" s="315">
        <v>0</v>
      </c>
      <c r="F2437" s="314">
        <v>0</v>
      </c>
    </row>
    <row r="2438" spans="2:6" x14ac:dyDescent="0.2">
      <c r="B2438" s="324" t="s">
        <v>2406</v>
      </c>
      <c r="C2438" s="313">
        <v>0</v>
      </c>
      <c r="D2438" s="314">
        <v>0</v>
      </c>
      <c r="E2438" s="315">
        <v>0</v>
      </c>
      <c r="F2438" s="314">
        <v>0</v>
      </c>
    </row>
    <row r="2439" spans="2:6" x14ac:dyDescent="0.2">
      <c r="B2439" s="324" t="s">
        <v>2407</v>
      </c>
      <c r="C2439" s="313">
        <v>281</v>
      </c>
      <c r="D2439" s="314">
        <v>19.829181494661899</v>
      </c>
      <c r="E2439" s="315">
        <v>3.9375865675438798E-2</v>
      </c>
      <c r="F2439" s="314">
        <v>48</v>
      </c>
    </row>
    <row r="2440" spans="2:6" x14ac:dyDescent="0.2">
      <c r="B2440" s="324" t="s">
        <v>2408</v>
      </c>
      <c r="C2440" s="313">
        <v>143</v>
      </c>
      <c r="D2440" s="314">
        <v>51.587412587412501</v>
      </c>
      <c r="E2440" s="315">
        <v>6.8488826582243201E-2</v>
      </c>
      <c r="F2440" s="314">
        <v>112</v>
      </c>
    </row>
    <row r="2441" spans="2:6" x14ac:dyDescent="0.2">
      <c r="B2441" s="324" t="s">
        <v>2409</v>
      </c>
      <c r="C2441" s="313">
        <v>206</v>
      </c>
      <c r="D2441" s="314">
        <v>34.126213592233</v>
      </c>
      <c r="E2441" s="315">
        <v>5.2299932300229703E-2</v>
      </c>
      <c r="F2441" s="314">
        <v>79</v>
      </c>
    </row>
    <row r="2442" spans="2:6" x14ac:dyDescent="0.2">
      <c r="B2442" s="324" t="s">
        <v>2410</v>
      </c>
      <c r="C2442" s="313">
        <v>200</v>
      </c>
      <c r="D2442" s="314">
        <v>7.22</v>
      </c>
      <c r="E2442" s="315">
        <v>1.0539684393384201E-2</v>
      </c>
      <c r="F2442" s="314">
        <v>32</v>
      </c>
    </row>
    <row r="2443" spans="2:6" x14ac:dyDescent="0.2">
      <c r="B2443" s="324" t="s">
        <v>2411</v>
      </c>
      <c r="C2443" s="313">
        <v>0</v>
      </c>
      <c r="D2443" s="314">
        <v>0</v>
      </c>
      <c r="E2443" s="315">
        <v>0</v>
      </c>
      <c r="F2443" s="314">
        <v>0</v>
      </c>
    </row>
    <row r="2444" spans="2:6" x14ac:dyDescent="0.2">
      <c r="B2444" s="324" t="s">
        <v>2412</v>
      </c>
      <c r="C2444" s="313">
        <v>0</v>
      </c>
      <c r="D2444" s="314">
        <v>0</v>
      </c>
      <c r="E2444" s="315">
        <v>0</v>
      </c>
      <c r="F2444" s="314">
        <v>0</v>
      </c>
    </row>
    <row r="2445" spans="2:6" x14ac:dyDescent="0.2">
      <c r="B2445" s="324" t="s">
        <v>2413</v>
      </c>
      <c r="C2445" s="313">
        <v>215</v>
      </c>
      <c r="D2445" s="314">
        <v>32.288372093023199</v>
      </c>
      <c r="E2445" s="315">
        <v>4.7614475019890801E-2</v>
      </c>
      <c r="F2445" s="314">
        <v>101</v>
      </c>
    </row>
    <row r="2446" spans="2:6" x14ac:dyDescent="0.2">
      <c r="B2446" s="324" t="s">
        <v>2414</v>
      </c>
      <c r="C2446" s="313">
        <v>0</v>
      </c>
      <c r="D2446" s="314">
        <v>0</v>
      </c>
      <c r="E2446" s="315">
        <v>0</v>
      </c>
      <c r="F2446" s="314">
        <v>0</v>
      </c>
    </row>
    <row r="2447" spans="2:6" x14ac:dyDescent="0.2">
      <c r="B2447" s="324" t="s">
        <v>2415</v>
      </c>
      <c r="C2447" s="313">
        <v>212</v>
      </c>
      <c r="D2447" s="314">
        <v>93.2735849056603</v>
      </c>
      <c r="E2447" s="315">
        <v>0.16555315550643801</v>
      </c>
      <c r="F2447" s="314">
        <v>260</v>
      </c>
    </row>
    <row r="2448" spans="2:6" x14ac:dyDescent="0.2">
      <c r="B2448" s="324" t="s">
        <v>2416</v>
      </c>
      <c r="C2448" s="313">
        <v>0</v>
      </c>
      <c r="D2448" s="314">
        <v>0</v>
      </c>
      <c r="E2448" s="315">
        <v>0</v>
      </c>
      <c r="F2448" s="314">
        <v>0</v>
      </c>
    </row>
    <row r="2449" spans="2:7" x14ac:dyDescent="0.2">
      <c r="B2449" s="324" t="s">
        <v>2417</v>
      </c>
      <c r="C2449" s="313">
        <v>0</v>
      </c>
      <c r="D2449" s="314">
        <v>0</v>
      </c>
      <c r="E2449" s="315">
        <v>0</v>
      </c>
      <c r="F2449" s="314">
        <v>0</v>
      </c>
    </row>
    <row r="2450" spans="2:7" x14ac:dyDescent="0.2">
      <c r="B2450" s="325" t="s">
        <v>2418</v>
      </c>
      <c r="C2450" s="316">
        <v>22</v>
      </c>
      <c r="D2450" s="317">
        <v>29.363636363636299</v>
      </c>
      <c r="E2450" s="318">
        <v>5.7509124899848697E-2</v>
      </c>
      <c r="F2450" s="317">
        <v>77</v>
      </c>
    </row>
    <row r="2452" spans="2:7" x14ac:dyDescent="0.2">
      <c r="G2452" s="13" t="s">
        <v>294</v>
      </c>
    </row>
    <row r="2453" spans="2:7" x14ac:dyDescent="0.2">
      <c r="G2453" s="13" t="s">
        <v>329</v>
      </c>
    </row>
    <row r="2454" spans="2:7" x14ac:dyDescent="0.2">
      <c r="B2454" s="272" t="s">
        <v>0</v>
      </c>
      <c r="C2454" s="301"/>
      <c r="D2454" s="302"/>
      <c r="E2454" s="303"/>
      <c r="F2454" s="303"/>
    </row>
    <row r="2455" spans="2:7" x14ac:dyDescent="0.2">
      <c r="B2455" s="272" t="s">
        <v>2642</v>
      </c>
      <c r="C2455" s="301"/>
      <c r="D2455" s="302"/>
      <c r="E2455" s="303"/>
      <c r="F2455" s="303"/>
    </row>
    <row r="2456" spans="2:7" x14ac:dyDescent="0.2">
      <c r="B2456" s="320" t="s">
        <v>289</v>
      </c>
      <c r="C2456" s="301"/>
      <c r="D2456" s="302"/>
      <c r="E2456" s="303"/>
      <c r="F2456" s="303"/>
    </row>
    <row r="2457" spans="2:7" x14ac:dyDescent="0.2">
      <c r="B2457" s="272"/>
      <c r="C2457" s="84"/>
      <c r="D2457" s="84"/>
      <c r="E2457" s="84"/>
      <c r="F2457" s="84"/>
    </row>
    <row r="2458" spans="2:7" x14ac:dyDescent="0.2">
      <c r="B2458" s="321"/>
      <c r="C2458" s="191" t="s">
        <v>2661</v>
      </c>
      <c r="D2458" s="304"/>
      <c r="E2458" s="305"/>
      <c r="F2458" s="306"/>
    </row>
    <row r="2459" spans="2:7" ht="25.5" x14ac:dyDescent="0.2">
      <c r="B2459" s="322" t="s">
        <v>295</v>
      </c>
      <c r="C2459" s="307" t="s">
        <v>5089</v>
      </c>
      <c r="D2459" s="308" t="s">
        <v>5090</v>
      </c>
      <c r="E2459" s="309" t="s">
        <v>5091</v>
      </c>
      <c r="F2459" s="308" t="s">
        <v>5092</v>
      </c>
    </row>
    <row r="2460" spans="2:7" x14ac:dyDescent="0.2">
      <c r="B2460" s="323" t="s">
        <v>2419</v>
      </c>
      <c r="C2460" s="310">
        <v>0</v>
      </c>
      <c r="D2460" s="311">
        <v>0</v>
      </c>
      <c r="E2460" s="312">
        <v>0</v>
      </c>
      <c r="F2460" s="311">
        <v>0</v>
      </c>
    </row>
    <row r="2461" spans="2:7" x14ac:dyDescent="0.2">
      <c r="B2461" s="324" t="s">
        <v>2420</v>
      </c>
      <c r="C2461" s="313">
        <v>3</v>
      </c>
      <c r="D2461" s="314">
        <v>1180.3333333333301</v>
      </c>
      <c r="E2461" s="315">
        <v>0.69038798986157102</v>
      </c>
      <c r="F2461" s="314">
        <v>1689</v>
      </c>
    </row>
    <row r="2462" spans="2:7" x14ac:dyDescent="0.2">
      <c r="B2462" s="324" t="s">
        <v>2421</v>
      </c>
      <c r="C2462" s="313">
        <v>0</v>
      </c>
      <c r="D2462" s="314">
        <v>0</v>
      </c>
      <c r="E2462" s="315">
        <v>0</v>
      </c>
      <c r="F2462" s="314">
        <v>0</v>
      </c>
    </row>
    <row r="2463" spans="2:7" x14ac:dyDescent="0.2">
      <c r="B2463" s="324" t="s">
        <v>2422</v>
      </c>
      <c r="C2463" s="313">
        <v>0</v>
      </c>
      <c r="D2463" s="314">
        <v>0</v>
      </c>
      <c r="E2463" s="315">
        <v>0</v>
      </c>
      <c r="F2463" s="314">
        <v>0</v>
      </c>
    </row>
    <row r="2464" spans="2:7" x14ac:dyDescent="0.2">
      <c r="B2464" s="324" t="s">
        <v>2423</v>
      </c>
      <c r="C2464" s="313">
        <v>12</v>
      </c>
      <c r="D2464" s="314">
        <v>136.5</v>
      </c>
      <c r="E2464" s="315">
        <v>0.23766686012768401</v>
      </c>
      <c r="F2464" s="314">
        <v>242</v>
      </c>
    </row>
    <row r="2465" spans="2:6" x14ac:dyDescent="0.2">
      <c r="B2465" s="324" t="s">
        <v>2424</v>
      </c>
      <c r="C2465" s="313">
        <v>7</v>
      </c>
      <c r="D2465" s="314">
        <v>568.142857142857</v>
      </c>
      <c r="E2465" s="315">
        <v>0.39279012345678999</v>
      </c>
      <c r="F2465" s="314">
        <v>861</v>
      </c>
    </row>
    <row r="2466" spans="2:6" x14ac:dyDescent="0.2">
      <c r="B2466" s="324" t="s">
        <v>2425</v>
      </c>
      <c r="C2466" s="313">
        <v>2</v>
      </c>
      <c r="D2466" s="314">
        <v>1123.5</v>
      </c>
      <c r="E2466" s="315">
        <v>0.94730185497470498</v>
      </c>
      <c r="F2466" s="314">
        <v>1518</v>
      </c>
    </row>
    <row r="2467" spans="2:6" x14ac:dyDescent="0.2">
      <c r="B2467" s="324" t="s">
        <v>2426</v>
      </c>
      <c r="C2467" s="313">
        <v>1</v>
      </c>
      <c r="D2467" s="314">
        <v>26</v>
      </c>
      <c r="E2467" s="315">
        <v>0.08</v>
      </c>
      <c r="F2467" s="314">
        <v>26</v>
      </c>
    </row>
    <row r="2468" spans="2:6" x14ac:dyDescent="0.2">
      <c r="B2468" s="324" t="s">
        <v>2427</v>
      </c>
      <c r="C2468" s="313">
        <v>2</v>
      </c>
      <c r="D2468" s="314">
        <v>474.5</v>
      </c>
      <c r="E2468" s="315">
        <v>0.45956416464890998</v>
      </c>
      <c r="F2468" s="314">
        <v>487</v>
      </c>
    </row>
    <row r="2469" spans="2:6" x14ac:dyDescent="0.2">
      <c r="B2469" s="324" t="s">
        <v>2428</v>
      </c>
      <c r="C2469" s="313">
        <v>0</v>
      </c>
      <c r="D2469" s="314">
        <v>0</v>
      </c>
      <c r="E2469" s="315">
        <v>0</v>
      </c>
      <c r="F2469" s="314">
        <v>0</v>
      </c>
    </row>
    <row r="2470" spans="2:6" x14ac:dyDescent="0.2">
      <c r="B2470" s="324" t="s">
        <v>2429</v>
      </c>
      <c r="C2470" s="313">
        <v>2</v>
      </c>
      <c r="D2470" s="314">
        <v>770</v>
      </c>
      <c r="E2470" s="315">
        <v>0.45201056648077498</v>
      </c>
      <c r="F2470" s="314">
        <v>959</v>
      </c>
    </row>
    <row r="2471" spans="2:6" x14ac:dyDescent="0.2">
      <c r="B2471" s="324" t="s">
        <v>2430</v>
      </c>
      <c r="C2471" s="313">
        <v>0</v>
      </c>
      <c r="D2471" s="314">
        <v>0</v>
      </c>
      <c r="E2471" s="315">
        <v>0</v>
      </c>
      <c r="F2471" s="314">
        <v>0</v>
      </c>
    </row>
    <row r="2472" spans="2:6" x14ac:dyDescent="0.2">
      <c r="B2472" s="324" t="s">
        <v>2431</v>
      </c>
      <c r="C2472" s="313">
        <v>522</v>
      </c>
      <c r="D2472" s="314">
        <v>5.0459770114942497</v>
      </c>
      <c r="E2472" s="315">
        <v>8.1297299966667201E-3</v>
      </c>
      <c r="F2472" s="314">
        <v>203</v>
      </c>
    </row>
    <row r="2473" spans="2:6" x14ac:dyDescent="0.2">
      <c r="B2473" s="324" t="s">
        <v>2432</v>
      </c>
      <c r="C2473" s="313">
        <v>0</v>
      </c>
      <c r="D2473" s="314">
        <v>0</v>
      </c>
      <c r="E2473" s="315">
        <v>0</v>
      </c>
      <c r="F2473" s="314">
        <v>0</v>
      </c>
    </row>
    <row r="2474" spans="2:6" x14ac:dyDescent="0.2">
      <c r="B2474" s="324" t="s">
        <v>2433</v>
      </c>
      <c r="C2474" s="313">
        <v>510</v>
      </c>
      <c r="D2474" s="314">
        <v>155.801960784313</v>
      </c>
      <c r="E2474" s="315">
        <v>0.21825498194003801</v>
      </c>
      <c r="F2474" s="314">
        <v>419</v>
      </c>
    </row>
    <row r="2475" spans="2:6" x14ac:dyDescent="0.2">
      <c r="B2475" s="324" t="s">
        <v>2434</v>
      </c>
      <c r="C2475" s="313">
        <v>0</v>
      </c>
      <c r="D2475" s="314">
        <v>0</v>
      </c>
      <c r="E2475" s="315">
        <v>0</v>
      </c>
      <c r="F2475" s="314">
        <v>0</v>
      </c>
    </row>
    <row r="2476" spans="2:6" x14ac:dyDescent="0.2">
      <c r="B2476" s="324" t="s">
        <v>2435</v>
      </c>
      <c r="C2476" s="313">
        <v>0</v>
      </c>
      <c r="D2476" s="314">
        <v>0</v>
      </c>
      <c r="E2476" s="315">
        <v>0</v>
      </c>
      <c r="F2476" s="314">
        <v>0</v>
      </c>
    </row>
    <row r="2477" spans="2:6" x14ac:dyDescent="0.2">
      <c r="B2477" s="324" t="s">
        <v>2436</v>
      </c>
      <c r="C2477" s="313">
        <v>39</v>
      </c>
      <c r="D2477" s="314">
        <v>17</v>
      </c>
      <c r="E2477" s="315">
        <v>3.1572932044383099E-2</v>
      </c>
      <c r="F2477" s="314">
        <v>30</v>
      </c>
    </row>
    <row r="2478" spans="2:6" x14ac:dyDescent="0.2">
      <c r="B2478" s="324" t="s">
        <v>2437</v>
      </c>
      <c r="C2478" s="313">
        <v>7</v>
      </c>
      <c r="D2478" s="314">
        <v>87.285714285714207</v>
      </c>
      <c r="E2478" s="315">
        <v>7.5015346838551197E-2</v>
      </c>
      <c r="F2478" s="314">
        <v>172</v>
      </c>
    </row>
    <row r="2479" spans="2:6" x14ac:dyDescent="0.2">
      <c r="B2479" s="324" t="s">
        <v>2438</v>
      </c>
      <c r="C2479" s="313">
        <v>2</v>
      </c>
      <c r="D2479" s="314">
        <v>979.5</v>
      </c>
      <c r="E2479" s="315">
        <v>0.95841487279843396</v>
      </c>
      <c r="F2479" s="314">
        <v>1468</v>
      </c>
    </row>
    <row r="2480" spans="2:6" x14ac:dyDescent="0.2">
      <c r="B2480" s="324" t="s">
        <v>2439</v>
      </c>
      <c r="C2480" s="313">
        <v>5</v>
      </c>
      <c r="D2480" s="314">
        <v>158.80000000000001</v>
      </c>
      <c r="E2480" s="315">
        <v>0.174390511750494</v>
      </c>
      <c r="F2480" s="314">
        <v>258</v>
      </c>
    </row>
    <row r="2481" spans="2:6" x14ac:dyDescent="0.2">
      <c r="B2481" s="324" t="s">
        <v>2440</v>
      </c>
      <c r="C2481" s="313">
        <v>2</v>
      </c>
      <c r="D2481" s="314">
        <v>96</v>
      </c>
      <c r="E2481" s="315">
        <v>9.47680157946693E-2</v>
      </c>
      <c r="F2481" s="314">
        <v>145</v>
      </c>
    </row>
    <row r="2482" spans="2:6" x14ac:dyDescent="0.2">
      <c r="B2482" s="324" t="s">
        <v>2441</v>
      </c>
      <c r="C2482" s="313">
        <v>37</v>
      </c>
      <c r="D2482" s="314">
        <v>84.378378378378301</v>
      </c>
      <c r="E2482" s="315">
        <v>0.13904600721507099</v>
      </c>
      <c r="F2482" s="314">
        <v>181</v>
      </c>
    </row>
    <row r="2483" spans="2:6" x14ac:dyDescent="0.2">
      <c r="B2483" s="324" t="s">
        <v>2442</v>
      </c>
      <c r="C2483" s="313">
        <v>4</v>
      </c>
      <c r="D2483" s="314">
        <v>1156.25</v>
      </c>
      <c r="E2483" s="315">
        <v>0.88584562344378404</v>
      </c>
      <c r="F2483" s="314">
        <v>1813</v>
      </c>
    </row>
    <row r="2484" spans="2:6" x14ac:dyDescent="0.2">
      <c r="B2484" s="324" t="s">
        <v>2443</v>
      </c>
      <c r="C2484" s="313">
        <v>0</v>
      </c>
      <c r="D2484" s="314">
        <v>0</v>
      </c>
      <c r="E2484" s="315">
        <v>0</v>
      </c>
      <c r="F2484" s="314">
        <v>0</v>
      </c>
    </row>
    <row r="2485" spans="2:6" x14ac:dyDescent="0.2">
      <c r="B2485" s="324" t="s">
        <v>2444</v>
      </c>
      <c r="C2485" s="313">
        <v>3</v>
      </c>
      <c r="D2485" s="314">
        <v>300.666666666666</v>
      </c>
      <c r="E2485" s="315">
        <v>0.63745583038869202</v>
      </c>
      <c r="F2485" s="314">
        <v>340</v>
      </c>
    </row>
    <row r="2486" spans="2:6" x14ac:dyDescent="0.2">
      <c r="B2486" s="324" t="s">
        <v>2445</v>
      </c>
      <c r="C2486" s="313">
        <v>5</v>
      </c>
      <c r="D2486" s="314">
        <v>999.2</v>
      </c>
      <c r="E2486" s="315">
        <v>0.45650584795321603</v>
      </c>
      <c r="F2486" s="314">
        <v>1732</v>
      </c>
    </row>
    <row r="2487" spans="2:6" x14ac:dyDescent="0.2">
      <c r="B2487" s="324" t="s">
        <v>2446</v>
      </c>
      <c r="C2487" s="313">
        <v>1</v>
      </c>
      <c r="D2487" s="314">
        <v>14</v>
      </c>
      <c r="E2487" s="315">
        <v>4.2042042042041899E-2</v>
      </c>
      <c r="F2487" s="314">
        <v>14</v>
      </c>
    </row>
    <row r="2488" spans="2:6" x14ac:dyDescent="0.2">
      <c r="B2488" s="324" t="s">
        <v>2447</v>
      </c>
      <c r="C2488" s="313">
        <v>2</v>
      </c>
      <c r="D2488" s="314">
        <v>141.5</v>
      </c>
      <c r="E2488" s="315">
        <v>0.27003816793893098</v>
      </c>
      <c r="F2488" s="314">
        <v>142</v>
      </c>
    </row>
    <row r="2489" spans="2:6" x14ac:dyDescent="0.2">
      <c r="B2489" s="324" t="s">
        <v>2448</v>
      </c>
      <c r="C2489" s="313">
        <v>442</v>
      </c>
      <c r="D2489" s="314">
        <v>517.65610859728497</v>
      </c>
      <c r="E2489" s="315">
        <v>0.44682957694493403</v>
      </c>
      <c r="F2489" s="314">
        <v>1525</v>
      </c>
    </row>
    <row r="2490" spans="2:6" x14ac:dyDescent="0.2">
      <c r="B2490" s="324" t="s">
        <v>2449</v>
      </c>
      <c r="C2490" s="313">
        <v>125</v>
      </c>
      <c r="D2490" s="314">
        <v>1068.0239999999999</v>
      </c>
      <c r="E2490" s="315">
        <v>0.82620911594516799</v>
      </c>
      <c r="F2490" s="314">
        <v>4478</v>
      </c>
    </row>
    <row r="2491" spans="2:6" x14ac:dyDescent="0.2">
      <c r="B2491" s="324" t="s">
        <v>2450</v>
      </c>
      <c r="C2491" s="313">
        <v>23</v>
      </c>
      <c r="D2491" s="314">
        <v>179.26086956521701</v>
      </c>
      <c r="E2491" s="315">
        <v>0.18076197992020601</v>
      </c>
      <c r="F2491" s="314">
        <v>445</v>
      </c>
    </row>
    <row r="2492" spans="2:6" x14ac:dyDescent="0.2">
      <c r="B2492" s="324" t="s">
        <v>2451</v>
      </c>
      <c r="C2492" s="313">
        <v>104</v>
      </c>
      <c r="D2492" s="314">
        <v>50.163461538461497</v>
      </c>
      <c r="E2492" s="315">
        <v>9.4399710485840893E-2</v>
      </c>
      <c r="F2492" s="314">
        <v>129</v>
      </c>
    </row>
    <row r="2493" spans="2:6" x14ac:dyDescent="0.2">
      <c r="B2493" s="324" t="s">
        <v>2452</v>
      </c>
      <c r="C2493" s="313">
        <v>183</v>
      </c>
      <c r="D2493" s="314">
        <v>1058.3715846994501</v>
      </c>
      <c r="E2493" s="315">
        <v>0.67187472898765299</v>
      </c>
      <c r="F2493" s="314">
        <v>2762</v>
      </c>
    </row>
    <row r="2494" spans="2:6" x14ac:dyDescent="0.2">
      <c r="B2494" s="324" t="s">
        <v>2453</v>
      </c>
      <c r="C2494" s="313">
        <v>2</v>
      </c>
      <c r="D2494" s="314">
        <v>23.5</v>
      </c>
      <c r="E2494" s="315">
        <v>5.6558363417569202E-2</v>
      </c>
      <c r="F2494" s="314">
        <v>30</v>
      </c>
    </row>
    <row r="2495" spans="2:6" x14ac:dyDescent="0.2">
      <c r="B2495" s="324" t="s">
        <v>2454</v>
      </c>
      <c r="C2495" s="313">
        <v>31</v>
      </c>
      <c r="D2495" s="314">
        <v>1.9032258064516101</v>
      </c>
      <c r="E2495" s="315">
        <v>4.5017549214101298E-3</v>
      </c>
      <c r="F2495" s="314">
        <v>4</v>
      </c>
    </row>
    <row r="2496" spans="2:6" x14ac:dyDescent="0.2">
      <c r="B2496" s="324" t="s">
        <v>2455</v>
      </c>
      <c r="C2496" s="313">
        <v>52</v>
      </c>
      <c r="D2496" s="314">
        <v>47.057692307692299</v>
      </c>
      <c r="E2496" s="315">
        <v>9.0278546393654402E-2</v>
      </c>
      <c r="F2496" s="314">
        <v>91</v>
      </c>
    </row>
    <row r="2497" spans="2:7" x14ac:dyDescent="0.2">
      <c r="B2497" s="324" t="s">
        <v>2456</v>
      </c>
      <c r="C2497" s="313">
        <v>19</v>
      </c>
      <c r="D2497" s="314">
        <v>961</v>
      </c>
      <c r="E2497" s="315">
        <v>0.53362363737323504</v>
      </c>
      <c r="F2497" s="314">
        <v>1530</v>
      </c>
    </row>
    <row r="2498" spans="2:7" x14ac:dyDescent="0.2">
      <c r="B2498" s="324" t="s">
        <v>2457</v>
      </c>
      <c r="C2498" s="313">
        <v>8</v>
      </c>
      <c r="D2498" s="314">
        <v>35.625</v>
      </c>
      <c r="E2498" s="315">
        <v>7.1321321321321296E-2</v>
      </c>
      <c r="F2498" s="314">
        <v>50</v>
      </c>
    </row>
    <row r="2499" spans="2:7" x14ac:dyDescent="0.2">
      <c r="B2499" s="324" t="s">
        <v>2458</v>
      </c>
      <c r="C2499" s="313">
        <v>5</v>
      </c>
      <c r="D2499" s="314">
        <v>185.2</v>
      </c>
      <c r="E2499" s="315">
        <v>0.20898217106747899</v>
      </c>
      <c r="F2499" s="314">
        <v>298</v>
      </c>
    </row>
    <row r="2500" spans="2:7" x14ac:dyDescent="0.2">
      <c r="B2500" s="324" t="s">
        <v>2459</v>
      </c>
      <c r="C2500" s="313">
        <v>3</v>
      </c>
      <c r="D2500" s="314">
        <v>25.3333333333333</v>
      </c>
      <c r="E2500" s="315">
        <v>4.5184304399524297E-2</v>
      </c>
      <c r="F2500" s="314">
        <v>31</v>
      </c>
    </row>
    <row r="2501" spans="2:7" x14ac:dyDescent="0.2">
      <c r="B2501" s="324" t="s">
        <v>2460</v>
      </c>
      <c r="C2501" s="313">
        <v>2</v>
      </c>
      <c r="D2501" s="314">
        <v>168</v>
      </c>
      <c r="E2501" s="315">
        <v>0.28070175438596401</v>
      </c>
      <c r="F2501" s="314">
        <v>187</v>
      </c>
    </row>
    <row r="2502" spans="2:7" x14ac:dyDescent="0.2">
      <c r="B2502" s="324" t="s">
        <v>2461</v>
      </c>
      <c r="C2502" s="313">
        <v>202</v>
      </c>
      <c r="D2502" s="314">
        <v>628.02970297029697</v>
      </c>
      <c r="E2502" s="315">
        <v>0.45824528703994599</v>
      </c>
      <c r="F2502" s="314">
        <v>1782</v>
      </c>
    </row>
    <row r="2503" spans="2:7" x14ac:dyDescent="0.2">
      <c r="B2503" s="324" t="s">
        <v>2462</v>
      </c>
      <c r="C2503" s="313">
        <v>3</v>
      </c>
      <c r="D2503" s="314">
        <v>434</v>
      </c>
      <c r="E2503" s="315">
        <v>0.32164031620553302</v>
      </c>
      <c r="F2503" s="314">
        <v>538</v>
      </c>
    </row>
    <row r="2504" spans="2:7" x14ac:dyDescent="0.2">
      <c r="B2504" s="324" t="s">
        <v>2463</v>
      </c>
      <c r="C2504" s="313">
        <v>155</v>
      </c>
      <c r="D2504" s="314">
        <v>9.8967741935483797</v>
      </c>
      <c r="E2504" s="315">
        <v>2.0787034527616599E-2</v>
      </c>
      <c r="F2504" s="314">
        <v>30</v>
      </c>
    </row>
    <row r="2505" spans="2:7" x14ac:dyDescent="0.2">
      <c r="B2505" s="324" t="s">
        <v>2464</v>
      </c>
      <c r="C2505" s="313">
        <v>4</v>
      </c>
      <c r="D2505" s="314">
        <v>1138</v>
      </c>
      <c r="E2505" s="315">
        <v>0.86000377857547705</v>
      </c>
      <c r="F2505" s="314">
        <v>2429</v>
      </c>
    </row>
    <row r="2506" spans="2:7" x14ac:dyDescent="0.2">
      <c r="B2506" s="324" t="s">
        <v>2465</v>
      </c>
      <c r="C2506" s="313">
        <v>212</v>
      </c>
      <c r="D2506" s="314">
        <v>14.924528301886699</v>
      </c>
      <c r="E2506" s="315">
        <v>3.4065094045068398E-2</v>
      </c>
      <c r="F2506" s="314">
        <v>65</v>
      </c>
    </row>
    <row r="2507" spans="2:7" x14ac:dyDescent="0.2">
      <c r="B2507" s="325" t="s">
        <v>2466</v>
      </c>
      <c r="C2507" s="316">
        <v>98</v>
      </c>
      <c r="D2507" s="317">
        <v>434.30612244897901</v>
      </c>
      <c r="E2507" s="318">
        <v>0.57344956279220105</v>
      </c>
      <c r="F2507" s="317">
        <v>3896</v>
      </c>
    </row>
    <row r="2509" spans="2:7" x14ac:dyDescent="0.2">
      <c r="G2509" s="13" t="s">
        <v>294</v>
      </c>
    </row>
    <row r="2510" spans="2:7" x14ac:dyDescent="0.2">
      <c r="G2510" s="13" t="s">
        <v>330</v>
      </c>
    </row>
    <row r="2511" spans="2:7" x14ac:dyDescent="0.2">
      <c r="B2511" s="272" t="s">
        <v>0</v>
      </c>
      <c r="C2511" s="301"/>
      <c r="D2511" s="302"/>
      <c r="E2511" s="303"/>
      <c r="F2511" s="303"/>
    </row>
    <row r="2512" spans="2:7" x14ac:dyDescent="0.2">
      <c r="B2512" s="272" t="s">
        <v>2642</v>
      </c>
      <c r="C2512" s="301"/>
      <c r="D2512" s="302"/>
      <c r="E2512" s="303"/>
      <c r="F2512" s="303"/>
    </row>
    <row r="2513" spans="2:6" x14ac:dyDescent="0.2">
      <c r="B2513" s="320" t="s">
        <v>289</v>
      </c>
      <c r="C2513" s="301"/>
      <c r="D2513" s="302"/>
      <c r="E2513" s="303"/>
      <c r="F2513" s="303"/>
    </row>
    <row r="2514" spans="2:6" x14ac:dyDescent="0.2">
      <c r="B2514" s="272"/>
      <c r="C2514" s="84"/>
      <c r="D2514" s="84"/>
      <c r="E2514" s="84"/>
      <c r="F2514" s="84"/>
    </row>
    <row r="2515" spans="2:6" x14ac:dyDescent="0.2">
      <c r="B2515" s="321"/>
      <c r="C2515" s="191" t="s">
        <v>2661</v>
      </c>
      <c r="D2515" s="304"/>
      <c r="E2515" s="305"/>
      <c r="F2515" s="306"/>
    </row>
    <row r="2516" spans="2:6" ht="25.5" x14ac:dyDescent="0.2">
      <c r="B2516" s="322" t="s">
        <v>295</v>
      </c>
      <c r="C2516" s="307" t="s">
        <v>5089</v>
      </c>
      <c r="D2516" s="308" t="s">
        <v>5090</v>
      </c>
      <c r="E2516" s="309" t="s">
        <v>5091</v>
      </c>
      <c r="F2516" s="308" t="s">
        <v>5092</v>
      </c>
    </row>
    <row r="2517" spans="2:6" x14ac:dyDescent="0.2">
      <c r="B2517" s="323" t="s">
        <v>2467</v>
      </c>
      <c r="C2517" s="310">
        <v>169</v>
      </c>
      <c r="D2517" s="311">
        <v>650.94674556212999</v>
      </c>
      <c r="E2517" s="312">
        <v>0.64544329122687605</v>
      </c>
      <c r="F2517" s="311">
        <v>1660</v>
      </c>
    </row>
    <row r="2518" spans="2:6" x14ac:dyDescent="0.2">
      <c r="B2518" s="324" t="s">
        <v>2468</v>
      </c>
      <c r="C2518" s="313">
        <v>0</v>
      </c>
      <c r="D2518" s="314">
        <v>0</v>
      </c>
      <c r="E2518" s="315">
        <v>0</v>
      </c>
      <c r="F2518" s="314">
        <v>0</v>
      </c>
    </row>
    <row r="2519" spans="2:6" x14ac:dyDescent="0.2">
      <c r="B2519" s="324" t="s">
        <v>2469</v>
      </c>
      <c r="C2519" s="313">
        <v>10</v>
      </c>
      <c r="D2519" s="314">
        <v>193.4</v>
      </c>
      <c r="E2519" s="315">
        <v>0.34067289061123801</v>
      </c>
      <c r="F2519" s="314">
        <v>287</v>
      </c>
    </row>
    <row r="2520" spans="2:6" x14ac:dyDescent="0.2">
      <c r="B2520" s="324" t="s">
        <v>2470</v>
      </c>
      <c r="C2520" s="313">
        <v>38</v>
      </c>
      <c r="D2520" s="314">
        <v>797.47368421052602</v>
      </c>
      <c r="E2520" s="315">
        <v>0.80802047781569897</v>
      </c>
      <c r="F2520" s="314">
        <v>2737</v>
      </c>
    </row>
    <row r="2521" spans="2:6" x14ac:dyDescent="0.2">
      <c r="B2521" s="324" t="s">
        <v>2471</v>
      </c>
      <c r="C2521" s="313">
        <v>2</v>
      </c>
      <c r="D2521" s="314">
        <v>53</v>
      </c>
      <c r="E2521" s="315">
        <v>7.1476736345246206E-2</v>
      </c>
      <c r="F2521" s="314">
        <v>54</v>
      </c>
    </row>
    <row r="2522" spans="2:6" x14ac:dyDescent="0.2">
      <c r="B2522" s="324" t="s">
        <v>2472</v>
      </c>
      <c r="C2522" s="313">
        <v>88</v>
      </c>
      <c r="D2522" s="314">
        <v>169.75</v>
      </c>
      <c r="E2522" s="315">
        <v>0.176480317565332</v>
      </c>
      <c r="F2522" s="314">
        <v>506</v>
      </c>
    </row>
    <row r="2523" spans="2:6" x14ac:dyDescent="0.2">
      <c r="B2523" s="324" t="s">
        <v>2473</v>
      </c>
      <c r="C2523" s="313">
        <v>0</v>
      </c>
      <c r="D2523" s="314">
        <v>0</v>
      </c>
      <c r="E2523" s="315">
        <v>0</v>
      </c>
      <c r="F2523" s="314">
        <v>0</v>
      </c>
    </row>
    <row r="2524" spans="2:6" x14ac:dyDescent="0.2">
      <c r="B2524" s="324" t="s">
        <v>2474</v>
      </c>
      <c r="C2524" s="313">
        <v>334</v>
      </c>
      <c r="D2524" s="314">
        <v>89.595808383233503</v>
      </c>
      <c r="E2524" s="315">
        <v>0.11490699924739201</v>
      </c>
      <c r="F2524" s="314">
        <v>459</v>
      </c>
    </row>
    <row r="2525" spans="2:6" x14ac:dyDescent="0.2">
      <c r="B2525" s="324" t="s">
        <v>2475</v>
      </c>
      <c r="C2525" s="313">
        <v>0</v>
      </c>
      <c r="D2525" s="314">
        <v>0</v>
      </c>
      <c r="E2525" s="315">
        <v>0</v>
      </c>
      <c r="F2525" s="314">
        <v>0</v>
      </c>
    </row>
    <row r="2526" spans="2:6" x14ac:dyDescent="0.2">
      <c r="B2526" s="324" t="s">
        <v>2476</v>
      </c>
      <c r="C2526" s="313">
        <v>11</v>
      </c>
      <c r="D2526" s="314">
        <v>1246.6363636363601</v>
      </c>
      <c r="E2526" s="315">
        <v>0.93751281875982695</v>
      </c>
      <c r="F2526" s="314">
        <v>1909</v>
      </c>
    </row>
    <row r="2527" spans="2:6" x14ac:dyDescent="0.2">
      <c r="B2527" s="324" t="s">
        <v>2477</v>
      </c>
      <c r="C2527" s="313">
        <v>14</v>
      </c>
      <c r="D2527" s="314">
        <v>692.142857142857</v>
      </c>
      <c r="E2527" s="315">
        <v>0.370412844036697</v>
      </c>
      <c r="F2527" s="314">
        <v>1584</v>
      </c>
    </row>
    <row r="2528" spans="2:6" x14ac:dyDescent="0.2">
      <c r="B2528" s="324" t="s">
        <v>2478</v>
      </c>
      <c r="C2528" s="313">
        <v>0</v>
      </c>
      <c r="D2528" s="314">
        <v>0</v>
      </c>
      <c r="E2528" s="315">
        <v>0</v>
      </c>
      <c r="F2528" s="314">
        <v>0</v>
      </c>
    </row>
    <row r="2529" spans="2:6" x14ac:dyDescent="0.2">
      <c r="B2529" s="324" t="s">
        <v>2479</v>
      </c>
      <c r="C2529" s="313">
        <v>3</v>
      </c>
      <c r="D2529" s="314">
        <v>661</v>
      </c>
      <c r="E2529" s="315">
        <v>0.62872542802790099</v>
      </c>
      <c r="F2529" s="314">
        <v>740</v>
      </c>
    </row>
    <row r="2530" spans="2:6" x14ac:dyDescent="0.2">
      <c r="B2530" s="324" t="s">
        <v>2480</v>
      </c>
      <c r="C2530" s="313">
        <v>0</v>
      </c>
      <c r="D2530" s="314">
        <v>0</v>
      </c>
      <c r="E2530" s="315">
        <v>0</v>
      </c>
      <c r="F2530" s="314">
        <v>0</v>
      </c>
    </row>
    <row r="2531" spans="2:6" x14ac:dyDescent="0.2">
      <c r="B2531" s="324" t="s">
        <v>2481</v>
      </c>
      <c r="C2531" s="313">
        <v>1</v>
      </c>
      <c r="D2531" s="314">
        <v>105</v>
      </c>
      <c r="E2531" s="315">
        <v>0.26381909547738602</v>
      </c>
      <c r="F2531" s="314">
        <v>105</v>
      </c>
    </row>
    <row r="2532" spans="2:6" x14ac:dyDescent="0.2">
      <c r="B2532" s="324" t="s">
        <v>2482</v>
      </c>
      <c r="C2532" s="313">
        <v>20</v>
      </c>
      <c r="D2532" s="314">
        <v>27.7</v>
      </c>
      <c r="E2532" s="315">
        <v>5.6061526006881301E-2</v>
      </c>
      <c r="F2532" s="314">
        <v>50</v>
      </c>
    </row>
    <row r="2533" spans="2:6" x14ac:dyDescent="0.2">
      <c r="B2533" s="324" t="s">
        <v>2483</v>
      </c>
      <c r="C2533" s="313">
        <v>8</v>
      </c>
      <c r="D2533" s="314">
        <v>100.75</v>
      </c>
      <c r="E2533" s="315">
        <v>8.4815321477428096E-2</v>
      </c>
      <c r="F2533" s="314">
        <v>217</v>
      </c>
    </row>
    <row r="2534" spans="2:6" x14ac:dyDescent="0.2">
      <c r="B2534" s="324" t="s">
        <v>2484</v>
      </c>
      <c r="C2534" s="313">
        <v>1</v>
      </c>
      <c r="D2534" s="314">
        <v>289</v>
      </c>
      <c r="E2534" s="315">
        <v>0.39972337482710901</v>
      </c>
      <c r="F2534" s="314">
        <v>289</v>
      </c>
    </row>
    <row r="2535" spans="2:6" x14ac:dyDescent="0.2">
      <c r="B2535" s="324" t="s">
        <v>2485</v>
      </c>
      <c r="C2535" s="313">
        <v>0</v>
      </c>
      <c r="D2535" s="314">
        <v>0</v>
      </c>
      <c r="E2535" s="315">
        <v>0</v>
      </c>
      <c r="F2535" s="314">
        <v>0</v>
      </c>
    </row>
    <row r="2536" spans="2:6" x14ac:dyDescent="0.2">
      <c r="B2536" s="324" t="s">
        <v>2486</v>
      </c>
      <c r="C2536" s="313">
        <v>26</v>
      </c>
      <c r="D2536" s="314">
        <v>20.423076923076898</v>
      </c>
      <c r="E2536" s="315">
        <v>3.7117293443310599E-2</v>
      </c>
      <c r="F2536" s="314">
        <v>36</v>
      </c>
    </row>
    <row r="2537" spans="2:6" x14ac:dyDescent="0.2">
      <c r="B2537" s="324" t="s">
        <v>2487</v>
      </c>
      <c r="C2537" s="313">
        <v>53</v>
      </c>
      <c r="D2537" s="314">
        <v>11.6603773584905</v>
      </c>
      <c r="E2537" s="315">
        <v>2.6685090029794099E-2</v>
      </c>
      <c r="F2537" s="314">
        <v>24</v>
      </c>
    </row>
    <row r="2538" spans="2:6" x14ac:dyDescent="0.2">
      <c r="B2538" s="324" t="s">
        <v>2488</v>
      </c>
      <c r="C2538" s="313">
        <v>326</v>
      </c>
      <c r="D2538" s="314">
        <v>35.392638036809799</v>
      </c>
      <c r="E2538" s="315">
        <v>6.5100375774399893E-2</v>
      </c>
      <c r="F2538" s="314">
        <v>150</v>
      </c>
    </row>
    <row r="2539" spans="2:6" x14ac:dyDescent="0.2">
      <c r="B2539" s="324" t="s">
        <v>2489</v>
      </c>
      <c r="C2539" s="313">
        <v>0</v>
      </c>
      <c r="D2539" s="314">
        <v>0</v>
      </c>
      <c r="E2539" s="315">
        <v>0</v>
      </c>
      <c r="F2539" s="314">
        <v>0</v>
      </c>
    </row>
    <row r="2540" spans="2:6" x14ac:dyDescent="0.2">
      <c r="B2540" s="324" t="s">
        <v>2490</v>
      </c>
      <c r="C2540" s="313">
        <v>193</v>
      </c>
      <c r="D2540" s="314">
        <v>26.404145077720202</v>
      </c>
      <c r="E2540" s="315">
        <v>3.9742329948684298E-2</v>
      </c>
      <c r="F2540" s="314">
        <v>58</v>
      </c>
    </row>
    <row r="2541" spans="2:6" x14ac:dyDescent="0.2">
      <c r="B2541" s="324" t="s">
        <v>2491</v>
      </c>
      <c r="C2541" s="313">
        <v>524</v>
      </c>
      <c r="D2541" s="314">
        <v>385.81297709923598</v>
      </c>
      <c r="E2541" s="315">
        <v>0.46503913932587798</v>
      </c>
      <c r="F2541" s="314">
        <v>1188</v>
      </c>
    </row>
    <row r="2542" spans="2:6" x14ac:dyDescent="0.2">
      <c r="B2542" s="324" t="s">
        <v>2492</v>
      </c>
      <c r="C2542" s="313">
        <v>478</v>
      </c>
      <c r="D2542" s="314">
        <v>94.374476987447693</v>
      </c>
      <c r="E2542" s="315">
        <v>0.13320872053364899</v>
      </c>
      <c r="F2542" s="314">
        <v>274</v>
      </c>
    </row>
    <row r="2543" spans="2:6" x14ac:dyDescent="0.2">
      <c r="B2543" s="324" t="s">
        <v>2493</v>
      </c>
      <c r="C2543" s="313">
        <v>480</v>
      </c>
      <c r="D2543" s="314">
        <v>308.86041666666603</v>
      </c>
      <c r="E2543" s="315">
        <v>0.380473445672314</v>
      </c>
      <c r="F2543" s="314">
        <v>1361</v>
      </c>
    </row>
    <row r="2544" spans="2:6" x14ac:dyDescent="0.2">
      <c r="B2544" s="324" t="s">
        <v>2494</v>
      </c>
      <c r="C2544" s="313">
        <v>9</v>
      </c>
      <c r="D2544" s="314">
        <v>213.444444444444</v>
      </c>
      <c r="E2544" s="315">
        <v>0.33437771975630898</v>
      </c>
      <c r="F2544" s="314">
        <v>333</v>
      </c>
    </row>
    <row r="2545" spans="2:6" x14ac:dyDescent="0.2">
      <c r="B2545" s="324" t="s">
        <v>2495</v>
      </c>
      <c r="C2545" s="313">
        <v>223</v>
      </c>
      <c r="D2545" s="314">
        <v>268.63228699551502</v>
      </c>
      <c r="E2545" s="315">
        <v>0.41446134899714199</v>
      </c>
      <c r="F2545" s="314">
        <v>656</v>
      </c>
    </row>
    <row r="2546" spans="2:6" x14ac:dyDescent="0.2">
      <c r="B2546" s="324" t="s">
        <v>2496</v>
      </c>
      <c r="C2546" s="313">
        <v>1</v>
      </c>
      <c r="D2546" s="314">
        <v>810</v>
      </c>
      <c r="E2546" s="315">
        <v>0.761278195488721</v>
      </c>
      <c r="F2546" s="314">
        <v>810</v>
      </c>
    </row>
    <row r="2547" spans="2:6" x14ac:dyDescent="0.2">
      <c r="B2547" s="324" t="s">
        <v>2497</v>
      </c>
      <c r="C2547" s="313">
        <v>3</v>
      </c>
      <c r="D2547" s="314">
        <v>161</v>
      </c>
      <c r="E2547" s="315">
        <v>0.31568627450980302</v>
      </c>
      <c r="F2547" s="314">
        <v>305</v>
      </c>
    </row>
    <row r="2548" spans="2:6" x14ac:dyDescent="0.2">
      <c r="B2548" s="324" t="s">
        <v>2498</v>
      </c>
      <c r="C2548" s="313">
        <v>2</v>
      </c>
      <c r="D2548" s="314">
        <v>410</v>
      </c>
      <c r="E2548" s="315">
        <v>0.17876607804665301</v>
      </c>
      <c r="F2548" s="314">
        <v>583</v>
      </c>
    </row>
    <row r="2549" spans="2:6" x14ac:dyDescent="0.2">
      <c r="B2549" s="324" t="s">
        <v>2499</v>
      </c>
      <c r="C2549" s="313">
        <v>0</v>
      </c>
      <c r="D2549" s="314">
        <v>0</v>
      </c>
      <c r="E2549" s="315">
        <v>0</v>
      </c>
      <c r="F2549" s="314">
        <v>0</v>
      </c>
    </row>
    <row r="2550" spans="2:6" x14ac:dyDescent="0.2">
      <c r="B2550" s="324" t="s">
        <v>2500</v>
      </c>
      <c r="C2550" s="313">
        <v>32</v>
      </c>
      <c r="D2550" s="314">
        <v>140.53125</v>
      </c>
      <c r="E2550" s="315">
        <v>0.18420513660754501</v>
      </c>
      <c r="F2550" s="314">
        <v>310</v>
      </c>
    </row>
    <row r="2551" spans="2:6" x14ac:dyDescent="0.2">
      <c r="B2551" s="324" t="s">
        <v>2501</v>
      </c>
      <c r="C2551" s="313">
        <v>6</v>
      </c>
      <c r="D2551" s="314">
        <v>205.166666666666</v>
      </c>
      <c r="E2551" s="315">
        <v>0.24888799029518699</v>
      </c>
      <c r="F2551" s="314">
        <v>383</v>
      </c>
    </row>
    <row r="2552" spans="2:6" x14ac:dyDescent="0.2">
      <c r="B2552" s="324" t="s">
        <v>2502</v>
      </c>
      <c r="C2552" s="313">
        <v>1</v>
      </c>
      <c r="D2552" s="314">
        <v>254</v>
      </c>
      <c r="E2552" s="315">
        <v>0.54157782515991404</v>
      </c>
      <c r="F2552" s="314">
        <v>254</v>
      </c>
    </row>
    <row r="2553" spans="2:6" x14ac:dyDescent="0.2">
      <c r="B2553" s="324" t="s">
        <v>2503</v>
      </c>
      <c r="C2553" s="313">
        <v>1</v>
      </c>
      <c r="D2553" s="314">
        <v>172</v>
      </c>
      <c r="E2553" s="315">
        <v>0.43877551020408101</v>
      </c>
      <c r="F2553" s="314">
        <v>172</v>
      </c>
    </row>
    <row r="2554" spans="2:6" x14ac:dyDescent="0.2">
      <c r="B2554" s="324" t="s">
        <v>2504</v>
      </c>
      <c r="C2554" s="313">
        <v>3</v>
      </c>
      <c r="D2554" s="314">
        <v>729.33333333333303</v>
      </c>
      <c r="E2554" s="315">
        <v>0.42751074638530601</v>
      </c>
      <c r="F2554" s="314">
        <v>1208</v>
      </c>
    </row>
    <row r="2555" spans="2:6" x14ac:dyDescent="0.2">
      <c r="B2555" s="324" t="s">
        <v>2505</v>
      </c>
      <c r="C2555" s="313">
        <v>105</v>
      </c>
      <c r="D2555" s="314">
        <v>192.87619047619</v>
      </c>
      <c r="E2555" s="315">
        <v>0.26608855603731402</v>
      </c>
      <c r="F2555" s="314">
        <v>478</v>
      </c>
    </row>
    <row r="2556" spans="2:6" x14ac:dyDescent="0.2">
      <c r="B2556" s="324" t="s">
        <v>2506</v>
      </c>
      <c r="C2556" s="313">
        <v>16</v>
      </c>
      <c r="D2556" s="314">
        <v>145.8125</v>
      </c>
      <c r="E2556" s="315">
        <v>0.139600287218764</v>
      </c>
      <c r="F2556" s="314">
        <v>455</v>
      </c>
    </row>
    <row r="2557" spans="2:6" x14ac:dyDescent="0.2">
      <c r="B2557" s="324" t="s">
        <v>2507</v>
      </c>
      <c r="C2557" s="313">
        <v>85</v>
      </c>
      <c r="D2557" s="314">
        <v>38.141176470588199</v>
      </c>
      <c r="E2557" s="315">
        <v>7.3285410732854203E-2</v>
      </c>
      <c r="F2557" s="314">
        <v>95</v>
      </c>
    </row>
    <row r="2558" spans="2:6" x14ac:dyDescent="0.2">
      <c r="B2558" s="324" t="s">
        <v>2508</v>
      </c>
      <c r="C2558" s="313">
        <v>104</v>
      </c>
      <c r="D2558" s="314">
        <v>273.57692307692298</v>
      </c>
      <c r="E2558" s="315">
        <v>0.39651039634316199</v>
      </c>
      <c r="F2558" s="314">
        <v>586</v>
      </c>
    </row>
    <row r="2559" spans="2:6" x14ac:dyDescent="0.2">
      <c r="B2559" s="324" t="s">
        <v>2509</v>
      </c>
      <c r="C2559" s="313">
        <v>8</v>
      </c>
      <c r="D2559" s="314">
        <v>131.125</v>
      </c>
      <c r="E2559" s="315">
        <v>0.294745715088508</v>
      </c>
      <c r="F2559" s="314">
        <v>164</v>
      </c>
    </row>
    <row r="2560" spans="2:6" x14ac:dyDescent="0.2">
      <c r="B2560" s="324" t="s">
        <v>2510</v>
      </c>
      <c r="C2560" s="313">
        <v>19</v>
      </c>
      <c r="D2560" s="314">
        <v>594.89473684210498</v>
      </c>
      <c r="E2560" s="315">
        <v>0.43136282105102403</v>
      </c>
      <c r="F2560" s="314">
        <v>993</v>
      </c>
    </row>
    <row r="2561" spans="2:7" x14ac:dyDescent="0.2">
      <c r="B2561" s="324" t="s">
        <v>2511</v>
      </c>
      <c r="C2561" s="313">
        <v>59</v>
      </c>
      <c r="D2561" s="314">
        <v>47.610169491525397</v>
      </c>
      <c r="E2561" s="315">
        <v>5.3325992862024399E-2</v>
      </c>
      <c r="F2561" s="314">
        <v>94</v>
      </c>
    </row>
    <row r="2562" spans="2:7" x14ac:dyDescent="0.2">
      <c r="B2562" s="324" t="s">
        <v>2512</v>
      </c>
      <c r="C2562" s="313">
        <v>16</v>
      </c>
      <c r="D2562" s="314">
        <v>74.875</v>
      </c>
      <c r="E2562" s="315">
        <v>9.7106265704790501E-2</v>
      </c>
      <c r="F2562" s="314">
        <v>107</v>
      </c>
    </row>
    <row r="2563" spans="2:7" x14ac:dyDescent="0.2">
      <c r="B2563" s="324" t="s">
        <v>2513</v>
      </c>
      <c r="C2563" s="313">
        <v>14</v>
      </c>
      <c r="D2563" s="314">
        <v>155.42857142857099</v>
      </c>
      <c r="E2563" s="315">
        <v>0.25530916344010302</v>
      </c>
      <c r="F2563" s="314">
        <v>231</v>
      </c>
    </row>
    <row r="2564" spans="2:7" x14ac:dyDescent="0.2">
      <c r="B2564" s="325" t="s">
        <v>2514</v>
      </c>
      <c r="C2564" s="316">
        <v>1</v>
      </c>
      <c r="D2564" s="317">
        <v>-92</v>
      </c>
      <c r="E2564" s="318">
        <v>-0.107981220657277</v>
      </c>
      <c r="F2564" s="317">
        <v>-92</v>
      </c>
    </row>
    <row r="2566" spans="2:7" x14ac:dyDescent="0.2">
      <c r="G2566" s="13" t="s">
        <v>294</v>
      </c>
    </row>
    <row r="2567" spans="2:7" x14ac:dyDescent="0.2">
      <c r="G2567" s="13" t="s">
        <v>331</v>
      </c>
    </row>
    <row r="2568" spans="2:7" x14ac:dyDescent="0.2">
      <c r="B2568" s="272" t="s">
        <v>0</v>
      </c>
      <c r="C2568" s="301"/>
      <c r="D2568" s="302"/>
      <c r="E2568" s="303"/>
      <c r="F2568" s="303"/>
    </row>
    <row r="2569" spans="2:7" x14ac:dyDescent="0.2">
      <c r="B2569" s="272" t="s">
        <v>2642</v>
      </c>
      <c r="C2569" s="301"/>
      <c r="D2569" s="302"/>
      <c r="E2569" s="303"/>
      <c r="F2569" s="303"/>
    </row>
    <row r="2570" spans="2:7" x14ac:dyDescent="0.2">
      <c r="B2570" s="320" t="s">
        <v>289</v>
      </c>
      <c r="C2570" s="301"/>
      <c r="D2570" s="302"/>
      <c r="E2570" s="303"/>
      <c r="F2570" s="303"/>
    </row>
    <row r="2571" spans="2:7" x14ac:dyDescent="0.2">
      <c r="B2571" s="272"/>
      <c r="C2571" s="84"/>
      <c r="D2571" s="84"/>
      <c r="E2571" s="84"/>
      <c r="F2571" s="84"/>
    </row>
    <row r="2572" spans="2:7" x14ac:dyDescent="0.2">
      <c r="B2572" s="321"/>
      <c r="C2572" s="191" t="s">
        <v>2661</v>
      </c>
      <c r="D2572" s="304"/>
      <c r="E2572" s="305"/>
      <c r="F2572" s="306"/>
    </row>
    <row r="2573" spans="2:7" ht="25.5" x14ac:dyDescent="0.2">
      <c r="B2573" s="322" t="s">
        <v>295</v>
      </c>
      <c r="C2573" s="307" t="s">
        <v>5089</v>
      </c>
      <c r="D2573" s="308" t="s">
        <v>5090</v>
      </c>
      <c r="E2573" s="309" t="s">
        <v>5091</v>
      </c>
      <c r="F2573" s="308" t="s">
        <v>5092</v>
      </c>
    </row>
    <row r="2574" spans="2:7" x14ac:dyDescent="0.2">
      <c r="B2574" s="323" t="s">
        <v>2515</v>
      </c>
      <c r="C2574" s="310">
        <v>0</v>
      </c>
      <c r="D2574" s="311">
        <v>0</v>
      </c>
      <c r="E2574" s="312">
        <v>0</v>
      </c>
      <c r="F2574" s="311">
        <v>0</v>
      </c>
    </row>
    <row r="2575" spans="2:7" x14ac:dyDescent="0.2">
      <c r="B2575" s="324" t="s">
        <v>2516</v>
      </c>
      <c r="C2575" s="313">
        <v>30</v>
      </c>
      <c r="D2575" s="314">
        <v>217.13333333333301</v>
      </c>
      <c r="E2575" s="315">
        <v>0.32568371581420902</v>
      </c>
      <c r="F2575" s="314">
        <v>372</v>
      </c>
    </row>
    <row r="2576" spans="2:7" x14ac:dyDescent="0.2">
      <c r="B2576" s="324" t="s">
        <v>2517</v>
      </c>
      <c r="C2576" s="313">
        <v>1</v>
      </c>
      <c r="D2576" s="314">
        <v>729</v>
      </c>
      <c r="E2576" s="315">
        <v>0.94921875</v>
      </c>
      <c r="F2576" s="314">
        <v>729</v>
      </c>
    </row>
    <row r="2577" spans="2:6" x14ac:dyDescent="0.2">
      <c r="B2577" s="324" t="s">
        <v>2518</v>
      </c>
      <c r="C2577" s="313">
        <v>3</v>
      </c>
      <c r="D2577" s="314">
        <v>495</v>
      </c>
      <c r="E2577" s="315">
        <v>0.41067477876106101</v>
      </c>
      <c r="F2577" s="314">
        <v>568</v>
      </c>
    </row>
    <row r="2578" spans="2:6" x14ac:dyDescent="0.2">
      <c r="B2578" s="324" t="s">
        <v>2519</v>
      </c>
      <c r="C2578" s="313">
        <v>39</v>
      </c>
      <c r="D2578" s="314">
        <v>36.076923076923002</v>
      </c>
      <c r="E2578" s="315">
        <v>8.5750853242320693E-2</v>
      </c>
      <c r="F2578" s="314">
        <v>91</v>
      </c>
    </row>
    <row r="2579" spans="2:6" x14ac:dyDescent="0.2">
      <c r="B2579" s="324" t="s">
        <v>2520</v>
      </c>
      <c r="C2579" s="313">
        <v>4</v>
      </c>
      <c r="D2579" s="314">
        <v>120.75</v>
      </c>
      <c r="E2579" s="315">
        <v>0.22697368421052599</v>
      </c>
      <c r="F2579" s="314">
        <v>174</v>
      </c>
    </row>
    <row r="2580" spans="2:6" x14ac:dyDescent="0.2">
      <c r="B2580" s="324" t="s">
        <v>2521</v>
      </c>
      <c r="C2580" s="313">
        <v>5</v>
      </c>
      <c r="D2580" s="314">
        <v>82.8</v>
      </c>
      <c r="E2580" s="315">
        <v>0.125302663438256</v>
      </c>
      <c r="F2580" s="314">
        <v>144</v>
      </c>
    </row>
    <row r="2581" spans="2:6" x14ac:dyDescent="0.2">
      <c r="B2581" s="324" t="s">
        <v>2522</v>
      </c>
      <c r="C2581" s="313">
        <v>2</v>
      </c>
      <c r="D2581" s="314">
        <v>310.5</v>
      </c>
      <c r="E2581" s="315">
        <v>0.42592592592592499</v>
      </c>
      <c r="F2581" s="314">
        <v>391</v>
      </c>
    </row>
    <row r="2582" spans="2:6" x14ac:dyDescent="0.2">
      <c r="B2582" s="324" t="s">
        <v>2523</v>
      </c>
      <c r="C2582" s="313">
        <v>3</v>
      </c>
      <c r="D2582" s="314">
        <v>316.666666666666</v>
      </c>
      <c r="E2582" s="315">
        <v>0.58896466212027199</v>
      </c>
      <c r="F2582" s="314">
        <v>381</v>
      </c>
    </row>
    <row r="2583" spans="2:6" x14ac:dyDescent="0.2">
      <c r="B2583" s="324" t="s">
        <v>2524</v>
      </c>
      <c r="C2583" s="313">
        <v>39</v>
      </c>
      <c r="D2583" s="314">
        <v>57.717948717948701</v>
      </c>
      <c r="E2583" s="315">
        <v>7.28361106617052E-2</v>
      </c>
      <c r="F2583" s="314">
        <v>160</v>
      </c>
    </row>
    <row r="2584" spans="2:6" x14ac:dyDescent="0.2">
      <c r="B2584" s="324" t="s">
        <v>2525</v>
      </c>
      <c r="C2584" s="313">
        <v>7</v>
      </c>
      <c r="D2584" s="314">
        <v>138.28571428571399</v>
      </c>
      <c r="E2584" s="315">
        <v>0.16160267111853099</v>
      </c>
      <c r="F2584" s="314">
        <v>176</v>
      </c>
    </row>
    <row r="2585" spans="2:6" x14ac:dyDescent="0.2">
      <c r="B2585" s="324" t="s">
        <v>2526</v>
      </c>
      <c r="C2585" s="313">
        <v>5</v>
      </c>
      <c r="D2585" s="314">
        <v>99.2</v>
      </c>
      <c r="E2585" s="315">
        <v>7.6425269645608696E-2</v>
      </c>
      <c r="F2585" s="314">
        <v>127</v>
      </c>
    </row>
    <row r="2586" spans="2:6" x14ac:dyDescent="0.2">
      <c r="B2586" s="324" t="s">
        <v>2527</v>
      </c>
      <c r="C2586" s="313">
        <v>6</v>
      </c>
      <c r="D2586" s="314">
        <v>401.33333333333297</v>
      </c>
      <c r="E2586" s="315">
        <v>0.59179159498648304</v>
      </c>
      <c r="F2586" s="314">
        <v>919</v>
      </c>
    </row>
    <row r="2587" spans="2:6" x14ac:dyDescent="0.2">
      <c r="B2587" s="324" t="s">
        <v>2528</v>
      </c>
      <c r="C2587" s="313">
        <v>8</v>
      </c>
      <c r="D2587" s="314">
        <v>147.375</v>
      </c>
      <c r="E2587" s="315">
        <v>0.18738080101716401</v>
      </c>
      <c r="F2587" s="314">
        <v>256</v>
      </c>
    </row>
    <row r="2588" spans="2:6" x14ac:dyDescent="0.2">
      <c r="B2588" s="324" t="s">
        <v>2529</v>
      </c>
      <c r="C2588" s="313">
        <v>0</v>
      </c>
      <c r="D2588" s="314">
        <v>0</v>
      </c>
      <c r="E2588" s="315">
        <v>0</v>
      </c>
      <c r="F2588" s="314">
        <v>0</v>
      </c>
    </row>
    <row r="2589" spans="2:6" x14ac:dyDescent="0.2">
      <c r="B2589" s="324" t="s">
        <v>2530</v>
      </c>
      <c r="C2589" s="313">
        <v>9</v>
      </c>
      <c r="D2589" s="314">
        <v>615.444444444444</v>
      </c>
      <c r="E2589" s="315">
        <v>0.74841237670585004</v>
      </c>
      <c r="F2589" s="314">
        <v>1101</v>
      </c>
    </row>
    <row r="2590" spans="2:6" x14ac:dyDescent="0.2">
      <c r="B2590" s="324" t="s">
        <v>2531</v>
      </c>
      <c r="C2590" s="313">
        <v>15</v>
      </c>
      <c r="D2590" s="314">
        <v>635.86666666666599</v>
      </c>
      <c r="E2590" s="315">
        <v>0.55997181940938101</v>
      </c>
      <c r="F2590" s="314">
        <v>1544</v>
      </c>
    </row>
    <row r="2591" spans="2:6" x14ac:dyDescent="0.2">
      <c r="B2591" s="324" t="s">
        <v>2532</v>
      </c>
      <c r="C2591" s="313">
        <v>29</v>
      </c>
      <c r="D2591" s="314">
        <v>390.20689655172401</v>
      </c>
      <c r="E2591" s="315">
        <v>0.36343782117163398</v>
      </c>
      <c r="F2591" s="314">
        <v>862</v>
      </c>
    </row>
    <row r="2592" spans="2:6" x14ac:dyDescent="0.2">
      <c r="B2592" s="324" t="s">
        <v>2533</v>
      </c>
      <c r="C2592" s="313">
        <v>1</v>
      </c>
      <c r="D2592" s="314">
        <v>15</v>
      </c>
      <c r="E2592" s="315">
        <v>4.8859934853420203E-2</v>
      </c>
      <c r="F2592" s="314">
        <v>15</v>
      </c>
    </row>
    <row r="2593" spans="2:6" x14ac:dyDescent="0.2">
      <c r="B2593" s="324" t="s">
        <v>2534</v>
      </c>
      <c r="C2593" s="313">
        <v>32</v>
      </c>
      <c r="D2593" s="314">
        <v>43.78125</v>
      </c>
      <c r="E2593" s="315">
        <v>9.4083674702840597E-2</v>
      </c>
      <c r="F2593" s="314">
        <v>90</v>
      </c>
    </row>
    <row r="2594" spans="2:6" x14ac:dyDescent="0.2">
      <c r="B2594" s="324" t="s">
        <v>2535</v>
      </c>
      <c r="C2594" s="313">
        <v>16</v>
      </c>
      <c r="D2594" s="314">
        <v>386.5625</v>
      </c>
      <c r="E2594" s="315">
        <v>0.44621600173147602</v>
      </c>
      <c r="F2594" s="314">
        <v>542</v>
      </c>
    </row>
    <row r="2595" spans="2:6" x14ac:dyDescent="0.2">
      <c r="B2595" s="324" t="s">
        <v>2536</v>
      </c>
      <c r="C2595" s="313">
        <v>19</v>
      </c>
      <c r="D2595" s="314">
        <v>108.052631578947</v>
      </c>
      <c r="E2595" s="315">
        <v>0.110901037165082</v>
      </c>
      <c r="F2595" s="314">
        <v>230</v>
      </c>
    </row>
    <row r="2596" spans="2:6" x14ac:dyDescent="0.2">
      <c r="B2596" s="324" t="s">
        <v>2537</v>
      </c>
      <c r="C2596" s="313">
        <v>2</v>
      </c>
      <c r="D2596" s="314">
        <v>117</v>
      </c>
      <c r="E2596" s="315">
        <v>0.22918707149852999</v>
      </c>
      <c r="F2596" s="314">
        <v>135</v>
      </c>
    </row>
    <row r="2597" spans="2:6" x14ac:dyDescent="0.2">
      <c r="B2597" s="324" t="s">
        <v>2538</v>
      </c>
      <c r="C2597" s="313">
        <v>0</v>
      </c>
      <c r="D2597" s="314">
        <v>0</v>
      </c>
      <c r="E2597" s="315">
        <v>0</v>
      </c>
      <c r="F2597" s="314">
        <v>0</v>
      </c>
    </row>
    <row r="2598" spans="2:6" x14ac:dyDescent="0.2">
      <c r="B2598" s="324" t="s">
        <v>2539</v>
      </c>
      <c r="C2598" s="313">
        <v>0</v>
      </c>
      <c r="D2598" s="314">
        <v>0</v>
      </c>
      <c r="E2598" s="315">
        <v>0</v>
      </c>
      <c r="F2598" s="314">
        <v>0</v>
      </c>
    </row>
    <row r="2599" spans="2:6" x14ac:dyDescent="0.2">
      <c r="B2599" s="324" t="s">
        <v>2540</v>
      </c>
      <c r="C2599" s="313">
        <v>6</v>
      </c>
      <c r="D2599" s="314">
        <v>575.83333333333303</v>
      </c>
      <c r="E2599" s="315">
        <v>0.55182878134483304</v>
      </c>
      <c r="F2599" s="314">
        <v>959</v>
      </c>
    </row>
    <row r="2600" spans="2:6" x14ac:dyDescent="0.2">
      <c r="B2600" s="324" t="s">
        <v>2541</v>
      </c>
      <c r="C2600" s="313">
        <v>1</v>
      </c>
      <c r="D2600" s="314">
        <v>80</v>
      </c>
      <c r="E2600" s="315">
        <v>0.102695763799743</v>
      </c>
      <c r="F2600" s="314">
        <v>80</v>
      </c>
    </row>
    <row r="2601" spans="2:6" x14ac:dyDescent="0.2">
      <c r="B2601" s="324" t="s">
        <v>2542</v>
      </c>
      <c r="C2601" s="313">
        <v>33</v>
      </c>
      <c r="D2601" s="314">
        <v>137.12121212121201</v>
      </c>
      <c r="E2601" s="315">
        <v>0.18376380766731601</v>
      </c>
      <c r="F2601" s="314">
        <v>688</v>
      </c>
    </row>
    <row r="2602" spans="2:6" x14ac:dyDescent="0.2">
      <c r="B2602" s="324" t="s">
        <v>2543</v>
      </c>
      <c r="C2602" s="313">
        <v>7</v>
      </c>
      <c r="D2602" s="314">
        <v>974.57142857142799</v>
      </c>
      <c r="E2602" s="315">
        <v>0.88356430514182005</v>
      </c>
      <c r="F2602" s="314">
        <v>1704</v>
      </c>
    </row>
    <row r="2603" spans="2:6" x14ac:dyDescent="0.2">
      <c r="B2603" s="324" t="s">
        <v>2544</v>
      </c>
      <c r="C2603" s="313">
        <v>119</v>
      </c>
      <c r="D2603" s="314">
        <v>230.44537815126</v>
      </c>
      <c r="E2603" s="315">
        <v>0.26205492804311598</v>
      </c>
      <c r="F2603" s="314">
        <v>627</v>
      </c>
    </row>
    <row r="2604" spans="2:6" x14ac:dyDescent="0.2">
      <c r="B2604" s="324" t="s">
        <v>2545</v>
      </c>
      <c r="C2604" s="313">
        <v>1</v>
      </c>
      <c r="D2604" s="314">
        <v>212</v>
      </c>
      <c r="E2604" s="315">
        <v>0.28922237380627502</v>
      </c>
      <c r="F2604" s="314">
        <v>212</v>
      </c>
    </row>
    <row r="2605" spans="2:6" x14ac:dyDescent="0.2">
      <c r="B2605" s="324" t="s">
        <v>2546</v>
      </c>
      <c r="C2605" s="313">
        <v>1</v>
      </c>
      <c r="D2605" s="314">
        <v>438</v>
      </c>
      <c r="E2605" s="315">
        <v>0.44153225806451601</v>
      </c>
      <c r="F2605" s="314">
        <v>438</v>
      </c>
    </row>
    <row r="2606" spans="2:6" x14ac:dyDescent="0.2">
      <c r="B2606" s="324" t="s">
        <v>2547</v>
      </c>
      <c r="C2606" s="313">
        <v>0</v>
      </c>
      <c r="D2606" s="314">
        <v>0</v>
      </c>
      <c r="E2606" s="315">
        <v>0</v>
      </c>
      <c r="F2606" s="314">
        <v>0</v>
      </c>
    </row>
    <row r="2607" spans="2:6" x14ac:dyDescent="0.2">
      <c r="B2607" s="324" t="s">
        <v>2548</v>
      </c>
      <c r="C2607" s="313">
        <v>1</v>
      </c>
      <c r="D2607" s="314">
        <v>80</v>
      </c>
      <c r="E2607" s="315">
        <v>6.83760683760683E-2</v>
      </c>
      <c r="F2607" s="314">
        <v>80</v>
      </c>
    </row>
    <row r="2608" spans="2:6" x14ac:dyDescent="0.2">
      <c r="B2608" s="324" t="s">
        <v>2549</v>
      </c>
      <c r="C2608" s="313">
        <v>21</v>
      </c>
      <c r="D2608" s="314">
        <v>620.90476190476102</v>
      </c>
      <c r="E2608" s="315">
        <v>0.61276375769538005</v>
      </c>
      <c r="F2608" s="314">
        <v>998</v>
      </c>
    </row>
    <row r="2609" spans="2:7" x14ac:dyDescent="0.2">
      <c r="B2609" s="324" t="s">
        <v>2550</v>
      </c>
      <c r="C2609" s="313">
        <v>0</v>
      </c>
      <c r="D2609" s="314">
        <v>0</v>
      </c>
      <c r="E2609" s="315">
        <v>0</v>
      </c>
      <c r="F2609" s="314">
        <v>0</v>
      </c>
    </row>
    <row r="2610" spans="2:7" x14ac:dyDescent="0.2">
      <c r="B2610" s="324" t="s">
        <v>2551</v>
      </c>
      <c r="C2610" s="313">
        <v>0</v>
      </c>
      <c r="D2610" s="314">
        <v>0</v>
      </c>
      <c r="E2610" s="315">
        <v>0</v>
      </c>
      <c r="F2610" s="314">
        <v>0</v>
      </c>
    </row>
    <row r="2611" spans="2:7" x14ac:dyDescent="0.2">
      <c r="B2611" s="324" t="s">
        <v>2552</v>
      </c>
      <c r="C2611" s="313">
        <v>0</v>
      </c>
      <c r="D2611" s="314">
        <v>0</v>
      </c>
      <c r="E2611" s="315">
        <v>0</v>
      </c>
      <c r="F2611" s="314">
        <v>0</v>
      </c>
    </row>
    <row r="2612" spans="2:7" x14ac:dyDescent="0.2">
      <c r="B2612" s="324" t="s">
        <v>2553</v>
      </c>
      <c r="C2612" s="313">
        <v>0</v>
      </c>
      <c r="D2612" s="314">
        <v>0</v>
      </c>
      <c r="E2612" s="315">
        <v>0</v>
      </c>
      <c r="F2612" s="314">
        <v>0</v>
      </c>
    </row>
    <row r="2613" spans="2:7" x14ac:dyDescent="0.2">
      <c r="B2613" s="324" t="s">
        <v>2554</v>
      </c>
      <c r="C2613" s="313">
        <v>0</v>
      </c>
      <c r="D2613" s="314">
        <v>0</v>
      </c>
      <c r="E2613" s="315">
        <v>0</v>
      </c>
      <c r="F2613" s="314">
        <v>0</v>
      </c>
    </row>
    <row r="2614" spans="2:7" x14ac:dyDescent="0.2">
      <c r="B2614" s="324" t="s">
        <v>2555</v>
      </c>
      <c r="C2614" s="313">
        <v>496</v>
      </c>
      <c r="D2614" s="314">
        <v>75.1875</v>
      </c>
      <c r="E2614" s="315">
        <v>0.13551136983016099</v>
      </c>
      <c r="F2614" s="314">
        <v>242</v>
      </c>
    </row>
    <row r="2615" spans="2:7" x14ac:dyDescent="0.2">
      <c r="B2615" s="324" t="s">
        <v>2556</v>
      </c>
      <c r="C2615" s="313">
        <v>1</v>
      </c>
      <c r="D2615" s="314">
        <v>2169</v>
      </c>
      <c r="E2615" s="315">
        <v>0.43061346039309101</v>
      </c>
      <c r="F2615" s="314">
        <v>2169</v>
      </c>
    </row>
    <row r="2616" spans="2:7" x14ac:dyDescent="0.2">
      <c r="B2616" s="324" t="s">
        <v>2557</v>
      </c>
      <c r="C2616" s="313">
        <v>0</v>
      </c>
      <c r="D2616" s="314">
        <v>0</v>
      </c>
      <c r="E2616" s="315">
        <v>0</v>
      </c>
      <c r="F2616" s="314">
        <v>0</v>
      </c>
    </row>
    <row r="2617" spans="2:7" x14ac:dyDescent="0.2">
      <c r="B2617" s="324" t="s">
        <v>2558</v>
      </c>
      <c r="C2617" s="313">
        <v>4</v>
      </c>
      <c r="D2617" s="314">
        <v>389.5</v>
      </c>
      <c r="E2617" s="315">
        <v>0.95759065765212004</v>
      </c>
      <c r="F2617" s="314">
        <v>427</v>
      </c>
    </row>
    <row r="2618" spans="2:7" x14ac:dyDescent="0.2">
      <c r="B2618" s="324" t="s">
        <v>2559</v>
      </c>
      <c r="C2618" s="313">
        <v>4</v>
      </c>
      <c r="D2618" s="314">
        <v>986.25</v>
      </c>
      <c r="E2618" s="315">
        <v>0.92998585572842996</v>
      </c>
      <c r="F2618" s="314">
        <v>1514</v>
      </c>
    </row>
    <row r="2619" spans="2:7" x14ac:dyDescent="0.2">
      <c r="B2619" s="324" t="s">
        <v>2560</v>
      </c>
      <c r="C2619" s="313">
        <v>13</v>
      </c>
      <c r="D2619" s="314">
        <v>519.461538461538</v>
      </c>
      <c r="E2619" s="315">
        <v>0.41285076725560899</v>
      </c>
      <c r="F2619" s="314">
        <v>1061</v>
      </c>
    </row>
    <row r="2620" spans="2:7" x14ac:dyDescent="0.2">
      <c r="B2620" s="324" t="s">
        <v>2561</v>
      </c>
      <c r="C2620" s="313">
        <v>1</v>
      </c>
      <c r="D2620" s="314">
        <v>118</v>
      </c>
      <c r="E2620" s="315">
        <v>0.261061946902654</v>
      </c>
      <c r="F2620" s="314">
        <v>118</v>
      </c>
    </row>
    <row r="2621" spans="2:7" x14ac:dyDescent="0.2">
      <c r="B2621" s="325" t="s">
        <v>2562</v>
      </c>
      <c r="C2621" s="316">
        <v>5</v>
      </c>
      <c r="D2621" s="317">
        <v>-20.2</v>
      </c>
      <c r="E2621" s="318">
        <v>-3.8520213577421802E-2</v>
      </c>
      <c r="F2621" s="317">
        <v>-8</v>
      </c>
    </row>
    <row r="2623" spans="2:7" x14ac:dyDescent="0.2">
      <c r="G2623" s="13" t="s">
        <v>294</v>
      </c>
    </row>
    <row r="2624" spans="2:7" x14ac:dyDescent="0.2">
      <c r="G2624" s="13" t="s">
        <v>332</v>
      </c>
    </row>
    <row r="2625" spans="2:6" x14ac:dyDescent="0.2">
      <c r="B2625" s="272" t="s">
        <v>0</v>
      </c>
      <c r="C2625" s="301"/>
      <c r="D2625" s="302"/>
      <c r="E2625" s="303"/>
      <c r="F2625" s="303"/>
    </row>
    <row r="2626" spans="2:6" x14ac:dyDescent="0.2">
      <c r="B2626" s="272" t="s">
        <v>2642</v>
      </c>
      <c r="C2626" s="301"/>
      <c r="D2626" s="302"/>
      <c r="E2626" s="303"/>
      <c r="F2626" s="303"/>
    </row>
    <row r="2627" spans="2:6" x14ac:dyDescent="0.2">
      <c r="B2627" s="320" t="s">
        <v>289</v>
      </c>
      <c r="C2627" s="301"/>
      <c r="D2627" s="302"/>
      <c r="E2627" s="303"/>
      <c r="F2627" s="303"/>
    </row>
    <row r="2628" spans="2:6" x14ac:dyDescent="0.2">
      <c r="B2628" s="272"/>
      <c r="C2628" s="84"/>
      <c r="D2628" s="84"/>
      <c r="E2628" s="84"/>
      <c r="F2628" s="84"/>
    </row>
    <row r="2629" spans="2:6" x14ac:dyDescent="0.2">
      <c r="B2629" s="321"/>
      <c r="C2629" s="191" t="s">
        <v>2661</v>
      </c>
      <c r="D2629" s="304"/>
      <c r="E2629" s="305"/>
      <c r="F2629" s="306"/>
    </row>
    <row r="2630" spans="2:6" ht="25.5" x14ac:dyDescent="0.2">
      <c r="B2630" s="322" t="s">
        <v>295</v>
      </c>
      <c r="C2630" s="307" t="s">
        <v>5089</v>
      </c>
      <c r="D2630" s="308" t="s">
        <v>5090</v>
      </c>
      <c r="E2630" s="309" t="s">
        <v>5091</v>
      </c>
      <c r="F2630" s="308" t="s">
        <v>5092</v>
      </c>
    </row>
    <row r="2631" spans="2:6" x14ac:dyDescent="0.2">
      <c r="B2631" s="323" t="s">
        <v>2563</v>
      </c>
      <c r="C2631" s="310">
        <v>9</v>
      </c>
      <c r="D2631" s="311">
        <v>133.777777777777</v>
      </c>
      <c r="E2631" s="312">
        <v>0.17190177041690399</v>
      </c>
      <c r="F2631" s="311">
        <v>272</v>
      </c>
    </row>
    <row r="2632" spans="2:6" x14ac:dyDescent="0.2">
      <c r="B2632" s="324" t="s">
        <v>2564</v>
      </c>
      <c r="C2632" s="313">
        <v>5</v>
      </c>
      <c r="D2632" s="314">
        <v>52.8</v>
      </c>
      <c r="E2632" s="315">
        <v>0.11676249447147199</v>
      </c>
      <c r="F2632" s="314">
        <v>61</v>
      </c>
    </row>
    <row r="2633" spans="2:6" x14ac:dyDescent="0.2">
      <c r="B2633" s="324" t="s">
        <v>2565</v>
      </c>
      <c r="C2633" s="313">
        <v>191</v>
      </c>
      <c r="D2633" s="314">
        <v>269</v>
      </c>
      <c r="E2633" s="315">
        <v>0.321104701669302</v>
      </c>
      <c r="F2633" s="314">
        <v>606</v>
      </c>
    </row>
    <row r="2634" spans="2:6" x14ac:dyDescent="0.2">
      <c r="B2634" s="324" t="s">
        <v>2566</v>
      </c>
      <c r="C2634" s="313">
        <v>153</v>
      </c>
      <c r="D2634" s="314">
        <v>348.18954248365998</v>
      </c>
      <c r="E2634" s="315">
        <v>0.48901230034881499</v>
      </c>
      <c r="F2634" s="314">
        <v>806</v>
      </c>
    </row>
    <row r="2635" spans="2:6" x14ac:dyDescent="0.2">
      <c r="B2635" s="324" t="s">
        <v>2567</v>
      </c>
      <c r="C2635" s="313">
        <v>0</v>
      </c>
      <c r="D2635" s="314">
        <v>0</v>
      </c>
      <c r="E2635" s="315">
        <v>0</v>
      </c>
      <c r="F2635" s="314">
        <v>0</v>
      </c>
    </row>
    <row r="2636" spans="2:6" x14ac:dyDescent="0.2">
      <c r="B2636" s="324" t="s">
        <v>2568</v>
      </c>
      <c r="C2636" s="313">
        <v>0</v>
      </c>
      <c r="D2636" s="314">
        <v>0</v>
      </c>
      <c r="E2636" s="315">
        <v>0</v>
      </c>
      <c r="F2636" s="314">
        <v>0</v>
      </c>
    </row>
    <row r="2637" spans="2:6" x14ac:dyDescent="0.2">
      <c r="B2637" s="324" t="s">
        <v>2569</v>
      </c>
      <c r="C2637" s="313">
        <v>119</v>
      </c>
      <c r="D2637" s="314">
        <v>161.90756302521001</v>
      </c>
      <c r="E2637" s="315">
        <v>0.249948108556898</v>
      </c>
      <c r="F2637" s="314">
        <v>381</v>
      </c>
    </row>
    <row r="2638" spans="2:6" x14ac:dyDescent="0.2">
      <c r="B2638" s="324" t="s">
        <v>2570</v>
      </c>
      <c r="C2638" s="313">
        <v>0</v>
      </c>
      <c r="D2638" s="314">
        <v>0</v>
      </c>
      <c r="E2638" s="315">
        <v>0</v>
      </c>
      <c r="F2638" s="314">
        <v>0</v>
      </c>
    </row>
    <row r="2639" spans="2:6" x14ac:dyDescent="0.2">
      <c r="B2639" s="324" t="s">
        <v>2571</v>
      </c>
      <c r="C2639" s="313">
        <v>90</v>
      </c>
      <c r="D2639" s="314">
        <v>147.5</v>
      </c>
      <c r="E2639" s="315">
        <v>0.23711708493346401</v>
      </c>
      <c r="F2639" s="314">
        <v>313</v>
      </c>
    </row>
    <row r="2640" spans="2:6" x14ac:dyDescent="0.2">
      <c r="B2640" s="324" t="s">
        <v>2572</v>
      </c>
      <c r="C2640" s="313">
        <v>18</v>
      </c>
      <c r="D2640" s="314">
        <v>-42.8333333333333</v>
      </c>
      <c r="E2640" s="315">
        <v>-3.2640447059819597E-2</v>
      </c>
      <c r="F2640" s="314">
        <v>-15</v>
      </c>
    </row>
    <row r="2641" spans="2:6" x14ac:dyDescent="0.2">
      <c r="B2641" s="324" t="s">
        <v>2573</v>
      </c>
      <c r="C2641" s="313">
        <v>13</v>
      </c>
      <c r="D2641" s="314">
        <v>117.230769230769</v>
      </c>
      <c r="E2641" s="315">
        <v>0.20519725326511301</v>
      </c>
      <c r="F2641" s="314">
        <v>229</v>
      </c>
    </row>
    <row r="2642" spans="2:6" x14ac:dyDescent="0.2">
      <c r="B2642" s="324" t="s">
        <v>2574</v>
      </c>
      <c r="C2642" s="313">
        <v>2</v>
      </c>
      <c r="D2642" s="314">
        <v>394</v>
      </c>
      <c r="E2642" s="315">
        <v>0.36822429906541998</v>
      </c>
      <c r="F2642" s="314">
        <v>438</v>
      </c>
    </row>
    <row r="2643" spans="2:6" x14ac:dyDescent="0.2">
      <c r="B2643" s="324" t="s">
        <v>2575</v>
      </c>
      <c r="C2643" s="313">
        <v>2</v>
      </c>
      <c r="D2643" s="314">
        <v>2.5</v>
      </c>
      <c r="E2643" s="315">
        <v>2.3596035865973601E-3</v>
      </c>
      <c r="F2643" s="314">
        <v>3</v>
      </c>
    </row>
    <row r="2644" spans="2:6" x14ac:dyDescent="0.2">
      <c r="B2644" s="324" t="s">
        <v>2576</v>
      </c>
      <c r="C2644" s="313">
        <v>8</v>
      </c>
      <c r="D2644" s="314">
        <v>656.5</v>
      </c>
      <c r="E2644" s="315">
        <v>0.70581911033463196</v>
      </c>
      <c r="F2644" s="314">
        <v>1152</v>
      </c>
    </row>
    <row r="2645" spans="2:6" x14ac:dyDescent="0.2">
      <c r="B2645" s="324" t="s">
        <v>2577</v>
      </c>
      <c r="C2645" s="313">
        <v>4</v>
      </c>
      <c r="D2645" s="314">
        <v>161.5</v>
      </c>
      <c r="E2645" s="315">
        <v>0.25473186119873797</v>
      </c>
      <c r="F2645" s="314">
        <v>278</v>
      </c>
    </row>
    <row r="2646" spans="2:6" x14ac:dyDescent="0.2">
      <c r="B2646" s="324" t="s">
        <v>2578</v>
      </c>
      <c r="C2646" s="313">
        <v>18</v>
      </c>
      <c r="D2646" s="314">
        <v>417.722222222222</v>
      </c>
      <c r="E2646" s="315">
        <v>0.49279066719098102</v>
      </c>
      <c r="F2646" s="314">
        <v>671</v>
      </c>
    </row>
    <row r="2647" spans="2:6" x14ac:dyDescent="0.2">
      <c r="B2647" s="324" t="s">
        <v>2579</v>
      </c>
      <c r="C2647" s="313">
        <v>1</v>
      </c>
      <c r="D2647" s="314">
        <v>113</v>
      </c>
      <c r="E2647" s="315">
        <v>0.19382504288164601</v>
      </c>
      <c r="F2647" s="314">
        <v>113</v>
      </c>
    </row>
    <row r="2648" spans="2:6" x14ac:dyDescent="0.2">
      <c r="B2648" s="324" t="s">
        <v>2580</v>
      </c>
      <c r="C2648" s="313">
        <v>2</v>
      </c>
      <c r="D2648" s="314">
        <v>381.5</v>
      </c>
      <c r="E2648" s="315">
        <v>0.47420758234928501</v>
      </c>
      <c r="F2648" s="314">
        <v>460</v>
      </c>
    </row>
    <row r="2649" spans="2:6" x14ac:dyDescent="0.2">
      <c r="B2649" s="324" t="s">
        <v>2581</v>
      </c>
      <c r="C2649" s="313">
        <v>2</v>
      </c>
      <c r="D2649" s="314">
        <v>1246</v>
      </c>
      <c r="E2649" s="315">
        <v>0.75560946027895604</v>
      </c>
      <c r="F2649" s="314">
        <v>1470</v>
      </c>
    </row>
    <row r="2650" spans="2:6" x14ac:dyDescent="0.2">
      <c r="B2650" s="324" t="s">
        <v>2582</v>
      </c>
      <c r="C2650" s="313">
        <v>25</v>
      </c>
      <c r="D2650" s="314">
        <v>363.36</v>
      </c>
      <c r="E2650" s="315">
        <v>0.57830404889228404</v>
      </c>
      <c r="F2650" s="314">
        <v>674</v>
      </c>
    </row>
    <row r="2651" spans="2:6" x14ac:dyDescent="0.2">
      <c r="B2651" s="324" t="s">
        <v>2583</v>
      </c>
      <c r="C2651" s="313">
        <v>14</v>
      </c>
      <c r="D2651" s="314">
        <v>595.57142857142799</v>
      </c>
      <c r="E2651" s="315">
        <v>0.47499145493904499</v>
      </c>
      <c r="F2651" s="314">
        <v>1256</v>
      </c>
    </row>
    <row r="2652" spans="2:6" x14ac:dyDescent="0.2">
      <c r="B2652" s="324" t="s">
        <v>2584</v>
      </c>
      <c r="C2652" s="313">
        <v>0</v>
      </c>
      <c r="D2652" s="314">
        <v>0</v>
      </c>
      <c r="E2652" s="315">
        <v>0</v>
      </c>
      <c r="F2652" s="314">
        <v>0</v>
      </c>
    </row>
    <row r="2653" spans="2:6" x14ac:dyDescent="0.2">
      <c r="B2653" s="324" t="s">
        <v>2585</v>
      </c>
      <c r="C2653" s="313">
        <v>4</v>
      </c>
      <c r="D2653" s="314">
        <v>432.75</v>
      </c>
      <c r="E2653" s="315">
        <v>0.52375189107413</v>
      </c>
      <c r="F2653" s="314">
        <v>624</v>
      </c>
    </row>
    <row r="2654" spans="2:6" x14ac:dyDescent="0.2">
      <c r="B2654" s="324" t="s">
        <v>2586</v>
      </c>
      <c r="C2654" s="313">
        <v>3</v>
      </c>
      <c r="D2654" s="314">
        <v>108.666666666666</v>
      </c>
      <c r="E2654" s="315">
        <v>8.7941731858645705E-2</v>
      </c>
      <c r="F2654" s="314">
        <v>125</v>
      </c>
    </row>
    <row r="2655" spans="2:6" x14ac:dyDescent="0.2">
      <c r="B2655" s="324" t="s">
        <v>2587</v>
      </c>
      <c r="C2655" s="313">
        <v>7</v>
      </c>
      <c r="D2655" s="314">
        <v>267.57142857142799</v>
      </c>
      <c r="E2655" s="315">
        <v>0.241521598968407</v>
      </c>
      <c r="F2655" s="314">
        <v>420</v>
      </c>
    </row>
    <row r="2656" spans="2:6" x14ac:dyDescent="0.2">
      <c r="B2656" s="324" t="s">
        <v>2588</v>
      </c>
      <c r="C2656" s="313">
        <v>1</v>
      </c>
      <c r="D2656" s="314">
        <v>88</v>
      </c>
      <c r="E2656" s="315">
        <v>0.14691151919866399</v>
      </c>
      <c r="F2656" s="314">
        <v>88</v>
      </c>
    </row>
    <row r="2657" spans="2:6" x14ac:dyDescent="0.2">
      <c r="B2657" s="324" t="s">
        <v>2589</v>
      </c>
      <c r="C2657" s="313">
        <v>8</v>
      </c>
      <c r="D2657" s="314">
        <v>501.125</v>
      </c>
      <c r="E2657" s="315">
        <v>0.37910165484633501</v>
      </c>
      <c r="F2657" s="314">
        <v>783</v>
      </c>
    </row>
    <row r="2658" spans="2:6" x14ac:dyDescent="0.2">
      <c r="B2658" s="324" t="s">
        <v>2590</v>
      </c>
      <c r="C2658" s="313">
        <v>4</v>
      </c>
      <c r="D2658" s="314">
        <v>922.5</v>
      </c>
      <c r="E2658" s="315">
        <v>0.62787136294027501</v>
      </c>
      <c r="F2658" s="314">
        <v>1316</v>
      </c>
    </row>
    <row r="2659" spans="2:6" x14ac:dyDescent="0.2">
      <c r="B2659" s="324" t="s">
        <v>2591</v>
      </c>
      <c r="C2659" s="313">
        <v>48</v>
      </c>
      <c r="D2659" s="314">
        <v>126.854166666666</v>
      </c>
      <c r="E2659" s="315">
        <v>0.16872644646419799</v>
      </c>
      <c r="F2659" s="314">
        <v>254</v>
      </c>
    </row>
    <row r="2660" spans="2:6" x14ac:dyDescent="0.2">
      <c r="B2660" s="324" t="s">
        <v>2592</v>
      </c>
      <c r="C2660" s="313">
        <v>0</v>
      </c>
      <c r="D2660" s="314">
        <v>0</v>
      </c>
      <c r="E2660" s="315">
        <v>0</v>
      </c>
      <c r="F2660" s="314">
        <v>0</v>
      </c>
    </row>
    <row r="2661" spans="2:6" x14ac:dyDescent="0.2">
      <c r="B2661" s="324" t="s">
        <v>2593</v>
      </c>
      <c r="C2661" s="313">
        <v>2</v>
      </c>
      <c r="D2661" s="314">
        <v>166</v>
      </c>
      <c r="E2661" s="315">
        <v>0.11645036829182701</v>
      </c>
      <c r="F2661" s="314">
        <v>179</v>
      </c>
    </row>
    <row r="2662" spans="2:6" x14ac:dyDescent="0.2">
      <c r="B2662" s="324" t="s">
        <v>2594</v>
      </c>
      <c r="C2662" s="313">
        <v>5</v>
      </c>
      <c r="D2662" s="314">
        <v>100.6</v>
      </c>
      <c r="E2662" s="315">
        <v>8.4395973154362397E-2</v>
      </c>
      <c r="F2662" s="314">
        <v>271</v>
      </c>
    </row>
    <row r="2663" spans="2:6" x14ac:dyDescent="0.2">
      <c r="B2663" s="324" t="s">
        <v>2595</v>
      </c>
      <c r="C2663" s="313">
        <v>0</v>
      </c>
      <c r="D2663" s="314">
        <v>0</v>
      </c>
      <c r="E2663" s="315">
        <v>0</v>
      </c>
      <c r="F2663" s="314">
        <v>0</v>
      </c>
    </row>
    <row r="2664" spans="2:6" x14ac:dyDescent="0.2">
      <c r="B2664" s="324" t="s">
        <v>2596</v>
      </c>
      <c r="C2664" s="313">
        <v>0</v>
      </c>
      <c r="D2664" s="314">
        <v>0</v>
      </c>
      <c r="E2664" s="315">
        <v>0</v>
      </c>
      <c r="F2664" s="314">
        <v>0</v>
      </c>
    </row>
    <row r="2665" spans="2:6" x14ac:dyDescent="0.2">
      <c r="B2665" s="324" t="s">
        <v>2597</v>
      </c>
      <c r="C2665" s="313">
        <v>3</v>
      </c>
      <c r="D2665" s="314">
        <v>59.3333333333333</v>
      </c>
      <c r="E2665" s="315">
        <v>8.3804143126177094E-2</v>
      </c>
      <c r="F2665" s="314">
        <v>83</v>
      </c>
    </row>
    <row r="2666" spans="2:6" x14ac:dyDescent="0.2">
      <c r="B2666" s="324" t="s">
        <v>2598</v>
      </c>
      <c r="C2666" s="313">
        <v>2</v>
      </c>
      <c r="D2666" s="314">
        <v>491</v>
      </c>
      <c r="E2666" s="315">
        <v>0.27615298087738999</v>
      </c>
      <c r="F2666" s="314">
        <v>580</v>
      </c>
    </row>
    <row r="2667" spans="2:6" x14ac:dyDescent="0.2">
      <c r="B2667" s="324" t="s">
        <v>2599</v>
      </c>
      <c r="C2667" s="313">
        <v>289</v>
      </c>
      <c r="D2667" s="314">
        <v>203.39446366781999</v>
      </c>
      <c r="E2667" s="315">
        <v>0.25880462300495299</v>
      </c>
      <c r="F2667" s="314">
        <v>670</v>
      </c>
    </row>
    <row r="2668" spans="2:6" x14ac:dyDescent="0.2">
      <c r="B2668" s="324" t="s">
        <v>2600</v>
      </c>
      <c r="C2668" s="313">
        <v>0</v>
      </c>
      <c r="D2668" s="314">
        <v>0</v>
      </c>
      <c r="E2668" s="315">
        <v>0</v>
      </c>
      <c r="F2668" s="314">
        <v>0</v>
      </c>
    </row>
    <row r="2669" spans="2:6" x14ac:dyDescent="0.2">
      <c r="B2669" s="324" t="s">
        <v>2601</v>
      </c>
      <c r="C2669" s="313">
        <v>0</v>
      </c>
      <c r="D2669" s="314">
        <v>0</v>
      </c>
      <c r="E2669" s="315">
        <v>0</v>
      </c>
      <c r="F2669" s="314">
        <v>0</v>
      </c>
    </row>
    <row r="2670" spans="2:6" x14ac:dyDescent="0.2">
      <c r="B2670" s="324" t="s">
        <v>2602</v>
      </c>
      <c r="C2670" s="313">
        <v>9</v>
      </c>
      <c r="D2670" s="314">
        <v>51.2222222222222</v>
      </c>
      <c r="E2670" s="315">
        <v>0.104987474379412</v>
      </c>
      <c r="F2670" s="314">
        <v>83</v>
      </c>
    </row>
    <row r="2671" spans="2:6" x14ac:dyDescent="0.2">
      <c r="B2671" s="324" t="s">
        <v>2603</v>
      </c>
      <c r="C2671" s="313">
        <v>0</v>
      </c>
      <c r="D2671" s="314">
        <v>0</v>
      </c>
      <c r="E2671" s="315">
        <v>0</v>
      </c>
      <c r="F2671" s="314">
        <v>0</v>
      </c>
    </row>
    <row r="2672" spans="2:6" x14ac:dyDescent="0.2">
      <c r="B2672" s="324" t="s">
        <v>2604</v>
      </c>
      <c r="C2672" s="313">
        <v>0</v>
      </c>
      <c r="D2672" s="314">
        <v>0</v>
      </c>
      <c r="E2672" s="315">
        <v>0</v>
      </c>
      <c r="F2672" s="314">
        <v>0</v>
      </c>
    </row>
    <row r="2673" spans="2:7" x14ac:dyDescent="0.2">
      <c r="B2673" s="324" t="s">
        <v>2605</v>
      </c>
      <c r="C2673" s="313">
        <v>32</v>
      </c>
      <c r="D2673" s="314">
        <v>65.3125</v>
      </c>
      <c r="E2673" s="315">
        <v>6.9170941585305207E-2</v>
      </c>
      <c r="F2673" s="314">
        <v>232</v>
      </c>
    </row>
    <row r="2674" spans="2:7" x14ac:dyDescent="0.2">
      <c r="B2674" s="324" t="s">
        <v>2606</v>
      </c>
      <c r="C2674" s="313">
        <v>42</v>
      </c>
      <c r="D2674" s="314">
        <v>-87.357142857142804</v>
      </c>
      <c r="E2674" s="315">
        <v>-4.1767223714767002E-2</v>
      </c>
      <c r="F2674" s="314">
        <v>-19</v>
      </c>
    </row>
    <row r="2675" spans="2:7" x14ac:dyDescent="0.2">
      <c r="B2675" s="324" t="s">
        <v>2607</v>
      </c>
      <c r="C2675" s="313">
        <v>20</v>
      </c>
      <c r="D2675" s="314">
        <v>-16.649999999999999</v>
      </c>
      <c r="E2675" s="315">
        <v>-7.13474599875729E-3</v>
      </c>
      <c r="F2675" s="314">
        <v>743</v>
      </c>
    </row>
    <row r="2676" spans="2:7" x14ac:dyDescent="0.2">
      <c r="B2676" s="324" t="s">
        <v>2608</v>
      </c>
      <c r="C2676" s="313">
        <v>46</v>
      </c>
      <c r="D2676" s="314">
        <v>345.91304347826002</v>
      </c>
      <c r="E2676" s="315">
        <v>0.183058569078379</v>
      </c>
      <c r="F2676" s="314">
        <v>3524</v>
      </c>
    </row>
    <row r="2677" spans="2:7" x14ac:dyDescent="0.2">
      <c r="B2677" s="324" t="s">
        <v>2609</v>
      </c>
      <c r="C2677" s="313">
        <v>47</v>
      </c>
      <c r="D2677" s="314">
        <v>182.659574468085</v>
      </c>
      <c r="E2677" s="315">
        <v>0.129156010230178</v>
      </c>
      <c r="F2677" s="314">
        <v>559</v>
      </c>
    </row>
    <row r="2678" spans="2:7" x14ac:dyDescent="0.2">
      <c r="B2678" s="325" t="s">
        <v>2610</v>
      </c>
      <c r="C2678" s="316">
        <v>64</v>
      </c>
      <c r="D2678" s="317">
        <v>-32.75</v>
      </c>
      <c r="E2678" s="318">
        <v>-1.8485690347047699E-2</v>
      </c>
      <c r="F2678" s="317">
        <v>-9</v>
      </c>
    </row>
    <row r="2680" spans="2:7" x14ac:dyDescent="0.2">
      <c r="G2680" s="13" t="s">
        <v>294</v>
      </c>
    </row>
    <row r="2681" spans="2:7" x14ac:dyDescent="0.2">
      <c r="G2681" s="13" t="s">
        <v>333</v>
      </c>
    </row>
    <row r="2682" spans="2:7" x14ac:dyDescent="0.2">
      <c r="B2682" s="272" t="s">
        <v>0</v>
      </c>
      <c r="C2682" s="301"/>
      <c r="D2682" s="302"/>
      <c r="E2682" s="303"/>
      <c r="F2682" s="303"/>
    </row>
    <row r="2683" spans="2:7" x14ac:dyDescent="0.2">
      <c r="B2683" s="272" t="s">
        <v>2642</v>
      </c>
      <c r="C2683" s="301"/>
      <c r="D2683" s="302"/>
      <c r="E2683" s="303"/>
      <c r="F2683" s="303"/>
    </row>
    <row r="2684" spans="2:7" x14ac:dyDescent="0.2">
      <c r="B2684" s="320" t="s">
        <v>289</v>
      </c>
      <c r="C2684" s="301"/>
      <c r="D2684" s="302"/>
      <c r="E2684" s="303"/>
      <c r="F2684" s="303"/>
    </row>
    <row r="2685" spans="2:7" x14ac:dyDescent="0.2">
      <c r="B2685" s="272"/>
      <c r="C2685" s="84"/>
      <c r="D2685" s="84"/>
      <c r="E2685" s="84"/>
      <c r="F2685" s="84"/>
    </row>
    <row r="2686" spans="2:7" x14ac:dyDescent="0.2">
      <c r="B2686" s="321"/>
      <c r="C2686" s="191" t="s">
        <v>2661</v>
      </c>
      <c r="D2686" s="304"/>
      <c r="E2686" s="305"/>
      <c r="F2686" s="306"/>
    </row>
    <row r="2687" spans="2:7" ht="25.5" x14ac:dyDescent="0.2">
      <c r="B2687" s="322" t="s">
        <v>295</v>
      </c>
      <c r="C2687" s="307" t="s">
        <v>5089</v>
      </c>
      <c r="D2687" s="308" t="s">
        <v>5090</v>
      </c>
      <c r="E2687" s="309" t="s">
        <v>5091</v>
      </c>
      <c r="F2687" s="308" t="s">
        <v>5092</v>
      </c>
    </row>
    <row r="2688" spans="2:7" x14ac:dyDescent="0.2">
      <c r="B2688" s="323" t="s">
        <v>2611</v>
      </c>
      <c r="C2688" s="310">
        <v>12</v>
      </c>
      <c r="D2688" s="311">
        <v>149</v>
      </c>
      <c r="E2688" s="312">
        <v>6.2675266404935398E-2</v>
      </c>
      <c r="F2688" s="311">
        <v>280</v>
      </c>
    </row>
    <row r="2689" spans="2:6" x14ac:dyDescent="0.2">
      <c r="B2689" s="324" t="s">
        <v>2612</v>
      </c>
      <c r="C2689" s="313">
        <v>22</v>
      </c>
      <c r="D2689" s="314">
        <v>-82.636363636363598</v>
      </c>
      <c r="E2689" s="315">
        <v>-5.3893813179972098E-2</v>
      </c>
      <c r="F2689" s="314">
        <v>-31</v>
      </c>
    </row>
    <row r="2690" spans="2:6" x14ac:dyDescent="0.2">
      <c r="B2690" s="324" t="s">
        <v>2613</v>
      </c>
      <c r="C2690" s="313">
        <v>402</v>
      </c>
      <c r="D2690" s="314">
        <v>148.350746268656</v>
      </c>
      <c r="E2690" s="315">
        <v>0.10928892651764199</v>
      </c>
      <c r="F2690" s="314">
        <v>472</v>
      </c>
    </row>
    <row r="2691" spans="2:6" x14ac:dyDescent="0.2">
      <c r="B2691" s="324" t="s">
        <v>2614</v>
      </c>
      <c r="C2691" s="313">
        <v>0</v>
      </c>
      <c r="D2691" s="314">
        <v>0</v>
      </c>
      <c r="E2691" s="315">
        <v>0</v>
      </c>
      <c r="F2691" s="314">
        <v>0</v>
      </c>
    </row>
    <row r="2692" spans="2:6" x14ac:dyDescent="0.2">
      <c r="B2692" s="324" t="s">
        <v>2615</v>
      </c>
      <c r="C2692" s="313">
        <v>0</v>
      </c>
      <c r="D2692" s="314">
        <v>0</v>
      </c>
      <c r="E2692" s="315">
        <v>0</v>
      </c>
      <c r="F2692" s="314">
        <v>0</v>
      </c>
    </row>
    <row r="2693" spans="2:6" x14ac:dyDescent="0.2">
      <c r="B2693" s="324" t="s">
        <v>2616</v>
      </c>
      <c r="C2693" s="313">
        <v>0</v>
      </c>
      <c r="D2693" s="314">
        <v>0</v>
      </c>
      <c r="E2693" s="315">
        <v>0</v>
      </c>
      <c r="F2693" s="314">
        <v>0</v>
      </c>
    </row>
    <row r="2694" spans="2:6" x14ac:dyDescent="0.2">
      <c r="B2694" s="324" t="s">
        <v>2617</v>
      </c>
      <c r="C2694" s="313">
        <v>0</v>
      </c>
      <c r="D2694" s="314">
        <v>0</v>
      </c>
      <c r="E2694" s="315">
        <v>0</v>
      </c>
      <c r="F2694" s="314">
        <v>0</v>
      </c>
    </row>
    <row r="2695" spans="2:6" x14ac:dyDescent="0.2">
      <c r="B2695" s="324" t="s">
        <v>2618</v>
      </c>
      <c r="C2695" s="313">
        <v>0</v>
      </c>
      <c r="D2695" s="314">
        <v>0</v>
      </c>
      <c r="E2695" s="315">
        <v>0</v>
      </c>
      <c r="F2695" s="314">
        <v>0</v>
      </c>
    </row>
    <row r="2696" spans="2:6" x14ac:dyDescent="0.2">
      <c r="B2696" s="324" t="s">
        <v>2619</v>
      </c>
      <c r="C2696" s="313">
        <v>0</v>
      </c>
      <c r="D2696" s="314">
        <v>0</v>
      </c>
      <c r="E2696" s="315">
        <v>0</v>
      </c>
      <c r="F2696" s="314">
        <v>0</v>
      </c>
    </row>
    <row r="2697" spans="2:6" x14ac:dyDescent="0.2">
      <c r="B2697" s="324" t="s">
        <v>2620</v>
      </c>
      <c r="C2697" s="313">
        <v>0</v>
      </c>
      <c r="D2697" s="314">
        <v>0</v>
      </c>
      <c r="E2697" s="315">
        <v>0</v>
      </c>
      <c r="F2697" s="314">
        <v>0</v>
      </c>
    </row>
    <row r="2698" spans="2:6" x14ac:dyDescent="0.2">
      <c r="B2698" s="324" t="s">
        <v>2621</v>
      </c>
      <c r="C2698" s="313">
        <v>0</v>
      </c>
      <c r="D2698" s="314">
        <v>0</v>
      </c>
      <c r="E2698" s="315">
        <v>0</v>
      </c>
      <c r="F2698" s="314">
        <v>0</v>
      </c>
    </row>
    <row r="2699" spans="2:6" x14ac:dyDescent="0.2">
      <c r="B2699" s="324" t="s">
        <v>2622</v>
      </c>
      <c r="C2699" s="313">
        <v>273</v>
      </c>
      <c r="D2699" s="314">
        <v>71.538461538461505</v>
      </c>
      <c r="E2699" s="315">
        <v>4.0183779579726603E-2</v>
      </c>
      <c r="F2699" s="314">
        <v>290</v>
      </c>
    </row>
    <row r="2700" spans="2:6" x14ac:dyDescent="0.2">
      <c r="B2700" s="324" t="s">
        <v>2623</v>
      </c>
      <c r="C2700" s="313">
        <v>0</v>
      </c>
      <c r="D2700" s="314">
        <v>0</v>
      </c>
      <c r="E2700" s="315">
        <v>0</v>
      </c>
      <c r="F2700" s="314">
        <v>0</v>
      </c>
    </row>
    <row r="2701" spans="2:6" x14ac:dyDescent="0.2">
      <c r="B2701" s="325" t="s">
        <v>2624</v>
      </c>
      <c r="C2701" s="316">
        <v>0</v>
      </c>
      <c r="D2701" s="317">
        <v>0</v>
      </c>
      <c r="E2701" s="318">
        <v>0</v>
      </c>
      <c r="F2701" s="317">
        <v>0</v>
      </c>
    </row>
  </sheetData>
  <conditionalFormatting sqref="B1:G1048576">
    <cfRule type="expression" dxfId="0" priority="3">
      <formula>$K1&gt;0</formula>
    </cfRule>
  </conditionalFormatting>
  <printOptions horizontalCentered="1"/>
  <pageMargins left="0" right="0" top="0.5" bottom="1" header="0.3" footer="0.3"/>
  <pageSetup scale="95"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6"/>
  <dimension ref="A1:I8"/>
  <sheetViews>
    <sheetView zoomScaleNormal="100" zoomScaleSheetLayoutView="100" workbookViewId="0">
      <selection activeCell="B32" sqref="B32"/>
    </sheetView>
  </sheetViews>
  <sheetFormatPr defaultRowHeight="12.75" x14ac:dyDescent="0.2"/>
  <sheetData>
    <row r="1" spans="1:9" x14ac:dyDescent="0.2">
      <c r="A1" s="10"/>
      <c r="B1" s="11"/>
      <c r="C1" s="11"/>
      <c r="D1" s="11"/>
      <c r="E1" s="11"/>
      <c r="F1" s="11"/>
      <c r="G1" s="11"/>
      <c r="H1" s="11"/>
      <c r="I1" s="18" t="s">
        <v>2636</v>
      </c>
    </row>
    <row r="2" spans="1:9" x14ac:dyDescent="0.2">
      <c r="A2" s="8" t="s">
        <v>0</v>
      </c>
      <c r="B2" s="9"/>
      <c r="C2" s="9"/>
      <c r="D2" s="9"/>
      <c r="E2" s="9"/>
      <c r="F2" s="9"/>
      <c r="G2" s="9"/>
      <c r="H2" s="9"/>
      <c r="I2" s="9"/>
    </row>
    <row r="3" spans="1:9" x14ac:dyDescent="0.2">
      <c r="A3" s="16" t="s">
        <v>2642</v>
      </c>
      <c r="B3" s="9"/>
      <c r="C3" s="9"/>
      <c r="D3" s="9"/>
      <c r="E3" s="9"/>
      <c r="F3" s="9"/>
      <c r="G3" s="9"/>
      <c r="H3" s="9"/>
      <c r="I3" s="9"/>
    </row>
    <row r="4" spans="1:9" x14ac:dyDescent="0.2">
      <c r="A4" s="8" t="s">
        <v>2635</v>
      </c>
      <c r="B4" s="9"/>
      <c r="C4" s="9"/>
      <c r="D4" s="9"/>
      <c r="E4" s="9"/>
      <c r="F4" s="9"/>
      <c r="G4" s="9"/>
      <c r="H4" s="9"/>
      <c r="I4" s="9"/>
    </row>
    <row r="8" spans="1:9" x14ac:dyDescent="0.2">
      <c r="A8" s="6" t="s">
        <v>2637</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G25"/>
  <sheetViews>
    <sheetView zoomScaleNormal="100" workbookViewId="0">
      <selection activeCell="B32" sqref="B32"/>
    </sheetView>
  </sheetViews>
  <sheetFormatPr defaultColWidth="9.140625" defaultRowHeight="12.75" x14ac:dyDescent="0.2"/>
  <cols>
    <col min="1" max="1" width="16.28515625" style="21" customWidth="1"/>
    <col min="2" max="2" width="9.7109375" style="21" customWidth="1"/>
    <col min="3" max="3" width="15.7109375" style="21" customWidth="1"/>
    <col min="4" max="4" width="9.7109375" style="21" customWidth="1"/>
    <col min="5" max="5" width="15.7109375" style="21" customWidth="1"/>
    <col min="6" max="6" width="9.7109375" style="21" customWidth="1"/>
    <col min="7" max="7" width="16.28515625" style="21" customWidth="1"/>
    <col min="8" max="16384" width="9.140625" style="21"/>
  </cols>
  <sheetData>
    <row r="1" spans="1:7" x14ac:dyDescent="0.2">
      <c r="A1" s="25"/>
      <c r="B1" s="25"/>
      <c r="C1" s="24"/>
      <c r="D1" s="24"/>
      <c r="E1" s="24"/>
      <c r="F1" s="24"/>
      <c r="G1" s="25" t="s">
        <v>1</v>
      </c>
    </row>
    <row r="2" spans="1:7" x14ac:dyDescent="0.2">
      <c r="A2" s="16" t="s">
        <v>0</v>
      </c>
      <c r="B2" s="16"/>
      <c r="C2" s="24"/>
      <c r="D2" s="24"/>
      <c r="E2" s="24"/>
      <c r="F2" s="24"/>
      <c r="G2" s="24"/>
    </row>
    <row r="3" spans="1:7" x14ac:dyDescent="0.2">
      <c r="A3" s="16" t="s">
        <v>2642</v>
      </c>
      <c r="B3" s="16"/>
      <c r="C3" s="24"/>
      <c r="D3" s="24"/>
      <c r="E3" s="24"/>
      <c r="F3" s="24"/>
      <c r="G3" s="24"/>
    </row>
    <row r="4" spans="1:7" x14ac:dyDescent="0.2">
      <c r="A4" s="16" t="s">
        <v>2</v>
      </c>
      <c r="B4" s="16"/>
      <c r="C4" s="24"/>
      <c r="D4" s="24"/>
      <c r="E4" s="24"/>
      <c r="F4" s="24"/>
      <c r="G4" s="24"/>
    </row>
    <row r="8" spans="1:7" x14ac:dyDescent="0.2">
      <c r="A8" s="36" t="s">
        <v>159</v>
      </c>
      <c r="B8" s="36"/>
      <c r="C8" s="36"/>
      <c r="D8" s="36"/>
      <c r="E8" s="36"/>
      <c r="F8" s="36"/>
      <c r="G8" s="36" t="s">
        <v>6</v>
      </c>
    </row>
    <row r="9" spans="1:7" x14ac:dyDescent="0.2">
      <c r="A9" s="36" t="s">
        <v>146</v>
      </c>
      <c r="B9" s="36"/>
      <c r="C9" s="36" t="s">
        <v>7</v>
      </c>
      <c r="D9" s="36"/>
      <c r="E9" s="36" t="s">
        <v>8</v>
      </c>
      <c r="F9" s="36"/>
      <c r="G9" s="36" t="s">
        <v>9</v>
      </c>
    </row>
    <row r="10" spans="1:7" x14ac:dyDescent="0.2">
      <c r="A10" s="64" t="s">
        <v>56</v>
      </c>
      <c r="B10" s="41"/>
      <c r="C10" s="64" t="s">
        <v>6</v>
      </c>
      <c r="D10" s="41"/>
      <c r="E10" s="64" t="s">
        <v>11</v>
      </c>
      <c r="F10" s="41"/>
      <c r="G10" s="64" t="s">
        <v>12</v>
      </c>
    </row>
    <row r="11" spans="1:7" x14ac:dyDescent="0.2">
      <c r="A11" s="32">
        <v>20212</v>
      </c>
      <c r="B11" s="32"/>
      <c r="C11" s="172">
        <v>188617788.66</v>
      </c>
      <c r="D11" s="172"/>
      <c r="E11" s="172">
        <v>201146898.46000001</v>
      </c>
      <c r="F11" s="127"/>
      <c r="G11" s="126">
        <f>E11/C11</f>
        <v>1.0664259181968505</v>
      </c>
    </row>
    <row r="12" spans="1:7" x14ac:dyDescent="0.2">
      <c r="A12" s="32">
        <v>20222</v>
      </c>
      <c r="B12" s="171"/>
      <c r="C12" s="172">
        <v>212096167.91</v>
      </c>
      <c r="D12" s="172"/>
      <c r="E12" s="172">
        <v>215792112.57000002</v>
      </c>
      <c r="F12" s="127"/>
      <c r="G12" s="126">
        <f>E12/C12</f>
        <v>1.0174257964979752</v>
      </c>
    </row>
    <row r="15" spans="1:7" x14ac:dyDescent="0.2">
      <c r="A15" s="21" t="s">
        <v>150</v>
      </c>
    </row>
    <row r="17" spans="1:1" x14ac:dyDescent="0.2">
      <c r="A17" s="21" t="s">
        <v>151</v>
      </c>
    </row>
    <row r="18" spans="1:1" x14ac:dyDescent="0.2">
      <c r="A18" s="21" t="s">
        <v>152</v>
      </c>
    </row>
    <row r="19" spans="1:1" x14ac:dyDescent="0.2">
      <c r="A19" s="21" t="s">
        <v>153</v>
      </c>
    </row>
    <row r="20" spans="1:1" x14ac:dyDescent="0.2">
      <c r="A20" s="21" t="s">
        <v>154</v>
      </c>
    </row>
    <row r="21" spans="1:1" x14ac:dyDescent="0.2">
      <c r="A21" s="21" t="s">
        <v>155</v>
      </c>
    </row>
    <row r="23" spans="1:1" x14ac:dyDescent="0.2">
      <c r="A23" s="21" t="s">
        <v>156</v>
      </c>
    </row>
    <row r="24" spans="1:1" x14ac:dyDescent="0.2">
      <c r="A24" s="21" t="s">
        <v>157</v>
      </c>
    </row>
    <row r="25" spans="1:1" x14ac:dyDescent="0.2">
      <c r="A25" s="21" t="s">
        <v>158</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G29"/>
  <sheetViews>
    <sheetView zoomScaleNormal="100" workbookViewId="0">
      <selection activeCell="B32" sqref="B32"/>
    </sheetView>
  </sheetViews>
  <sheetFormatPr defaultColWidth="9.140625" defaultRowHeight="12.75" x14ac:dyDescent="0.2"/>
  <cols>
    <col min="1" max="1" width="13.7109375" style="21" customWidth="1"/>
    <col min="2" max="2" width="17.7109375" style="21" customWidth="1"/>
    <col min="3" max="5" width="6.7109375" style="21" customWidth="1"/>
    <col min="6" max="6" width="17.7109375" style="21" customWidth="1"/>
    <col min="7" max="7" width="13.7109375" style="21" customWidth="1"/>
    <col min="8" max="16384" width="9.140625" style="21"/>
  </cols>
  <sheetData>
    <row r="1" spans="2:7" x14ac:dyDescent="0.2">
      <c r="C1" s="24"/>
      <c r="D1" s="24"/>
      <c r="E1" s="24"/>
      <c r="F1" s="24"/>
      <c r="G1" s="25" t="s">
        <v>217</v>
      </c>
    </row>
    <row r="2" spans="2:7" x14ac:dyDescent="0.2">
      <c r="B2" s="16" t="s">
        <v>0</v>
      </c>
      <c r="C2" s="24"/>
      <c r="D2" s="24"/>
      <c r="E2" s="24"/>
      <c r="F2" s="24"/>
    </row>
    <row r="3" spans="2:7" x14ac:dyDescent="0.2">
      <c r="B3" s="16" t="s">
        <v>2642</v>
      </c>
      <c r="C3" s="24"/>
      <c r="D3" s="24"/>
      <c r="E3" s="24"/>
      <c r="F3" s="24"/>
    </row>
    <row r="4" spans="2:7" x14ac:dyDescent="0.2">
      <c r="B4" s="16" t="s">
        <v>218</v>
      </c>
      <c r="C4" s="24"/>
      <c r="D4" s="24"/>
      <c r="E4" s="24"/>
      <c r="F4" s="24"/>
    </row>
    <row r="8" spans="2:7" x14ac:dyDescent="0.2">
      <c r="F8" s="36" t="s">
        <v>159</v>
      </c>
    </row>
    <row r="9" spans="2:7" x14ac:dyDescent="0.2">
      <c r="D9" s="24"/>
      <c r="F9" s="36" t="s">
        <v>146</v>
      </c>
    </row>
    <row r="10" spans="2:7" x14ac:dyDescent="0.2">
      <c r="D10" s="36"/>
      <c r="F10" s="36" t="s">
        <v>56</v>
      </c>
    </row>
    <row r="11" spans="2:7" x14ac:dyDescent="0.2">
      <c r="D11" s="36"/>
      <c r="F11" s="64">
        <v>20222</v>
      </c>
    </row>
    <row r="12" spans="2:7" x14ac:dyDescent="0.2">
      <c r="B12" s="21" t="s">
        <v>219</v>
      </c>
      <c r="D12" s="36"/>
      <c r="F12" s="36">
        <v>0</v>
      </c>
    </row>
    <row r="13" spans="2:7" x14ac:dyDescent="0.2">
      <c r="B13" s="21" t="s">
        <v>220</v>
      </c>
      <c r="D13" s="36"/>
      <c r="F13" s="36">
        <v>0</v>
      </c>
    </row>
    <row r="14" spans="2:7" x14ac:dyDescent="0.2">
      <c r="B14" s="21" t="s">
        <v>221</v>
      </c>
      <c r="D14" s="36"/>
      <c r="F14" s="36">
        <v>0</v>
      </c>
    </row>
    <row r="15" spans="2:7" x14ac:dyDescent="0.2">
      <c r="B15" s="21" t="s">
        <v>222</v>
      </c>
      <c r="D15" s="36"/>
      <c r="F15" s="36">
        <v>0</v>
      </c>
    </row>
    <row r="16" spans="2:7" x14ac:dyDescent="0.2">
      <c r="B16" s="21" t="s">
        <v>223</v>
      </c>
      <c r="D16" s="36"/>
      <c r="F16" s="36">
        <v>0</v>
      </c>
    </row>
    <row r="17" spans="2:6" x14ac:dyDescent="0.2">
      <c r="B17" s="21" t="s">
        <v>224</v>
      </c>
      <c r="D17" s="36"/>
      <c r="F17" s="36">
        <v>0</v>
      </c>
    </row>
    <row r="18" spans="2:6" x14ac:dyDescent="0.2">
      <c r="B18" s="21" t="s">
        <v>225</v>
      </c>
      <c r="D18" s="36"/>
      <c r="F18" s="36">
        <v>0</v>
      </c>
    </row>
    <row r="19" spans="2:6" x14ac:dyDescent="0.2">
      <c r="B19" s="21" t="s">
        <v>226</v>
      </c>
      <c r="D19" s="36"/>
      <c r="F19" s="36">
        <v>0</v>
      </c>
    </row>
    <row r="20" spans="2:6" x14ac:dyDescent="0.2">
      <c r="B20" s="21" t="s">
        <v>227</v>
      </c>
      <c r="D20" s="36"/>
      <c r="F20" s="36">
        <v>0</v>
      </c>
    </row>
    <row r="21" spans="2:6" x14ac:dyDescent="0.2">
      <c r="B21" s="21" t="s">
        <v>13</v>
      </c>
      <c r="D21" s="36"/>
      <c r="F21" s="36">
        <f>SUM(F12:F20)</f>
        <v>0</v>
      </c>
    </row>
    <row r="25" spans="2:6" x14ac:dyDescent="0.2">
      <c r="B25" s="38"/>
    </row>
    <row r="28" spans="2:6" x14ac:dyDescent="0.2">
      <c r="B28" s="38"/>
    </row>
    <row r="29" spans="2:6" x14ac:dyDescent="0.2">
      <c r="B29" s="38"/>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34"/>
  <sheetViews>
    <sheetView zoomScaleNormal="100" zoomScaleSheetLayoutView="100" workbookViewId="0">
      <selection activeCell="B32" sqref="B32"/>
    </sheetView>
  </sheetViews>
  <sheetFormatPr defaultColWidth="9.140625" defaultRowHeight="12.75" x14ac:dyDescent="0.2"/>
  <cols>
    <col min="1" max="3" width="4.7109375" style="21" customWidth="1"/>
    <col min="4" max="6" width="9.140625" style="21"/>
    <col min="7" max="7" width="11.7109375" style="21" customWidth="1"/>
    <col min="8" max="8" width="4.7109375" style="21" customWidth="1"/>
    <col min="9" max="9" width="11.7109375" style="21" customWidth="1"/>
    <col min="10" max="10" width="4.7109375" style="21" customWidth="1"/>
    <col min="11" max="11" width="11.7109375" style="21" customWidth="1"/>
    <col min="12" max="16384" width="9.140625" style="21"/>
  </cols>
  <sheetData>
    <row r="1" spans="1:12" x14ac:dyDescent="0.2">
      <c r="L1" s="25" t="s">
        <v>30</v>
      </c>
    </row>
    <row r="2" spans="1:12" x14ac:dyDescent="0.2">
      <c r="A2" s="23"/>
      <c r="L2" s="25" t="s">
        <v>31</v>
      </c>
    </row>
    <row r="3" spans="1:12" x14ac:dyDescent="0.2">
      <c r="A3" s="16" t="s">
        <v>0</v>
      </c>
      <c r="B3" s="24"/>
      <c r="C3" s="24"/>
      <c r="D3" s="24"/>
      <c r="E3" s="24"/>
      <c r="F3" s="24"/>
      <c r="G3" s="24"/>
      <c r="H3" s="24"/>
      <c r="I3" s="24"/>
      <c r="J3" s="24"/>
      <c r="K3" s="24"/>
      <c r="L3" s="24"/>
    </row>
    <row r="4" spans="1:12" x14ac:dyDescent="0.2">
      <c r="A4" s="16" t="s">
        <v>2642</v>
      </c>
      <c r="B4" s="24"/>
      <c r="C4" s="24"/>
      <c r="D4" s="24"/>
      <c r="E4" s="24"/>
      <c r="F4" s="24"/>
      <c r="G4" s="24"/>
      <c r="H4" s="24"/>
      <c r="I4" s="24"/>
      <c r="J4" s="24"/>
      <c r="K4" s="24"/>
      <c r="L4" s="24"/>
    </row>
    <row r="5" spans="1:12" x14ac:dyDescent="0.2">
      <c r="A5" s="16" t="s">
        <v>60</v>
      </c>
      <c r="B5" s="24"/>
      <c r="C5" s="24"/>
      <c r="D5" s="24"/>
      <c r="E5" s="24"/>
      <c r="F5" s="24"/>
      <c r="G5" s="24"/>
      <c r="H5" s="24"/>
      <c r="I5" s="24"/>
      <c r="J5" s="24"/>
      <c r="K5" s="24"/>
      <c r="L5" s="24"/>
    </row>
    <row r="6" spans="1:12" x14ac:dyDescent="0.2">
      <c r="A6" s="16"/>
      <c r="B6" s="24"/>
      <c r="C6" s="24"/>
      <c r="D6" s="24"/>
      <c r="E6" s="24"/>
      <c r="F6" s="24"/>
      <c r="G6" s="24"/>
      <c r="H6" s="24"/>
      <c r="I6" s="24"/>
      <c r="J6" s="24"/>
      <c r="K6" s="24"/>
      <c r="L6" s="24"/>
    </row>
    <row r="7" spans="1:12" x14ac:dyDescent="0.2">
      <c r="A7" s="16"/>
      <c r="B7" s="24"/>
      <c r="C7" s="24"/>
      <c r="D7" s="24"/>
      <c r="E7" s="24"/>
      <c r="F7" s="24"/>
      <c r="G7" s="24"/>
      <c r="H7" s="24"/>
      <c r="I7" s="24"/>
      <c r="J7" s="24"/>
      <c r="K7" s="24"/>
      <c r="L7" s="24"/>
    </row>
    <row r="8" spans="1:12" x14ac:dyDescent="0.2">
      <c r="A8" s="16"/>
      <c r="B8" s="24"/>
      <c r="C8" s="24"/>
      <c r="D8" s="24"/>
      <c r="E8" s="24"/>
      <c r="F8" s="24"/>
      <c r="G8" s="24"/>
      <c r="H8" s="24"/>
      <c r="I8" s="24"/>
      <c r="J8" s="24"/>
      <c r="K8" s="24"/>
      <c r="L8" s="24"/>
    </row>
    <row r="9" spans="1:12" x14ac:dyDescent="0.2">
      <c r="A9" s="21" t="s">
        <v>173</v>
      </c>
    </row>
    <row r="10" spans="1:12" x14ac:dyDescent="0.2">
      <c r="A10" s="21" t="s">
        <v>174</v>
      </c>
    </row>
    <row r="11" spans="1:12" x14ac:dyDescent="0.2">
      <c r="A11" s="21" t="s">
        <v>176</v>
      </c>
    </row>
    <row r="12" spans="1:12" x14ac:dyDescent="0.2">
      <c r="A12" s="21" t="s">
        <v>175</v>
      </c>
    </row>
    <row r="14" spans="1:12" x14ac:dyDescent="0.2">
      <c r="A14" s="21" t="s">
        <v>177</v>
      </c>
    </row>
    <row r="15" spans="1:12" x14ac:dyDescent="0.2">
      <c r="A15" s="21" t="s">
        <v>179</v>
      </c>
    </row>
    <row r="16" spans="1:12" x14ac:dyDescent="0.2">
      <c r="A16" s="21" t="s">
        <v>178</v>
      </c>
    </row>
    <row r="18" spans="1:11" x14ac:dyDescent="0.2">
      <c r="A18" s="23" t="s">
        <v>18</v>
      </c>
      <c r="B18" s="23" t="s">
        <v>19</v>
      </c>
    </row>
    <row r="20" spans="1:11" x14ac:dyDescent="0.2">
      <c r="B20" s="21" t="s">
        <v>180</v>
      </c>
    </row>
    <row r="21" spans="1:11" x14ac:dyDescent="0.2">
      <c r="B21" s="21" t="s">
        <v>181</v>
      </c>
    </row>
    <row r="22" spans="1:11" x14ac:dyDescent="0.2">
      <c r="B22" s="21" t="s">
        <v>183</v>
      </c>
    </row>
    <row r="23" spans="1:11" x14ac:dyDescent="0.2">
      <c r="B23" s="21" t="s">
        <v>182</v>
      </c>
    </row>
    <row r="25" spans="1:11" x14ac:dyDescent="0.2">
      <c r="A25" s="23" t="s">
        <v>20</v>
      </c>
      <c r="B25" s="23" t="s">
        <v>163</v>
      </c>
    </row>
    <row r="27" spans="1:11" x14ac:dyDescent="0.2">
      <c r="B27" s="21" t="s">
        <v>28</v>
      </c>
    </row>
    <row r="28" spans="1:11" x14ac:dyDescent="0.2">
      <c r="B28" s="21" t="s">
        <v>29</v>
      </c>
    </row>
    <row r="29" spans="1:11" x14ac:dyDescent="0.2">
      <c r="B29" s="21" t="s">
        <v>2648</v>
      </c>
    </row>
    <row r="30" spans="1:11" x14ac:dyDescent="0.2">
      <c r="B30" s="21" t="s">
        <v>2649</v>
      </c>
    </row>
    <row r="32" spans="1:11" x14ac:dyDescent="0.2">
      <c r="I32" s="36" t="s">
        <v>2650</v>
      </c>
      <c r="K32" s="36"/>
    </row>
    <row r="33" spans="2:11" x14ac:dyDescent="0.2">
      <c r="B33" s="128"/>
      <c r="I33" s="64" t="s">
        <v>2651</v>
      </c>
      <c r="K33" s="69"/>
    </row>
    <row r="34" spans="2:11" x14ac:dyDescent="0.2">
      <c r="D34" s="21" t="s">
        <v>172</v>
      </c>
      <c r="I34" s="129">
        <v>0.20980454716956948</v>
      </c>
      <c r="K34" s="129"/>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F58"/>
  <sheetViews>
    <sheetView topLeftCell="A19" zoomScaleNormal="100" zoomScaleSheetLayoutView="101" workbookViewId="0">
      <selection activeCell="B32" sqref="B32"/>
    </sheetView>
  </sheetViews>
  <sheetFormatPr defaultColWidth="9.140625" defaultRowHeight="12.75" x14ac:dyDescent="0.2"/>
  <cols>
    <col min="1" max="1" width="7.7109375" style="130" customWidth="1"/>
    <col min="2" max="6" width="16.28515625" style="130" customWidth="1"/>
    <col min="7" max="7" width="14.7109375" style="130" bestFit="1" customWidth="1"/>
    <col min="8" max="8" width="12.28515625" style="130" bestFit="1" customWidth="1"/>
    <col min="9" max="9" width="9.42578125" style="130" bestFit="1" customWidth="1"/>
    <col min="10" max="10" width="15.42578125" style="130" bestFit="1" customWidth="1"/>
    <col min="11" max="32" width="9.42578125" style="130" bestFit="1" customWidth="1"/>
    <col min="33" max="16384" width="9.140625" style="130"/>
  </cols>
  <sheetData>
    <row r="1" spans="2:11" x14ac:dyDescent="0.2">
      <c r="E1" s="23"/>
      <c r="G1" s="25" t="s">
        <v>30</v>
      </c>
    </row>
    <row r="2" spans="2:11" x14ac:dyDescent="0.2">
      <c r="B2" s="23"/>
      <c r="C2" s="23"/>
      <c r="D2" s="23"/>
      <c r="E2" s="23"/>
      <c r="G2" s="25" t="s">
        <v>32</v>
      </c>
    </row>
    <row r="3" spans="2:11" x14ac:dyDescent="0.2">
      <c r="B3" s="326" t="s">
        <v>0</v>
      </c>
      <c r="C3" s="326"/>
      <c r="D3" s="326"/>
      <c r="E3" s="326"/>
      <c r="F3" s="326"/>
      <c r="G3" s="326"/>
    </row>
    <row r="4" spans="2:11" x14ac:dyDescent="0.2">
      <c r="B4" s="326" t="s">
        <v>2642</v>
      </c>
      <c r="C4" s="326"/>
      <c r="D4" s="326"/>
      <c r="E4" s="326"/>
      <c r="F4" s="326"/>
      <c r="G4" s="326"/>
    </row>
    <row r="5" spans="2:11" x14ac:dyDescent="0.2">
      <c r="B5" s="326" t="s">
        <v>60</v>
      </c>
      <c r="C5" s="326"/>
      <c r="D5" s="326"/>
      <c r="E5" s="326"/>
      <c r="F5" s="326"/>
      <c r="G5" s="326"/>
      <c r="H5" s="21"/>
      <c r="I5" s="21"/>
      <c r="J5" s="21"/>
      <c r="K5" s="21"/>
    </row>
    <row r="6" spans="2:11" x14ac:dyDescent="0.2">
      <c r="B6" s="16"/>
      <c r="C6" s="16"/>
      <c r="D6" s="16"/>
      <c r="E6" s="24"/>
      <c r="F6" s="24"/>
      <c r="G6" s="21"/>
      <c r="H6" s="21"/>
      <c r="I6" s="21"/>
      <c r="J6" s="21"/>
      <c r="K6" s="21"/>
    </row>
    <row r="7" spans="2:11" x14ac:dyDescent="0.2">
      <c r="B7" s="16"/>
      <c r="C7" s="16"/>
      <c r="D7" s="16"/>
      <c r="E7" s="24"/>
      <c r="F7" s="24"/>
      <c r="G7" s="21"/>
      <c r="H7" s="21"/>
      <c r="I7" s="21"/>
      <c r="J7" s="21"/>
      <c r="K7" s="21"/>
    </row>
    <row r="9" spans="2:11" x14ac:dyDescent="0.2">
      <c r="B9" s="131" t="s">
        <v>14</v>
      </c>
      <c r="C9" s="132" t="s">
        <v>15</v>
      </c>
      <c r="D9" s="132" t="s">
        <v>16</v>
      </c>
      <c r="E9" s="132" t="s">
        <v>21</v>
      </c>
      <c r="F9" s="132" t="s">
        <v>22</v>
      </c>
      <c r="G9" s="133" t="s">
        <v>230</v>
      </c>
    </row>
    <row r="10" spans="2:11" ht="13.5" customHeight="1" x14ac:dyDescent="0.2">
      <c r="B10" s="34" t="s">
        <v>146</v>
      </c>
      <c r="C10" s="32"/>
      <c r="D10" s="32" t="s">
        <v>165</v>
      </c>
      <c r="E10" s="32" t="s">
        <v>17</v>
      </c>
      <c r="F10" s="28"/>
      <c r="G10" s="134" t="s">
        <v>335</v>
      </c>
    </row>
    <row r="11" spans="2:11" ht="13.5" customHeight="1" x14ac:dyDescent="0.2">
      <c r="B11" s="33" t="s">
        <v>10</v>
      </c>
      <c r="C11" s="35" t="s">
        <v>164</v>
      </c>
      <c r="D11" s="35" t="s">
        <v>166</v>
      </c>
      <c r="E11" s="48" t="s">
        <v>168</v>
      </c>
      <c r="F11" s="35" t="s">
        <v>27</v>
      </c>
      <c r="G11" s="135" t="s">
        <v>166</v>
      </c>
    </row>
    <row r="12" spans="2:11" ht="13.5" customHeight="1" x14ac:dyDescent="0.2">
      <c r="B12" s="34">
        <v>1990</v>
      </c>
      <c r="C12" s="136">
        <v>22674567</v>
      </c>
      <c r="D12" s="136">
        <v>7193778.1199999992</v>
      </c>
      <c r="E12" s="137">
        <f>D12/C12</f>
        <v>0.3172619843192595</v>
      </c>
      <c r="F12" s="138">
        <v>1.9298539735388604E-2</v>
      </c>
      <c r="G12" s="181">
        <v>41350630</v>
      </c>
      <c r="H12" s="173"/>
    </row>
    <row r="13" spans="2:11" ht="13.5" customHeight="1" x14ac:dyDescent="0.2">
      <c r="B13" s="34">
        <v>1991</v>
      </c>
      <c r="C13" s="136">
        <v>25415224.300000001</v>
      </c>
      <c r="D13" s="136">
        <v>15364567.199999999</v>
      </c>
      <c r="E13" s="137">
        <f t="shared" ref="E13:E43" si="0">D13/C13</f>
        <v>0.60454186902454365</v>
      </c>
      <c r="F13" s="138">
        <v>1.9298539735388604E-2</v>
      </c>
      <c r="G13" s="181">
        <v>35766779.68</v>
      </c>
      <c r="H13" s="173"/>
    </row>
    <row r="14" spans="2:11" ht="13.5" customHeight="1" x14ac:dyDescent="0.2">
      <c r="B14" s="34">
        <v>1992</v>
      </c>
      <c r="C14" s="136">
        <v>28631903.199999981</v>
      </c>
      <c r="D14" s="136">
        <v>12311015.82</v>
      </c>
      <c r="E14" s="137">
        <f t="shared" si="0"/>
        <v>0.42997546247641716</v>
      </c>
      <c r="F14" s="138">
        <v>1.9298539735388604E-2</v>
      </c>
      <c r="G14" s="181">
        <v>44060472.149999999</v>
      </c>
      <c r="H14" s="173"/>
    </row>
    <row r="15" spans="2:11" ht="13.5" customHeight="1" x14ac:dyDescent="0.2">
      <c r="B15" s="34">
        <v>1993</v>
      </c>
      <c r="C15" s="136">
        <v>31821709.399999991</v>
      </c>
      <c r="D15" s="136">
        <v>7631671.6999999993</v>
      </c>
      <c r="E15" s="137">
        <f t="shared" si="0"/>
        <v>0.23982595039347576</v>
      </c>
      <c r="F15" s="138">
        <v>1.9298539735388604E-2</v>
      </c>
      <c r="G15" s="181">
        <v>46062025.18</v>
      </c>
      <c r="H15" s="173"/>
    </row>
    <row r="16" spans="2:11" ht="13.5" customHeight="1" x14ac:dyDescent="0.2">
      <c r="B16" s="34">
        <v>1994</v>
      </c>
      <c r="C16" s="136">
        <v>34000922.100000009</v>
      </c>
      <c r="D16" s="136">
        <v>5975718.8700000001</v>
      </c>
      <c r="E16" s="137">
        <f t="shared" si="0"/>
        <v>0.17575167086424395</v>
      </c>
      <c r="F16" s="138">
        <v>1.9298539735388604E-2</v>
      </c>
      <c r="G16" s="181">
        <v>52500936.719999999</v>
      </c>
      <c r="H16" s="173"/>
    </row>
    <row r="17" spans="2:8" x14ac:dyDescent="0.2">
      <c r="B17" s="34">
        <v>1995</v>
      </c>
      <c r="C17" s="136">
        <v>34747386.596000023</v>
      </c>
      <c r="D17" s="136">
        <v>11969904.75</v>
      </c>
      <c r="E17" s="137">
        <f t="shared" si="0"/>
        <v>0.34448359783633126</v>
      </c>
      <c r="F17" s="138">
        <v>1.9298539735388604E-2</v>
      </c>
      <c r="G17" s="181">
        <v>52419527.380000003</v>
      </c>
      <c r="H17" s="173"/>
    </row>
    <row r="18" spans="2:8" x14ac:dyDescent="0.2">
      <c r="B18" s="34">
        <v>1996</v>
      </c>
      <c r="C18" s="136">
        <v>34789431.671999991</v>
      </c>
      <c r="D18" s="136">
        <v>5916892.0200000005</v>
      </c>
      <c r="E18" s="137">
        <f t="shared" si="0"/>
        <v>0.17007728311819953</v>
      </c>
      <c r="F18" s="138">
        <v>1.9298539735388604E-2</v>
      </c>
      <c r="G18" s="139">
        <v>43403404.280000009</v>
      </c>
      <c r="H18" s="173"/>
    </row>
    <row r="19" spans="2:8" x14ac:dyDescent="0.2">
      <c r="B19" s="34">
        <v>1997</v>
      </c>
      <c r="C19" s="136">
        <v>36135263.275000088</v>
      </c>
      <c r="D19" s="136">
        <v>5124707.8599999994</v>
      </c>
      <c r="E19" s="137">
        <f t="shared" si="0"/>
        <v>0.14182013345245198</v>
      </c>
      <c r="F19" s="138">
        <v>1.9298539735388604E-2</v>
      </c>
      <c r="G19" s="139">
        <v>45674996.990000017</v>
      </c>
      <c r="H19" s="173"/>
    </row>
    <row r="20" spans="2:8" x14ac:dyDescent="0.2">
      <c r="B20" s="34">
        <v>1998</v>
      </c>
      <c r="C20" s="136">
        <v>36516349.068000004</v>
      </c>
      <c r="D20" s="136">
        <v>7047288.5099999998</v>
      </c>
      <c r="E20" s="137">
        <f t="shared" si="0"/>
        <v>0.1929899535377067</v>
      </c>
      <c r="F20" s="138">
        <v>1.9298539735388604E-2</v>
      </c>
      <c r="G20" s="139">
        <v>53178235.079999998</v>
      </c>
      <c r="H20" s="173"/>
    </row>
    <row r="21" spans="2:8" x14ac:dyDescent="0.2">
      <c r="B21" s="34">
        <v>1999</v>
      </c>
      <c r="C21" s="136">
        <v>36509634.380999997</v>
      </c>
      <c r="D21" s="136">
        <v>2068944.4500000002</v>
      </c>
      <c r="E21" s="137">
        <f t="shared" si="0"/>
        <v>5.6668451631405568E-2</v>
      </c>
      <c r="F21" s="138">
        <v>1.9298539735388604E-2</v>
      </c>
      <c r="G21" s="139">
        <v>52447544.159999959</v>
      </c>
      <c r="H21" s="173"/>
    </row>
    <row r="22" spans="2:8" x14ac:dyDescent="0.2">
      <c r="B22" s="34">
        <v>2000</v>
      </c>
      <c r="C22" s="136">
        <v>36947141.868000031</v>
      </c>
      <c r="D22" s="136">
        <v>1852558.28</v>
      </c>
      <c r="E22" s="137">
        <f t="shared" si="0"/>
        <v>5.0140773719888281E-2</v>
      </c>
      <c r="F22" s="138">
        <v>2.0314252353040633E-2</v>
      </c>
      <c r="G22" s="139">
        <v>47427798.540000007</v>
      </c>
      <c r="H22" s="173"/>
    </row>
    <row r="23" spans="2:8" x14ac:dyDescent="0.2">
      <c r="B23" s="34">
        <v>2001</v>
      </c>
      <c r="C23" s="136">
        <v>37940588.701000012</v>
      </c>
      <c r="D23" s="136">
        <v>2703004.67</v>
      </c>
      <c r="E23" s="137">
        <f t="shared" si="0"/>
        <v>7.1243087219908005E-2</v>
      </c>
      <c r="F23" s="138">
        <v>2.138342352951645E-2</v>
      </c>
      <c r="G23" s="139">
        <v>72556550.049999967</v>
      </c>
      <c r="H23" s="173"/>
    </row>
    <row r="24" spans="2:8" x14ac:dyDescent="0.2">
      <c r="B24" s="34">
        <v>2002</v>
      </c>
      <c r="C24" s="136">
        <v>39854326.778999977</v>
      </c>
      <c r="D24" s="136">
        <v>4725555.53</v>
      </c>
      <c r="E24" s="137">
        <f t="shared" si="0"/>
        <v>0.1185707026542972</v>
      </c>
      <c r="F24" s="138">
        <v>2.2508866873175212E-2</v>
      </c>
      <c r="G24" s="139">
        <v>66955979.059999987</v>
      </c>
      <c r="H24" s="173"/>
    </row>
    <row r="25" spans="2:8" x14ac:dyDescent="0.2">
      <c r="B25" s="34">
        <v>2003</v>
      </c>
      <c r="C25" s="136">
        <v>38943571.070000008</v>
      </c>
      <c r="D25" s="136">
        <v>38672476.030000001</v>
      </c>
      <c r="E25" s="137">
        <f t="shared" si="0"/>
        <v>0.99303877295914333</v>
      </c>
      <c r="F25" s="138">
        <v>2.3693544077026542E-2</v>
      </c>
      <c r="G25" s="139">
        <v>57369496.99000001</v>
      </c>
      <c r="H25" s="173"/>
    </row>
    <row r="26" spans="2:8" x14ac:dyDescent="0.2">
      <c r="B26" s="34">
        <v>2004</v>
      </c>
      <c r="C26" s="136">
        <v>41551816.778000027</v>
      </c>
      <c r="D26" s="136">
        <v>-12605325.969999999</v>
      </c>
      <c r="E26" s="137">
        <f t="shared" si="0"/>
        <v>-0.30336401504046867</v>
      </c>
      <c r="F26" s="138">
        <v>2.4940572712659516E-2</v>
      </c>
      <c r="G26" s="139">
        <v>46082256.969999976</v>
      </c>
      <c r="H26" s="173"/>
    </row>
    <row r="27" spans="2:8" x14ac:dyDescent="0.2">
      <c r="B27" s="34">
        <v>2005</v>
      </c>
      <c r="C27" s="136">
        <v>46549449.601000011</v>
      </c>
      <c r="D27" s="136">
        <v>2173907.1300000004</v>
      </c>
      <c r="E27" s="137">
        <f t="shared" si="0"/>
        <v>4.6701027587516285E-2</v>
      </c>
      <c r="F27" s="138">
        <v>2.625323443437844E-2</v>
      </c>
      <c r="G27" s="139">
        <v>50284715.760000013</v>
      </c>
      <c r="H27" s="173"/>
    </row>
    <row r="28" spans="2:8" x14ac:dyDescent="0.2">
      <c r="B28" s="34">
        <v>2006</v>
      </c>
      <c r="C28" s="136">
        <v>51465146.143000022</v>
      </c>
      <c r="D28" s="136">
        <v>2939394</v>
      </c>
      <c r="E28" s="137">
        <f t="shared" si="0"/>
        <v>5.7114265095695227E-2</v>
      </c>
      <c r="F28" s="138">
        <v>2.7634983615135198E-2</v>
      </c>
      <c r="G28" s="139">
        <v>53129793.029999971</v>
      </c>
      <c r="H28" s="173"/>
    </row>
    <row r="29" spans="2:8" x14ac:dyDescent="0.2">
      <c r="B29" s="34">
        <v>2007</v>
      </c>
      <c r="C29" s="136">
        <v>56179293.134000048</v>
      </c>
      <c r="D29" s="136">
        <v>18500876.690000001</v>
      </c>
      <c r="E29" s="137">
        <f t="shared" si="0"/>
        <v>0.3293184313635153</v>
      </c>
      <c r="F29" s="138">
        <v>2.9089456436984417E-2</v>
      </c>
      <c r="G29" s="139">
        <v>68746644.349999994</v>
      </c>
      <c r="H29" s="173"/>
    </row>
    <row r="30" spans="2:8" x14ac:dyDescent="0.2">
      <c r="B30" s="34">
        <v>2008</v>
      </c>
      <c r="C30" s="136">
        <v>61255516.370000027</v>
      </c>
      <c r="D30" s="136">
        <v>10406983.08</v>
      </c>
      <c r="E30" s="137">
        <f t="shared" si="0"/>
        <v>0.16989462658577528</v>
      </c>
      <c r="F30" s="138">
        <v>3.0620480459983598E-2</v>
      </c>
      <c r="G30" s="139">
        <v>71786208.24000001</v>
      </c>
      <c r="H30" s="173"/>
    </row>
    <row r="31" spans="2:8" x14ac:dyDescent="0.2">
      <c r="B31" s="34">
        <v>2009</v>
      </c>
      <c r="C31" s="136">
        <v>67447234.928000063</v>
      </c>
      <c r="D31" s="136">
        <v>1526712.49</v>
      </c>
      <c r="E31" s="137">
        <f t="shared" si="0"/>
        <v>2.2635657216041043E-2</v>
      </c>
      <c r="F31" s="138">
        <v>3.2232084694719575E-2</v>
      </c>
      <c r="G31" s="139">
        <v>66326081.06000001</v>
      </c>
      <c r="H31" s="173"/>
    </row>
    <row r="32" spans="2:8" x14ac:dyDescent="0.2">
      <c r="B32" s="34">
        <v>2010</v>
      </c>
      <c r="C32" s="136">
        <v>70033007.676000074</v>
      </c>
      <c r="D32" s="136">
        <v>11701909.65</v>
      </c>
      <c r="E32" s="137">
        <f t="shared" si="0"/>
        <v>0.16709134789894481</v>
      </c>
      <c r="F32" s="138">
        <v>3.3928510204967982E-2</v>
      </c>
      <c r="G32" s="139">
        <v>64948167.339999966</v>
      </c>
      <c r="H32" s="173"/>
    </row>
    <row r="33" spans="1:32" x14ac:dyDescent="0.2">
      <c r="B33" s="34">
        <v>2011</v>
      </c>
      <c r="C33" s="136">
        <v>72738660.797000125</v>
      </c>
      <c r="D33" s="136">
        <v>6466402.6000000006</v>
      </c>
      <c r="E33" s="137">
        <f t="shared" si="0"/>
        <v>8.8899115396783426E-2</v>
      </c>
      <c r="F33" s="138">
        <v>3.5714221268387351E-2</v>
      </c>
      <c r="G33" s="139">
        <v>76192187.420000046</v>
      </c>
      <c r="H33" s="173"/>
    </row>
    <row r="34" spans="1:32" x14ac:dyDescent="0.2">
      <c r="B34" s="34">
        <v>2012</v>
      </c>
      <c r="C34" s="136">
        <v>76332960.641000047</v>
      </c>
      <c r="D34" s="136">
        <v>6695841.7599999998</v>
      </c>
      <c r="E34" s="137">
        <f t="shared" si="0"/>
        <v>8.7718879285857559E-2</v>
      </c>
      <c r="F34" s="138">
        <v>3.7593917124618258E-2</v>
      </c>
      <c r="G34" s="139">
        <v>74280211.920000061</v>
      </c>
      <c r="H34" s="173"/>
    </row>
    <row r="35" spans="1:32" x14ac:dyDescent="0.2">
      <c r="B35" s="34">
        <v>2013</v>
      </c>
      <c r="C35" s="136">
        <v>79997173.604000032</v>
      </c>
      <c r="D35" s="136">
        <v>5506519.1299999999</v>
      </c>
      <c r="E35" s="137">
        <f t="shared" si="0"/>
        <v>6.8833921023988054E-2</v>
      </c>
      <c r="F35" s="138">
        <v>3.9572544341703431E-2</v>
      </c>
      <c r="G35" s="139">
        <v>71729551.3800001</v>
      </c>
      <c r="H35" s="173"/>
    </row>
    <row r="36" spans="1:32" x14ac:dyDescent="0.2">
      <c r="B36" s="34">
        <v>2014</v>
      </c>
      <c r="C36" s="136">
        <v>82981086.895000085</v>
      </c>
      <c r="D36" s="136">
        <v>4471424.7700000005</v>
      </c>
      <c r="E36" s="137">
        <f t="shared" si="0"/>
        <v>5.3884866266669981E-2</v>
      </c>
      <c r="F36" s="138">
        <v>4.1655309833372033E-2</v>
      </c>
      <c r="G36" s="139">
        <v>76325051.590000018</v>
      </c>
      <c r="H36" s="173"/>
    </row>
    <row r="37" spans="1:32" x14ac:dyDescent="0.2">
      <c r="B37" s="34">
        <v>2015</v>
      </c>
      <c r="C37" s="136">
        <v>86382064.321000099</v>
      </c>
      <c r="D37" s="136">
        <v>18841695.75</v>
      </c>
      <c r="E37" s="137">
        <f t="shared" si="0"/>
        <v>0.21812046167342458</v>
      </c>
      <c r="F37" s="138">
        <v>4.3847694561444245E-2</v>
      </c>
      <c r="G37" s="139">
        <v>77319084.01000008</v>
      </c>
      <c r="H37" s="173"/>
    </row>
    <row r="38" spans="1:32" x14ac:dyDescent="0.2">
      <c r="B38" s="34">
        <v>2016</v>
      </c>
      <c r="C38" s="136">
        <v>88715399.898000106</v>
      </c>
      <c r="D38" s="136">
        <v>809789.37</v>
      </c>
      <c r="E38" s="137">
        <f t="shared" si="0"/>
        <v>9.1279458913677836E-3</v>
      </c>
      <c r="F38" s="138">
        <v>4.6155467959414997E-2</v>
      </c>
      <c r="G38" s="139">
        <v>97717444.299999923</v>
      </c>
      <c r="H38" s="173"/>
    </row>
    <row r="39" spans="1:32" x14ac:dyDescent="0.2">
      <c r="B39" s="34">
        <v>2017</v>
      </c>
      <c r="C39" s="136">
        <v>91050799.652000159</v>
      </c>
      <c r="D39" s="136">
        <v>249098816.43000001</v>
      </c>
      <c r="E39" s="137">
        <f t="shared" si="0"/>
        <v>2.7358223912592283</v>
      </c>
      <c r="F39" s="138">
        <v>4.8584703115173676E-2</v>
      </c>
      <c r="G39" s="139">
        <v>87393538.799999923</v>
      </c>
      <c r="H39" s="173"/>
    </row>
    <row r="40" spans="1:32" x14ac:dyDescent="0.2">
      <c r="B40" s="34">
        <v>2018</v>
      </c>
      <c r="C40" s="136">
        <v>94493625.178000107</v>
      </c>
      <c r="D40" s="136">
        <v>-11108936.98</v>
      </c>
      <c r="E40" s="137">
        <f t="shared" si="0"/>
        <v>-0.11756281928091769</v>
      </c>
      <c r="F40" s="138">
        <v>5.11417927528144E-2</v>
      </c>
      <c r="G40" s="139">
        <v>92419616.839999974</v>
      </c>
      <c r="H40" s="173"/>
    </row>
    <row r="41" spans="1:32" x14ac:dyDescent="0.2">
      <c r="B41" s="34">
        <v>2019</v>
      </c>
      <c r="C41" s="136">
        <v>101254924.5920001</v>
      </c>
      <c r="D41" s="136">
        <v>-12450281.909999998</v>
      </c>
      <c r="E41" s="137">
        <f t="shared" si="0"/>
        <v>-0.1229597667488033</v>
      </c>
      <c r="F41" s="138">
        <v>5.3833466055594102E-2</v>
      </c>
      <c r="G41" s="139">
        <v>85505129.649999991</v>
      </c>
      <c r="H41" s="173"/>
    </row>
    <row r="42" spans="1:32" x14ac:dyDescent="0.2">
      <c r="B42" s="34">
        <v>2020</v>
      </c>
      <c r="C42" s="136">
        <v>107998178.6950001</v>
      </c>
      <c r="D42" s="136">
        <v>-42581234.130000003</v>
      </c>
      <c r="E42" s="137">
        <f t="shared" si="0"/>
        <v>-0.39427733545631866</v>
      </c>
      <c r="F42" s="138">
        <v>5.6666806374309583E-2</v>
      </c>
      <c r="G42" s="139">
        <v>90459878.910000026</v>
      </c>
      <c r="H42" s="173"/>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row>
    <row r="43" spans="1:32" x14ac:dyDescent="0.2">
      <c r="A43" s="141"/>
      <c r="B43" s="33">
        <v>2021</v>
      </c>
      <c r="C43" s="47">
        <v>116683235.58300009</v>
      </c>
      <c r="D43" s="47">
        <v>-12359289.470000003</v>
      </c>
      <c r="E43" s="142">
        <f t="shared" si="0"/>
        <v>-0.10592172395843866</v>
      </c>
      <c r="F43" s="143">
        <v>5.9649269867694303E-2</v>
      </c>
      <c r="G43" s="144">
        <v>124223996.11</v>
      </c>
      <c r="H43" s="173"/>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row>
    <row r="44" spans="1:32" x14ac:dyDescent="0.2">
      <c r="B44" s="32"/>
      <c r="C44" s="32"/>
      <c r="D44" s="32"/>
      <c r="E44" s="28"/>
      <c r="F44" s="28"/>
    </row>
    <row r="45" spans="1:32" x14ac:dyDescent="0.2">
      <c r="B45" s="29" t="s">
        <v>167</v>
      </c>
      <c r="C45" s="29"/>
      <c r="D45" s="29"/>
      <c r="E45" s="28"/>
      <c r="F45" s="27">
        <f>SUMPRODUCT($E$12:$E$43,$F$12:$F$43)</f>
        <v>0.20980454716956948</v>
      </c>
    </row>
    <row r="46" spans="1:32" x14ac:dyDescent="0.2">
      <c r="B46" s="28"/>
      <c r="C46" s="28"/>
      <c r="D46" s="28"/>
      <c r="E46" s="28"/>
      <c r="F46" s="28"/>
    </row>
    <row r="47" spans="1:32" x14ac:dyDescent="0.2">
      <c r="B47" s="31" t="s">
        <v>2652</v>
      </c>
      <c r="C47" s="31"/>
      <c r="D47" s="31"/>
      <c r="E47" s="28"/>
      <c r="F47" s="28"/>
    </row>
    <row r="48" spans="1:32" x14ac:dyDescent="0.2">
      <c r="B48" s="30" t="s">
        <v>2625</v>
      </c>
      <c r="C48" s="30"/>
      <c r="D48" s="30"/>
      <c r="E48" s="28"/>
      <c r="F48" s="28"/>
    </row>
    <row r="49" spans="2:7" x14ac:dyDescent="0.2">
      <c r="B49" s="29"/>
      <c r="C49" s="29"/>
      <c r="D49" s="29"/>
      <c r="E49" s="28"/>
      <c r="F49" s="28"/>
    </row>
    <row r="50" spans="2:7" x14ac:dyDescent="0.2">
      <c r="B50" s="28" t="s">
        <v>2662</v>
      </c>
      <c r="C50" s="28"/>
      <c r="D50" s="28"/>
      <c r="E50" s="28"/>
      <c r="F50" s="28"/>
    </row>
    <row r="51" spans="2:7" x14ac:dyDescent="0.2">
      <c r="B51" s="29" t="s">
        <v>2653</v>
      </c>
      <c r="C51" s="29"/>
      <c r="D51" s="29"/>
      <c r="E51" s="28"/>
      <c r="F51" s="28"/>
    </row>
    <row r="52" spans="2:7" x14ac:dyDescent="0.2">
      <c r="B52" s="29" t="s">
        <v>2654</v>
      </c>
      <c r="C52" s="29"/>
      <c r="D52" s="29"/>
      <c r="E52" s="28"/>
      <c r="F52" s="28"/>
    </row>
    <row r="54" spans="2:7" x14ac:dyDescent="0.2">
      <c r="B54" s="31" t="s">
        <v>336</v>
      </c>
    </row>
    <row r="55" spans="2:7" x14ac:dyDescent="0.2">
      <c r="B55" s="30" t="s">
        <v>2655</v>
      </c>
    </row>
    <row r="57" spans="2:7" x14ac:dyDescent="0.2">
      <c r="B57" s="182" t="s">
        <v>2663</v>
      </c>
      <c r="C57" s="182"/>
      <c r="D57" s="182"/>
      <c r="E57" s="182"/>
      <c r="F57" s="182"/>
      <c r="G57" s="182"/>
    </row>
    <row r="58" spans="2:7" x14ac:dyDescent="0.2">
      <c r="B58" s="183" t="s">
        <v>2664</v>
      </c>
      <c r="C58" s="182"/>
      <c r="D58" s="182"/>
      <c r="E58" s="182"/>
      <c r="F58" s="182"/>
      <c r="G58" s="182"/>
    </row>
  </sheetData>
  <mergeCells count="3">
    <mergeCell ref="B3:G3"/>
    <mergeCell ref="B4:G4"/>
    <mergeCell ref="B5:G5"/>
  </mergeCells>
  <printOptions horizontalCentered="1"/>
  <pageMargins left="0" right="0" top="0.5" bottom="0.75" header="0.3" footer="0.3"/>
  <pageSetup scale="95"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58"/>
  <sheetViews>
    <sheetView topLeftCell="A31" zoomScaleNormal="100" zoomScaleSheetLayoutView="100" workbookViewId="0">
      <selection activeCell="B32" sqref="B32"/>
    </sheetView>
  </sheetViews>
  <sheetFormatPr defaultColWidth="9.140625" defaultRowHeight="12.75" x14ac:dyDescent="0.2"/>
  <cols>
    <col min="1" max="2" width="4.7109375" style="21" customWidth="1"/>
    <col min="3" max="9" width="9.140625" style="21"/>
    <col min="10" max="10" width="16.7109375" style="21" customWidth="1"/>
    <col min="11" max="16384" width="9.140625" style="21"/>
  </cols>
  <sheetData>
    <row r="1" spans="1:11" x14ac:dyDescent="0.2">
      <c r="K1" s="25" t="s">
        <v>30</v>
      </c>
    </row>
    <row r="2" spans="1:11" x14ac:dyDescent="0.2">
      <c r="A2" s="23"/>
      <c r="K2" s="25" t="s">
        <v>33</v>
      </c>
    </row>
    <row r="3" spans="1:11" x14ac:dyDescent="0.2">
      <c r="A3" s="16" t="s">
        <v>0</v>
      </c>
      <c r="B3" s="24"/>
      <c r="C3" s="24"/>
      <c r="D3" s="24"/>
      <c r="E3" s="24"/>
      <c r="F3" s="24"/>
      <c r="G3" s="24"/>
      <c r="H3" s="24"/>
      <c r="I3" s="24"/>
      <c r="J3" s="24"/>
      <c r="K3" s="24"/>
    </row>
    <row r="4" spans="1:11" x14ac:dyDescent="0.2">
      <c r="A4" s="16" t="s">
        <v>2642</v>
      </c>
      <c r="B4" s="24"/>
      <c r="C4" s="24"/>
      <c r="D4" s="24"/>
      <c r="E4" s="24"/>
      <c r="F4" s="24"/>
      <c r="G4" s="24"/>
      <c r="H4" s="24"/>
      <c r="I4" s="24"/>
      <c r="J4" s="24"/>
      <c r="K4" s="24"/>
    </row>
    <row r="5" spans="1:11" x14ac:dyDescent="0.2">
      <c r="A5" s="16" t="s">
        <v>98</v>
      </c>
      <c r="B5" s="24"/>
      <c r="C5" s="24"/>
      <c r="D5" s="24"/>
      <c r="E5" s="24"/>
      <c r="F5" s="24"/>
      <c r="G5" s="24"/>
      <c r="H5" s="24"/>
      <c r="I5" s="24"/>
      <c r="J5" s="24"/>
      <c r="K5" s="24"/>
    </row>
    <row r="6" spans="1:11" x14ac:dyDescent="0.2">
      <c r="A6" s="16" t="s">
        <v>23</v>
      </c>
      <c r="B6" s="24"/>
      <c r="C6" s="24"/>
      <c r="D6" s="24"/>
      <c r="E6" s="24"/>
      <c r="F6" s="24"/>
      <c r="G6" s="24"/>
      <c r="H6" s="24"/>
      <c r="I6" s="24"/>
      <c r="J6" s="24"/>
      <c r="K6" s="24"/>
    </row>
    <row r="8" spans="1:11" x14ac:dyDescent="0.2">
      <c r="A8" s="21" t="s">
        <v>2656</v>
      </c>
    </row>
    <row r="9" spans="1:11" x14ac:dyDescent="0.2">
      <c r="A9" s="21" t="s">
        <v>97</v>
      </c>
    </row>
    <row r="10" spans="1:11" x14ac:dyDescent="0.2">
      <c r="A10" s="21" t="s">
        <v>96</v>
      </c>
    </row>
    <row r="11" spans="1:11" x14ac:dyDescent="0.2">
      <c r="A11" s="21" t="s">
        <v>2657</v>
      </c>
    </row>
    <row r="13" spans="1:11" x14ac:dyDescent="0.2">
      <c r="A13" s="23" t="s">
        <v>95</v>
      </c>
    </row>
    <row r="14" spans="1:11" x14ac:dyDescent="0.2">
      <c r="A14" s="23"/>
    </row>
    <row r="15" spans="1:11" x14ac:dyDescent="0.2">
      <c r="A15" s="21" t="s">
        <v>94</v>
      </c>
    </row>
    <row r="16" spans="1:11" x14ac:dyDescent="0.2">
      <c r="A16" s="21" t="s">
        <v>93</v>
      </c>
    </row>
    <row r="17" spans="1:3" x14ac:dyDescent="0.2">
      <c r="A17" s="21" t="s">
        <v>92</v>
      </c>
    </row>
    <row r="18" spans="1:3" x14ac:dyDescent="0.2">
      <c r="A18" s="21" t="s">
        <v>91</v>
      </c>
    </row>
    <row r="19" spans="1:3" x14ac:dyDescent="0.2">
      <c r="A19" s="21" t="s">
        <v>90</v>
      </c>
    </row>
    <row r="20" spans="1:3" x14ac:dyDescent="0.2">
      <c r="A20" s="21" t="s">
        <v>89</v>
      </c>
    </row>
    <row r="21" spans="1:3" x14ac:dyDescent="0.2">
      <c r="A21" s="21" t="s">
        <v>88</v>
      </c>
    </row>
    <row r="23" spans="1:3" x14ac:dyDescent="0.2">
      <c r="A23" s="23" t="s">
        <v>18</v>
      </c>
      <c r="B23" s="23" t="s">
        <v>87</v>
      </c>
    </row>
    <row r="24" spans="1:3" x14ac:dyDescent="0.2">
      <c r="A24" s="23"/>
      <c r="B24" s="23" t="s">
        <v>86</v>
      </c>
    </row>
    <row r="26" spans="1:3" x14ac:dyDescent="0.2">
      <c r="B26" s="21" t="s">
        <v>85</v>
      </c>
    </row>
    <row r="27" spans="1:3" x14ac:dyDescent="0.2">
      <c r="B27" s="21" t="s">
        <v>84</v>
      </c>
    </row>
    <row r="28" spans="1:3" x14ac:dyDescent="0.2">
      <c r="B28" s="21" t="s">
        <v>83</v>
      </c>
    </row>
    <row r="30" spans="1:3" x14ac:dyDescent="0.2">
      <c r="B30" s="21" t="s">
        <v>82</v>
      </c>
    </row>
    <row r="32" spans="1:3" x14ac:dyDescent="0.2">
      <c r="C32" s="21" t="s">
        <v>81</v>
      </c>
    </row>
    <row r="33" spans="1:3" x14ac:dyDescent="0.2">
      <c r="C33" s="21" t="s">
        <v>80</v>
      </c>
    </row>
    <row r="34" spans="1:3" x14ac:dyDescent="0.2">
      <c r="C34" s="21" t="s">
        <v>79</v>
      </c>
    </row>
    <row r="35" spans="1:3" x14ac:dyDescent="0.2">
      <c r="C35" s="21" t="s">
        <v>78</v>
      </c>
    </row>
    <row r="36" spans="1:3" x14ac:dyDescent="0.2">
      <c r="C36" s="21" t="s">
        <v>77</v>
      </c>
    </row>
    <row r="37" spans="1:3" x14ac:dyDescent="0.2">
      <c r="C37" s="21" t="s">
        <v>76</v>
      </c>
    </row>
    <row r="39" spans="1:3" x14ac:dyDescent="0.2">
      <c r="B39" s="21" t="s">
        <v>75</v>
      </c>
    </row>
    <row r="40" spans="1:3" x14ac:dyDescent="0.2">
      <c r="B40" s="21" t="s">
        <v>74</v>
      </c>
    </row>
    <row r="41" spans="1:3" x14ac:dyDescent="0.2">
      <c r="B41" s="21" t="s">
        <v>73</v>
      </c>
    </row>
    <row r="42" spans="1:3" x14ac:dyDescent="0.2">
      <c r="B42" s="21" t="s">
        <v>72</v>
      </c>
    </row>
    <row r="44" spans="1:3" x14ac:dyDescent="0.2">
      <c r="A44" s="23" t="s">
        <v>20</v>
      </c>
      <c r="B44" s="23" t="s">
        <v>71</v>
      </c>
    </row>
    <row r="46" spans="1:3" x14ac:dyDescent="0.2">
      <c r="B46" s="37" t="s">
        <v>4951</v>
      </c>
    </row>
    <row r="47" spans="1:3" x14ac:dyDescent="0.2">
      <c r="B47" s="37" t="s">
        <v>4953</v>
      </c>
    </row>
    <row r="48" spans="1:3" x14ac:dyDescent="0.2">
      <c r="B48" s="37" t="s">
        <v>70</v>
      </c>
    </row>
    <row r="49" spans="2:2" x14ac:dyDescent="0.2">
      <c r="B49" s="37" t="s">
        <v>69</v>
      </c>
    </row>
    <row r="50" spans="2:2" x14ac:dyDescent="0.2">
      <c r="B50" s="37" t="s">
        <v>68</v>
      </c>
    </row>
    <row r="51" spans="2:2" x14ac:dyDescent="0.2">
      <c r="B51" s="37" t="s">
        <v>67</v>
      </c>
    </row>
    <row r="52" spans="2:2" x14ac:dyDescent="0.2">
      <c r="B52" s="37"/>
    </row>
    <row r="53" spans="2:2" x14ac:dyDescent="0.2">
      <c r="B53" s="37" t="s">
        <v>66</v>
      </c>
    </row>
    <row r="54" spans="2:2" x14ac:dyDescent="0.2">
      <c r="B54" s="37" t="s">
        <v>65</v>
      </c>
    </row>
    <row r="55" spans="2:2" x14ac:dyDescent="0.2">
      <c r="B55" s="37" t="s">
        <v>64</v>
      </c>
    </row>
    <row r="56" spans="2:2" x14ac:dyDescent="0.2">
      <c r="B56" s="37" t="s">
        <v>63</v>
      </c>
    </row>
    <row r="57" spans="2:2" x14ac:dyDescent="0.2">
      <c r="B57" s="37" t="s">
        <v>62</v>
      </c>
    </row>
    <row r="58" spans="2:2" x14ac:dyDescent="0.2">
      <c r="B58" s="37" t="s">
        <v>61</v>
      </c>
    </row>
  </sheetData>
  <printOptions horizontalCentered="1"/>
  <pageMargins left="0" right="0" top="0.5" bottom="0.75" header="0.3" footer="0.3"/>
  <pageSetup scale="95"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N49"/>
  <sheetViews>
    <sheetView topLeftCell="A13" zoomScaleNormal="100" zoomScaleSheetLayoutView="100" workbookViewId="0">
      <selection activeCell="B32" sqref="B32"/>
    </sheetView>
  </sheetViews>
  <sheetFormatPr defaultColWidth="9.140625" defaultRowHeight="12.75" x14ac:dyDescent="0.2"/>
  <cols>
    <col min="1" max="1" width="4.7109375" style="21" customWidth="1"/>
    <col min="2" max="2" width="3.5703125" style="21" customWidth="1"/>
    <col min="3" max="5" width="9.140625" style="21"/>
    <col min="6" max="6" width="12.7109375" style="21" customWidth="1"/>
    <col min="7" max="7" width="5.7109375" style="21" customWidth="1"/>
    <col min="8" max="8" width="12.7109375" style="21" customWidth="1"/>
    <col min="9" max="9" width="5.7109375" style="21" customWidth="1"/>
    <col min="10" max="10" width="12.7109375" style="21" customWidth="1"/>
    <col min="11" max="11" width="7.140625" style="21" customWidth="1"/>
    <col min="12" max="12" width="2.7109375" style="21" customWidth="1"/>
    <col min="13" max="15" width="9.140625" style="21" customWidth="1"/>
    <col min="16" max="16384" width="9.140625" style="21"/>
  </cols>
  <sheetData>
    <row r="1" spans="1:12" x14ac:dyDescent="0.2">
      <c r="K1" s="25" t="s">
        <v>30</v>
      </c>
      <c r="L1" s="23"/>
    </row>
    <row r="2" spans="1:12" x14ac:dyDescent="0.2">
      <c r="A2" s="23"/>
      <c r="K2" s="25" t="s">
        <v>34</v>
      </c>
      <c r="L2" s="23"/>
    </row>
    <row r="3" spans="1:12" x14ac:dyDescent="0.2">
      <c r="A3" s="16" t="s">
        <v>0</v>
      </c>
      <c r="B3" s="24"/>
      <c r="C3" s="24"/>
      <c r="D3" s="24"/>
      <c r="E3" s="24"/>
      <c r="F3" s="24"/>
      <c r="G3" s="24"/>
      <c r="H3" s="24"/>
      <c r="I3" s="24"/>
      <c r="J3" s="24"/>
      <c r="K3" s="24"/>
    </row>
    <row r="4" spans="1:12" x14ac:dyDescent="0.2">
      <c r="A4" s="16" t="s">
        <v>2642</v>
      </c>
      <c r="B4" s="24"/>
      <c r="C4" s="24"/>
      <c r="D4" s="24"/>
      <c r="E4" s="24"/>
      <c r="F4" s="24"/>
      <c r="G4" s="24"/>
      <c r="H4" s="24"/>
      <c r="I4" s="24"/>
      <c r="J4" s="24"/>
      <c r="K4" s="24"/>
    </row>
    <row r="5" spans="1:12" x14ac:dyDescent="0.2">
      <c r="A5" s="16" t="s">
        <v>98</v>
      </c>
      <c r="B5" s="24"/>
      <c r="C5" s="24"/>
      <c r="D5" s="24"/>
      <c r="E5" s="24"/>
      <c r="F5" s="24"/>
      <c r="G5" s="24"/>
      <c r="H5" s="24"/>
      <c r="I5" s="24"/>
      <c r="J5" s="24"/>
      <c r="K5" s="24"/>
    </row>
    <row r="6" spans="1:12" x14ac:dyDescent="0.2">
      <c r="A6" s="16" t="s">
        <v>23</v>
      </c>
      <c r="B6" s="24"/>
      <c r="C6" s="24"/>
      <c r="D6" s="24"/>
      <c r="E6" s="24"/>
      <c r="F6" s="24"/>
      <c r="G6" s="24"/>
      <c r="H6" s="24"/>
      <c r="I6" s="24"/>
      <c r="J6" s="24"/>
      <c r="K6" s="24"/>
    </row>
    <row r="9" spans="1:12" x14ac:dyDescent="0.2">
      <c r="B9" s="37" t="s">
        <v>133</v>
      </c>
    </row>
    <row r="10" spans="1:12" x14ac:dyDescent="0.2">
      <c r="B10" s="37" t="s">
        <v>132</v>
      </c>
    </row>
    <row r="11" spans="1:12" x14ac:dyDescent="0.2">
      <c r="B11" s="37" t="s">
        <v>131</v>
      </c>
    </row>
    <row r="13" spans="1:12" x14ac:dyDescent="0.2">
      <c r="B13" s="37" t="s">
        <v>130</v>
      </c>
    </row>
    <row r="14" spans="1:12" x14ac:dyDescent="0.2">
      <c r="B14" s="37" t="s">
        <v>129</v>
      </c>
    </row>
    <row r="15" spans="1:12" x14ac:dyDescent="0.2">
      <c r="A15" s="39"/>
      <c r="B15" s="37" t="s">
        <v>128</v>
      </c>
    </row>
    <row r="17" spans="1:3" x14ac:dyDescent="0.2">
      <c r="B17" s="38" t="s">
        <v>127</v>
      </c>
      <c r="C17" s="21" t="s">
        <v>126</v>
      </c>
    </row>
    <row r="18" spans="1:3" x14ac:dyDescent="0.2">
      <c r="B18" s="38" t="s">
        <v>125</v>
      </c>
      <c r="C18" s="21" t="s">
        <v>124</v>
      </c>
    </row>
    <row r="19" spans="1:3" x14ac:dyDescent="0.2">
      <c r="C19" s="21" t="s">
        <v>195</v>
      </c>
    </row>
    <row r="20" spans="1:3" x14ac:dyDescent="0.2">
      <c r="B20" s="38" t="s">
        <v>123</v>
      </c>
      <c r="C20" s="21" t="s">
        <v>122</v>
      </c>
    </row>
    <row r="21" spans="1:3" x14ac:dyDescent="0.2">
      <c r="B21" s="38" t="s">
        <v>121</v>
      </c>
      <c r="C21" s="21" t="s">
        <v>120</v>
      </c>
    </row>
    <row r="22" spans="1:3" x14ac:dyDescent="0.2">
      <c r="C22" s="21" t="s">
        <v>119</v>
      </c>
    </row>
    <row r="23" spans="1:3" x14ac:dyDescent="0.2">
      <c r="B23" s="38" t="s">
        <v>118</v>
      </c>
      <c r="C23" s="21" t="s">
        <v>117</v>
      </c>
    </row>
    <row r="24" spans="1:3" x14ac:dyDescent="0.2">
      <c r="C24" s="21" t="s">
        <v>116</v>
      </c>
    </row>
    <row r="25" spans="1:3" x14ac:dyDescent="0.2">
      <c r="C25" s="21" t="s">
        <v>115</v>
      </c>
    </row>
    <row r="26" spans="1:3" x14ac:dyDescent="0.2">
      <c r="C26" s="21" t="s">
        <v>114</v>
      </c>
    </row>
    <row r="27" spans="1:3" x14ac:dyDescent="0.2">
      <c r="B27" s="38" t="s">
        <v>113</v>
      </c>
      <c r="C27" s="21" t="s">
        <v>112</v>
      </c>
    </row>
    <row r="28" spans="1:3" x14ac:dyDescent="0.2">
      <c r="C28" s="21" t="s">
        <v>111</v>
      </c>
    </row>
    <row r="29" spans="1:3" x14ac:dyDescent="0.2">
      <c r="C29" s="21" t="s">
        <v>110</v>
      </c>
    </row>
    <row r="30" spans="1:3" x14ac:dyDescent="0.2">
      <c r="B30" s="38" t="s">
        <v>109</v>
      </c>
      <c r="C30" s="21" t="s">
        <v>108</v>
      </c>
    </row>
    <row r="32" spans="1:3" x14ac:dyDescent="0.2">
      <c r="A32" s="23" t="s">
        <v>57</v>
      </c>
      <c r="B32" s="23" t="s">
        <v>23</v>
      </c>
    </row>
    <row r="34" spans="1:14" x14ac:dyDescent="0.2">
      <c r="B34" s="145" t="s">
        <v>4956</v>
      </c>
      <c r="C34" s="37"/>
      <c r="D34" s="37"/>
      <c r="E34" s="37"/>
      <c r="F34" s="37"/>
      <c r="G34" s="37"/>
      <c r="H34" s="37"/>
      <c r="I34" s="37"/>
      <c r="J34" s="37"/>
      <c r="K34" s="37"/>
      <c r="L34" s="37"/>
      <c r="M34" s="37"/>
      <c r="N34" s="37"/>
    </row>
    <row r="35" spans="1:14" x14ac:dyDescent="0.2">
      <c r="B35" s="145" t="s">
        <v>107</v>
      </c>
      <c r="C35" s="37"/>
      <c r="D35" s="37"/>
      <c r="E35" s="37"/>
      <c r="F35" s="37"/>
      <c r="G35" s="37"/>
      <c r="H35" s="37"/>
      <c r="I35" s="37"/>
      <c r="J35" s="37"/>
      <c r="K35" s="37"/>
      <c r="L35" s="37"/>
      <c r="M35" s="37"/>
      <c r="N35" s="37"/>
    </row>
    <row r="36" spans="1:14" x14ac:dyDescent="0.2">
      <c r="B36" s="37" t="s">
        <v>106</v>
      </c>
      <c r="C36" s="37"/>
      <c r="D36" s="37"/>
      <c r="E36" s="37"/>
      <c r="F36" s="37"/>
      <c r="G36" s="37"/>
      <c r="H36" s="37"/>
      <c r="I36" s="37"/>
      <c r="J36" s="37"/>
      <c r="K36" s="37"/>
      <c r="L36" s="37"/>
      <c r="M36" s="146"/>
      <c r="N36" s="37"/>
    </row>
    <row r="37" spans="1:14" x14ac:dyDescent="0.2">
      <c r="B37" s="145" t="s">
        <v>105</v>
      </c>
      <c r="C37" s="37"/>
      <c r="D37" s="37"/>
      <c r="E37" s="37"/>
      <c r="F37" s="37"/>
      <c r="G37" s="37"/>
      <c r="H37" s="37"/>
      <c r="I37" s="37"/>
      <c r="J37" s="37"/>
      <c r="K37" s="37"/>
      <c r="L37" s="37"/>
      <c r="M37" s="37"/>
      <c r="N37" s="37"/>
    </row>
    <row r="38" spans="1:14" x14ac:dyDescent="0.2">
      <c r="B38" s="37" t="str">
        <f>"not included in the models' results.  The DCCE provision of 4.4% is selected, resulting in the final"</f>
        <v>not included in the models' results.  The DCCE provision of 4.4% is selected, resulting in the final</v>
      </c>
      <c r="C38" s="37"/>
      <c r="D38" s="37"/>
      <c r="E38" s="37"/>
      <c r="F38" s="37"/>
      <c r="G38" s="37"/>
      <c r="H38" s="37"/>
      <c r="I38" s="37"/>
      <c r="J38" s="37"/>
      <c r="K38" s="37"/>
      <c r="L38" s="37"/>
      <c r="M38" s="37"/>
      <c r="N38" s="37"/>
    </row>
    <row r="39" spans="1:14" x14ac:dyDescent="0.2">
      <c r="A39" s="23"/>
      <c r="B39" s="37" t="s">
        <v>160</v>
      </c>
      <c r="C39" s="37"/>
      <c r="D39" s="37"/>
      <c r="E39" s="37"/>
      <c r="F39" s="37"/>
      <c r="G39" s="37"/>
      <c r="H39" s="37"/>
      <c r="I39" s="37"/>
      <c r="J39" s="37"/>
      <c r="K39" s="37"/>
      <c r="L39" s="37"/>
      <c r="M39" s="146"/>
      <c r="N39" s="37"/>
    </row>
    <row r="40" spans="1:14" x14ac:dyDescent="0.2">
      <c r="B40" s="37"/>
      <c r="C40" s="37"/>
      <c r="D40" s="37"/>
      <c r="E40" s="37"/>
      <c r="F40" s="37"/>
      <c r="G40" s="37"/>
      <c r="H40" s="37"/>
      <c r="I40" s="37"/>
      <c r="J40" s="37"/>
      <c r="K40" s="37"/>
      <c r="L40" s="37"/>
      <c r="M40" s="37"/>
      <c r="N40" s="37"/>
    </row>
    <row r="41" spans="1:14" x14ac:dyDescent="0.2">
      <c r="F41" s="36"/>
      <c r="H41" s="36" t="s">
        <v>2650</v>
      </c>
    </row>
    <row r="42" spans="1:14" x14ac:dyDescent="0.2">
      <c r="B42" s="37"/>
      <c r="C42" s="128"/>
      <c r="F42" s="36"/>
      <c r="H42" s="147" t="s">
        <v>2651</v>
      </c>
      <c r="K42" s="37"/>
      <c r="L42" s="37"/>
      <c r="M42" s="37"/>
      <c r="N42" s="37"/>
    </row>
    <row r="43" spans="1:14" x14ac:dyDescent="0.2">
      <c r="E43" s="37" t="s">
        <v>104</v>
      </c>
      <c r="F43" s="148"/>
      <c r="H43" s="148">
        <v>1.8800000000000001E-2</v>
      </c>
      <c r="K43" s="37"/>
      <c r="L43" s="37"/>
      <c r="M43" s="37"/>
      <c r="N43" s="37"/>
    </row>
    <row r="44" spans="1:14" x14ac:dyDescent="0.2">
      <c r="B44" s="37"/>
      <c r="E44" s="37" t="s">
        <v>103</v>
      </c>
      <c r="F44" s="148"/>
      <c r="H44" s="148">
        <v>4.6100000000000002E-2</v>
      </c>
      <c r="K44" s="37"/>
      <c r="L44" s="37"/>
      <c r="M44" s="37"/>
      <c r="N44" s="37"/>
    </row>
    <row r="45" spans="1:14" x14ac:dyDescent="0.2">
      <c r="B45" s="37"/>
      <c r="E45" s="37" t="s">
        <v>102</v>
      </c>
      <c r="F45" s="129"/>
      <c r="H45" s="148">
        <v>2.5000000000000001E-2</v>
      </c>
      <c r="K45" s="37"/>
      <c r="L45" s="37"/>
      <c r="M45" s="37"/>
      <c r="N45" s="37"/>
    </row>
    <row r="46" spans="1:14" x14ac:dyDescent="0.2">
      <c r="B46" s="37"/>
      <c r="E46" s="37" t="s">
        <v>101</v>
      </c>
      <c r="F46" s="148"/>
      <c r="H46" s="148">
        <f>AVERAGE(H43:H45)</f>
        <v>2.9966666666666669E-2</v>
      </c>
      <c r="K46" s="37"/>
      <c r="L46" s="37"/>
      <c r="M46" s="37"/>
      <c r="N46" s="37"/>
    </row>
    <row r="47" spans="1:14" x14ac:dyDescent="0.2">
      <c r="F47" s="36"/>
      <c r="H47" s="36"/>
    </row>
    <row r="48" spans="1:14" x14ac:dyDescent="0.2">
      <c r="E48" s="21" t="s">
        <v>100</v>
      </c>
      <c r="F48" s="148"/>
      <c r="H48" s="129">
        <v>1.044</v>
      </c>
    </row>
    <row r="49" spans="5:8" x14ac:dyDescent="0.2">
      <c r="E49" s="21" t="s">
        <v>99</v>
      </c>
      <c r="F49" s="129"/>
      <c r="H49" s="129">
        <f>H46*H48</f>
        <v>3.1285200000000006E-2</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45"/>
  <sheetViews>
    <sheetView workbookViewId="0">
      <selection activeCell="B32" sqref="B32"/>
    </sheetView>
  </sheetViews>
  <sheetFormatPr defaultColWidth="9.140625" defaultRowHeight="12.75" x14ac:dyDescent="0.2"/>
  <cols>
    <col min="1" max="6" width="9.140625" style="21" customWidth="1"/>
    <col min="7" max="7" width="19.140625" style="21" customWidth="1"/>
    <col min="8" max="8" width="16.28515625" style="21" bestFit="1" customWidth="1"/>
    <col min="9" max="9" width="16.28515625" style="21" customWidth="1"/>
    <col min="10" max="10" width="14.140625" style="21" bestFit="1" customWidth="1"/>
    <col min="11" max="11" width="14" style="21" bestFit="1" customWidth="1"/>
    <col min="12" max="13" width="9.140625" style="21" customWidth="1"/>
    <col min="14" max="16384" width="9.140625" style="21"/>
  </cols>
  <sheetData>
    <row r="1" spans="1:11" x14ac:dyDescent="0.2">
      <c r="I1" s="25" t="s">
        <v>30</v>
      </c>
    </row>
    <row r="2" spans="1:11" x14ac:dyDescent="0.2">
      <c r="A2" s="23"/>
      <c r="I2" s="25" t="s">
        <v>134</v>
      </c>
    </row>
    <row r="3" spans="1:11" x14ac:dyDescent="0.2">
      <c r="A3" s="16" t="s">
        <v>0</v>
      </c>
      <c r="B3" s="24"/>
      <c r="C3" s="24"/>
      <c r="D3" s="24"/>
      <c r="E3" s="24"/>
      <c r="F3" s="24"/>
      <c r="G3" s="24"/>
      <c r="H3" s="24"/>
      <c r="I3" s="24"/>
    </row>
    <row r="4" spans="1:11" x14ac:dyDescent="0.2">
      <c r="A4" s="16" t="s">
        <v>2642</v>
      </c>
      <c r="B4" s="24"/>
      <c r="C4" s="24"/>
      <c r="D4" s="24"/>
      <c r="E4" s="24"/>
      <c r="F4" s="24"/>
      <c r="G4" s="24"/>
      <c r="H4" s="24"/>
      <c r="I4" s="24"/>
    </row>
    <row r="5" spans="1:11" x14ac:dyDescent="0.2">
      <c r="A5" s="16" t="s">
        <v>3</v>
      </c>
      <c r="B5" s="24"/>
      <c r="C5" s="24"/>
      <c r="D5" s="24"/>
      <c r="E5" s="24"/>
      <c r="F5" s="24"/>
      <c r="G5" s="24"/>
      <c r="H5" s="24"/>
      <c r="I5" s="24"/>
    </row>
    <row r="6" spans="1:11" x14ac:dyDescent="0.2">
      <c r="A6" s="16"/>
      <c r="B6" s="24"/>
      <c r="C6" s="24"/>
      <c r="D6" s="24"/>
      <c r="E6" s="24"/>
      <c r="F6" s="24"/>
      <c r="G6" s="24"/>
    </row>
    <row r="7" spans="1:11" x14ac:dyDescent="0.2">
      <c r="A7" s="16"/>
      <c r="B7" s="24"/>
      <c r="C7" s="24"/>
      <c r="D7" s="24"/>
      <c r="E7" s="24"/>
      <c r="F7" s="24"/>
      <c r="G7" s="24"/>
    </row>
    <row r="8" spans="1:11" x14ac:dyDescent="0.2">
      <c r="A8" s="16"/>
      <c r="B8" s="24"/>
      <c r="C8" s="24"/>
      <c r="D8" s="24"/>
      <c r="E8" s="24"/>
      <c r="F8" s="24"/>
      <c r="G8" s="24"/>
      <c r="H8" s="36" t="s">
        <v>159</v>
      </c>
      <c r="I8" s="36" t="s">
        <v>159</v>
      </c>
    </row>
    <row r="9" spans="1:11" x14ac:dyDescent="0.2">
      <c r="H9" s="36" t="s">
        <v>2658</v>
      </c>
      <c r="I9" s="36" t="s">
        <v>2658</v>
      </c>
    </row>
    <row r="10" spans="1:11" x14ac:dyDescent="0.2">
      <c r="F10" s="36"/>
      <c r="G10" s="36"/>
      <c r="H10" s="36" t="s">
        <v>56</v>
      </c>
      <c r="I10" s="36" t="s">
        <v>56</v>
      </c>
    </row>
    <row r="11" spans="1:11" x14ac:dyDescent="0.2">
      <c r="F11" s="36"/>
      <c r="G11" s="36"/>
      <c r="H11" s="64">
        <v>20212</v>
      </c>
      <c r="I11" s="64">
        <v>20222</v>
      </c>
    </row>
    <row r="12" spans="1:11" x14ac:dyDescent="0.2">
      <c r="A12" s="130" t="s">
        <v>144</v>
      </c>
      <c r="B12" s="130"/>
      <c r="C12" s="130"/>
      <c r="D12" s="130"/>
      <c r="E12" s="130"/>
      <c r="F12" s="149"/>
      <c r="G12" s="149"/>
      <c r="H12" s="149">
        <v>164514720.0624122</v>
      </c>
      <c r="I12" s="149">
        <v>165756183.05247191</v>
      </c>
    </row>
    <row r="13" spans="1:11" x14ac:dyDescent="0.2">
      <c r="A13" s="130" t="s">
        <v>169</v>
      </c>
      <c r="B13" s="130"/>
      <c r="C13" s="130"/>
      <c r="D13" s="130"/>
      <c r="E13" s="130"/>
      <c r="F13" s="150"/>
      <c r="G13" s="150"/>
      <c r="H13" s="150">
        <f>'Exhibit 9 - p2'!F45</f>
        <v>0.20980454716956948</v>
      </c>
      <c r="I13" s="150">
        <f>'Exhibit 9 - p2'!F45</f>
        <v>0.20980454716956948</v>
      </c>
      <c r="J13" s="150"/>
      <c r="K13" s="150"/>
    </row>
    <row r="14" spans="1:11" x14ac:dyDescent="0.2">
      <c r="A14" s="130" t="s">
        <v>170</v>
      </c>
      <c r="B14" s="130"/>
      <c r="C14" s="130"/>
      <c r="D14" s="130"/>
      <c r="E14" s="130"/>
      <c r="F14" s="150"/>
      <c r="G14" s="150"/>
      <c r="H14" s="150">
        <f>'Exhibit 9 - p4'!H49</f>
        <v>3.1285200000000006E-2</v>
      </c>
      <c r="I14" s="150">
        <f>'Exhibit 9 - p4'!H49</f>
        <v>3.1285200000000006E-2</v>
      </c>
    </row>
    <row r="15" spans="1:11" x14ac:dyDescent="0.2">
      <c r="A15" s="130" t="s">
        <v>171</v>
      </c>
      <c r="B15" s="130"/>
      <c r="C15" s="130"/>
      <c r="D15" s="130"/>
      <c r="E15" s="130"/>
      <c r="F15" s="150"/>
      <c r="G15" s="150"/>
      <c r="H15" s="150">
        <f>H13+H14</f>
        <v>0.24108974716956949</v>
      </c>
      <c r="I15" s="150">
        <f>I13+I14</f>
        <v>0.24108974716956949</v>
      </c>
      <c r="J15" s="177"/>
      <c r="K15" s="177"/>
    </row>
    <row r="16" spans="1:11" x14ac:dyDescent="0.2">
      <c r="A16" s="130" t="s">
        <v>200</v>
      </c>
      <c r="B16" s="130"/>
      <c r="C16" s="130"/>
      <c r="D16" s="130"/>
      <c r="E16" s="130"/>
      <c r="F16" s="149"/>
      <c r="G16" s="149"/>
      <c r="H16" s="149">
        <f>H45</f>
        <v>145568853.54112989</v>
      </c>
      <c r="I16" s="149">
        <f>I45</f>
        <v>147166241.91436842</v>
      </c>
      <c r="J16" s="49"/>
      <c r="K16" s="49"/>
    </row>
    <row r="17" spans="1:11" x14ac:dyDescent="0.2">
      <c r="A17" s="130" t="s">
        <v>143</v>
      </c>
      <c r="B17" s="130"/>
      <c r="C17" s="130"/>
      <c r="D17" s="130"/>
      <c r="E17" s="130"/>
      <c r="F17" s="151"/>
      <c r="G17" s="151"/>
      <c r="H17" s="151">
        <f>H15*H16</f>
        <v>35095158.095995098</v>
      </c>
      <c r="I17" s="151">
        <f>I15*I16</f>
        <v>35480272.055030786</v>
      </c>
      <c r="J17" s="174"/>
      <c r="K17" s="174"/>
    </row>
    <row r="18" spans="1:11" x14ac:dyDescent="0.2">
      <c r="A18" s="130" t="s">
        <v>142</v>
      </c>
      <c r="B18" s="130"/>
      <c r="C18" s="130"/>
      <c r="D18" s="130"/>
      <c r="E18" s="130"/>
      <c r="F18" s="140"/>
      <c r="G18" s="140"/>
      <c r="H18" s="140">
        <f>H17/H12</f>
        <v>0.21332533698310396</v>
      </c>
      <c r="I18" s="140">
        <f>I17/I12</f>
        <v>0.21405097174443938</v>
      </c>
      <c r="J18" s="175"/>
      <c r="K18" s="175"/>
    </row>
    <row r="19" spans="1:11" x14ac:dyDescent="0.2">
      <c r="A19" s="130"/>
      <c r="B19" s="130"/>
      <c r="C19" s="130"/>
      <c r="D19" s="130"/>
      <c r="E19" s="130"/>
      <c r="F19" s="130"/>
      <c r="G19" s="130"/>
    </row>
    <row r="20" spans="1:11" x14ac:dyDescent="0.2">
      <c r="A20" s="130" t="s">
        <v>141</v>
      </c>
      <c r="B20" s="130"/>
      <c r="C20" s="130"/>
      <c r="D20" s="130"/>
      <c r="E20" s="130"/>
      <c r="F20" s="140"/>
      <c r="G20" s="140"/>
      <c r="H20" s="140">
        <f>H18+1</f>
        <v>1.2133253369831039</v>
      </c>
      <c r="I20" s="140">
        <f>I18+1</f>
        <v>1.2140509717444394</v>
      </c>
      <c r="J20" s="176"/>
      <c r="K20" s="176"/>
    </row>
    <row r="21" spans="1:11" x14ac:dyDescent="0.2">
      <c r="H21" s="152"/>
    </row>
    <row r="22" spans="1:11" x14ac:dyDescent="0.2">
      <c r="H22" s="153"/>
    </row>
    <row r="23" spans="1:11" x14ac:dyDescent="0.2">
      <c r="H23" s="153"/>
    </row>
    <row r="24" spans="1:11" x14ac:dyDescent="0.2">
      <c r="H24" s="46"/>
    </row>
    <row r="25" spans="1:11" x14ac:dyDescent="0.2">
      <c r="A25" s="21" t="s">
        <v>140</v>
      </c>
      <c r="H25" s="46"/>
    </row>
    <row r="26" spans="1:11" x14ac:dyDescent="0.2">
      <c r="A26" s="38" t="s">
        <v>139</v>
      </c>
      <c r="H26" s="49"/>
    </row>
    <row r="27" spans="1:11" x14ac:dyDescent="0.2">
      <c r="A27" s="21" t="s">
        <v>162</v>
      </c>
    </row>
    <row r="28" spans="1:11" x14ac:dyDescent="0.2">
      <c r="A28" s="38" t="s">
        <v>2659</v>
      </c>
    </row>
    <row r="29" spans="1:11" x14ac:dyDescent="0.2">
      <c r="A29" s="21" t="s">
        <v>138</v>
      </c>
    </row>
    <row r="30" spans="1:11" x14ac:dyDescent="0.2">
      <c r="A30" s="21" t="s">
        <v>198</v>
      </c>
    </row>
    <row r="31" spans="1:11" x14ac:dyDescent="0.2">
      <c r="A31" s="21" t="s">
        <v>137</v>
      </c>
    </row>
    <row r="32" spans="1:11" x14ac:dyDescent="0.2">
      <c r="A32" s="21" t="s">
        <v>136</v>
      </c>
    </row>
    <row r="33" spans="1:9" x14ac:dyDescent="0.2">
      <c r="A33" s="21" t="s">
        <v>135</v>
      </c>
    </row>
    <row r="34" spans="1:9" x14ac:dyDescent="0.2">
      <c r="H34" s="36"/>
      <c r="I34" s="36"/>
    </row>
    <row r="35" spans="1:9" x14ac:dyDescent="0.2">
      <c r="H35" s="36" t="s">
        <v>159</v>
      </c>
      <c r="I35" s="36" t="s">
        <v>159</v>
      </c>
    </row>
    <row r="36" spans="1:9" x14ac:dyDescent="0.2">
      <c r="H36" s="36" t="s">
        <v>146</v>
      </c>
      <c r="I36" s="36" t="s">
        <v>146</v>
      </c>
    </row>
    <row r="37" spans="1:9" x14ac:dyDescent="0.2">
      <c r="F37" s="36"/>
      <c r="G37" s="36"/>
      <c r="H37" s="36" t="s">
        <v>56</v>
      </c>
      <c r="I37" s="36" t="s">
        <v>56</v>
      </c>
    </row>
    <row r="38" spans="1:9" x14ac:dyDescent="0.2">
      <c r="F38" s="36"/>
      <c r="G38" s="36"/>
      <c r="H38" s="64">
        <v>20212</v>
      </c>
      <c r="I38" s="64">
        <v>20222</v>
      </c>
    </row>
    <row r="39" spans="1:9" x14ac:dyDescent="0.2">
      <c r="A39" s="21" t="s">
        <v>164</v>
      </c>
      <c r="F39" s="49"/>
      <c r="G39" s="49"/>
      <c r="H39" s="49">
        <v>112050657.95999999</v>
      </c>
      <c r="I39" s="49">
        <v>121662974.59</v>
      </c>
    </row>
    <row r="40" spans="1:9" x14ac:dyDescent="0.2">
      <c r="A40" s="21" t="s">
        <v>197</v>
      </c>
      <c r="F40" s="152"/>
      <c r="G40" s="152"/>
      <c r="H40" s="76">
        <v>7.3999999999999996E-2</v>
      </c>
      <c r="I40" s="76">
        <v>7.3999999999999996E-2</v>
      </c>
    </row>
    <row r="41" spans="1:9" x14ac:dyDescent="0.2">
      <c r="A41" s="21" t="s">
        <v>284</v>
      </c>
      <c r="F41" s="153"/>
      <c r="G41" s="153"/>
      <c r="H41" s="153">
        <v>44197</v>
      </c>
      <c r="I41" s="153">
        <v>44562</v>
      </c>
    </row>
    <row r="42" spans="1:9" x14ac:dyDescent="0.2">
      <c r="A42" s="21" t="s">
        <v>283</v>
      </c>
      <c r="F42" s="153"/>
      <c r="G42" s="153"/>
      <c r="H42" s="153">
        <v>45535</v>
      </c>
      <c r="I42" s="153">
        <v>45535</v>
      </c>
    </row>
    <row r="43" spans="1:9" x14ac:dyDescent="0.2">
      <c r="A43" s="21" t="s">
        <v>196</v>
      </c>
      <c r="F43" s="46"/>
      <c r="G43" s="46"/>
      <c r="H43" s="46">
        <v>3.6657534246575341</v>
      </c>
      <c r="I43" s="46">
        <v>2.6657534246575341</v>
      </c>
    </row>
    <row r="44" spans="1:9" x14ac:dyDescent="0.2">
      <c r="A44" s="21" t="s">
        <v>12</v>
      </c>
      <c r="F44" s="46"/>
      <c r="G44" s="46"/>
      <c r="H44" s="46">
        <v>1.299134303995745</v>
      </c>
      <c r="I44" s="46">
        <v>1.2096222569792785</v>
      </c>
    </row>
    <row r="45" spans="1:9" x14ac:dyDescent="0.2">
      <c r="A45" s="21" t="s">
        <v>201</v>
      </c>
      <c r="F45" s="49"/>
      <c r="G45" s="49"/>
      <c r="H45" s="49">
        <v>145568853.54112989</v>
      </c>
      <c r="I45" s="49">
        <v>147166241.91436842</v>
      </c>
    </row>
  </sheetData>
  <printOptions horizontalCentered="1"/>
  <pageMargins left="0" right="0" top="0.5" bottom="0.75" header="0.3" footer="0.3"/>
  <pageSetup orientation="portrait" r:id="rId1"/>
  <headerFooter>
    <oddFooter>&amp;C&amp;8©, Copyright, State Farm Mutual Automobile Insurance Company 2023
No reproduction of this copyrighted material allowed without express written consent from State Farm®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Exhibit 2</vt:lpstr>
      <vt:lpstr>Exhibit 3</vt:lpstr>
      <vt:lpstr>Exhibit 4</vt:lpstr>
      <vt:lpstr>Exhibit 6</vt:lpstr>
      <vt:lpstr>Exhibit 9 - p1</vt:lpstr>
      <vt:lpstr>Exhibit 9 - p2</vt:lpstr>
      <vt:lpstr>Exhibit 9 - p3</vt:lpstr>
      <vt:lpstr>Exhibit 9 - p4</vt:lpstr>
      <vt:lpstr>Exhibit 9 - p5</vt:lpstr>
      <vt:lpstr>Exhibit 9 - p6</vt:lpstr>
      <vt:lpstr>Exhibit 9 - p7</vt:lpstr>
      <vt:lpstr>Exhibit 10</vt:lpstr>
      <vt:lpstr>Exhibit 11</vt:lpstr>
      <vt:lpstr>Exhibit 12</vt:lpstr>
      <vt:lpstr>Exhibit 14</vt:lpstr>
      <vt:lpstr>Exhibit 14A</vt:lpstr>
      <vt:lpstr>Exhibit 15A</vt:lpstr>
      <vt:lpstr>Exhibit 15B</vt:lpstr>
      <vt:lpstr>Exhibit 15C</vt:lpstr>
      <vt:lpstr>Exhibit 15D</vt:lpstr>
      <vt:lpstr>Exhibit 19</vt:lpstr>
      <vt:lpstr>Exhibit 20 - p1</vt:lpstr>
      <vt:lpstr>Exhibit 20 - p2</vt:lpstr>
      <vt:lpstr>Reinsurance Exh</vt:lpstr>
      <vt:lpstr>'Exhibit 15A'!Print_Area</vt:lpstr>
      <vt:lpstr>'Exhibit 15A'!Print_Titles</vt:lpstr>
    </vt:vector>
  </TitlesOfParts>
  <Company>State Farm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czyf</dc:creator>
  <cp:lastModifiedBy>Emily Gaertner</cp:lastModifiedBy>
  <cp:lastPrinted>2023-10-24T17:50:56Z</cp:lastPrinted>
  <dcterms:created xsi:type="dcterms:W3CDTF">2007-12-11T00:21:28Z</dcterms:created>
  <dcterms:modified xsi:type="dcterms:W3CDTF">2023-10-24T17:51:46Z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2021-04-01T20:55:02Z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b8b4d9dd-36d7-4a93-824d-c4acdede1bd4</vt:lpwstr>
  </property>
  <property fmtid="{D5CDD505-2E9C-101B-9397-08002B2CF9AE}" pid="8" name="MSIP_Label_261ecbe3-7ba9-4124-b9d7-ffd820687beb_ContentBits">
    <vt:lpwstr>0</vt:lpwstr>
  </property>
</Properties>
</file>