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HO\Filing\Filing Documents\@@Prop Chg Amendment\Rating Algorithm &amp; Rating Sample\"/>
    </mc:Choice>
  </mc:AlternateContent>
  <xr:revisionPtr revIDLastSave="0" documentId="13_ncr:1_{7FB7D3BC-425A-4C31-BEEA-3D94FBC82278}" xr6:coauthVersionLast="47" xr6:coauthVersionMax="47" xr10:uidLastSave="{00000000-0000-0000-0000-000000000000}"/>
  <bookViews>
    <workbookView xWindow="-120" yWindow="-120" windowWidth="29040" windowHeight="15840" xr2:uid="{1A06C45C-BEDF-4D58-9DA4-9CCFD7A1ECDF}"/>
  </bookViews>
  <sheets>
    <sheet name="Non-Tenant Homeowners" sheetId="2" r:id="rId1"/>
    <sheet name="Renters" sheetId="3" r:id="rId2"/>
    <sheet name="Condominium Unitown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4" l="1"/>
  <c r="D24" i="4" l="1"/>
  <c r="D24" i="3"/>
  <c r="D32" i="3" s="1"/>
  <c r="D33" i="3" s="1"/>
  <c r="D34" i="3" s="1"/>
  <c r="D35" i="3" s="1"/>
  <c r="D36" i="3" s="1"/>
  <c r="D37" i="3" s="1"/>
  <c r="D38" i="3" s="1"/>
  <c r="D39" i="3" s="1"/>
  <c r="D32" i="4" l="1"/>
  <c r="D33" i="4" s="1"/>
  <c r="D34" i="4" s="1"/>
  <c r="D35" i="4" s="1"/>
  <c r="D36" i="4" s="1"/>
  <c r="D37" i="4" s="1"/>
  <c r="D38" i="4" s="1"/>
  <c r="D40" i="3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28" i="2"/>
  <c r="D37" i="2" s="1"/>
  <c r="D65" i="3" l="1"/>
  <c r="D66" i="3" s="1"/>
  <c r="A16" i="3" s="1"/>
  <c r="D39" i="4"/>
  <c r="D40" i="4" s="1"/>
  <c r="D41" i="4" s="1"/>
  <c r="D45" i="4" s="1"/>
  <c r="D38" i="2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C61" i="2" s="1"/>
  <c r="C49" i="4" l="1"/>
  <c r="D57" i="2"/>
  <c r="D58" i="2" s="1"/>
  <c r="D59" i="2" s="1"/>
  <c r="D60" i="2" s="1"/>
  <c r="D46" i="4" l="1"/>
  <c r="D47" i="4" s="1"/>
  <c r="D48" i="4" s="1"/>
  <c r="D49" i="4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A16" i="4" s="1"/>
  <c r="D61" i="2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A20" i="2" s="1"/>
</calcChain>
</file>

<file path=xl/sharedStrings.xml><?xml version="1.0" encoding="utf-8"?>
<sst xmlns="http://schemas.openxmlformats.org/spreadsheetml/2006/main" count="367" uniqueCount="176">
  <si>
    <t>Premium</t>
  </si>
  <si>
    <t>Step</t>
  </si>
  <si>
    <t>State Farm General Insurance Company</t>
  </si>
  <si>
    <t>California Non-Tenant Homeowners</t>
  </si>
  <si>
    <t>Operation</t>
  </si>
  <si>
    <t>/</t>
  </si>
  <si>
    <t>+</t>
  </si>
  <si>
    <t>Policy Characteristics</t>
  </si>
  <si>
    <t>Construction = Fire Resistive</t>
  </si>
  <si>
    <t>Number of Claims = 0</t>
  </si>
  <si>
    <t>Home/Auto Discount = Yes</t>
  </si>
  <si>
    <t>Deductible = 1%</t>
  </si>
  <si>
    <t>Medical Payments Limit = $5,000</t>
  </si>
  <si>
    <t>Personal Liability Limit = $300,000</t>
  </si>
  <si>
    <t>Identity Restoration Coverage = Yes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</si>
  <si>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</si>
  <si>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</si>
  <si>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</si>
  <si>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</si>
  <si>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</si>
  <si>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02. Insurance to Replacement Cost</t>
  </si>
  <si>
    <t>03. Increased Dwelling Coverage</t>
  </si>
  <si>
    <t>04. State Farm Fair Plan Companion Coverage</t>
  </si>
  <si>
    <t>05. Seasonal/Secondary Dwellings</t>
  </si>
  <si>
    <t>06. Claim Free Discount</t>
  </si>
  <si>
    <t>07. Claim Record Rating Plan</t>
  </si>
  <si>
    <t>08. Home/Auto Discount</t>
  </si>
  <si>
    <t>09. Utilities Rating Plan</t>
  </si>
  <si>
    <t>10. Home Alert Protection</t>
  </si>
  <si>
    <t>11. Automatic Sprinkler Discount</t>
  </si>
  <si>
    <t>12. Coverage B - Decreased Limits</t>
  </si>
  <si>
    <t>13. Loss Settlement - Personal Property</t>
  </si>
  <si>
    <t>14. Replacement Cost - Common Construction</t>
  </si>
  <si>
    <t>15. Special Limit for Water Damage</t>
  </si>
  <si>
    <t>16. Wildfire Mitigation Discount - Community Level</t>
  </si>
  <si>
    <t>17. Wildfire Mitigation Discount - Property Level</t>
  </si>
  <si>
    <t>18. Deductibles</t>
  </si>
  <si>
    <t>19. Additional Insured</t>
  </si>
  <si>
    <t>20. Adult Day Care Liability Coverage</t>
  </si>
  <si>
    <t>21. Adult Family Home Coverage</t>
  </si>
  <si>
    <t>22. Back-up of Sewer or Drain</t>
  </si>
  <si>
    <t>24. Business Property - Increased Limits</t>
  </si>
  <si>
    <t>25. Business Pursuits</t>
  </si>
  <si>
    <t>26. Child Care</t>
  </si>
  <si>
    <t>27. Coverage B - Increased Limits</t>
  </si>
  <si>
    <t>29. Energy Efficiency Upgrade Coverage</t>
  </si>
  <si>
    <t>30. Fire Department Service Charge</t>
  </si>
  <si>
    <t>31. Firearms</t>
  </si>
  <si>
    <t>32. Home Rental Coverage</t>
  </si>
  <si>
    <t>33. Incidental Business</t>
  </si>
  <si>
    <t>34. Jewelry and Furs</t>
  </si>
  <si>
    <t>35. Joint Ownership - Seasonal/Secondary Dwellings</t>
  </si>
  <si>
    <t>36. Loss Assessments</t>
  </si>
  <si>
    <t>37. Medical Payments - Optional Limits</t>
  </si>
  <si>
    <t>38. Nurses' Professional Liability Coverage</t>
  </si>
  <si>
    <t>39. Off Premises Structures</t>
  </si>
  <si>
    <t>40. Other Structures - Increased Limits</t>
  </si>
  <si>
    <t>41. Personal Injury Coverage</t>
  </si>
  <si>
    <t>42. Personal Liability - Optional Limits</t>
  </si>
  <si>
    <t>43. Rented Personal Property</t>
  </si>
  <si>
    <t>44. Silverware and Goldware</t>
  </si>
  <si>
    <t>45. Solid Fuel Appliances</t>
  </si>
  <si>
    <t>46. Vacancy Coverage</t>
  </si>
  <si>
    <t>47. Waterbed Liability Coverage</t>
  </si>
  <si>
    <t>48. Workers' Compensation</t>
  </si>
  <si>
    <t>Annual Premiums</t>
  </si>
  <si>
    <t>Coverage B - Personal Property = 50% of Coverage A</t>
  </si>
  <si>
    <t>Building Ordinance or Law = 25% of Coverage A</t>
  </si>
  <si>
    <t>Home Age = 50 Years</t>
  </si>
  <si>
    <t>Coverage A - Dwelling = $850,000</t>
  </si>
  <si>
    <t>Adjustment</t>
  </si>
  <si>
    <t>49. Cyber Event, Identity Restoration, and Fraud Loss Coverage</t>
  </si>
  <si>
    <t>Increased Dwelling Coverage = Yes</t>
  </si>
  <si>
    <t>Years Insured = 10</t>
  </si>
  <si>
    <t>Rating Sample</t>
  </si>
  <si>
    <t>Step 1</t>
  </si>
  <si>
    <t>A. Base Rate</t>
  </si>
  <si>
    <t>C. Construction Factor</t>
  </si>
  <si>
    <t>D. Risk Amount Factor</t>
  </si>
  <si>
    <t>E. Risk Amount</t>
  </si>
  <si>
    <t>F. Base Risk Amount</t>
  </si>
  <si>
    <t>California Renters</t>
  </si>
  <si>
    <t>California Condominium Unitowners</t>
  </si>
  <si>
    <t>C. Risk Amount Factor</t>
  </si>
  <si>
    <t>D. Risk Amount</t>
  </si>
  <si>
    <t>E. Base Risk Amount</t>
  </si>
  <si>
    <t>B. Zone Factor</t>
  </si>
  <si>
    <t>GRID ID = 0377812220</t>
  </si>
  <si>
    <t>02. State Farm Fair Plan Companion Coverage</t>
  </si>
  <si>
    <t>03. Renters Occupancy</t>
  </si>
  <si>
    <t>04. Claim Free Discount</t>
  </si>
  <si>
    <t>05. Claim Record Rating Plan</t>
  </si>
  <si>
    <t>06. Home/Auto Discount</t>
  </si>
  <si>
    <t>07. Home Alert Protection</t>
  </si>
  <si>
    <t>08. Automatic Sprinkler Discount</t>
  </si>
  <si>
    <t>09. Loss Settlement - Personal Property</t>
  </si>
  <si>
    <t>10. Deductibles</t>
  </si>
  <si>
    <t>11. Additional Insured</t>
  </si>
  <si>
    <t>12. Adult Day Care Liability Coverage</t>
  </si>
  <si>
    <t>13. Adult Family Home Coverage</t>
  </si>
  <si>
    <t>14. Back-up of Sewer or Drain</t>
  </si>
  <si>
    <t>15. Business Property - Increased Limits</t>
  </si>
  <si>
    <t>16. Business Pursuits</t>
  </si>
  <si>
    <t>17. Child Care</t>
  </si>
  <si>
    <t>18. Firearms</t>
  </si>
  <si>
    <t>19. Home Rental Coverage</t>
  </si>
  <si>
    <t>20. Incidental Business</t>
  </si>
  <si>
    <t>21. Jewelry and Furs</t>
  </si>
  <si>
    <t>22. Loss Assessments</t>
  </si>
  <si>
    <t>23. Medical Payments - Optional Limits</t>
  </si>
  <si>
    <t>24. Nurses' Professional Liability Coverage</t>
  </si>
  <si>
    <t>25. Off Premises Structures</t>
  </si>
  <si>
    <t>26. Personal Injury Coverage</t>
  </si>
  <si>
    <t>27. Personal Liability - Optional Limits</t>
  </si>
  <si>
    <t>28. Rented Personal Property</t>
  </si>
  <si>
    <t>29. Silverware and Goldware</t>
  </si>
  <si>
    <t>30. Vacancy Coverage</t>
  </si>
  <si>
    <t>31. Waterbed Liability Coverage</t>
  </si>
  <si>
    <t>32. Workers' Compensation</t>
  </si>
  <si>
    <t>33. Cyber Event, Identity Restoration, and Fraud Loss Coverage</t>
  </si>
  <si>
    <t>Home Alert Protection = Fire or Smoke Local Alarm</t>
  </si>
  <si>
    <t>Deductible = $500</t>
  </si>
  <si>
    <t>Coverage B - Personal Property = $20,000</t>
  </si>
  <si>
    <t>Years Insured = 0</t>
  </si>
  <si>
    <t>Automatic Sprinkler System = Complete</t>
  </si>
  <si>
    <t>Loss Settlement - Personal Property = Yes</t>
  </si>
  <si>
    <t>Zone = 41</t>
  </si>
  <si>
    <t>Personal Injury Limit = $100,000</t>
  </si>
  <si>
    <t>Rented Personal Property = Yes</t>
  </si>
  <si>
    <t>Number of Claims = 1</t>
  </si>
  <si>
    <t>Years Insured = 5</t>
  </si>
  <si>
    <t>Deductible = $1,000</t>
  </si>
  <si>
    <t>Seasonal/Secondary Dwelling = Yes</t>
  </si>
  <si>
    <t>Building Ordinance or Law = Yes</t>
  </si>
  <si>
    <t>03. Seasonal/Secondary Dwellings</t>
  </si>
  <si>
    <t>10. Wildfire Mitigation Discount - Community Level</t>
  </si>
  <si>
    <t>23. Building Ordinance or Law Coverage</t>
  </si>
  <si>
    <t>28. Dwellings Under Construction</t>
  </si>
  <si>
    <t>Coverage B - Personal Property = $300,000</t>
  </si>
  <si>
    <t>Coverage A - Dwelling = $150,000</t>
  </si>
  <si>
    <t>B. Location Rating Factor (LRF)^</t>
  </si>
  <si>
    <t>^ Utilizes a model</t>
  </si>
  <si>
    <t>B. Zip Code Factor^</t>
  </si>
  <si>
    <r>
      <t>Zip Code =</t>
    </r>
    <r>
      <rPr>
        <sz val="10"/>
        <rFont val="Arial"/>
        <family val="2"/>
      </rPr>
      <t xml:space="preserve"> 90067</t>
    </r>
  </si>
  <si>
    <r>
      <t xml:space="preserve">Note: </t>
    </r>
    <r>
      <rPr>
        <sz val="10"/>
        <color rgb="FF000000"/>
        <rFont val="Arial"/>
        <family val="2"/>
      </rPr>
      <t>Minimum Premium ($130)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</si>
  <si>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r>
      <t>Note:</t>
    </r>
    <r>
      <rPr>
        <sz val="10"/>
        <color rgb="FF000000"/>
        <rFont val="Arial"/>
        <family val="2"/>
      </rPr>
      <t xml:space="preserve"> Building Ordinance or Law Coverage is an optional coverage with premium calculated using a multiplicative adjustment applied to the basic premium. Minimum Premium ($130)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</si>
  <si>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r>
      <t>Note:</t>
    </r>
    <r>
      <rPr>
        <sz val="10"/>
        <color rgb="FF000000"/>
        <rFont val="Arial"/>
        <family val="2"/>
      </rPr>
      <t xml:space="preserve"> Building Ordinance or Law Coverage and Energy Efficiency Upgrade Coverage are optional coverages with premiums calculated using multiplicative adjustments applied to the basic premium. Minimum Premium ($175)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</si>
  <si>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t>11. Deductibles</t>
  </si>
  <si>
    <t>12. Additional Insured</t>
  </si>
  <si>
    <t>13. Adult Day Care Liability Coverage</t>
  </si>
  <si>
    <t>14. Adult Family Home Coverage</t>
  </si>
  <si>
    <t>15. Back-up of Sewer or Drain</t>
  </si>
  <si>
    <t>16. Building Ordinance or Law Coverage</t>
  </si>
  <si>
    <t>17. Business Property - Increased Limits</t>
  </si>
  <si>
    <t>18. Business Pursuits</t>
  </si>
  <si>
    <t>19. Child Care</t>
  </si>
  <si>
    <t>20. Condominiums Building Property Coverage - Increased Limits</t>
  </si>
  <si>
    <t>21. Dwellings Under Construction</t>
  </si>
  <si>
    <t>22. Fire Department Service Charge</t>
  </si>
  <si>
    <t>23. Firearms</t>
  </si>
  <si>
    <t>24. Home Rental Coverage</t>
  </si>
  <si>
    <t>25. Incidental Business</t>
  </si>
  <si>
    <t>26. Jewelry and Furs</t>
  </si>
  <si>
    <t>27. Joint Unitowners</t>
  </si>
  <si>
    <t>28. Loss Assessments</t>
  </si>
  <si>
    <t>29. Medical Payments - Optional Limits</t>
  </si>
  <si>
    <t>30. Nurses' Professional Liability Coverage</t>
  </si>
  <si>
    <t>31. Off Premises Structures</t>
  </si>
  <si>
    <t>32. Personal Injury Coverage</t>
  </si>
  <si>
    <t>33. Personal Liability - Optional Limits</t>
  </si>
  <si>
    <t>34. Rented Personal Property</t>
  </si>
  <si>
    <t>35. Silverware and Goldware</t>
  </si>
  <si>
    <t>36. Vacancy Coverage</t>
  </si>
  <si>
    <t>37. Waterbed Liability Coverage</t>
  </si>
  <si>
    <t>38. Workers' Compensation</t>
  </si>
  <si>
    <t>39. Cyber Event, Identity Restoration, and Fraud Loss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</si>
</sst>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/>
    </xf>
    <xf numFmtId="0" fontId="3" fillId="0" borderId="5" xfId="0" applyFont="1" applyBorder="1"/>
    <xf numFmtId="165" fontId="4" fillId="0" borderId="5" xfId="0" applyNumberFormat="1" applyFont="1" applyBorder="1" applyAlignment="1">
      <alignment vertical="top"/>
    </xf>
    <xf numFmtId="165" fontId="3" fillId="0" borderId="5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vertical="top"/>
    </xf>
    <xf numFmtId="165" fontId="3" fillId="0" borderId="2" xfId="0" applyNumberFormat="1" applyFont="1" applyBorder="1" applyAlignment="1">
      <alignment vertical="top"/>
    </xf>
    <xf numFmtId="0" fontId="2" fillId="0" borderId="4" xfId="0" applyFont="1" applyBorder="1"/>
    <xf numFmtId="165" fontId="2" fillId="0" borderId="4" xfId="0" applyNumberFormat="1" applyFont="1" applyBorder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164" fontId="4" fillId="0" borderId="1" xfId="0" applyNumberFormat="1" applyFont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7"/>
    </xf>
    <xf numFmtId="0" fontId="3" fillId="0" borderId="0" xfId="0" applyFont="1" applyAlignment="1">
      <alignment vertical="center" wrapText="1"/>
    </xf>
    <xf numFmtId="166" fontId="4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165" fontId="4" fillId="0" borderId="4" xfId="0" applyNumberFormat="1" applyFont="1" applyBorder="1" applyAlignment="1">
      <alignment vertical="top"/>
    </xf>
    <xf numFmtId="165" fontId="3" fillId="0" borderId="4" xfId="0" applyNumberFormat="1" applyFont="1" applyBorder="1" applyAlignment="1">
      <alignment vertical="top"/>
    </xf>
    <xf numFmtId="0" fontId="2" fillId="0" borderId="0" xfId="0" applyFont="1"/>
    <xf numFmtId="165" fontId="2" fillId="0" borderId="0" xfId="0" applyNumberFormat="1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/>
    </xf>
  </cellXfs>
  <cellStyles count="2">
    <cellStyle name="Normal" xfId="0" builtinId="0"/>
    <cellStyle name="Normal 23" xfId="1" xr:uid="{C71FAF96-E547-4A82-983A-421E3D1087F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E66D-48A5-4D1F-824E-D16781D0C271}">
  <dimension ref="A1:F93"/>
  <sheetViews>
    <sheetView tabSelected="1" zoomScaleNormal="100" workbookViewId="0">
      <selection activeCell="C29" sqref="C29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5" x14ac:dyDescent="0.2">
      <c r="A1" s="4" t="s">
        <v>2</v>
      </c>
      <c r="B1" s="4"/>
      <c r="C1" s="4"/>
      <c r="D1" s="4"/>
      <c r="E1" s="30"/>
    </row>
    <row r="2" spans="1:5" x14ac:dyDescent="0.2">
      <c r="A2" s="6" t="s">
        <v>3</v>
      </c>
      <c r="B2" s="5"/>
      <c r="C2" s="5"/>
      <c r="D2" s="5"/>
      <c r="E2" s="30"/>
    </row>
    <row r="3" spans="1:5" x14ac:dyDescent="0.2">
      <c r="A3" s="4" t="s">
        <v>74</v>
      </c>
      <c r="B3" s="4"/>
      <c r="C3" s="4"/>
      <c r="D3" s="4"/>
      <c r="E3" s="30"/>
    </row>
    <row r="4" spans="1:5" x14ac:dyDescent="0.2">
      <c r="E4" s="30"/>
    </row>
    <row r="5" spans="1:5" x14ac:dyDescent="0.2">
      <c r="A5" s="16" t="s">
        <v>7</v>
      </c>
      <c r="E5" s="30"/>
    </row>
    <row r="6" spans="1:5" x14ac:dyDescent="0.2">
      <c r="A6" s="3" t="s">
        <v>87</v>
      </c>
      <c r="E6" s="31"/>
    </row>
    <row r="7" spans="1:5" x14ac:dyDescent="0.2">
      <c r="A7" s="2" t="s">
        <v>8</v>
      </c>
      <c r="E7" s="30"/>
    </row>
    <row r="8" spans="1:5" x14ac:dyDescent="0.2">
      <c r="A8" s="2" t="s">
        <v>69</v>
      </c>
      <c r="E8" s="30"/>
    </row>
    <row r="9" spans="1:5" x14ac:dyDescent="0.2">
      <c r="A9" s="2" t="s">
        <v>72</v>
      </c>
      <c r="E9" s="30"/>
    </row>
    <row r="10" spans="1:5" x14ac:dyDescent="0.2">
      <c r="A10" s="2" t="s">
        <v>9</v>
      </c>
      <c r="E10" s="30"/>
    </row>
    <row r="11" spans="1:5" x14ac:dyDescent="0.2">
      <c r="A11" s="2" t="s">
        <v>73</v>
      </c>
      <c r="E11" s="30"/>
    </row>
    <row r="12" spans="1:5" x14ac:dyDescent="0.2">
      <c r="A12" s="2" t="s">
        <v>10</v>
      </c>
    </row>
    <row r="13" spans="1:5" x14ac:dyDescent="0.2">
      <c r="A13" s="2" t="s">
        <v>68</v>
      </c>
      <c r="E13" s="30"/>
    </row>
    <row r="14" spans="1:5" x14ac:dyDescent="0.2">
      <c r="A14" s="2" t="s">
        <v>66</v>
      </c>
    </row>
    <row r="15" spans="1:5" x14ac:dyDescent="0.2">
      <c r="A15" s="2" t="s">
        <v>11</v>
      </c>
    </row>
    <row r="16" spans="1:5" x14ac:dyDescent="0.2">
      <c r="A16" s="2" t="s">
        <v>67</v>
      </c>
    </row>
    <row r="17" spans="1:6" x14ac:dyDescent="0.2">
      <c r="A17" s="2" t="s">
        <v>12</v>
      </c>
      <c r="F17" s="32"/>
    </row>
    <row r="18" spans="1:6" x14ac:dyDescent="0.2">
      <c r="A18" s="2" t="s">
        <v>13</v>
      </c>
    </row>
    <row r="19" spans="1:6" x14ac:dyDescent="0.2">
      <c r="A19" s="2" t="s">
        <v>14</v>
      </c>
    </row>
    <row r="20" spans="1:6" x14ac:dyDescent="0.2">
      <c r="A20" s="28" t="str">
        <f>"Total Premium = "&amp;TEXT(D87,"$0,0")</f>
        <v>Total Premium = $1,980</v>
      </c>
    </row>
    <row r="22" spans="1:6" x14ac:dyDescent="0.2">
      <c r="A22" s="21" t="s">
        <v>65</v>
      </c>
      <c r="B22" s="22"/>
      <c r="C22" s="22"/>
      <c r="D22" s="22"/>
    </row>
    <row r="24" spans="1:6" x14ac:dyDescent="0.2">
      <c r="A24" s="21" t="s">
        <v>19</v>
      </c>
      <c r="B24" s="22"/>
      <c r="C24" s="22"/>
      <c r="D24" s="22"/>
    </row>
    <row r="26" spans="1:6" x14ac:dyDescent="0.2">
      <c r="A26" s="23" t="s">
        <v>15</v>
      </c>
      <c r="B26" s="24"/>
      <c r="C26" s="24"/>
      <c r="D26" s="25"/>
    </row>
    <row r="27" spans="1:6" x14ac:dyDescent="0.2">
      <c r="A27" s="27" t="s">
        <v>75</v>
      </c>
      <c r="B27" s="16" t="s">
        <v>4</v>
      </c>
      <c r="C27" s="16" t="s">
        <v>70</v>
      </c>
      <c r="D27" s="16" t="s">
        <v>0</v>
      </c>
    </row>
    <row r="28" spans="1:6" ht="12.75" customHeight="1" x14ac:dyDescent="0.2">
      <c r="A28" s="2" t="s">
        <v>76</v>
      </c>
      <c r="B28" s="2"/>
      <c r="C28" s="33">
        <v>889.63</v>
      </c>
      <c r="D28" s="41">
        <f>ROUND((C28*C29*C30*C31*C32)/C33,0)</f>
        <v>2910</v>
      </c>
    </row>
    <row r="29" spans="1:6" x14ac:dyDescent="0.2">
      <c r="A29" s="3" t="s">
        <v>140</v>
      </c>
      <c r="B29" s="3" t="s">
        <v>18</v>
      </c>
      <c r="C29" s="26">
        <v>1.006</v>
      </c>
      <c r="D29" s="41"/>
    </row>
    <row r="30" spans="1:6" x14ac:dyDescent="0.2">
      <c r="A30" s="2" t="s">
        <v>77</v>
      </c>
      <c r="B30" s="2" t="s">
        <v>18</v>
      </c>
      <c r="C30" s="26">
        <v>0.85</v>
      </c>
      <c r="D30" s="41"/>
    </row>
    <row r="31" spans="1:6" x14ac:dyDescent="0.2">
      <c r="A31" s="2" t="s">
        <v>78</v>
      </c>
      <c r="B31" s="2" t="s">
        <v>18</v>
      </c>
      <c r="C31" s="26">
        <v>0.45</v>
      </c>
      <c r="D31" s="41"/>
    </row>
    <row r="32" spans="1:6" x14ac:dyDescent="0.2">
      <c r="A32" s="2" t="s">
        <v>79</v>
      </c>
      <c r="B32" s="2" t="s">
        <v>18</v>
      </c>
      <c r="C32" s="11">
        <v>850000</v>
      </c>
      <c r="D32" s="41"/>
    </row>
    <row r="33" spans="1:4" x14ac:dyDescent="0.2">
      <c r="A33" s="2" t="s">
        <v>80</v>
      </c>
      <c r="B33" s="2" t="s">
        <v>5</v>
      </c>
      <c r="C33" s="11">
        <v>100000</v>
      </c>
      <c r="D33" s="41"/>
    </row>
    <row r="34" spans="1:4" x14ac:dyDescent="0.2">
      <c r="A34" s="13"/>
      <c r="B34" s="13"/>
      <c r="C34" s="14"/>
      <c r="D34" s="15"/>
    </row>
    <row r="35" spans="1:4" x14ac:dyDescent="0.2">
      <c r="A35" s="23" t="s">
        <v>16</v>
      </c>
      <c r="B35" s="24"/>
      <c r="C35" s="24"/>
      <c r="D35" s="25"/>
    </row>
    <row r="36" spans="1:4" x14ac:dyDescent="0.2">
      <c r="A36" s="27" t="s">
        <v>1</v>
      </c>
      <c r="B36" s="16" t="s">
        <v>4</v>
      </c>
      <c r="C36" s="16" t="s">
        <v>70</v>
      </c>
      <c r="D36" s="16" t="s">
        <v>0</v>
      </c>
    </row>
    <row r="37" spans="1:4" ht="12.75" customHeight="1" x14ac:dyDescent="0.2">
      <c r="A37" s="3" t="s">
        <v>20</v>
      </c>
      <c r="B37" s="3" t="s">
        <v>18</v>
      </c>
      <c r="C37" s="10">
        <v>1</v>
      </c>
      <c r="D37" s="9">
        <f>D28+ROUND(D28*(C37-1),0)</f>
        <v>2910</v>
      </c>
    </row>
    <row r="38" spans="1:4" x14ac:dyDescent="0.2">
      <c r="A38" s="3" t="s">
        <v>21</v>
      </c>
      <c r="B38" s="3" t="s">
        <v>18</v>
      </c>
      <c r="C38" s="10">
        <v>1.02</v>
      </c>
      <c r="D38" s="9">
        <f>D37+ROUND(D37*(C38-1),0)</f>
        <v>2968</v>
      </c>
    </row>
    <row r="39" spans="1:4" x14ac:dyDescent="0.2">
      <c r="A39" s="3" t="s">
        <v>22</v>
      </c>
      <c r="B39" s="3" t="s">
        <v>18</v>
      </c>
      <c r="C39" s="10">
        <v>1</v>
      </c>
      <c r="D39" s="9">
        <f t="shared" ref="D39:D52" si="0">D38+ROUND(D38*(C39-1),0)</f>
        <v>2968</v>
      </c>
    </row>
    <row r="40" spans="1:4" x14ac:dyDescent="0.2">
      <c r="A40" s="3" t="s">
        <v>23</v>
      </c>
      <c r="B40" s="3" t="s">
        <v>18</v>
      </c>
      <c r="C40" s="10">
        <v>1</v>
      </c>
      <c r="D40" s="9">
        <f t="shared" si="0"/>
        <v>2968</v>
      </c>
    </row>
    <row r="41" spans="1:4" x14ac:dyDescent="0.2">
      <c r="A41" s="3" t="s">
        <v>24</v>
      </c>
      <c r="B41" s="3" t="s">
        <v>18</v>
      </c>
      <c r="C41" s="10">
        <v>0.76</v>
      </c>
      <c r="D41" s="9">
        <f t="shared" si="0"/>
        <v>2256</v>
      </c>
    </row>
    <row r="42" spans="1:4" x14ac:dyDescent="0.2">
      <c r="A42" s="3" t="s">
        <v>25</v>
      </c>
      <c r="B42" s="3" t="s">
        <v>18</v>
      </c>
      <c r="C42" s="10">
        <v>1</v>
      </c>
      <c r="D42" s="9">
        <f t="shared" si="0"/>
        <v>2256</v>
      </c>
    </row>
    <row r="43" spans="1:4" x14ac:dyDescent="0.2">
      <c r="A43" s="3" t="s">
        <v>26</v>
      </c>
      <c r="B43" s="3" t="s">
        <v>18</v>
      </c>
      <c r="C43" s="10">
        <v>0.78</v>
      </c>
      <c r="D43" s="9">
        <f t="shared" si="0"/>
        <v>1760</v>
      </c>
    </row>
    <row r="44" spans="1:4" x14ac:dyDescent="0.2">
      <c r="A44" s="3" t="s">
        <v>27</v>
      </c>
      <c r="B44" s="3" t="s">
        <v>18</v>
      </c>
      <c r="C44" s="10">
        <v>1.06</v>
      </c>
      <c r="D44" s="9">
        <f t="shared" si="0"/>
        <v>1866</v>
      </c>
    </row>
    <row r="45" spans="1:4" x14ac:dyDescent="0.2">
      <c r="A45" s="3" t="s">
        <v>28</v>
      </c>
      <c r="B45" s="3" t="s">
        <v>18</v>
      </c>
      <c r="C45" s="10">
        <v>1</v>
      </c>
      <c r="D45" s="9">
        <f t="shared" si="0"/>
        <v>1866</v>
      </c>
    </row>
    <row r="46" spans="1:4" x14ac:dyDescent="0.2">
      <c r="A46" s="3" t="s">
        <v>29</v>
      </c>
      <c r="B46" s="3" t="s">
        <v>18</v>
      </c>
      <c r="C46" s="10">
        <v>1</v>
      </c>
      <c r="D46" s="9">
        <f t="shared" si="0"/>
        <v>1866</v>
      </c>
    </row>
    <row r="47" spans="1:4" x14ac:dyDescent="0.2">
      <c r="A47" s="12" t="s">
        <v>30</v>
      </c>
      <c r="B47" s="3" t="s">
        <v>18</v>
      </c>
      <c r="C47" s="10">
        <v>0.99</v>
      </c>
      <c r="D47" s="9">
        <f t="shared" si="0"/>
        <v>1847</v>
      </c>
    </row>
    <row r="48" spans="1:4" x14ac:dyDescent="0.2">
      <c r="A48" s="3" t="s">
        <v>31</v>
      </c>
      <c r="B48" s="3" t="s">
        <v>18</v>
      </c>
      <c r="C48" s="10">
        <v>1</v>
      </c>
      <c r="D48" s="9">
        <f t="shared" si="0"/>
        <v>1847</v>
      </c>
    </row>
    <row r="49" spans="1:4" ht="12.75" customHeight="1" x14ac:dyDescent="0.2">
      <c r="A49" s="3" t="s">
        <v>32</v>
      </c>
      <c r="B49" s="3" t="s">
        <v>18</v>
      </c>
      <c r="C49" s="10">
        <v>1</v>
      </c>
      <c r="D49" s="9">
        <f t="shared" si="0"/>
        <v>1847</v>
      </c>
    </row>
    <row r="50" spans="1:4" ht="12.75" customHeight="1" x14ac:dyDescent="0.2">
      <c r="A50" s="3" t="s">
        <v>33</v>
      </c>
      <c r="B50" s="3" t="s">
        <v>18</v>
      </c>
      <c r="C50" s="10">
        <v>1</v>
      </c>
      <c r="D50" s="9">
        <f t="shared" si="0"/>
        <v>1847</v>
      </c>
    </row>
    <row r="51" spans="1:4" x14ac:dyDescent="0.2">
      <c r="A51" s="3" t="s">
        <v>34</v>
      </c>
      <c r="B51" s="3" t="s">
        <v>18</v>
      </c>
      <c r="C51" s="10">
        <v>1</v>
      </c>
      <c r="D51" s="9">
        <f t="shared" si="0"/>
        <v>1847</v>
      </c>
    </row>
    <row r="52" spans="1:4" x14ac:dyDescent="0.2">
      <c r="A52" s="3" t="s">
        <v>35</v>
      </c>
      <c r="B52" s="3" t="s">
        <v>18</v>
      </c>
      <c r="C52" s="10">
        <v>1</v>
      </c>
      <c r="D52" s="9">
        <f t="shared" si="0"/>
        <v>1847</v>
      </c>
    </row>
    <row r="53" spans="1:4" x14ac:dyDescent="0.2">
      <c r="A53" s="3" t="s">
        <v>36</v>
      </c>
      <c r="B53" s="3" t="s">
        <v>18</v>
      </c>
      <c r="C53" s="10">
        <v>1</v>
      </c>
      <c r="D53" s="9">
        <f>D52+ROUND(D52*(C53-1),0)</f>
        <v>1847</v>
      </c>
    </row>
    <row r="54" spans="1:4" x14ac:dyDescent="0.2">
      <c r="A54" s="13"/>
      <c r="B54" s="13"/>
      <c r="C54" s="14"/>
      <c r="D54" s="15"/>
    </row>
    <row r="55" spans="1:4" x14ac:dyDescent="0.2">
      <c r="A55" s="23" t="s">
        <v>17</v>
      </c>
      <c r="B55" s="24"/>
      <c r="C55" s="24"/>
      <c r="D55" s="25"/>
    </row>
    <row r="56" spans="1:4" x14ac:dyDescent="0.2">
      <c r="A56" s="27" t="s">
        <v>1</v>
      </c>
      <c r="B56" s="16" t="s">
        <v>4</v>
      </c>
      <c r="C56" s="29" t="s">
        <v>70</v>
      </c>
      <c r="D56" s="16" t="s">
        <v>0</v>
      </c>
    </row>
    <row r="57" spans="1:4" ht="12.75" customHeight="1" x14ac:dyDescent="0.2">
      <c r="A57" s="3" t="s">
        <v>37</v>
      </c>
      <c r="B57" s="3" t="s">
        <v>6</v>
      </c>
      <c r="C57" s="11">
        <v>0</v>
      </c>
      <c r="D57" s="9">
        <f>ROUND(D53+C57,0)</f>
        <v>1847</v>
      </c>
    </row>
    <row r="58" spans="1:4" x14ac:dyDescent="0.2">
      <c r="A58" s="3" t="s">
        <v>38</v>
      </c>
      <c r="B58" s="3" t="s">
        <v>6</v>
      </c>
      <c r="C58" s="11">
        <v>0</v>
      </c>
      <c r="D58" s="9">
        <f>ROUND(D57+C58,0)</f>
        <v>1847</v>
      </c>
    </row>
    <row r="59" spans="1:4" x14ac:dyDescent="0.2">
      <c r="A59" s="3" t="s">
        <v>39</v>
      </c>
      <c r="B59" s="3" t="s">
        <v>6</v>
      </c>
      <c r="C59" s="11">
        <v>0</v>
      </c>
      <c r="D59" s="9">
        <f t="shared" ref="D59:D85" si="1">ROUND(D58+C59,0)</f>
        <v>1847</v>
      </c>
    </row>
    <row r="60" spans="1:4" ht="12.75" customHeight="1" x14ac:dyDescent="0.2">
      <c r="A60" s="3" t="s">
        <v>40</v>
      </c>
      <c r="B60" s="3" t="s">
        <v>6</v>
      </c>
      <c r="C60" s="11">
        <v>0</v>
      </c>
      <c r="D60" s="9">
        <f t="shared" si="1"/>
        <v>1847</v>
      </c>
    </row>
    <row r="61" spans="1:4" ht="12.75" customHeight="1" x14ac:dyDescent="0.2">
      <c r="A61" s="3" t="s">
        <v>136</v>
      </c>
      <c r="B61" s="3" t="s">
        <v>6</v>
      </c>
      <c r="C61" s="11">
        <f>ROUND(MAX(D53*0.04,13),0)</f>
        <v>74</v>
      </c>
      <c r="D61" s="9">
        <f t="shared" si="1"/>
        <v>1921</v>
      </c>
    </row>
    <row r="62" spans="1:4" x14ac:dyDescent="0.2">
      <c r="A62" s="3" t="s">
        <v>41</v>
      </c>
      <c r="B62" s="3" t="s">
        <v>6</v>
      </c>
      <c r="C62" s="11">
        <v>0</v>
      </c>
      <c r="D62" s="9">
        <f t="shared" si="1"/>
        <v>1921</v>
      </c>
    </row>
    <row r="63" spans="1:4" x14ac:dyDescent="0.2">
      <c r="A63" s="3" t="s">
        <v>42</v>
      </c>
      <c r="B63" s="3" t="s">
        <v>6</v>
      </c>
      <c r="C63" s="11">
        <v>0</v>
      </c>
      <c r="D63" s="9">
        <f t="shared" si="1"/>
        <v>1921</v>
      </c>
    </row>
    <row r="64" spans="1:4" x14ac:dyDescent="0.2">
      <c r="A64" s="3" t="s">
        <v>43</v>
      </c>
      <c r="B64" s="3" t="s">
        <v>6</v>
      </c>
      <c r="C64" s="11">
        <v>0</v>
      </c>
      <c r="D64" s="9">
        <f t="shared" si="1"/>
        <v>1921</v>
      </c>
    </row>
    <row r="65" spans="1:4" x14ac:dyDescent="0.2">
      <c r="A65" s="3" t="s">
        <v>44</v>
      </c>
      <c r="B65" s="3" t="s">
        <v>6</v>
      </c>
      <c r="C65" s="11">
        <v>0</v>
      </c>
      <c r="D65" s="9">
        <f t="shared" si="1"/>
        <v>1921</v>
      </c>
    </row>
    <row r="66" spans="1:4" x14ac:dyDescent="0.2">
      <c r="A66" s="3" t="s">
        <v>137</v>
      </c>
      <c r="B66" s="3" t="s">
        <v>6</v>
      </c>
      <c r="C66" s="11">
        <v>0</v>
      </c>
      <c r="D66" s="9">
        <f t="shared" si="1"/>
        <v>1921</v>
      </c>
    </row>
    <row r="67" spans="1:4" x14ac:dyDescent="0.2">
      <c r="A67" s="3" t="s">
        <v>45</v>
      </c>
      <c r="B67" s="3" t="s">
        <v>6</v>
      </c>
      <c r="C67" s="11">
        <v>0</v>
      </c>
      <c r="D67" s="9">
        <f t="shared" si="1"/>
        <v>1921</v>
      </c>
    </row>
    <row r="68" spans="1:4" x14ac:dyDescent="0.2">
      <c r="A68" s="3" t="s">
        <v>46</v>
      </c>
      <c r="B68" s="3" t="s">
        <v>6</v>
      </c>
      <c r="C68" s="11">
        <v>0</v>
      </c>
      <c r="D68" s="9">
        <f t="shared" si="1"/>
        <v>1921</v>
      </c>
    </row>
    <row r="69" spans="1:4" x14ac:dyDescent="0.2">
      <c r="A69" s="3" t="s">
        <v>47</v>
      </c>
      <c r="B69" s="3" t="s">
        <v>6</v>
      </c>
      <c r="C69" s="11">
        <v>0</v>
      </c>
      <c r="D69" s="9">
        <f t="shared" si="1"/>
        <v>1921</v>
      </c>
    </row>
    <row r="70" spans="1:4" x14ac:dyDescent="0.2">
      <c r="A70" s="3" t="s">
        <v>48</v>
      </c>
      <c r="B70" s="3" t="s">
        <v>6</v>
      </c>
      <c r="C70" s="11">
        <v>0</v>
      </c>
      <c r="D70" s="9">
        <f t="shared" si="1"/>
        <v>1921</v>
      </c>
    </row>
    <row r="71" spans="1:4" x14ac:dyDescent="0.2">
      <c r="A71" s="3" t="s">
        <v>49</v>
      </c>
      <c r="B71" s="3" t="s">
        <v>6</v>
      </c>
      <c r="C71" s="11">
        <v>0</v>
      </c>
      <c r="D71" s="9">
        <f t="shared" si="1"/>
        <v>1921</v>
      </c>
    </row>
    <row r="72" spans="1:4" x14ac:dyDescent="0.2">
      <c r="A72" s="3" t="s">
        <v>50</v>
      </c>
      <c r="B72" s="3" t="s">
        <v>6</v>
      </c>
      <c r="C72" s="11">
        <v>0</v>
      </c>
      <c r="D72" s="9">
        <f t="shared" si="1"/>
        <v>1921</v>
      </c>
    </row>
    <row r="73" spans="1:4" x14ac:dyDescent="0.2">
      <c r="A73" s="3" t="s">
        <v>51</v>
      </c>
      <c r="B73" s="3" t="s">
        <v>6</v>
      </c>
      <c r="C73" s="11">
        <v>0</v>
      </c>
      <c r="D73" s="9">
        <f t="shared" si="1"/>
        <v>1921</v>
      </c>
    </row>
    <row r="74" spans="1:4" x14ac:dyDescent="0.2">
      <c r="A74" s="3" t="s">
        <v>52</v>
      </c>
      <c r="B74" s="3" t="s">
        <v>6</v>
      </c>
      <c r="C74" s="11">
        <v>0</v>
      </c>
      <c r="D74" s="9">
        <f t="shared" si="1"/>
        <v>1921</v>
      </c>
    </row>
    <row r="75" spans="1:4" x14ac:dyDescent="0.2">
      <c r="A75" s="3" t="s">
        <v>53</v>
      </c>
      <c r="B75" s="3" t="s">
        <v>6</v>
      </c>
      <c r="C75" s="11">
        <v>9</v>
      </c>
      <c r="D75" s="9">
        <f t="shared" si="1"/>
        <v>1930</v>
      </c>
    </row>
    <row r="76" spans="1:4" x14ac:dyDescent="0.2">
      <c r="A76" s="3" t="s">
        <v>54</v>
      </c>
      <c r="B76" s="3" t="s">
        <v>6</v>
      </c>
      <c r="C76" s="11">
        <v>0</v>
      </c>
      <c r="D76" s="9">
        <f t="shared" si="1"/>
        <v>1930</v>
      </c>
    </row>
    <row r="77" spans="1:4" x14ac:dyDescent="0.2">
      <c r="A77" s="3" t="s">
        <v>55</v>
      </c>
      <c r="B77" s="3" t="s">
        <v>6</v>
      </c>
      <c r="C77" s="11">
        <v>0</v>
      </c>
      <c r="D77" s="9">
        <f t="shared" si="1"/>
        <v>1930</v>
      </c>
    </row>
    <row r="78" spans="1:4" x14ac:dyDescent="0.2">
      <c r="A78" s="3" t="s">
        <v>56</v>
      </c>
      <c r="B78" s="3" t="s">
        <v>6</v>
      </c>
      <c r="C78" s="11">
        <v>0</v>
      </c>
      <c r="D78" s="9">
        <f t="shared" si="1"/>
        <v>1930</v>
      </c>
    </row>
    <row r="79" spans="1:4" x14ac:dyDescent="0.2">
      <c r="A79" s="3" t="s">
        <v>57</v>
      </c>
      <c r="B79" s="3" t="s">
        <v>6</v>
      </c>
      <c r="C79" s="11">
        <v>0</v>
      </c>
      <c r="D79" s="9">
        <f t="shared" si="1"/>
        <v>1930</v>
      </c>
    </row>
    <row r="80" spans="1:4" x14ac:dyDescent="0.2">
      <c r="A80" s="3" t="s">
        <v>58</v>
      </c>
      <c r="B80" s="3" t="s">
        <v>6</v>
      </c>
      <c r="C80" s="11">
        <v>25</v>
      </c>
      <c r="D80" s="9">
        <f t="shared" si="1"/>
        <v>1955</v>
      </c>
    </row>
    <row r="81" spans="1:4" x14ac:dyDescent="0.2">
      <c r="A81" s="3" t="s">
        <v>59</v>
      </c>
      <c r="B81" s="3" t="s">
        <v>6</v>
      </c>
      <c r="C81" s="11">
        <v>0</v>
      </c>
      <c r="D81" s="9">
        <f t="shared" si="1"/>
        <v>1955</v>
      </c>
    </row>
    <row r="82" spans="1:4" x14ac:dyDescent="0.2">
      <c r="A82" s="3" t="s">
        <v>60</v>
      </c>
      <c r="B82" s="3" t="s">
        <v>6</v>
      </c>
      <c r="C82" s="11">
        <v>0</v>
      </c>
      <c r="D82" s="9">
        <f t="shared" si="1"/>
        <v>1955</v>
      </c>
    </row>
    <row r="83" spans="1:4" x14ac:dyDescent="0.2">
      <c r="A83" s="3" t="s">
        <v>61</v>
      </c>
      <c r="B83" s="3" t="s">
        <v>6</v>
      </c>
      <c r="C83" s="11">
        <v>0</v>
      </c>
      <c r="D83" s="9">
        <f t="shared" si="1"/>
        <v>1955</v>
      </c>
    </row>
    <row r="84" spans="1:4" x14ac:dyDescent="0.2">
      <c r="A84" s="3" t="s">
        <v>62</v>
      </c>
      <c r="B84" s="3" t="s">
        <v>6</v>
      </c>
      <c r="C84" s="11">
        <v>0</v>
      </c>
      <c r="D84" s="9">
        <f t="shared" si="1"/>
        <v>1955</v>
      </c>
    </row>
    <row r="85" spans="1:4" x14ac:dyDescent="0.2">
      <c r="A85" s="3" t="s">
        <v>63</v>
      </c>
      <c r="B85" s="3" t="s">
        <v>6</v>
      </c>
      <c r="C85" s="11">
        <v>0</v>
      </c>
      <c r="D85" s="9">
        <f t="shared" si="1"/>
        <v>1955</v>
      </c>
    </row>
    <row r="86" spans="1:4" x14ac:dyDescent="0.2">
      <c r="A86" s="3" t="s">
        <v>64</v>
      </c>
      <c r="B86" s="3" t="s">
        <v>6</v>
      </c>
      <c r="C86" s="11">
        <v>0</v>
      </c>
      <c r="D86" s="9">
        <f>MAX(ROUND(D85+C86,0),175)</f>
        <v>1955</v>
      </c>
    </row>
    <row r="87" spans="1:4" x14ac:dyDescent="0.2">
      <c r="A87" s="7" t="s">
        <v>71</v>
      </c>
      <c r="B87" s="8" t="s">
        <v>6</v>
      </c>
      <c r="C87" s="17">
        <v>25</v>
      </c>
      <c r="D87" s="18">
        <f>ROUND(D86+C87,0)</f>
        <v>1980</v>
      </c>
    </row>
    <row r="88" spans="1:4" x14ac:dyDescent="0.2">
      <c r="A88" s="39" t="s">
        <v>141</v>
      </c>
      <c r="C88" s="19"/>
      <c r="D88" s="20"/>
    </row>
    <row r="89" spans="1:4" x14ac:dyDescent="0.2">
      <c r="A89" s="39"/>
      <c r="C89" s="37"/>
      <c r="D89" s="38"/>
    </row>
    <row r="90" spans="1:4" ht="12.75" customHeight="1" x14ac:dyDescent="0.2">
      <c r="A90" s="40" t="s">
        <v>146</v>
      </c>
      <c r="B90" s="40"/>
      <c r="C90" s="40"/>
      <c r="D90" s="40"/>
    </row>
    <row r="91" spans="1:4" x14ac:dyDescent="0.2">
      <c r="A91" s="40"/>
      <c r="B91" s="40"/>
      <c r="C91" s="40"/>
      <c r="D91" s="40"/>
    </row>
    <row r="92" spans="1:4" x14ac:dyDescent="0.2">
      <c r="A92" s="40"/>
      <c r="B92" s="40"/>
      <c r="C92" s="40"/>
      <c r="D92" s="40"/>
    </row>
    <row r="93" spans="1:4" x14ac:dyDescent="0.2">
      <c r="A93" s="40"/>
      <c r="B93" s="40"/>
      <c r="C93" s="40"/>
      <c r="D93" s="40"/>
    </row>
  </sheetData>
  <mergeCells count="2">
    <mergeCell ref="A90:D93"/>
    <mergeCell ref="D28:D33"/>
  </mergeCells>
  <printOptions horizontalCentered="1"/>
  <pageMargins left="0" right="0" top="0.75" bottom="0.5" header="0.3" footer="0.3"/>
  <pageSetup scale="60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E035-9A49-4D14-8797-FAA74BBB6E93}">
  <dimension ref="A1:E70"/>
  <sheetViews>
    <sheetView workbookViewId="0">
      <selection activeCell="C25" sqref="C25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5" x14ac:dyDescent="0.2">
      <c r="A1" s="4" t="s">
        <v>2</v>
      </c>
      <c r="B1" s="4"/>
      <c r="C1" s="4"/>
      <c r="D1" s="4"/>
      <c r="E1" s="30"/>
    </row>
    <row r="2" spans="1:5" x14ac:dyDescent="0.2">
      <c r="A2" s="6" t="s">
        <v>81</v>
      </c>
      <c r="B2" s="5"/>
      <c r="C2" s="5"/>
      <c r="D2" s="5"/>
      <c r="E2" s="30"/>
    </row>
    <row r="3" spans="1:5" x14ac:dyDescent="0.2">
      <c r="A3" s="4" t="s">
        <v>74</v>
      </c>
      <c r="B3" s="4"/>
      <c r="C3" s="4"/>
      <c r="D3" s="4"/>
      <c r="E3" s="30"/>
    </row>
    <row r="4" spans="1:5" x14ac:dyDescent="0.2">
      <c r="E4" s="30"/>
    </row>
    <row r="5" spans="1:5" x14ac:dyDescent="0.2">
      <c r="A5" s="16" t="s">
        <v>7</v>
      </c>
      <c r="E5" s="30"/>
    </row>
    <row r="6" spans="1:5" x14ac:dyDescent="0.2">
      <c r="A6" s="2" t="s">
        <v>126</v>
      </c>
      <c r="E6" s="31"/>
    </row>
    <row r="7" spans="1:5" x14ac:dyDescent="0.2">
      <c r="A7" s="2" t="s">
        <v>122</v>
      </c>
      <c r="E7" s="31"/>
    </row>
    <row r="8" spans="1:5" x14ac:dyDescent="0.2">
      <c r="A8" s="2" t="s">
        <v>9</v>
      </c>
      <c r="E8" s="30"/>
    </row>
    <row r="9" spans="1:5" x14ac:dyDescent="0.2">
      <c r="A9" s="2" t="s">
        <v>123</v>
      </c>
      <c r="E9" s="30"/>
    </row>
    <row r="10" spans="1:5" x14ac:dyDescent="0.2">
      <c r="A10" s="2" t="s">
        <v>120</v>
      </c>
    </row>
    <row r="11" spans="1:5" x14ac:dyDescent="0.2">
      <c r="A11" s="2" t="s">
        <v>124</v>
      </c>
    </row>
    <row r="12" spans="1:5" x14ac:dyDescent="0.2">
      <c r="A12" s="2" t="s">
        <v>125</v>
      </c>
    </row>
    <row r="13" spans="1:5" x14ac:dyDescent="0.2">
      <c r="A13" s="2" t="s">
        <v>121</v>
      </c>
    </row>
    <row r="14" spans="1:5" x14ac:dyDescent="0.2">
      <c r="A14" s="2" t="s">
        <v>127</v>
      </c>
    </row>
    <row r="15" spans="1:5" x14ac:dyDescent="0.2">
      <c r="A15" s="2" t="s">
        <v>128</v>
      </c>
    </row>
    <row r="16" spans="1:5" x14ac:dyDescent="0.2">
      <c r="A16" s="28" t="str">
        <f>"Total Premium = "&amp;TEXT(D66,"$0,0")</f>
        <v>Total Premium = $130</v>
      </c>
    </row>
    <row r="18" spans="1:4" x14ac:dyDescent="0.2">
      <c r="A18" s="21" t="s">
        <v>65</v>
      </c>
      <c r="B18" s="22"/>
      <c r="C18" s="22"/>
      <c r="D18" s="22"/>
    </row>
    <row r="20" spans="1:4" x14ac:dyDescent="0.2">
      <c r="A20" s="21" t="s">
        <v>19</v>
      </c>
      <c r="B20" s="22"/>
      <c r="C20" s="22"/>
      <c r="D20" s="22"/>
    </row>
    <row r="22" spans="1:4" x14ac:dyDescent="0.2">
      <c r="A22" s="23" t="s">
        <v>15</v>
      </c>
      <c r="B22" s="24"/>
      <c r="C22" s="24"/>
      <c r="D22" s="25"/>
    </row>
    <row r="23" spans="1:4" x14ac:dyDescent="0.2">
      <c r="A23" s="27" t="s">
        <v>75</v>
      </c>
      <c r="B23" s="16" t="s">
        <v>4</v>
      </c>
      <c r="C23" s="16" t="s">
        <v>70</v>
      </c>
      <c r="D23" s="16" t="s">
        <v>0</v>
      </c>
    </row>
    <row r="24" spans="1:4" ht="12.75" customHeight="1" x14ac:dyDescent="0.2">
      <c r="A24" s="2" t="s">
        <v>76</v>
      </c>
      <c r="B24" s="2"/>
      <c r="C24" s="33">
        <v>172.1</v>
      </c>
      <c r="D24" s="41">
        <f>ROUND((C24*C25*C26*C27)/C28,0)</f>
        <v>86</v>
      </c>
    </row>
    <row r="25" spans="1:4" x14ac:dyDescent="0.2">
      <c r="A25" s="3" t="s">
        <v>86</v>
      </c>
      <c r="B25" s="3" t="s">
        <v>18</v>
      </c>
      <c r="C25" s="26">
        <v>0.623</v>
      </c>
      <c r="D25" s="41"/>
    </row>
    <row r="26" spans="1:4" x14ac:dyDescent="0.2">
      <c r="A26" s="2" t="s">
        <v>83</v>
      </c>
      <c r="B26" s="2" t="s">
        <v>18</v>
      </c>
      <c r="C26" s="26">
        <v>1.2</v>
      </c>
      <c r="D26" s="41"/>
    </row>
    <row r="27" spans="1:4" x14ac:dyDescent="0.2">
      <c r="A27" s="2" t="s">
        <v>84</v>
      </c>
      <c r="B27" s="2" t="s">
        <v>18</v>
      </c>
      <c r="C27" s="11">
        <v>20000</v>
      </c>
      <c r="D27" s="41"/>
    </row>
    <row r="28" spans="1:4" x14ac:dyDescent="0.2">
      <c r="A28" s="2" t="s">
        <v>85</v>
      </c>
      <c r="B28" s="2" t="s">
        <v>5</v>
      </c>
      <c r="C28" s="11">
        <v>30000</v>
      </c>
      <c r="D28" s="41"/>
    </row>
    <row r="29" spans="1:4" x14ac:dyDescent="0.2">
      <c r="A29" s="13"/>
      <c r="B29" s="13"/>
      <c r="C29" s="14"/>
      <c r="D29" s="15"/>
    </row>
    <row r="30" spans="1:4" x14ac:dyDescent="0.2">
      <c r="A30" s="23" t="s">
        <v>16</v>
      </c>
      <c r="B30" s="24"/>
      <c r="C30" s="24"/>
      <c r="D30" s="25"/>
    </row>
    <row r="31" spans="1:4" x14ac:dyDescent="0.2">
      <c r="A31" s="27" t="s">
        <v>1</v>
      </c>
      <c r="B31" s="16" t="s">
        <v>4</v>
      </c>
      <c r="C31" s="16" t="s">
        <v>70</v>
      </c>
      <c r="D31" s="16" t="s">
        <v>0</v>
      </c>
    </row>
    <row r="32" spans="1:4" x14ac:dyDescent="0.2">
      <c r="A32" s="3" t="s">
        <v>88</v>
      </c>
      <c r="B32" s="3" t="s">
        <v>18</v>
      </c>
      <c r="C32" s="10">
        <v>1</v>
      </c>
      <c r="D32" s="9">
        <f>D24+ROUND(D24*(C32-1),0)</f>
        <v>86</v>
      </c>
    </row>
    <row r="33" spans="1:4" x14ac:dyDescent="0.2">
      <c r="A33" s="3" t="s">
        <v>89</v>
      </c>
      <c r="B33" s="3" t="s">
        <v>18</v>
      </c>
      <c r="C33" s="10">
        <v>1</v>
      </c>
      <c r="D33" s="9">
        <f>D32+ROUND(D32*(C33-1),0)</f>
        <v>86</v>
      </c>
    </row>
    <row r="34" spans="1:4" x14ac:dyDescent="0.2">
      <c r="A34" s="3" t="s">
        <v>90</v>
      </c>
      <c r="B34" s="3" t="s">
        <v>18</v>
      </c>
      <c r="C34" s="10">
        <v>0.92</v>
      </c>
      <c r="D34" s="9">
        <f t="shared" ref="D34:D40" si="0">D33+ROUND(D33*(C34-1),0)</f>
        <v>79</v>
      </c>
    </row>
    <row r="35" spans="1:4" x14ac:dyDescent="0.2">
      <c r="A35" s="3" t="s">
        <v>91</v>
      </c>
      <c r="B35" s="3" t="s">
        <v>18</v>
      </c>
      <c r="C35" s="10">
        <v>1</v>
      </c>
      <c r="D35" s="9">
        <f t="shared" si="0"/>
        <v>79</v>
      </c>
    </row>
    <row r="36" spans="1:4" x14ac:dyDescent="0.2">
      <c r="A36" s="3" t="s">
        <v>92</v>
      </c>
      <c r="B36" s="3" t="s">
        <v>18</v>
      </c>
      <c r="C36" s="10">
        <v>1</v>
      </c>
      <c r="D36" s="9">
        <f t="shared" si="0"/>
        <v>79</v>
      </c>
    </row>
    <row r="37" spans="1:4" x14ac:dyDescent="0.2">
      <c r="A37" s="3" t="s">
        <v>93</v>
      </c>
      <c r="B37" s="3" t="s">
        <v>18</v>
      </c>
      <c r="C37" s="10">
        <v>0.98</v>
      </c>
      <c r="D37" s="9">
        <f t="shared" si="0"/>
        <v>77</v>
      </c>
    </row>
    <row r="38" spans="1:4" x14ac:dyDescent="0.2">
      <c r="A38" s="3" t="s">
        <v>94</v>
      </c>
      <c r="B38" s="3" t="s">
        <v>18</v>
      </c>
      <c r="C38" s="10">
        <v>0.9</v>
      </c>
      <c r="D38" s="9">
        <f t="shared" si="0"/>
        <v>69</v>
      </c>
    </row>
    <row r="39" spans="1:4" x14ac:dyDescent="0.2">
      <c r="A39" s="3" t="s">
        <v>95</v>
      </c>
      <c r="B39" s="3" t="s">
        <v>18</v>
      </c>
      <c r="C39" s="10">
        <v>1.26</v>
      </c>
      <c r="D39" s="9">
        <f>D38+ROUND(MAX(D38*(C39-1),15),0)</f>
        <v>87</v>
      </c>
    </row>
    <row r="40" spans="1:4" x14ac:dyDescent="0.2">
      <c r="A40" s="3" t="s">
        <v>96</v>
      </c>
      <c r="B40" s="3" t="s">
        <v>18</v>
      </c>
      <c r="C40" s="10">
        <v>1</v>
      </c>
      <c r="D40" s="9">
        <f t="shared" si="0"/>
        <v>87</v>
      </c>
    </row>
    <row r="41" spans="1:4" x14ac:dyDescent="0.2">
      <c r="A41" s="13"/>
      <c r="B41" s="13"/>
      <c r="C41" s="14"/>
      <c r="D41" s="15"/>
    </row>
    <row r="42" spans="1:4" x14ac:dyDescent="0.2">
      <c r="A42" s="23" t="s">
        <v>17</v>
      </c>
      <c r="B42" s="24"/>
      <c r="C42" s="24"/>
      <c r="D42" s="25"/>
    </row>
    <row r="43" spans="1:4" x14ac:dyDescent="0.2">
      <c r="A43" s="27" t="s">
        <v>1</v>
      </c>
      <c r="B43" s="16" t="s">
        <v>4</v>
      </c>
      <c r="C43" s="29" t="s">
        <v>70</v>
      </c>
      <c r="D43" s="16" t="s">
        <v>0</v>
      </c>
    </row>
    <row r="44" spans="1:4" ht="12.75" customHeight="1" x14ac:dyDescent="0.2">
      <c r="A44" s="3" t="s">
        <v>97</v>
      </c>
      <c r="B44" s="3" t="s">
        <v>6</v>
      </c>
      <c r="C44" s="11">
        <v>0</v>
      </c>
      <c r="D44" s="9">
        <f>ROUND(D40+C44,0)</f>
        <v>87</v>
      </c>
    </row>
    <row r="45" spans="1:4" x14ac:dyDescent="0.2">
      <c r="A45" s="3" t="s">
        <v>98</v>
      </c>
      <c r="B45" s="3" t="s">
        <v>6</v>
      </c>
      <c r="C45" s="11">
        <v>0</v>
      </c>
      <c r="D45" s="9">
        <f>ROUND(D44+C45,0)</f>
        <v>87</v>
      </c>
    </row>
    <row r="46" spans="1:4" x14ac:dyDescent="0.2">
      <c r="A46" s="3" t="s">
        <v>99</v>
      </c>
      <c r="B46" s="3" t="s">
        <v>6</v>
      </c>
      <c r="C46" s="11">
        <v>0</v>
      </c>
      <c r="D46" s="9">
        <f t="shared" ref="D46:D66" si="1">ROUND(D45+C46,0)</f>
        <v>87</v>
      </c>
    </row>
    <row r="47" spans="1:4" ht="12.75" customHeight="1" x14ac:dyDescent="0.2">
      <c r="A47" s="3" t="s">
        <v>100</v>
      </c>
      <c r="B47" s="3" t="s">
        <v>6</v>
      </c>
      <c r="C47" s="11">
        <v>0</v>
      </c>
      <c r="D47" s="9">
        <f t="shared" si="1"/>
        <v>87</v>
      </c>
    </row>
    <row r="48" spans="1:4" x14ac:dyDescent="0.2">
      <c r="A48" s="3" t="s">
        <v>101</v>
      </c>
      <c r="B48" s="3" t="s">
        <v>6</v>
      </c>
      <c r="C48" s="11">
        <v>0</v>
      </c>
      <c r="D48" s="9">
        <f t="shared" si="1"/>
        <v>87</v>
      </c>
    </row>
    <row r="49" spans="1:4" x14ac:dyDescent="0.2">
      <c r="A49" s="3" t="s">
        <v>102</v>
      </c>
      <c r="B49" s="3" t="s">
        <v>6</v>
      </c>
      <c r="C49" s="11">
        <v>0</v>
      </c>
      <c r="D49" s="9">
        <f t="shared" si="1"/>
        <v>87</v>
      </c>
    </row>
    <row r="50" spans="1:4" x14ac:dyDescent="0.2">
      <c r="A50" s="3" t="s">
        <v>103</v>
      </c>
      <c r="B50" s="3" t="s">
        <v>6</v>
      </c>
      <c r="C50" s="11">
        <v>0</v>
      </c>
      <c r="D50" s="9">
        <f t="shared" si="1"/>
        <v>87</v>
      </c>
    </row>
    <row r="51" spans="1:4" x14ac:dyDescent="0.2">
      <c r="A51" s="3" t="s">
        <v>104</v>
      </c>
      <c r="B51" s="3" t="s">
        <v>6</v>
      </c>
      <c r="C51" s="11">
        <v>0</v>
      </c>
      <c r="D51" s="9">
        <f t="shared" si="1"/>
        <v>87</v>
      </c>
    </row>
    <row r="52" spans="1:4" x14ac:dyDescent="0.2">
      <c r="A52" s="3" t="s">
        <v>105</v>
      </c>
      <c r="B52" s="3" t="s">
        <v>6</v>
      </c>
      <c r="C52" s="11">
        <v>0</v>
      </c>
      <c r="D52" s="9">
        <f t="shared" si="1"/>
        <v>87</v>
      </c>
    </row>
    <row r="53" spans="1:4" x14ac:dyDescent="0.2">
      <c r="A53" s="3" t="s">
        <v>106</v>
      </c>
      <c r="B53" s="3" t="s">
        <v>6</v>
      </c>
      <c r="C53" s="11">
        <v>0</v>
      </c>
      <c r="D53" s="9">
        <f t="shared" si="1"/>
        <v>87</v>
      </c>
    </row>
    <row r="54" spans="1:4" x14ac:dyDescent="0.2">
      <c r="A54" s="3" t="s">
        <v>107</v>
      </c>
      <c r="B54" s="3" t="s">
        <v>6</v>
      </c>
      <c r="C54" s="11">
        <v>0</v>
      </c>
      <c r="D54" s="9">
        <f t="shared" si="1"/>
        <v>87</v>
      </c>
    </row>
    <row r="55" spans="1:4" x14ac:dyDescent="0.2">
      <c r="A55" s="3" t="s">
        <v>108</v>
      </c>
      <c r="B55" s="3" t="s">
        <v>6</v>
      </c>
      <c r="C55" s="11">
        <v>0</v>
      </c>
      <c r="D55" s="9">
        <f t="shared" si="1"/>
        <v>87</v>
      </c>
    </row>
    <row r="56" spans="1:4" x14ac:dyDescent="0.2">
      <c r="A56" s="3" t="s">
        <v>109</v>
      </c>
      <c r="B56" s="3" t="s">
        <v>6</v>
      </c>
      <c r="C56" s="11">
        <v>0</v>
      </c>
      <c r="D56" s="9">
        <f t="shared" si="1"/>
        <v>87</v>
      </c>
    </row>
    <row r="57" spans="1:4" x14ac:dyDescent="0.2">
      <c r="A57" s="3" t="s">
        <v>110</v>
      </c>
      <c r="B57" s="3" t="s">
        <v>6</v>
      </c>
      <c r="C57" s="11">
        <v>0</v>
      </c>
      <c r="D57" s="9">
        <f t="shared" si="1"/>
        <v>87</v>
      </c>
    </row>
    <row r="58" spans="1:4" x14ac:dyDescent="0.2">
      <c r="A58" s="3" t="s">
        <v>111</v>
      </c>
      <c r="B58" s="3" t="s">
        <v>6</v>
      </c>
      <c r="C58" s="11">
        <v>0</v>
      </c>
      <c r="D58" s="9">
        <f t="shared" si="1"/>
        <v>87</v>
      </c>
    </row>
    <row r="59" spans="1:4" x14ac:dyDescent="0.2">
      <c r="A59" s="3" t="s">
        <v>112</v>
      </c>
      <c r="B59" s="3" t="s">
        <v>6</v>
      </c>
      <c r="C59" s="11">
        <v>10</v>
      </c>
      <c r="D59" s="9">
        <f t="shared" si="1"/>
        <v>97</v>
      </c>
    </row>
    <row r="60" spans="1:4" x14ac:dyDescent="0.2">
      <c r="A60" s="3" t="s">
        <v>113</v>
      </c>
      <c r="B60" s="3" t="s">
        <v>6</v>
      </c>
      <c r="C60" s="11">
        <v>0</v>
      </c>
      <c r="D60" s="9">
        <f t="shared" si="1"/>
        <v>97</v>
      </c>
    </row>
    <row r="61" spans="1:4" x14ac:dyDescent="0.2">
      <c r="A61" s="3" t="s">
        <v>114</v>
      </c>
      <c r="B61" s="3" t="s">
        <v>6</v>
      </c>
      <c r="C61" s="11">
        <v>9</v>
      </c>
      <c r="D61" s="9">
        <f t="shared" si="1"/>
        <v>106</v>
      </c>
    </row>
    <row r="62" spans="1:4" x14ac:dyDescent="0.2">
      <c r="A62" s="3" t="s">
        <v>115</v>
      </c>
      <c r="B62" s="3" t="s">
        <v>6</v>
      </c>
      <c r="C62" s="11">
        <v>0</v>
      </c>
      <c r="D62" s="9">
        <f t="shared" si="1"/>
        <v>106</v>
      </c>
    </row>
    <row r="63" spans="1:4" x14ac:dyDescent="0.2">
      <c r="A63" s="3" t="s">
        <v>116</v>
      </c>
      <c r="B63" s="3" t="s">
        <v>6</v>
      </c>
      <c r="C63" s="11">
        <v>0</v>
      </c>
      <c r="D63" s="9">
        <f t="shared" si="1"/>
        <v>106</v>
      </c>
    </row>
    <row r="64" spans="1:4" x14ac:dyDescent="0.2">
      <c r="A64" s="3" t="s">
        <v>117</v>
      </c>
      <c r="B64" s="3" t="s">
        <v>6</v>
      </c>
      <c r="C64" s="11">
        <v>0</v>
      </c>
      <c r="D64" s="9">
        <f t="shared" si="1"/>
        <v>106</v>
      </c>
    </row>
    <row r="65" spans="1:4" x14ac:dyDescent="0.2">
      <c r="A65" s="3" t="s">
        <v>118</v>
      </c>
      <c r="B65" s="3" t="s">
        <v>6</v>
      </c>
      <c r="C65" s="11">
        <v>0</v>
      </c>
      <c r="D65" s="9">
        <f>MAX(ROUND(D64+C65,0),130)</f>
        <v>130</v>
      </c>
    </row>
    <row r="66" spans="1:4" x14ac:dyDescent="0.2">
      <c r="A66" s="7" t="s">
        <v>119</v>
      </c>
      <c r="B66" s="8" t="s">
        <v>6</v>
      </c>
      <c r="C66" s="17">
        <v>0</v>
      </c>
      <c r="D66" s="9">
        <f t="shared" si="1"/>
        <v>130</v>
      </c>
    </row>
    <row r="67" spans="1:4" x14ac:dyDescent="0.2">
      <c r="C67" s="19"/>
      <c r="D67" s="20"/>
    </row>
    <row r="68" spans="1:4" ht="12.75" customHeight="1" x14ac:dyDescent="0.2">
      <c r="A68" s="40" t="s">
        <v>144</v>
      </c>
      <c r="B68" s="40"/>
      <c r="C68" s="40"/>
      <c r="D68" s="40"/>
    </row>
    <row r="69" spans="1:4" ht="12.75" customHeight="1" x14ac:dyDescent="0.2">
      <c r="A69" s="40"/>
      <c r="B69" s="40"/>
      <c r="C69" s="40"/>
      <c r="D69" s="40"/>
    </row>
    <row r="70" spans="1:4" x14ac:dyDescent="0.2">
      <c r="A70" s="40"/>
      <c r="B70" s="40"/>
      <c r="C70" s="40"/>
      <c r="D70" s="40"/>
    </row>
  </sheetData>
  <mergeCells count="2">
    <mergeCell ref="D24:D28"/>
    <mergeCell ref="A68:D70"/>
  </mergeCells>
  <printOptions horizontalCentered="1"/>
  <pageMargins left="0" right="0" top="0.75" bottom="0.5" header="0.3" footer="0.3"/>
  <pageSetup scale="60" orientation="portrait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DC5C-E3F4-425C-9CDA-82A1546D8240}">
  <dimension ref="A1:E78"/>
  <sheetViews>
    <sheetView workbookViewId="0">
      <selection activeCell="C53" sqref="C53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5" x14ac:dyDescent="0.2">
      <c r="A1" s="4" t="s">
        <v>2</v>
      </c>
      <c r="B1" s="4"/>
      <c r="C1" s="4"/>
      <c r="D1" s="4"/>
      <c r="E1" s="30"/>
    </row>
    <row r="2" spans="1:5" x14ac:dyDescent="0.2">
      <c r="A2" s="6" t="s">
        <v>82</v>
      </c>
      <c r="B2" s="5"/>
      <c r="C2" s="5"/>
      <c r="D2" s="5"/>
      <c r="E2" s="30"/>
    </row>
    <row r="3" spans="1:5" x14ac:dyDescent="0.2">
      <c r="A3" s="4" t="s">
        <v>74</v>
      </c>
      <c r="B3" s="4"/>
      <c r="C3" s="4"/>
      <c r="D3" s="4"/>
      <c r="E3" s="30"/>
    </row>
    <row r="4" spans="1:5" x14ac:dyDescent="0.2">
      <c r="E4" s="30"/>
    </row>
    <row r="5" spans="1:5" x14ac:dyDescent="0.2">
      <c r="A5" s="16" t="s">
        <v>7</v>
      </c>
      <c r="E5" s="30"/>
    </row>
    <row r="6" spans="1:5" x14ac:dyDescent="0.2">
      <c r="A6" s="2" t="s">
        <v>143</v>
      </c>
      <c r="E6" s="31"/>
    </row>
    <row r="7" spans="1:5" x14ac:dyDescent="0.2">
      <c r="A7" s="2" t="s">
        <v>138</v>
      </c>
      <c r="E7" s="30"/>
    </row>
    <row r="8" spans="1:5" x14ac:dyDescent="0.2">
      <c r="A8" s="2" t="s">
        <v>132</v>
      </c>
      <c r="E8" s="30"/>
    </row>
    <row r="9" spans="1:5" x14ac:dyDescent="0.2">
      <c r="A9" s="2" t="s">
        <v>129</v>
      </c>
      <c r="E9" s="30"/>
    </row>
    <row r="10" spans="1:5" x14ac:dyDescent="0.2">
      <c r="A10" s="2" t="s">
        <v>130</v>
      </c>
      <c r="E10" s="30"/>
    </row>
    <row r="11" spans="1:5" x14ac:dyDescent="0.2">
      <c r="A11" s="2" t="s">
        <v>10</v>
      </c>
    </row>
    <row r="12" spans="1:5" x14ac:dyDescent="0.2">
      <c r="A12" s="2" t="s">
        <v>125</v>
      </c>
    </row>
    <row r="13" spans="1:5" x14ac:dyDescent="0.2">
      <c r="A13" s="2" t="s">
        <v>131</v>
      </c>
    </row>
    <row r="14" spans="1:5" x14ac:dyDescent="0.2">
      <c r="A14" s="2" t="s">
        <v>133</v>
      </c>
    </row>
    <row r="15" spans="1:5" x14ac:dyDescent="0.2">
      <c r="A15" s="2" t="s">
        <v>139</v>
      </c>
    </row>
    <row r="16" spans="1:5" x14ac:dyDescent="0.2">
      <c r="A16" s="28" t="str">
        <f>"Total Premium = "&amp;TEXT(D72,"$0,0")</f>
        <v>Total Premium = $2,608</v>
      </c>
    </row>
    <row r="18" spans="1:4" x14ac:dyDescent="0.2">
      <c r="A18" s="21" t="s">
        <v>65</v>
      </c>
      <c r="B18" s="22"/>
      <c r="C18" s="22"/>
      <c r="D18" s="22"/>
    </row>
    <row r="20" spans="1:4" x14ac:dyDescent="0.2">
      <c r="A20" s="21" t="s">
        <v>19</v>
      </c>
      <c r="B20" s="22"/>
      <c r="C20" s="22"/>
      <c r="D20" s="22"/>
    </row>
    <row r="22" spans="1:4" x14ac:dyDescent="0.2">
      <c r="A22" s="23" t="s">
        <v>15</v>
      </c>
      <c r="B22" s="24"/>
      <c r="C22" s="24"/>
      <c r="D22" s="25"/>
    </row>
    <row r="23" spans="1:4" x14ac:dyDescent="0.2">
      <c r="A23" s="27" t="s">
        <v>75</v>
      </c>
      <c r="B23" s="16" t="s">
        <v>4</v>
      </c>
      <c r="C23" s="16" t="s">
        <v>70</v>
      </c>
      <c r="D23" s="16" t="s">
        <v>0</v>
      </c>
    </row>
    <row r="24" spans="1:4" ht="12.75" customHeight="1" x14ac:dyDescent="0.2">
      <c r="A24" s="2" t="s">
        <v>76</v>
      </c>
      <c r="B24" s="2"/>
      <c r="C24" s="33">
        <v>371.54</v>
      </c>
      <c r="D24" s="41">
        <f>ROUND((C24*C25*C26*C27)/C28,0)</f>
        <v>2201</v>
      </c>
    </row>
    <row r="25" spans="1:4" x14ac:dyDescent="0.2">
      <c r="A25" s="3" t="s">
        <v>142</v>
      </c>
      <c r="B25" s="3" t="s">
        <v>18</v>
      </c>
      <c r="C25" s="26">
        <v>1.234</v>
      </c>
      <c r="D25" s="41"/>
    </row>
    <row r="26" spans="1:4" x14ac:dyDescent="0.2">
      <c r="A26" s="2" t="s">
        <v>83</v>
      </c>
      <c r="B26" s="2" t="s">
        <v>18</v>
      </c>
      <c r="C26" s="26">
        <v>0.48</v>
      </c>
      <c r="D26" s="41"/>
    </row>
    <row r="27" spans="1:4" x14ac:dyDescent="0.2">
      <c r="A27" s="2" t="s">
        <v>84</v>
      </c>
      <c r="B27" s="2" t="s">
        <v>18</v>
      </c>
      <c r="C27" s="11">
        <v>300000</v>
      </c>
      <c r="D27" s="41"/>
    </row>
    <row r="28" spans="1:4" x14ac:dyDescent="0.2">
      <c r="A28" s="2" t="s">
        <v>85</v>
      </c>
      <c r="B28" s="2" t="s">
        <v>5</v>
      </c>
      <c r="C28" s="11">
        <v>30000</v>
      </c>
      <c r="D28" s="41"/>
    </row>
    <row r="29" spans="1:4" x14ac:dyDescent="0.2">
      <c r="A29" s="13"/>
      <c r="B29" s="13"/>
      <c r="C29" s="14"/>
      <c r="D29" s="15"/>
    </row>
    <row r="30" spans="1:4" x14ac:dyDescent="0.2">
      <c r="A30" s="23" t="s">
        <v>16</v>
      </c>
      <c r="B30" s="24"/>
      <c r="C30" s="24"/>
      <c r="D30" s="25"/>
    </row>
    <row r="31" spans="1:4" x14ac:dyDescent="0.2">
      <c r="A31" s="27" t="s">
        <v>1</v>
      </c>
      <c r="B31" s="16" t="s">
        <v>4</v>
      </c>
      <c r="C31" s="16" t="s">
        <v>70</v>
      </c>
      <c r="D31" s="16" t="s">
        <v>0</v>
      </c>
    </row>
    <row r="32" spans="1:4" x14ac:dyDescent="0.2">
      <c r="A32" s="3" t="s">
        <v>88</v>
      </c>
      <c r="B32" s="3" t="s">
        <v>18</v>
      </c>
      <c r="C32" s="10">
        <v>1</v>
      </c>
      <c r="D32" s="9">
        <f>D24+ROUND(D24*(C32-1),0)</f>
        <v>2201</v>
      </c>
    </row>
    <row r="33" spans="1:4" x14ac:dyDescent="0.2">
      <c r="A33" s="3" t="s">
        <v>134</v>
      </c>
      <c r="B33" s="3" t="s">
        <v>18</v>
      </c>
      <c r="C33" s="10">
        <v>1.1000000000000001</v>
      </c>
      <c r="D33" s="9">
        <f t="shared" ref="D33:D38" si="0">D32+ROUND(D32*(C33-1),0)</f>
        <v>2421</v>
      </c>
    </row>
    <row r="34" spans="1:4" x14ac:dyDescent="0.2">
      <c r="A34" s="3" t="s">
        <v>90</v>
      </c>
      <c r="B34" s="3" t="s">
        <v>18</v>
      </c>
      <c r="C34" s="10">
        <v>1</v>
      </c>
      <c r="D34" s="9">
        <f t="shared" si="0"/>
        <v>2421</v>
      </c>
    </row>
    <row r="35" spans="1:4" x14ac:dyDescent="0.2">
      <c r="A35" s="3" t="s">
        <v>91</v>
      </c>
      <c r="B35" s="3" t="s">
        <v>18</v>
      </c>
      <c r="C35" s="10">
        <v>1.05</v>
      </c>
      <c r="D35" s="9">
        <f t="shared" si="0"/>
        <v>2542</v>
      </c>
    </row>
    <row r="36" spans="1:4" x14ac:dyDescent="0.2">
      <c r="A36" s="3" t="s">
        <v>92</v>
      </c>
      <c r="B36" s="3" t="s">
        <v>18</v>
      </c>
      <c r="C36" s="10">
        <v>0.78</v>
      </c>
      <c r="D36" s="9">
        <f t="shared" si="0"/>
        <v>1983</v>
      </c>
    </row>
    <row r="37" spans="1:4" x14ac:dyDescent="0.2">
      <c r="A37" s="3" t="s">
        <v>93</v>
      </c>
      <c r="B37" s="3" t="s">
        <v>18</v>
      </c>
      <c r="C37" s="10">
        <v>1</v>
      </c>
      <c r="D37" s="9">
        <f t="shared" si="0"/>
        <v>1983</v>
      </c>
    </row>
    <row r="38" spans="1:4" x14ac:dyDescent="0.2">
      <c r="A38" s="3" t="s">
        <v>94</v>
      </c>
      <c r="B38" s="3" t="s">
        <v>18</v>
      </c>
      <c r="C38" s="10">
        <v>1</v>
      </c>
      <c r="D38" s="9">
        <f t="shared" si="0"/>
        <v>1983</v>
      </c>
    </row>
    <row r="39" spans="1:4" x14ac:dyDescent="0.2">
      <c r="A39" s="3" t="s">
        <v>95</v>
      </c>
      <c r="B39" s="3" t="s">
        <v>18</v>
      </c>
      <c r="C39" s="10">
        <v>1.26</v>
      </c>
      <c r="D39" s="9">
        <f>D38+ROUND(MAX(D38*(C39-1),15),0)</f>
        <v>2499</v>
      </c>
    </row>
    <row r="40" spans="1:4" x14ac:dyDescent="0.2">
      <c r="A40" s="3" t="s">
        <v>135</v>
      </c>
      <c r="B40" s="3" t="s">
        <v>18</v>
      </c>
      <c r="C40" s="10">
        <v>1</v>
      </c>
      <c r="D40" s="9">
        <f>D39+ROUND(D39*(C40-1),0)</f>
        <v>2499</v>
      </c>
    </row>
    <row r="41" spans="1:4" x14ac:dyDescent="0.2">
      <c r="A41" s="3" t="s">
        <v>147</v>
      </c>
      <c r="B41" s="3" t="s">
        <v>18</v>
      </c>
      <c r="C41" s="10">
        <v>0.9</v>
      </c>
      <c r="D41" s="9">
        <f>D40+ROUND(D40*(C41-1),0)</f>
        <v>2249</v>
      </c>
    </row>
    <row r="42" spans="1:4" x14ac:dyDescent="0.2">
      <c r="A42" s="13"/>
      <c r="B42" s="13"/>
      <c r="C42" s="14"/>
      <c r="D42" s="15"/>
    </row>
    <row r="43" spans="1:4" x14ac:dyDescent="0.2">
      <c r="A43" s="23" t="s">
        <v>17</v>
      </c>
      <c r="B43" s="24"/>
      <c r="C43" s="24"/>
      <c r="D43" s="25"/>
    </row>
    <row r="44" spans="1:4" x14ac:dyDescent="0.2">
      <c r="A44" s="27" t="s">
        <v>1</v>
      </c>
      <c r="B44" s="16" t="s">
        <v>4</v>
      </c>
      <c r="C44" s="29" t="s">
        <v>70</v>
      </c>
      <c r="D44" s="16" t="s">
        <v>0</v>
      </c>
    </row>
    <row r="45" spans="1:4" ht="12.75" customHeight="1" x14ac:dyDescent="0.2">
      <c r="A45" s="3" t="s">
        <v>148</v>
      </c>
      <c r="B45" s="3" t="s">
        <v>6</v>
      </c>
      <c r="C45" s="11">
        <v>0</v>
      </c>
      <c r="D45" s="9">
        <f>ROUND(D41+C45,0)</f>
        <v>2249</v>
      </c>
    </row>
    <row r="46" spans="1:4" x14ac:dyDescent="0.2">
      <c r="A46" s="3" t="s">
        <v>149</v>
      </c>
      <c r="B46" s="3" t="s">
        <v>6</v>
      </c>
      <c r="C46" s="11">
        <v>0</v>
      </c>
      <c r="D46" s="9">
        <f>ROUND(D45+C46,0)</f>
        <v>2249</v>
      </c>
    </row>
    <row r="47" spans="1:4" x14ac:dyDescent="0.2">
      <c r="A47" s="3" t="s">
        <v>150</v>
      </c>
      <c r="B47" s="3" t="s">
        <v>6</v>
      </c>
      <c r="C47" s="11">
        <v>0</v>
      </c>
      <c r="D47" s="9">
        <f t="shared" ref="D47:D70" si="1">ROUND(D46+C47,0)</f>
        <v>2249</v>
      </c>
    </row>
    <row r="48" spans="1:4" ht="12.75" customHeight="1" x14ac:dyDescent="0.2">
      <c r="A48" s="3" t="s">
        <v>151</v>
      </c>
      <c r="B48" s="3" t="s">
        <v>6</v>
      </c>
      <c r="C48" s="11">
        <v>0</v>
      </c>
      <c r="D48" s="9">
        <f t="shared" si="1"/>
        <v>2249</v>
      </c>
    </row>
    <row r="49" spans="1:4" ht="12.75" customHeight="1" x14ac:dyDescent="0.2">
      <c r="A49" s="3" t="s">
        <v>152</v>
      </c>
      <c r="B49" s="3" t="s">
        <v>6</v>
      </c>
      <c r="C49" s="11">
        <f>ROUND(MAX(D41*0.02,10),0)</f>
        <v>45</v>
      </c>
      <c r="D49" s="9">
        <f t="shared" si="1"/>
        <v>2294</v>
      </c>
    </row>
    <row r="50" spans="1:4" x14ac:dyDescent="0.2">
      <c r="A50" s="3" t="s">
        <v>153</v>
      </c>
      <c r="B50" s="3" t="s">
        <v>6</v>
      </c>
      <c r="C50" s="11">
        <v>0</v>
      </c>
      <c r="D50" s="9">
        <f t="shared" si="1"/>
        <v>2294</v>
      </c>
    </row>
    <row r="51" spans="1:4" x14ac:dyDescent="0.2">
      <c r="A51" s="3" t="s">
        <v>154</v>
      </c>
      <c r="B51" s="3" t="s">
        <v>6</v>
      </c>
      <c r="C51" s="11">
        <v>0</v>
      </c>
      <c r="D51" s="9">
        <f t="shared" si="1"/>
        <v>2294</v>
      </c>
    </row>
    <row r="52" spans="1:4" x14ac:dyDescent="0.2">
      <c r="A52" s="3" t="s">
        <v>155</v>
      </c>
      <c r="B52" s="3" t="s">
        <v>6</v>
      </c>
      <c r="C52" s="11">
        <v>0</v>
      </c>
      <c r="D52" s="9">
        <f t="shared" si="1"/>
        <v>2294</v>
      </c>
    </row>
    <row r="53" spans="1:4" x14ac:dyDescent="0.2">
      <c r="A53" s="3" t="s">
        <v>156</v>
      </c>
      <c r="B53" s="3" t="s">
        <v>6</v>
      </c>
      <c r="C53" s="11">
        <f>ROUND((150000-MAX(0.3*300000,1000))*5.24/1000,0)</f>
        <v>314</v>
      </c>
      <c r="D53" s="9">
        <f t="shared" si="1"/>
        <v>2608</v>
      </c>
    </row>
    <row r="54" spans="1:4" x14ac:dyDescent="0.2">
      <c r="A54" s="3" t="s">
        <v>157</v>
      </c>
      <c r="B54" s="3" t="s">
        <v>6</v>
      </c>
      <c r="C54" s="11">
        <v>0</v>
      </c>
      <c r="D54" s="9">
        <f t="shared" si="1"/>
        <v>2608</v>
      </c>
    </row>
    <row r="55" spans="1:4" x14ac:dyDescent="0.2">
      <c r="A55" s="3" t="s">
        <v>158</v>
      </c>
      <c r="B55" s="3" t="s">
        <v>6</v>
      </c>
      <c r="C55" s="11">
        <v>0</v>
      </c>
      <c r="D55" s="9">
        <f t="shared" si="1"/>
        <v>2608</v>
      </c>
    </row>
    <row r="56" spans="1:4" x14ac:dyDescent="0.2">
      <c r="A56" s="3" t="s">
        <v>159</v>
      </c>
      <c r="B56" s="3" t="s">
        <v>6</v>
      </c>
      <c r="C56" s="11">
        <v>0</v>
      </c>
      <c r="D56" s="9">
        <f t="shared" si="1"/>
        <v>2608</v>
      </c>
    </row>
    <row r="57" spans="1:4" x14ac:dyDescent="0.2">
      <c r="A57" s="3" t="s">
        <v>160</v>
      </c>
      <c r="B57" s="3" t="s">
        <v>6</v>
      </c>
      <c r="C57" s="11">
        <v>0</v>
      </c>
      <c r="D57" s="9">
        <f t="shared" si="1"/>
        <v>2608</v>
      </c>
    </row>
    <row r="58" spans="1:4" x14ac:dyDescent="0.2">
      <c r="A58" s="3" t="s">
        <v>161</v>
      </c>
      <c r="B58" s="3" t="s">
        <v>6</v>
      </c>
      <c r="C58" s="11">
        <v>0</v>
      </c>
      <c r="D58" s="9">
        <f t="shared" si="1"/>
        <v>2608</v>
      </c>
    </row>
    <row r="59" spans="1:4" x14ac:dyDescent="0.2">
      <c r="A59" s="3" t="s">
        <v>162</v>
      </c>
      <c r="B59" s="3" t="s">
        <v>6</v>
      </c>
      <c r="C59" s="11">
        <v>0</v>
      </c>
      <c r="D59" s="9">
        <f t="shared" si="1"/>
        <v>2608</v>
      </c>
    </row>
    <row r="60" spans="1:4" x14ac:dyDescent="0.2">
      <c r="A60" s="3" t="s">
        <v>163</v>
      </c>
      <c r="B60" s="3" t="s">
        <v>6</v>
      </c>
      <c r="C60" s="11">
        <v>0</v>
      </c>
      <c r="D60" s="9">
        <f t="shared" si="1"/>
        <v>2608</v>
      </c>
    </row>
    <row r="61" spans="1:4" x14ac:dyDescent="0.2">
      <c r="A61" s="3" t="s">
        <v>164</v>
      </c>
      <c r="B61" s="3" t="s">
        <v>6</v>
      </c>
      <c r="C61" s="11">
        <v>0</v>
      </c>
      <c r="D61" s="9">
        <f t="shared" si="1"/>
        <v>2608</v>
      </c>
    </row>
    <row r="62" spans="1:4" x14ac:dyDescent="0.2">
      <c r="A62" s="3" t="s">
        <v>165</v>
      </c>
      <c r="B62" s="3" t="s">
        <v>6</v>
      </c>
      <c r="C62" s="11">
        <v>0</v>
      </c>
      <c r="D62" s="9">
        <f t="shared" si="1"/>
        <v>2608</v>
      </c>
    </row>
    <row r="63" spans="1:4" x14ac:dyDescent="0.2">
      <c r="A63" s="3" t="s">
        <v>166</v>
      </c>
      <c r="B63" s="3" t="s">
        <v>6</v>
      </c>
      <c r="C63" s="11">
        <v>0</v>
      </c>
      <c r="D63" s="9">
        <f t="shared" si="1"/>
        <v>2608</v>
      </c>
    </row>
    <row r="64" spans="1:4" x14ac:dyDescent="0.2">
      <c r="A64" s="3" t="s">
        <v>167</v>
      </c>
      <c r="B64" s="3" t="s">
        <v>6</v>
      </c>
      <c r="C64" s="11">
        <v>0</v>
      </c>
      <c r="D64" s="9">
        <f t="shared" si="1"/>
        <v>2608</v>
      </c>
    </row>
    <row r="65" spans="1:4" x14ac:dyDescent="0.2">
      <c r="A65" s="3" t="s">
        <v>168</v>
      </c>
      <c r="B65" s="3" t="s">
        <v>6</v>
      </c>
      <c r="C65" s="11">
        <v>0</v>
      </c>
      <c r="D65" s="9">
        <f t="shared" si="1"/>
        <v>2608</v>
      </c>
    </row>
    <row r="66" spans="1:4" x14ac:dyDescent="0.2">
      <c r="A66" s="3" t="s">
        <v>169</v>
      </c>
      <c r="B66" s="3" t="s">
        <v>6</v>
      </c>
      <c r="C66" s="11">
        <v>0</v>
      </c>
      <c r="D66" s="9">
        <f t="shared" si="1"/>
        <v>2608</v>
      </c>
    </row>
    <row r="67" spans="1:4" x14ac:dyDescent="0.2">
      <c r="A67" s="3" t="s">
        <v>170</v>
      </c>
      <c r="B67" s="3" t="s">
        <v>6</v>
      </c>
      <c r="C67" s="11">
        <v>0</v>
      </c>
      <c r="D67" s="9">
        <f t="shared" si="1"/>
        <v>2608</v>
      </c>
    </row>
    <row r="68" spans="1:4" x14ac:dyDescent="0.2">
      <c r="A68" s="3" t="s">
        <v>171</v>
      </c>
      <c r="B68" s="3" t="s">
        <v>6</v>
      </c>
      <c r="C68" s="11">
        <v>0</v>
      </c>
      <c r="D68" s="9">
        <f t="shared" si="1"/>
        <v>2608</v>
      </c>
    </row>
    <row r="69" spans="1:4" x14ac:dyDescent="0.2">
      <c r="A69" s="3" t="s">
        <v>172</v>
      </c>
      <c r="B69" s="3" t="s">
        <v>6</v>
      </c>
      <c r="C69" s="11">
        <v>0</v>
      </c>
      <c r="D69" s="9">
        <f t="shared" si="1"/>
        <v>2608</v>
      </c>
    </row>
    <row r="70" spans="1:4" x14ac:dyDescent="0.2">
      <c r="A70" s="3" t="s">
        <v>173</v>
      </c>
      <c r="B70" s="3" t="s">
        <v>6</v>
      </c>
      <c r="C70" s="11">
        <v>0</v>
      </c>
      <c r="D70" s="9">
        <f t="shared" si="1"/>
        <v>2608</v>
      </c>
    </row>
    <row r="71" spans="1:4" x14ac:dyDescent="0.2">
      <c r="A71" s="3" t="s">
        <v>174</v>
      </c>
      <c r="B71" s="3" t="s">
        <v>6</v>
      </c>
      <c r="C71" s="11">
        <v>0</v>
      </c>
      <c r="D71" s="9">
        <f>MAX(ROUND(D70+C71,0),130)</f>
        <v>2608</v>
      </c>
    </row>
    <row r="72" spans="1:4" x14ac:dyDescent="0.2">
      <c r="A72" s="7" t="s">
        <v>175</v>
      </c>
      <c r="B72" s="8" t="s">
        <v>6</v>
      </c>
      <c r="C72" s="17">
        <v>0</v>
      </c>
      <c r="D72" s="18">
        <f>ROUND(D71+C72,0)</f>
        <v>2608</v>
      </c>
    </row>
    <row r="73" spans="1:4" x14ac:dyDescent="0.2">
      <c r="A73" s="39" t="s">
        <v>141</v>
      </c>
      <c r="B73" s="34"/>
      <c r="C73" s="35"/>
      <c r="D73" s="36"/>
    </row>
    <row r="74" spans="1:4" x14ac:dyDescent="0.2">
      <c r="C74" s="37"/>
      <c r="D74" s="38"/>
    </row>
    <row r="75" spans="1:4" ht="12.75" customHeight="1" x14ac:dyDescent="0.2">
      <c r="A75" s="40" t="s">
        <v>145</v>
      </c>
      <c r="B75" s="40"/>
      <c r="C75" s="40"/>
      <c r="D75" s="40"/>
    </row>
    <row r="76" spans="1:4" ht="12.75" customHeight="1" x14ac:dyDescent="0.2">
      <c r="A76" s="40"/>
      <c r="B76" s="40"/>
      <c r="C76" s="40"/>
      <c r="D76" s="40"/>
    </row>
    <row r="77" spans="1:4" x14ac:dyDescent="0.2">
      <c r="A77" s="40"/>
      <c r="B77" s="40"/>
      <c r="C77" s="40"/>
      <c r="D77" s="40"/>
    </row>
    <row r="78" spans="1:4" x14ac:dyDescent="0.2">
      <c r="A78" s="40"/>
      <c r="B78" s="40"/>
      <c r="C78" s="40"/>
      <c r="D78" s="40"/>
    </row>
  </sheetData>
  <mergeCells count="2">
    <mergeCell ref="D24:D28"/>
    <mergeCell ref="A75:D78"/>
  </mergeCells>
  <printOptions horizontalCentered="1"/>
  <pageMargins left="0" right="0" top="0.75" bottom="0.5" header="0.3" footer="0.3"/>
  <pageSetup scale="60" orientation="portrait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Non-Tenant Homeowners</vt:lpstr>
      <vt:lpstr>Renters</vt:lpstr>
      <vt:lpstr>Condominium Unitowners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2023-11-17T02:04:16Z</cp:lastPrinted>
  <dcterms:created xsi:type="dcterms:W3CDTF">2022-06-30T12:39:18Z</dcterms:created>
  <dcterms:modified xsi:type="dcterms:W3CDTF">2023-12-21T02:20:56Z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