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3\HO\Filing\Filing Responses\7-31-2023 Objection\"/>
    </mc:Choice>
  </mc:AlternateContent>
  <xr:revisionPtr revIDLastSave="0" documentId="13_ncr:1_{E198823E-0873-4E91-A74B-DA28A3BA09A6}" xr6:coauthVersionLast="47" xr6:coauthVersionMax="47" xr10:uidLastSave="{00000000-0000-0000-0000-000000000000}"/>
  <bookViews>
    <workbookView xWindow="-120" yWindow="-120" windowWidth="29040" windowHeight="15840" tabRatio="751" xr2:uid="{1A06C45C-BEDF-4D58-9DA4-9CCFD7A1ECDF}"/>
  </bookViews>
  <sheets>
    <sheet name="Non-Tenant Homeowners - Low" sheetId="2" r:id="rId1"/>
    <sheet name="Non-Tenant Homeowners - Med" sheetId="5" r:id="rId2"/>
    <sheet name="Non-Tenant Homeowners - High" sheetId="6" r:id="rId3"/>
    <sheet name="Condominium Unitowners - Low" sheetId="4" r:id="rId4"/>
    <sheet name="Condominium Unitowners - Med" sheetId="7" r:id="rId5"/>
    <sheet name="Condominium Unitowners - High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7" l="1"/>
  <c r="C44" i="7"/>
  <c r="C43" i="7"/>
  <c r="D27" i="7"/>
  <c r="D35" i="7" s="1"/>
  <c r="C57" i="8"/>
  <c r="C44" i="8"/>
  <c r="C43" i="8"/>
  <c r="D27" i="8"/>
  <c r="D35" i="8" s="1"/>
  <c r="E35" i="7" l="1"/>
  <c r="D36" i="7"/>
  <c r="E35" i="8"/>
  <c r="D36" i="8"/>
  <c r="D43" i="4"/>
  <c r="D44" i="4" s="1"/>
  <c r="D45" i="4" s="1"/>
  <c r="C43" i="4"/>
  <c r="C54" i="6"/>
  <c r="C44" i="4"/>
  <c r="C55" i="5"/>
  <c r="C54" i="5"/>
  <c r="D31" i="5"/>
  <c r="D40" i="5" s="1"/>
  <c r="C55" i="6"/>
  <c r="D31" i="6"/>
  <c r="D40" i="6" s="1"/>
  <c r="E61" i="2"/>
  <c r="E60" i="2"/>
  <c r="E42" i="2"/>
  <c r="E41" i="2"/>
  <c r="E40" i="2"/>
  <c r="D31" i="2"/>
  <c r="C54" i="2"/>
  <c r="C55" i="2"/>
  <c r="E36" i="7" l="1"/>
  <c r="D37" i="7"/>
  <c r="D37" i="8"/>
  <c r="E36" i="8"/>
  <c r="D41" i="5"/>
  <c r="E40" i="5"/>
  <c r="D41" i="6"/>
  <c r="E40" i="6"/>
  <c r="C57" i="4"/>
  <c r="D38" i="7" l="1"/>
  <c r="E37" i="7"/>
  <c r="D38" i="8"/>
  <c r="E37" i="8"/>
  <c r="D42" i="5"/>
  <c r="E41" i="5"/>
  <c r="D42" i="6"/>
  <c r="E41" i="6"/>
  <c r="D27" i="4"/>
  <c r="D39" i="7" l="1"/>
  <c r="E38" i="7"/>
  <c r="D39" i="8"/>
  <c r="E38" i="8"/>
  <c r="D43" i="5"/>
  <c r="E42" i="5"/>
  <c r="D43" i="6"/>
  <c r="E42" i="6"/>
  <c r="D35" i="4"/>
  <c r="D40" i="2"/>
  <c r="D40" i="7" l="1"/>
  <c r="E39" i="7"/>
  <c r="E39" i="8"/>
  <c r="D40" i="8"/>
  <c r="D36" i="4"/>
  <c r="E35" i="4"/>
  <c r="D44" i="5"/>
  <c r="E43" i="5"/>
  <c r="D44" i="6"/>
  <c r="E43" i="6"/>
  <c r="D41" i="2"/>
  <c r="D41" i="7" l="1"/>
  <c r="E40" i="7"/>
  <c r="E40" i="8"/>
  <c r="D41" i="8"/>
  <c r="D37" i="4"/>
  <c r="E36" i="4"/>
  <c r="D45" i="5"/>
  <c r="E44" i="5"/>
  <c r="D45" i="6"/>
  <c r="E44" i="6"/>
  <c r="D42" i="2"/>
  <c r="E41" i="7" l="1"/>
  <c r="D42" i="7"/>
  <c r="D42" i="8"/>
  <c r="E41" i="8"/>
  <c r="D38" i="4"/>
  <c r="E37" i="4"/>
  <c r="D46" i="5"/>
  <c r="E45" i="5"/>
  <c r="D46" i="6"/>
  <c r="E45" i="6"/>
  <c r="D43" i="2"/>
  <c r="E43" i="2" s="1"/>
  <c r="E42" i="7" l="1"/>
  <c r="D43" i="7"/>
  <c r="D43" i="8"/>
  <c r="E42" i="8"/>
  <c r="D39" i="4"/>
  <c r="E38" i="4"/>
  <c r="D47" i="5"/>
  <c r="E46" i="5"/>
  <c r="D47" i="6"/>
  <c r="E46" i="6"/>
  <c r="D44" i="2"/>
  <c r="E44" i="2" s="1"/>
  <c r="D44" i="7" l="1"/>
  <c r="E43" i="7"/>
  <c r="E43" i="8"/>
  <c r="D44" i="8"/>
  <c r="D40" i="4"/>
  <c r="E39" i="4"/>
  <c r="D48" i="5"/>
  <c r="E47" i="5"/>
  <c r="D48" i="6"/>
  <c r="E47" i="6"/>
  <c r="D45" i="2"/>
  <c r="E45" i="2" s="1"/>
  <c r="D45" i="7" l="1"/>
  <c r="E44" i="7"/>
  <c r="D45" i="8"/>
  <c r="E44" i="8"/>
  <c r="D41" i="4"/>
  <c r="E40" i="4"/>
  <c r="D49" i="5"/>
  <c r="E48" i="5"/>
  <c r="D49" i="6"/>
  <c r="E48" i="6"/>
  <c r="D46" i="2"/>
  <c r="E46" i="2" s="1"/>
  <c r="C53" i="7" l="1"/>
  <c r="D49" i="7"/>
  <c r="E45" i="7"/>
  <c r="C53" i="8"/>
  <c r="D49" i="8"/>
  <c r="E45" i="8"/>
  <c r="E41" i="4"/>
  <c r="D42" i="4"/>
  <c r="E49" i="5"/>
  <c r="D50" i="5"/>
  <c r="D50" i="6"/>
  <c r="E49" i="6"/>
  <c r="D47" i="2"/>
  <c r="E47" i="2" s="1"/>
  <c r="D50" i="7" l="1"/>
  <c r="E49" i="7"/>
  <c r="E49" i="8"/>
  <c r="D50" i="8"/>
  <c r="E42" i="4"/>
  <c r="D51" i="5"/>
  <c r="E50" i="5"/>
  <c r="D51" i="6"/>
  <c r="E50" i="6"/>
  <c r="D48" i="2"/>
  <c r="E48" i="2" s="1"/>
  <c r="D51" i="7" l="1"/>
  <c r="E50" i="7"/>
  <c r="D51" i="8"/>
  <c r="E50" i="8"/>
  <c r="E44" i="4"/>
  <c r="E43" i="4"/>
  <c r="E51" i="5"/>
  <c r="D52" i="5"/>
  <c r="D52" i="6"/>
  <c r="E51" i="6"/>
  <c r="D49" i="2"/>
  <c r="E49" i="2" s="1"/>
  <c r="D52" i="7" l="1"/>
  <c r="E51" i="7"/>
  <c r="D52" i="8"/>
  <c r="E51" i="8"/>
  <c r="C53" i="4"/>
  <c r="E45" i="4"/>
  <c r="D49" i="4"/>
  <c r="D53" i="5"/>
  <c r="E52" i="5"/>
  <c r="D53" i="6"/>
  <c r="E52" i="6"/>
  <c r="D50" i="2"/>
  <c r="E50" i="2" s="1"/>
  <c r="D53" i="7" l="1"/>
  <c r="E52" i="7"/>
  <c r="D53" i="8"/>
  <c r="E52" i="8"/>
  <c r="D50" i="4"/>
  <c r="E49" i="4"/>
  <c r="D54" i="5"/>
  <c r="E53" i="5"/>
  <c r="D54" i="6"/>
  <c r="E53" i="6"/>
  <c r="D51" i="2"/>
  <c r="E51" i="2" s="1"/>
  <c r="D54" i="7" l="1"/>
  <c r="E53" i="7"/>
  <c r="D54" i="8"/>
  <c r="E53" i="8"/>
  <c r="D51" i="4"/>
  <c r="E50" i="4"/>
  <c r="D55" i="5"/>
  <c r="E54" i="5"/>
  <c r="E54" i="6"/>
  <c r="D55" i="6"/>
  <c r="D52" i="2"/>
  <c r="E52" i="2" s="1"/>
  <c r="D55" i="7" l="1"/>
  <c r="E54" i="7"/>
  <c r="E54" i="8"/>
  <c r="D55" i="8"/>
  <c r="D52" i="4"/>
  <c r="E51" i="4"/>
  <c r="D56" i="5"/>
  <c r="E55" i="5"/>
  <c r="D56" i="6"/>
  <c r="E55" i="6"/>
  <c r="D53" i="2"/>
  <c r="E53" i="2" s="1"/>
  <c r="D56" i="7" l="1"/>
  <c r="E55" i="7"/>
  <c r="E55" i="8"/>
  <c r="D56" i="8"/>
  <c r="D53" i="4"/>
  <c r="E52" i="4"/>
  <c r="C64" i="5"/>
  <c r="E56" i="5"/>
  <c r="D60" i="5"/>
  <c r="C64" i="6"/>
  <c r="D60" i="6"/>
  <c r="E56" i="6"/>
  <c r="D54" i="2"/>
  <c r="E54" i="2" s="1"/>
  <c r="E56" i="7" l="1"/>
  <c r="D57" i="7"/>
  <c r="E56" i="8"/>
  <c r="D57" i="8"/>
  <c r="D54" i="4"/>
  <c r="E53" i="4"/>
  <c r="E60" i="5"/>
  <c r="D61" i="5"/>
  <c r="D61" i="6"/>
  <c r="E60" i="6"/>
  <c r="D55" i="2"/>
  <c r="E55" i="2" s="1"/>
  <c r="D58" i="7" l="1"/>
  <c r="E57" i="7"/>
  <c r="E57" i="8"/>
  <c r="D58" i="8"/>
  <c r="D55" i="4"/>
  <c r="E54" i="4"/>
  <c r="D62" i="5"/>
  <c r="E61" i="5"/>
  <c r="D62" i="6"/>
  <c r="E61" i="6"/>
  <c r="D56" i="2"/>
  <c r="E56" i="2" s="1"/>
  <c r="D59" i="7" l="1"/>
  <c r="E58" i="7"/>
  <c r="D59" i="8"/>
  <c r="E58" i="8"/>
  <c r="D56" i="4"/>
  <c r="E55" i="4"/>
  <c r="D63" i="5"/>
  <c r="E62" i="5"/>
  <c r="D63" i="6"/>
  <c r="E62" i="6"/>
  <c r="C64" i="2"/>
  <c r="D60" i="2"/>
  <c r="D60" i="7" l="1"/>
  <c r="E59" i="7"/>
  <c r="D60" i="8"/>
  <c r="E59" i="8"/>
  <c r="D57" i="4"/>
  <c r="E56" i="4"/>
  <c r="E63" i="5"/>
  <c r="D64" i="5"/>
  <c r="D64" i="6"/>
  <c r="E63" i="6"/>
  <c r="D61" i="2"/>
  <c r="E60" i="7" l="1"/>
  <c r="D61" i="7"/>
  <c r="E60" i="8"/>
  <c r="D61" i="8"/>
  <c r="D58" i="4"/>
  <c r="E57" i="4"/>
  <c r="E64" i="5"/>
  <c r="D65" i="5"/>
  <c r="E64" i="6"/>
  <c r="D65" i="6"/>
  <c r="D62" i="2"/>
  <c r="D62" i="7" l="1"/>
  <c r="E61" i="7"/>
  <c r="E61" i="8"/>
  <c r="D62" i="8"/>
  <c r="D59" i="4"/>
  <c r="E58" i="4"/>
  <c r="D66" i="5"/>
  <c r="E65" i="5"/>
  <c r="D66" i="6"/>
  <c r="E65" i="6"/>
  <c r="D63" i="2"/>
  <c r="E62" i="2"/>
  <c r="D63" i="7" l="1"/>
  <c r="E62" i="7"/>
  <c r="D63" i="8"/>
  <c r="E62" i="8"/>
  <c r="D60" i="4"/>
  <c r="E59" i="4"/>
  <c r="E66" i="5"/>
  <c r="D67" i="5"/>
  <c r="D67" i="6"/>
  <c r="E66" i="6"/>
  <c r="D64" i="2"/>
  <c r="E63" i="2"/>
  <c r="D64" i="7" l="1"/>
  <c r="E63" i="7"/>
  <c r="D64" i="8"/>
  <c r="E63" i="8"/>
  <c r="D61" i="4"/>
  <c r="E60" i="4"/>
  <c r="D68" i="5"/>
  <c r="E67" i="5"/>
  <c r="D68" i="6"/>
  <c r="E67" i="6"/>
  <c r="D65" i="2"/>
  <c r="E64" i="2"/>
  <c r="E64" i="7" l="1"/>
  <c r="D65" i="7"/>
  <c r="E64" i="8"/>
  <c r="D65" i="8"/>
  <c r="D62" i="4"/>
  <c r="E61" i="4"/>
  <c r="E68" i="5"/>
  <c r="D69" i="5"/>
  <c r="E68" i="6"/>
  <c r="D69" i="6"/>
  <c r="D66" i="2"/>
  <c r="E65" i="2"/>
  <c r="D66" i="7" l="1"/>
  <c r="E65" i="7"/>
  <c r="D66" i="8"/>
  <c r="E65" i="8"/>
  <c r="D63" i="4"/>
  <c r="E62" i="4"/>
  <c r="D70" i="5"/>
  <c r="E69" i="5"/>
  <c r="D70" i="6"/>
  <c r="E69" i="6"/>
  <c r="D67" i="2"/>
  <c r="E66" i="2"/>
  <c r="E66" i="7" l="1"/>
  <c r="D67" i="7"/>
  <c r="D67" i="8"/>
  <c r="E66" i="8"/>
  <c r="D64" i="4"/>
  <c r="E63" i="4"/>
  <c r="E70" i="5"/>
  <c r="D71" i="5"/>
  <c r="D71" i="6"/>
  <c r="E70" i="6"/>
  <c r="D68" i="2"/>
  <c r="E67" i="2"/>
  <c r="D68" i="7" l="1"/>
  <c r="E67" i="7"/>
  <c r="D68" i="8"/>
  <c r="E67" i="8"/>
  <c r="D65" i="4"/>
  <c r="E64" i="4"/>
  <c r="E71" i="5"/>
  <c r="D72" i="5"/>
  <c r="D72" i="6"/>
  <c r="E71" i="6"/>
  <c r="D69" i="2"/>
  <c r="E68" i="2"/>
  <c r="E68" i="7" l="1"/>
  <c r="D69" i="7"/>
  <c r="E68" i="8"/>
  <c r="D69" i="8"/>
  <c r="D66" i="4"/>
  <c r="E65" i="4"/>
  <c r="E72" i="5"/>
  <c r="D73" i="5"/>
  <c r="E72" i="6"/>
  <c r="D73" i="6"/>
  <c r="D70" i="2"/>
  <c r="E69" i="2"/>
  <c r="D70" i="7" l="1"/>
  <c r="E69" i="7"/>
  <c r="E69" i="8"/>
  <c r="D70" i="8"/>
  <c r="D67" i="4"/>
  <c r="E66" i="4"/>
  <c r="D74" i="5"/>
  <c r="E73" i="5"/>
  <c r="D74" i="6"/>
  <c r="E73" i="6"/>
  <c r="D71" i="2"/>
  <c r="E70" i="2"/>
  <c r="D71" i="7" l="1"/>
  <c r="E70" i="7"/>
  <c r="D71" i="8"/>
  <c r="E70" i="8"/>
  <c r="D68" i="4"/>
  <c r="E67" i="4"/>
  <c r="E74" i="5"/>
  <c r="D75" i="5"/>
  <c r="D75" i="6"/>
  <c r="E74" i="6"/>
  <c r="D72" i="2"/>
  <c r="E71" i="2"/>
  <c r="D72" i="7" l="1"/>
  <c r="E71" i="7"/>
  <c r="D72" i="8"/>
  <c r="E71" i="8"/>
  <c r="D69" i="4"/>
  <c r="E68" i="4"/>
  <c r="D76" i="5"/>
  <c r="E75" i="5"/>
  <c r="D76" i="6"/>
  <c r="E75" i="6"/>
  <c r="D73" i="2"/>
  <c r="E72" i="2"/>
  <c r="E72" i="7" l="1"/>
  <c r="D73" i="7"/>
  <c r="E72" i="8"/>
  <c r="D73" i="8"/>
  <c r="D70" i="4"/>
  <c r="E69" i="4"/>
  <c r="E76" i="5"/>
  <c r="D77" i="5"/>
  <c r="E76" i="6"/>
  <c r="D77" i="6"/>
  <c r="D74" i="2"/>
  <c r="E73" i="2"/>
  <c r="D74" i="7" l="1"/>
  <c r="E73" i="7"/>
  <c r="E73" i="8"/>
  <c r="D74" i="8"/>
  <c r="D71" i="4"/>
  <c r="E70" i="4"/>
  <c r="D78" i="5"/>
  <c r="E77" i="5"/>
  <c r="D78" i="6"/>
  <c r="E77" i="6"/>
  <c r="D75" i="2"/>
  <c r="E74" i="2"/>
  <c r="D75" i="7" l="1"/>
  <c r="E74" i="7"/>
  <c r="D75" i="8"/>
  <c r="E74" i="8"/>
  <c r="D72" i="4"/>
  <c r="E71" i="4"/>
  <c r="E78" i="5"/>
  <c r="D79" i="5"/>
  <c r="D79" i="6"/>
  <c r="E78" i="6"/>
  <c r="D76" i="2"/>
  <c r="E75" i="2"/>
  <c r="D76" i="7" l="1"/>
  <c r="E75" i="7"/>
  <c r="D76" i="8"/>
  <c r="E75" i="8"/>
  <c r="D73" i="4"/>
  <c r="E72" i="4"/>
  <c r="D80" i="5"/>
  <c r="E79" i="5"/>
  <c r="D80" i="6"/>
  <c r="E79" i="6"/>
  <c r="D77" i="2"/>
  <c r="E76" i="2"/>
  <c r="E76" i="7" l="1"/>
  <c r="A19" i="7"/>
  <c r="E76" i="8"/>
  <c r="A19" i="8"/>
  <c r="D74" i="4"/>
  <c r="E73" i="4"/>
  <c r="E80" i="5"/>
  <c r="D81" i="5"/>
  <c r="E80" i="6"/>
  <c r="D81" i="6"/>
  <c r="D78" i="2"/>
  <c r="E77" i="2"/>
  <c r="D75" i="4" l="1"/>
  <c r="E74" i="4"/>
  <c r="D82" i="5"/>
  <c r="E81" i="5"/>
  <c r="D82" i="6"/>
  <c r="E81" i="6"/>
  <c r="D79" i="2"/>
  <c r="E78" i="2"/>
  <c r="D76" i="4" l="1"/>
  <c r="E75" i="4"/>
  <c r="E82" i="5"/>
  <c r="D83" i="5"/>
  <c r="D83" i="6"/>
  <c r="E82" i="6"/>
  <c r="D80" i="2"/>
  <c r="E79" i="2"/>
  <c r="A19" i="4" l="1"/>
  <c r="E76" i="4"/>
  <c r="D84" i="5"/>
  <c r="E83" i="5"/>
  <c r="D84" i="6"/>
  <c r="E83" i="6"/>
  <c r="D81" i="2"/>
  <c r="E80" i="2"/>
  <c r="E84" i="5" l="1"/>
  <c r="D85" i="5"/>
  <c r="E84" i="6"/>
  <c r="D85" i="6"/>
  <c r="D82" i="2"/>
  <c r="E81" i="2"/>
  <c r="D86" i="5" l="1"/>
  <c r="E85" i="5"/>
  <c r="D86" i="6"/>
  <c r="E85" i="6"/>
  <c r="D83" i="2"/>
  <c r="E82" i="2"/>
  <c r="E86" i="5" l="1"/>
  <c r="D87" i="5"/>
  <c r="D87" i="6"/>
  <c r="E86" i="6"/>
  <c r="D84" i="2"/>
  <c r="E83" i="2"/>
  <c r="D88" i="5" l="1"/>
  <c r="E87" i="5"/>
  <c r="D88" i="6"/>
  <c r="E87" i="6"/>
  <c r="D85" i="2"/>
  <c r="E84" i="2"/>
  <c r="D89" i="5" l="1"/>
  <c r="E88" i="5"/>
  <c r="E88" i="6"/>
  <c r="D89" i="6"/>
  <c r="D86" i="2"/>
  <c r="E85" i="2"/>
  <c r="D90" i="5" l="1"/>
  <c r="E89" i="5"/>
  <c r="D90" i="6"/>
  <c r="E89" i="6"/>
  <c r="D87" i="2"/>
  <c r="E86" i="2"/>
  <c r="E90" i="5" l="1"/>
  <c r="A23" i="5"/>
  <c r="A23" i="6"/>
  <c r="E90" i="6"/>
  <c r="D88" i="2"/>
  <c r="E87" i="2"/>
  <c r="D89" i="2" l="1"/>
  <c r="E88" i="2"/>
  <c r="D90" i="2" l="1"/>
  <c r="E89" i="2"/>
  <c r="A23" i="2" l="1"/>
  <c r="E90" i="2"/>
</calcChain>
</file>

<file path=xl/sharedStrings.xml><?xml version="1.0" encoding="utf-8"?>
<sst xmlns="http://schemas.openxmlformats.org/spreadsheetml/2006/main" count="828" uniqueCount="153">
  <si>
    <t>Premium</t>
  </si>
  <si>
    <t>Step</t>
  </si>
  <si>
    <t>State Farm General Insurance Company</t>
  </si>
  <si>
    <t>California Non-Tenant Homeowners</t>
  </si>
  <si>
    <t>Operation</t>
  </si>
  <si>
    <t>/</t>
  </si>
  <si>
    <t>+</t>
  </si>
  <si>
    <t>Policy Characteristics</t>
  </si>
  <si>
    <t>Construction = Fire Resistive</t>
  </si>
  <si>
    <t>Number of Claims = 0</t>
  </si>
  <si>
    <t>Home/Auto Discount = Yes</t>
  </si>
  <si>
    <t>Deductible = 1%</t>
  </si>
  <si>
    <t>Medical Payments Limit = $5,000</t>
  </si>
  <si>
    <t>Personal Liability Limit = $300,000</t>
  </si>
  <si>
    <t>Identity Restoration Coverage = Yes</t>
  </si>
  <si>
    <t>Basic Premium - Multiplicative</t>
  </si>
  <si>
    <t>Basic Premium Adjustments - Multiplicative</t>
  </si>
  <si>
    <t>Optional Coverages - Additive</t>
  </si>
  <si>
    <t>*</t>
  </si>
  <si>
    <t>Round to the nearest dollar after each sequence step</t>
  </si>
  <si>
    <t>02. Insurance to Replacement Cost</t>
  </si>
  <si>
    <t>03. Increased Dwelling Coverage</t>
  </si>
  <si>
    <t>04. State Farm Fair Plan Companion Coverage</t>
  </si>
  <si>
    <t>05. Seasonal/Secondary Dwellings</t>
  </si>
  <si>
    <t>06. Claim Free Discount</t>
  </si>
  <si>
    <t>07. Claim Record Rating Plan</t>
  </si>
  <si>
    <t>08. Home/Auto Discount</t>
  </si>
  <si>
    <t>09. Utilities Rating Plan</t>
  </si>
  <si>
    <t>10. Home Alert Protection</t>
  </si>
  <si>
    <t>11. Automatic Sprinkler Discount</t>
  </si>
  <si>
    <t>12. Coverage B - Decreased Limits</t>
  </si>
  <si>
    <t>13. Loss Settlement - Personal Property</t>
  </si>
  <si>
    <t>14. Replacement Cost - Common Construction</t>
  </si>
  <si>
    <t>15. Special Limit for Water Damage</t>
  </si>
  <si>
    <t>16. Wildfire Mitigation Discount - Community Level</t>
  </si>
  <si>
    <t>18. Deductibles</t>
  </si>
  <si>
    <t>19. Additional Insured</t>
  </si>
  <si>
    <t>20. Adult Day Care Liability Coverage</t>
  </si>
  <si>
    <t>21. Adult Family Home Coverage</t>
  </si>
  <si>
    <t>22. Back-up of Sewer or Drain</t>
  </si>
  <si>
    <t>24. Business Property - Increased Limits</t>
  </si>
  <si>
    <t>25. Business Pursuits</t>
  </si>
  <si>
    <t>26. Child Care</t>
  </si>
  <si>
    <t>27. Coverage B - Increased Limits</t>
  </si>
  <si>
    <t>29. Energy Efficiency Upgrade Coverage</t>
  </si>
  <si>
    <t>30. Fire Department Service Charge</t>
  </si>
  <si>
    <t>31. Firearms</t>
  </si>
  <si>
    <t>32. Home Rental Coverage</t>
  </si>
  <si>
    <t>33. Incidental Business</t>
  </si>
  <si>
    <t>34. Jewelry and Furs</t>
  </si>
  <si>
    <t>35. Joint Ownership - Seasonal/Secondary Dwellings</t>
  </si>
  <si>
    <t>36. Loss Assessments</t>
  </si>
  <si>
    <t>37. Medical Payments - Optional Limits</t>
  </si>
  <si>
    <t>38. Nurses' Professional Liability Coverage</t>
  </si>
  <si>
    <t>39. Off Premises Structures</t>
  </si>
  <si>
    <t>40. Other Structures - Increased Limits</t>
  </si>
  <si>
    <t>41. Personal Injury Coverage</t>
  </si>
  <si>
    <t>42. Personal Liability - Optional Limits</t>
  </si>
  <si>
    <t>43. Rented Personal Property</t>
  </si>
  <si>
    <t>44. Silverware and Goldware</t>
  </si>
  <si>
    <t>45. Solid Fuel Appliances</t>
  </si>
  <si>
    <t>46. Vacancy Coverage</t>
  </si>
  <si>
    <t>47. Waterbed Liability Coverage</t>
  </si>
  <si>
    <t>48. Workers' Compensation</t>
  </si>
  <si>
    <t>Annual Premiums</t>
  </si>
  <si>
    <t>Coverage B - Personal Property = 50% of Coverage A</t>
  </si>
  <si>
    <t>Building Ordinance or Law = 25% of Coverage A</t>
  </si>
  <si>
    <t>Home Age = 50 Years</t>
  </si>
  <si>
    <t>Coverage A - Dwelling = $850,000</t>
  </si>
  <si>
    <t>Adjustment</t>
  </si>
  <si>
    <t>49. Cyber Event, Identity Restoration, and Fraud Loss Coverage</t>
  </si>
  <si>
    <t>Increased Dwelling Coverage = Yes</t>
  </si>
  <si>
    <t>Years Insured = 10</t>
  </si>
  <si>
    <t>Step 1</t>
  </si>
  <si>
    <t>A. Base Rate</t>
  </si>
  <si>
    <t>C. Construction Factor</t>
  </si>
  <si>
    <t>D. Risk Amount Factor</t>
  </si>
  <si>
    <t>E. Risk Amount</t>
  </si>
  <si>
    <t>F. Base Risk Amount</t>
  </si>
  <si>
    <t>California Condominium Unitowners</t>
  </si>
  <si>
    <t>C. Risk Amount Factor</t>
  </si>
  <si>
    <t>D. Risk Amount</t>
  </si>
  <si>
    <t>E. Base Risk Amount</t>
  </si>
  <si>
    <t>02. State Farm Fair Plan Companion Coverage</t>
  </si>
  <si>
    <t>04. Claim Free Discount</t>
  </si>
  <si>
    <t>05. Claim Record Rating Plan</t>
  </si>
  <si>
    <t>06. Home/Auto Discount</t>
  </si>
  <si>
    <t>07. Home Alert Protection</t>
  </si>
  <si>
    <t>08. Automatic Sprinkler Discount</t>
  </si>
  <si>
    <t>09. Loss Settlement - Personal Property</t>
  </si>
  <si>
    <t>Loss Settlement - Personal Property = Yes</t>
  </si>
  <si>
    <t>Number of Claims = 1</t>
  </si>
  <si>
    <t>Years Insured = 5</t>
  </si>
  <si>
    <t>Deductible = $1,000</t>
  </si>
  <si>
    <t>Seasonal/Secondary Dwelling = Yes</t>
  </si>
  <si>
    <t>Building Ordinance or Law = Yes</t>
  </si>
  <si>
    <t>03. Seasonal/Secondary Dwellings</t>
  </si>
  <si>
    <t>10. Wildfire Mitigation Discount - Community Level</t>
  </si>
  <si>
    <t>23. Building Ordinance or Law Coverage</t>
  </si>
  <si>
    <t>28. Dwellings Under Construction</t>
  </si>
  <si>
    <t>Coverage B - Personal Property = $300,000</t>
  </si>
  <si>
    <t>Coverage A - Dwelling = $150,000</t>
  </si>
  <si>
    <t>B. Location Rating Factor (LRF)^</t>
  </si>
  <si>
    <t>^ Utilizes a model</t>
  </si>
  <si>
    <t>B. Zip Code Factor^</t>
  </si>
  <si>
    <r>
      <t>Note:</t>
    </r>
    <r>
      <rPr>
        <sz val="10"/>
        <color rgb="FF000000"/>
        <rFont val="Arial"/>
        <family val="2"/>
      </rPr>
      <t xml:space="preserve"> Building Ordinance or Law Coverage is an optional coverage with premium calculated using a multiplicative adjustment applied to the basic premium. Minimum Premium ($130) is applied to the total premium excluding Cyber Event, Identity Restoration, and Fraud Loss Coverage premium.</t>
    </r>
    <r>
      <rPr>
        <sz val="8"/>
        <color theme="1"/>
        <rFont val="Times New Roman"/>
        <family val="1"/>
      </rPr>
      <t> </t>
    </r>
  </si>
  <si>
    <r>
      <t>Note:</t>
    </r>
    <r>
      <rPr>
        <sz val="10"/>
        <color rgb="FF000000"/>
        <rFont val="Arial"/>
        <family val="2"/>
      </rPr>
      <t xml:space="preserve"> Building Ordinance or Law Coverage and Energy Efficiency Upgrade Coverage are optional coverages with premiums calculated using multiplicative adjustments applied to the basic premium. Minimum Premium ($175) is applied to the total premium excluding Cyber Event, Identity Restoration, and Fraud Loss Coverage premium.</t>
    </r>
    <r>
      <rPr>
        <sz val="8"/>
        <color theme="1"/>
        <rFont val="Times New Roman"/>
        <family val="1"/>
      </rPr>
      <t> </t>
    </r>
  </si>
  <si>
    <t>12. Deductibles</t>
  </si>
  <si>
    <t>13. Additional Insured</t>
  </si>
  <si>
    <t>14. Adult Day Care Liability Coverage</t>
  </si>
  <si>
    <t>15. Adult Family Home Coverage</t>
  </si>
  <si>
    <t>16. Back-up of Sewer or Drain</t>
  </si>
  <si>
    <t>17. Building Ordinance or Law Coverage</t>
  </si>
  <si>
    <t>18. Business Property - Increased Limits</t>
  </si>
  <si>
    <t>19. Business Pursuits</t>
  </si>
  <si>
    <t>20. Child Care</t>
  </si>
  <si>
    <t>21. Condominiums Building Property Coverage - Increased Limits</t>
  </si>
  <si>
    <t>22. Dwellings Under Construction</t>
  </si>
  <si>
    <t>23. Fire Department Service Charge</t>
  </si>
  <si>
    <t>24. Firearms</t>
  </si>
  <si>
    <t>25. Home Rental Coverage</t>
  </si>
  <si>
    <t>26. Incidental Business</t>
  </si>
  <si>
    <t>27. Jewelry and Furs</t>
  </si>
  <si>
    <t>28. Joint Unitowners</t>
  </si>
  <si>
    <t>29. Loss Assessments</t>
  </si>
  <si>
    <t>30. Medical Payments - Optional Limits</t>
  </si>
  <si>
    <t>31. Nurses' Professional Liability Coverage</t>
  </si>
  <si>
    <t>32. Off Premises Structures</t>
  </si>
  <si>
    <t>33. Personal Injury Coverage</t>
  </si>
  <si>
    <t>34. Personal Liability - Optional Limits</t>
  </si>
  <si>
    <t>35. Rented Personal Property</t>
  </si>
  <si>
    <t>36. Silverware and Goldware</t>
  </si>
  <si>
    <t>37. Vacancy Coverage</t>
  </si>
  <si>
    <t>38. Waterbed Liability Coverage</t>
  </si>
  <si>
    <t>39. Workers' Compensation</t>
  </si>
  <si>
    <t>40. Cyber Event, Identity Restoration, and Fraud Loss Coverage</t>
  </si>
  <si>
    <t>17. Wildfire Mitigation Discount - Property Level^^</t>
  </si>
  <si>
    <t>^^ Sum of qualifying mandatory and optional discounts (IBHS)</t>
  </si>
  <si>
    <t>Premium Change</t>
  </si>
  <si>
    <t>Supplemental Exhibit 7-31</t>
  </si>
  <si>
    <r>
      <t>Wildfire Mitigation Discount - Property Level = IBHS Wildfire Prepared Home Plus</t>
    </r>
    <r>
      <rPr>
        <vertAlign val="superscript"/>
        <sz val="10"/>
        <rFont val="Arial"/>
        <family val="2"/>
      </rPr>
      <t>TM</t>
    </r>
  </si>
  <si>
    <t>Wildfire Mitigation Discount - Community Level = Firewise USA® Recognition Program</t>
  </si>
  <si>
    <t>Wildfire Mitigation Discount - Property Level = All Property-Level Mitigation</t>
  </si>
  <si>
    <t>11. Wildfire Mitigation Discount - Property Level^^</t>
  </si>
  <si>
    <t>Rating Sample - Low Wildfire Risk</t>
  </si>
  <si>
    <t>GRID ID = 0383312271</t>
  </si>
  <si>
    <t>Rating Sample - Medium Wildfire Risk</t>
  </si>
  <si>
    <t>GRID ID = 0329911718</t>
  </si>
  <si>
    <t>GRID ID = 0327811665</t>
  </si>
  <si>
    <t>Rating Sample - High Wildfire Risk</t>
  </si>
  <si>
    <t>Zip Code = 94085</t>
  </si>
  <si>
    <t>Zip Code = 91708</t>
  </si>
  <si>
    <t>Zip Code = 93602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</si>
</sst>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$&quot;#,##0"/>
    <numFmt numFmtId="166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theme="1"/>
      <name val="Times New Roman"/>
      <family val="1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3" fillId="0" borderId="0" xfId="0" applyNumberFormat="1" applyFont="1"/>
    <xf numFmtId="0" fontId="3" fillId="0" borderId="1" xfId="0" applyNumberFormat="1" applyFont="1" applyBorder="1"/>
    <xf numFmtId="0" fontId="3" fillId="0" borderId="0" xfId="0" applyNumberFormat="1" applyFont="1" applyFill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2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6" fillId="0" borderId="0" xfId="1" applyFont="1" applyAlignment="1">
      <alignment horizontal="centerContinuous"/>
    </xf>
    <xf numFmtId="0" fontId="3" fillId="0" borderId="1" xfId="0" applyNumberFormat="1" applyFont="1" applyBorder="1" applyAlignment="1">
      <alignment wrapText="1"/>
    </xf>
    <xf numFmtId="0" fontId="3" fillId="0" borderId="1" xfId="0" applyNumberFormat="1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2" fontId="4" fillId="0" borderId="1" xfId="0" applyNumberFormat="1" applyFont="1" applyFill="1" applyBorder="1" applyAlignment="1">
      <alignment vertical="top"/>
    </xf>
    <xf numFmtId="165" fontId="4" fillId="0" borderId="1" xfId="0" applyNumberFormat="1" applyFont="1" applyFill="1" applyBorder="1" applyAlignment="1">
      <alignment vertical="top"/>
    </xf>
    <xf numFmtId="0" fontId="3" fillId="0" borderId="0" xfId="0" applyNumberFormat="1" applyFont="1" applyAlignment="1"/>
    <xf numFmtId="0" fontId="3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center"/>
    </xf>
    <xf numFmtId="165" fontId="4" fillId="0" borderId="2" xfId="0" applyNumberFormat="1" applyFont="1" applyFill="1" applyBorder="1" applyAlignment="1">
      <alignment vertical="top"/>
    </xf>
    <xf numFmtId="165" fontId="3" fillId="0" borderId="2" xfId="0" applyNumberFormat="1" applyFont="1" applyBorder="1" applyAlignment="1">
      <alignment vertical="top"/>
    </xf>
    <xf numFmtId="0" fontId="2" fillId="0" borderId="4" xfId="0" applyNumberFormat="1" applyFont="1" applyBorder="1"/>
    <xf numFmtId="165" fontId="2" fillId="0" borderId="4" xfId="0" applyNumberFormat="1" applyFont="1" applyBorder="1"/>
    <xf numFmtId="0" fontId="3" fillId="0" borderId="0" xfId="0" applyNumberFormat="1" applyFont="1" applyAlignment="1">
      <alignment horizontal="centerContinuous"/>
    </xf>
    <xf numFmtId="0" fontId="2" fillId="0" borderId="6" xfId="0" applyNumberFormat="1" applyFont="1" applyBorder="1" applyAlignment="1">
      <alignment horizontal="centerContinuous"/>
    </xf>
    <xf numFmtId="0" fontId="2" fillId="0" borderId="5" xfId="0" applyNumberFormat="1" applyFont="1" applyBorder="1" applyAlignment="1">
      <alignment horizontal="centerContinuous"/>
    </xf>
    <xf numFmtId="0" fontId="2" fillId="0" borderId="3" xfId="0" applyNumberFormat="1" applyFont="1" applyBorder="1" applyAlignment="1">
      <alignment horizontal="centerContinuous"/>
    </xf>
    <xf numFmtId="0" fontId="5" fillId="0" borderId="1" xfId="0" applyFont="1" applyBorder="1"/>
    <xf numFmtId="164" fontId="4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/>
    <xf numFmtId="0" fontId="2" fillId="0" borderId="6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0" fontId="2" fillId="0" borderId="1" xfId="0" applyNumberFormat="1" applyFont="1" applyBorder="1"/>
    <xf numFmtId="0" fontId="5" fillId="0" borderId="0" xfId="0" applyNumberFormat="1" applyFont="1"/>
    <xf numFmtId="0" fontId="5" fillId="0" borderId="0" xfId="0" applyNumberFormat="1" applyFont="1" applyAlignment="1">
      <alignment horizontal="left" indent="7"/>
    </xf>
    <xf numFmtId="0" fontId="3" fillId="0" borderId="0" xfId="0" applyFont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166" fontId="4" fillId="0" borderId="1" xfId="0" applyNumberFormat="1" applyFont="1" applyFill="1" applyBorder="1" applyAlignment="1">
      <alignment vertical="top"/>
    </xf>
    <xf numFmtId="0" fontId="3" fillId="0" borderId="0" xfId="0" applyNumberFormat="1" applyFont="1" applyBorder="1" applyAlignment="1">
      <alignment vertical="top"/>
    </xf>
    <xf numFmtId="165" fontId="4" fillId="0" borderId="4" xfId="0" applyNumberFormat="1" applyFont="1" applyFill="1" applyBorder="1" applyAlignment="1">
      <alignment vertical="top"/>
    </xf>
    <xf numFmtId="165" fontId="3" fillId="0" borderId="4" xfId="0" applyNumberFormat="1" applyFont="1" applyBorder="1" applyAlignment="1">
      <alignment vertical="top"/>
    </xf>
    <xf numFmtId="0" fontId="2" fillId="0" borderId="0" xfId="0" applyNumberFormat="1" applyFont="1" applyBorder="1"/>
    <xf numFmtId="165" fontId="2" fillId="0" borderId="0" xfId="0" applyNumberFormat="1" applyFont="1" applyBorder="1"/>
    <xf numFmtId="0" fontId="3" fillId="0" borderId="0" xfId="0" applyFont="1" applyAlignment="1">
      <alignment horizontal="left"/>
    </xf>
    <xf numFmtId="0" fontId="3" fillId="0" borderId="1" xfId="0" applyNumberFormat="1" applyFont="1" applyFill="1" applyBorder="1" applyAlignment="1"/>
    <xf numFmtId="0" fontId="5" fillId="0" borderId="0" xfId="0" applyFont="1"/>
    <xf numFmtId="0" fontId="5" fillId="0" borderId="1" xfId="0" applyNumberFormat="1" applyFont="1" applyBorder="1" applyAlignment="1">
      <alignment wrapText="1"/>
    </xf>
    <xf numFmtId="0" fontId="5" fillId="0" borderId="0" xfId="0" applyNumberFormat="1" applyFont="1" applyAlignment="1">
      <alignment horizontal="centerContinuous"/>
    </xf>
    <xf numFmtId="0" fontId="2" fillId="0" borderId="7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wrapText="1"/>
    </xf>
    <xf numFmtId="0" fontId="3" fillId="0" borderId="0" xfId="0" applyNumberFormat="1" applyFont="1" applyFill="1" applyBorder="1"/>
    <xf numFmtId="165" fontId="4" fillId="0" borderId="0" xfId="0" applyNumberFormat="1" applyFont="1" applyFill="1" applyBorder="1" applyAlignment="1">
      <alignment vertical="top"/>
    </xf>
    <xf numFmtId="165" fontId="3" fillId="0" borderId="0" xfId="0" applyNumberFormat="1" applyFont="1" applyBorder="1" applyAlignment="1">
      <alignment horizontal="right" vertical="top"/>
    </xf>
    <xf numFmtId="0" fontId="6" fillId="0" borderId="8" xfId="0" applyNumberFormat="1" applyFont="1" applyBorder="1" applyAlignment="1">
      <alignment horizontal="center"/>
    </xf>
    <xf numFmtId="0" fontId="3" fillId="0" borderId="4" xfId="0" applyNumberFormat="1" applyFont="1" applyFill="1" applyBorder="1"/>
    <xf numFmtId="165" fontId="3" fillId="0" borderId="4" xfId="0" applyNumberFormat="1" applyFont="1" applyBorder="1" applyAlignment="1">
      <alignment horizontal="right" vertical="top"/>
    </xf>
    <xf numFmtId="0" fontId="5" fillId="0" borderId="0" xfId="0" applyNumberFormat="1" applyFont="1" applyAlignment="1"/>
    <xf numFmtId="0" fontId="5" fillId="0" borderId="0" xfId="0" applyNumberFormat="1" applyFont="1" applyFill="1"/>
    <xf numFmtId="0" fontId="2" fillId="0" borderId="9" xfId="0" applyNumberFormat="1" applyFont="1" applyBorder="1" applyAlignment="1">
      <alignment horizontal="center" wrapText="1"/>
    </xf>
    <xf numFmtId="0" fontId="3" fillId="0" borderId="9" xfId="0" applyNumberFormat="1" applyFont="1" applyBorder="1" applyAlignment="1">
      <alignment vertical="top"/>
    </xf>
    <xf numFmtId="0" fontId="3" fillId="0" borderId="9" xfId="0" applyNumberFormat="1" applyFont="1" applyBorder="1" applyAlignment="1"/>
    <xf numFmtId="165" fontId="3" fillId="0" borderId="1" xfId="0" applyNumberFormat="1" applyFont="1" applyBorder="1"/>
    <xf numFmtId="0" fontId="2" fillId="0" borderId="6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65" fontId="3" fillId="0" borderId="6" xfId="0" applyNumberFormat="1" applyFont="1" applyBorder="1" applyAlignment="1">
      <alignment horizontal="right" vertical="top"/>
    </xf>
    <xf numFmtId="0" fontId="8" fillId="0" borderId="0" xfId="0" applyFont="1" applyAlignment="1">
      <alignment horizontal="left" vertical="top" wrapText="1"/>
    </xf>
    <xf numFmtId="165" fontId="3" fillId="0" borderId="1" xfId="0" applyNumberFormat="1" applyFont="1" applyBorder="1" applyAlignment="1">
      <alignment horizontal="right" vertical="top"/>
    </xf>
    <xf numFmtId="0" fontId="5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</cellXfs>
  <cellStyles count="2">
    <cellStyle name="Normal" xfId="0" builtinId="0"/>
    <cellStyle name="Normal 23" xfId="1" xr:uid="{C71FAF96-E547-4A82-983A-421E3D1087F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E66D-48A5-4D1F-824E-D16781D0C271}">
  <dimension ref="A1:H97"/>
  <sheetViews>
    <sheetView tabSelected="1" zoomScaleNormal="100" workbookViewId="0">
      <selection activeCell="A7" sqref="A7"/>
    </sheetView>
  </sheetViews>
  <sheetFormatPr defaultRowHeight="12.75" x14ac:dyDescent="0.2"/>
  <cols>
    <col min="1" max="1" width="57.140625" style="1" customWidth="1"/>
    <col min="2" max="5" width="14.28515625" style="1" customWidth="1"/>
    <col min="6" max="6" width="10" style="1" bestFit="1" customWidth="1"/>
    <col min="7" max="16384" width="9.140625" style="1"/>
  </cols>
  <sheetData>
    <row r="1" spans="1:5" x14ac:dyDescent="0.2">
      <c r="A1" s="6" t="s">
        <v>139</v>
      </c>
      <c r="B1" s="6"/>
      <c r="C1" s="6"/>
      <c r="D1" s="6"/>
      <c r="E1" s="21"/>
    </row>
    <row r="2" spans="1:5" x14ac:dyDescent="0.2">
      <c r="A2" s="6" t="s">
        <v>2</v>
      </c>
      <c r="B2" s="6"/>
      <c r="C2" s="6"/>
      <c r="D2" s="6"/>
      <c r="E2" s="46"/>
    </row>
    <row r="3" spans="1:5" x14ac:dyDescent="0.2">
      <c r="A3" s="8" t="s">
        <v>3</v>
      </c>
      <c r="B3" s="7"/>
      <c r="C3" s="7"/>
      <c r="D3" s="7"/>
      <c r="E3" s="46"/>
    </row>
    <row r="4" spans="1:5" x14ac:dyDescent="0.2">
      <c r="A4" s="8" t="s">
        <v>144</v>
      </c>
      <c r="B4" s="6"/>
      <c r="C4" s="6"/>
      <c r="D4" s="6"/>
      <c r="E4" s="46"/>
    </row>
    <row r="5" spans="1:5" x14ac:dyDescent="0.2">
      <c r="E5" s="31"/>
    </row>
    <row r="6" spans="1:5" x14ac:dyDescent="0.2">
      <c r="A6" s="16" t="s">
        <v>7</v>
      </c>
      <c r="E6" s="31"/>
    </row>
    <row r="7" spans="1:5" x14ac:dyDescent="0.2">
      <c r="A7" s="68" t="s">
        <v>145</v>
      </c>
      <c r="B7" s="56"/>
      <c r="C7" s="14"/>
      <c r="D7" s="14"/>
      <c r="E7" s="32"/>
    </row>
    <row r="8" spans="1:5" x14ac:dyDescent="0.2">
      <c r="A8" s="29" t="s">
        <v>8</v>
      </c>
      <c r="B8" s="14"/>
      <c r="C8" s="14"/>
      <c r="D8" s="14"/>
      <c r="E8" s="31"/>
    </row>
    <row r="9" spans="1:5" x14ac:dyDescent="0.2">
      <c r="A9" s="29" t="s">
        <v>68</v>
      </c>
      <c r="B9" s="14"/>
      <c r="C9" s="14"/>
      <c r="D9" s="14"/>
      <c r="E9" s="31"/>
    </row>
    <row r="10" spans="1:5" x14ac:dyDescent="0.2">
      <c r="A10" s="29" t="s">
        <v>71</v>
      </c>
      <c r="B10" s="14"/>
      <c r="C10" s="14"/>
      <c r="D10" s="14"/>
      <c r="E10" s="31"/>
    </row>
    <row r="11" spans="1:5" x14ac:dyDescent="0.2">
      <c r="A11" s="29" t="s">
        <v>9</v>
      </c>
      <c r="B11" s="14"/>
      <c r="C11" s="14"/>
      <c r="D11" s="14"/>
      <c r="E11" s="31"/>
    </row>
    <row r="12" spans="1:5" x14ac:dyDescent="0.2">
      <c r="A12" s="29" t="s">
        <v>72</v>
      </c>
      <c r="B12" s="14"/>
      <c r="C12" s="14"/>
      <c r="D12" s="14"/>
      <c r="E12" s="31"/>
    </row>
    <row r="13" spans="1:5" x14ac:dyDescent="0.2">
      <c r="A13" s="2" t="s">
        <v>10</v>
      </c>
    </row>
    <row r="14" spans="1:5" x14ac:dyDescent="0.2">
      <c r="A14" s="2" t="s">
        <v>67</v>
      </c>
      <c r="E14" s="31"/>
    </row>
    <row r="15" spans="1:5" x14ac:dyDescent="0.2">
      <c r="A15" s="2" t="s">
        <v>65</v>
      </c>
    </row>
    <row r="16" spans="1:5" ht="25.5" x14ac:dyDescent="0.2">
      <c r="A16" s="9" t="s">
        <v>141</v>
      </c>
    </row>
    <row r="17" spans="1:6" ht="27" x14ac:dyDescent="0.2">
      <c r="A17" s="45" t="s">
        <v>140</v>
      </c>
    </row>
    <row r="18" spans="1:6" x14ac:dyDescent="0.2">
      <c r="A18" s="2" t="s">
        <v>11</v>
      </c>
    </row>
    <row r="19" spans="1:6" x14ac:dyDescent="0.2">
      <c r="A19" s="2" t="s">
        <v>66</v>
      </c>
    </row>
    <row r="20" spans="1:6" x14ac:dyDescent="0.2">
      <c r="A20" s="2" t="s">
        <v>12</v>
      </c>
      <c r="F20" s="33"/>
    </row>
    <row r="21" spans="1:6" x14ac:dyDescent="0.2">
      <c r="A21" s="2" t="s">
        <v>13</v>
      </c>
    </row>
    <row r="22" spans="1:6" x14ac:dyDescent="0.2">
      <c r="A22" s="2" t="s">
        <v>14</v>
      </c>
    </row>
    <row r="23" spans="1:6" x14ac:dyDescent="0.2">
      <c r="A23" s="30" t="str">
        <f>"Total Premium = "&amp;TEXT(D90,"$0,0")</f>
        <v>Total Premium = $1,054</v>
      </c>
    </row>
    <row r="25" spans="1:6" x14ac:dyDescent="0.2">
      <c r="A25" s="6" t="s">
        <v>64</v>
      </c>
      <c r="B25" s="21"/>
      <c r="C25" s="21"/>
      <c r="D25" s="21"/>
      <c r="E25" s="21"/>
    </row>
    <row r="27" spans="1:6" x14ac:dyDescent="0.2">
      <c r="A27" s="6" t="s">
        <v>19</v>
      </c>
      <c r="B27" s="21"/>
      <c r="C27" s="21"/>
      <c r="D27" s="21"/>
      <c r="E27" s="21"/>
    </row>
    <row r="29" spans="1:6" x14ac:dyDescent="0.2">
      <c r="A29" s="22" t="s">
        <v>15</v>
      </c>
      <c r="B29" s="23"/>
      <c r="C29" s="23"/>
      <c r="D29" s="24"/>
      <c r="E29" s="60"/>
    </row>
    <row r="30" spans="1:6" x14ac:dyDescent="0.2">
      <c r="A30" s="47" t="s">
        <v>73</v>
      </c>
      <c r="B30" s="48" t="s">
        <v>4</v>
      </c>
      <c r="C30" s="48" t="s">
        <v>69</v>
      </c>
      <c r="D30" s="47" t="s">
        <v>0</v>
      </c>
      <c r="E30" s="58"/>
    </row>
    <row r="31" spans="1:6" ht="12.75" customHeight="1" x14ac:dyDescent="0.2">
      <c r="A31" s="2" t="s">
        <v>74</v>
      </c>
      <c r="B31" s="2"/>
      <c r="C31" s="36">
        <v>970.32</v>
      </c>
      <c r="D31" s="65">
        <f>ROUND((C31*C32*C33*C34*C35)/C36,0)</f>
        <v>1672</v>
      </c>
      <c r="E31" s="59"/>
    </row>
    <row r="32" spans="1:6" x14ac:dyDescent="0.2">
      <c r="A32" s="25" t="s">
        <v>102</v>
      </c>
      <c r="B32" s="25" t="s">
        <v>18</v>
      </c>
      <c r="C32" s="26">
        <v>0.53</v>
      </c>
      <c r="D32" s="65"/>
      <c r="E32" s="59"/>
    </row>
    <row r="33" spans="1:5" x14ac:dyDescent="0.2">
      <c r="A33" s="2" t="s">
        <v>75</v>
      </c>
      <c r="B33" s="2" t="s">
        <v>18</v>
      </c>
      <c r="C33" s="26">
        <v>0.85</v>
      </c>
      <c r="D33" s="65"/>
      <c r="E33" s="59"/>
    </row>
    <row r="34" spans="1:5" x14ac:dyDescent="0.2">
      <c r="A34" s="27" t="s">
        <v>76</v>
      </c>
      <c r="B34" s="27" t="s">
        <v>18</v>
      </c>
      <c r="C34" s="26">
        <v>0.45</v>
      </c>
      <c r="D34" s="65"/>
      <c r="E34" s="59"/>
    </row>
    <row r="35" spans="1:5" x14ac:dyDescent="0.2">
      <c r="A35" s="27" t="s">
        <v>77</v>
      </c>
      <c r="B35" s="27" t="s">
        <v>18</v>
      </c>
      <c r="C35" s="13">
        <v>850000</v>
      </c>
      <c r="D35" s="65"/>
      <c r="E35" s="59"/>
    </row>
    <row r="36" spans="1:5" x14ac:dyDescent="0.2">
      <c r="A36" s="27" t="s">
        <v>78</v>
      </c>
      <c r="B36" s="27" t="s">
        <v>5</v>
      </c>
      <c r="C36" s="13">
        <v>100000</v>
      </c>
      <c r="D36" s="65"/>
      <c r="E36" s="59"/>
    </row>
    <row r="37" spans="1:5" x14ac:dyDescent="0.2">
      <c r="A37" s="54"/>
      <c r="B37" s="54"/>
      <c r="C37" s="38"/>
      <c r="D37" s="55"/>
    </row>
    <row r="38" spans="1:5" x14ac:dyDescent="0.2">
      <c r="A38" s="62" t="s">
        <v>16</v>
      </c>
      <c r="B38" s="63"/>
      <c r="C38" s="63"/>
      <c r="D38" s="63"/>
      <c r="E38" s="64"/>
    </row>
    <row r="39" spans="1:5" ht="25.5" x14ac:dyDescent="0.2">
      <c r="A39" s="28" t="s">
        <v>1</v>
      </c>
      <c r="B39" s="16" t="s">
        <v>4</v>
      </c>
      <c r="C39" s="16" t="s">
        <v>69</v>
      </c>
      <c r="D39" s="16" t="s">
        <v>0</v>
      </c>
      <c r="E39" s="49" t="s">
        <v>138</v>
      </c>
    </row>
    <row r="40" spans="1:5" ht="12.75" customHeight="1" x14ac:dyDescent="0.2">
      <c r="A40" s="4" t="s">
        <v>20</v>
      </c>
      <c r="B40" s="4" t="s">
        <v>18</v>
      </c>
      <c r="C40" s="12">
        <v>1</v>
      </c>
      <c r="D40" s="11">
        <f>D31+ROUND(D31*(C40-1),0)</f>
        <v>1672</v>
      </c>
      <c r="E40" s="11">
        <f>D40-D31</f>
        <v>0</v>
      </c>
    </row>
    <row r="41" spans="1:5" x14ac:dyDescent="0.2">
      <c r="A41" s="4" t="s">
        <v>21</v>
      </c>
      <c r="B41" s="4" t="s">
        <v>18</v>
      </c>
      <c r="C41" s="12">
        <v>1.02</v>
      </c>
      <c r="D41" s="11">
        <f>D40+ROUND(D40*(C41-1),0)</f>
        <v>1705</v>
      </c>
      <c r="E41" s="11">
        <f>D41-D40</f>
        <v>33</v>
      </c>
    </row>
    <row r="42" spans="1:5" x14ac:dyDescent="0.2">
      <c r="A42" s="4" t="s">
        <v>22</v>
      </c>
      <c r="B42" s="4" t="s">
        <v>18</v>
      </c>
      <c r="C42" s="12">
        <v>1</v>
      </c>
      <c r="D42" s="11">
        <f t="shared" ref="D42:D53" si="0">D41+ROUND(D41*(C42-1),0)</f>
        <v>1705</v>
      </c>
      <c r="E42" s="11">
        <f>D42-D41</f>
        <v>0</v>
      </c>
    </row>
    <row r="43" spans="1:5" x14ac:dyDescent="0.2">
      <c r="A43" s="4" t="s">
        <v>23</v>
      </c>
      <c r="B43" s="4" t="s">
        <v>18</v>
      </c>
      <c r="C43" s="12">
        <v>1</v>
      </c>
      <c r="D43" s="11">
        <f t="shared" si="0"/>
        <v>1705</v>
      </c>
      <c r="E43" s="11">
        <f t="shared" ref="E43:E56" si="1">D43-D42</f>
        <v>0</v>
      </c>
    </row>
    <row r="44" spans="1:5" x14ac:dyDescent="0.2">
      <c r="A44" s="4" t="s">
        <v>24</v>
      </c>
      <c r="B44" s="4" t="s">
        <v>18</v>
      </c>
      <c r="C44" s="12">
        <v>0.76</v>
      </c>
      <c r="D44" s="11">
        <f t="shared" si="0"/>
        <v>1296</v>
      </c>
      <c r="E44" s="11">
        <f t="shared" si="1"/>
        <v>-409</v>
      </c>
    </row>
    <row r="45" spans="1:5" x14ac:dyDescent="0.2">
      <c r="A45" s="4" t="s">
        <v>25</v>
      </c>
      <c r="B45" s="4" t="s">
        <v>18</v>
      </c>
      <c r="C45" s="12">
        <v>1</v>
      </c>
      <c r="D45" s="11">
        <f t="shared" si="0"/>
        <v>1296</v>
      </c>
      <c r="E45" s="11">
        <f t="shared" si="1"/>
        <v>0</v>
      </c>
    </row>
    <row r="46" spans="1:5" x14ac:dyDescent="0.2">
      <c r="A46" s="4" t="s">
        <v>26</v>
      </c>
      <c r="B46" s="4" t="s">
        <v>18</v>
      </c>
      <c r="C46" s="12">
        <v>0.78</v>
      </c>
      <c r="D46" s="11">
        <f t="shared" si="0"/>
        <v>1011</v>
      </c>
      <c r="E46" s="11">
        <f t="shared" si="1"/>
        <v>-285</v>
      </c>
    </row>
    <row r="47" spans="1:5" x14ac:dyDescent="0.2">
      <c r="A47" s="4" t="s">
        <v>27</v>
      </c>
      <c r="B47" s="4" t="s">
        <v>18</v>
      </c>
      <c r="C47" s="12">
        <v>1.06</v>
      </c>
      <c r="D47" s="11">
        <f t="shared" si="0"/>
        <v>1072</v>
      </c>
      <c r="E47" s="11">
        <f t="shared" si="1"/>
        <v>61</v>
      </c>
    </row>
    <row r="48" spans="1:5" x14ac:dyDescent="0.2">
      <c r="A48" s="4" t="s">
        <v>28</v>
      </c>
      <c r="B48" s="4" t="s">
        <v>18</v>
      </c>
      <c r="C48" s="12">
        <v>1</v>
      </c>
      <c r="D48" s="11">
        <f t="shared" si="0"/>
        <v>1072</v>
      </c>
      <c r="E48" s="11">
        <f t="shared" si="1"/>
        <v>0</v>
      </c>
    </row>
    <row r="49" spans="1:8" x14ac:dyDescent="0.2">
      <c r="A49" s="4" t="s">
        <v>29</v>
      </c>
      <c r="B49" s="4" t="s">
        <v>18</v>
      </c>
      <c r="C49" s="12">
        <v>1</v>
      </c>
      <c r="D49" s="11">
        <f t="shared" si="0"/>
        <v>1072</v>
      </c>
      <c r="E49" s="11">
        <f>D49-D48</f>
        <v>0</v>
      </c>
    </row>
    <row r="50" spans="1:8" x14ac:dyDescent="0.2">
      <c r="A50" s="15" t="s">
        <v>30</v>
      </c>
      <c r="B50" s="4" t="s">
        <v>18</v>
      </c>
      <c r="C50" s="12">
        <v>0.99</v>
      </c>
      <c r="D50" s="11">
        <f t="shared" si="0"/>
        <v>1061</v>
      </c>
      <c r="E50" s="11">
        <f t="shared" si="1"/>
        <v>-11</v>
      </c>
    </row>
    <row r="51" spans="1:8" x14ac:dyDescent="0.2">
      <c r="A51" s="4" t="s">
        <v>31</v>
      </c>
      <c r="B51" s="4" t="s">
        <v>18</v>
      </c>
      <c r="C51" s="12">
        <v>1</v>
      </c>
      <c r="D51" s="11">
        <f t="shared" si="0"/>
        <v>1061</v>
      </c>
      <c r="E51" s="11">
        <f t="shared" si="1"/>
        <v>0</v>
      </c>
      <c r="F51" s="31"/>
    </row>
    <row r="52" spans="1:8" ht="12.75" customHeight="1" x14ac:dyDescent="0.2">
      <c r="A52" s="4" t="s">
        <v>32</v>
      </c>
      <c r="B52" s="4" t="s">
        <v>18</v>
      </c>
      <c r="C52" s="12">
        <v>1</v>
      </c>
      <c r="D52" s="11">
        <f t="shared" si="0"/>
        <v>1061</v>
      </c>
      <c r="E52" s="11">
        <f t="shared" si="1"/>
        <v>0</v>
      </c>
      <c r="F52" s="31"/>
    </row>
    <row r="53" spans="1:8" ht="12.75" customHeight="1" x14ac:dyDescent="0.2">
      <c r="A53" s="4" t="s">
        <v>33</v>
      </c>
      <c r="B53" s="4" t="s">
        <v>18</v>
      </c>
      <c r="C53" s="12">
        <v>1</v>
      </c>
      <c r="D53" s="11">
        <f t="shared" si="0"/>
        <v>1061</v>
      </c>
      <c r="E53" s="11">
        <f t="shared" si="1"/>
        <v>0</v>
      </c>
      <c r="F53" s="31"/>
    </row>
    <row r="54" spans="1:8" x14ac:dyDescent="0.2">
      <c r="A54" s="4" t="s">
        <v>34</v>
      </c>
      <c r="B54" s="4" t="s">
        <v>18</v>
      </c>
      <c r="C54" s="12">
        <f>1-0.02</f>
        <v>0.98</v>
      </c>
      <c r="D54" s="11">
        <f>D53+ROUND(D53*(C54-1),0)</f>
        <v>1040</v>
      </c>
      <c r="E54" s="11">
        <f t="shared" si="1"/>
        <v>-21</v>
      </c>
      <c r="F54" s="31"/>
    </row>
    <row r="55" spans="1:8" x14ac:dyDescent="0.2">
      <c r="A55" s="4" t="s">
        <v>136</v>
      </c>
      <c r="B55" s="4" t="s">
        <v>18</v>
      </c>
      <c r="C55" s="12">
        <f>1-(0.038+0.02+0.01+0.005+0.001+0.001+0.001+0.001+0.001+0.001+0.001)</f>
        <v>0.92</v>
      </c>
      <c r="D55" s="11">
        <f>D54+ROUND(D54*(C55-1),0)</f>
        <v>957</v>
      </c>
      <c r="E55" s="11">
        <f t="shared" si="1"/>
        <v>-83</v>
      </c>
      <c r="F55" s="31"/>
    </row>
    <row r="56" spans="1:8" x14ac:dyDescent="0.2">
      <c r="A56" s="4" t="s">
        <v>35</v>
      </c>
      <c r="B56" s="4" t="s">
        <v>18</v>
      </c>
      <c r="C56" s="12">
        <v>1</v>
      </c>
      <c r="D56" s="11">
        <f>D55+ROUND(D55*(C56-1),0)</f>
        <v>957</v>
      </c>
      <c r="E56" s="11">
        <f t="shared" si="1"/>
        <v>0</v>
      </c>
      <c r="F56" s="57"/>
      <c r="G56" s="3"/>
      <c r="H56" s="3"/>
    </row>
    <row r="57" spans="1:8" x14ac:dyDescent="0.2">
      <c r="A57" s="50"/>
      <c r="B57" s="50"/>
      <c r="C57" s="51"/>
      <c r="D57" s="52"/>
    </row>
    <row r="58" spans="1:8" x14ac:dyDescent="0.2">
      <c r="A58" s="62" t="s">
        <v>17</v>
      </c>
      <c r="B58" s="63"/>
      <c r="C58" s="63"/>
      <c r="D58" s="63"/>
      <c r="E58" s="64"/>
    </row>
    <row r="59" spans="1:8" ht="25.5" x14ac:dyDescent="0.2">
      <c r="A59" s="47" t="s">
        <v>1</v>
      </c>
      <c r="B59" s="48" t="s">
        <v>4</v>
      </c>
      <c r="C59" s="53" t="s">
        <v>69</v>
      </c>
      <c r="D59" s="48" t="s">
        <v>0</v>
      </c>
      <c r="E59" s="49" t="s">
        <v>138</v>
      </c>
    </row>
    <row r="60" spans="1:8" ht="12.75" customHeight="1" x14ac:dyDescent="0.2">
      <c r="A60" s="5" t="s">
        <v>36</v>
      </c>
      <c r="B60" s="5" t="s">
        <v>6</v>
      </c>
      <c r="C60" s="13">
        <v>0</v>
      </c>
      <c r="D60" s="11">
        <f>ROUND(D56+C60,0)</f>
        <v>957</v>
      </c>
      <c r="E60" s="11">
        <f>D60-D56</f>
        <v>0</v>
      </c>
    </row>
    <row r="61" spans="1:8" x14ac:dyDescent="0.2">
      <c r="A61" s="4" t="s">
        <v>37</v>
      </c>
      <c r="B61" s="5" t="s">
        <v>6</v>
      </c>
      <c r="C61" s="13">
        <v>0</v>
      </c>
      <c r="D61" s="11">
        <f>ROUND(D60+C61,0)</f>
        <v>957</v>
      </c>
      <c r="E61" s="11">
        <f>D61-D60</f>
        <v>0</v>
      </c>
    </row>
    <row r="62" spans="1:8" x14ac:dyDescent="0.2">
      <c r="A62" s="4" t="s">
        <v>38</v>
      </c>
      <c r="B62" s="5" t="s">
        <v>6</v>
      </c>
      <c r="C62" s="13">
        <v>0</v>
      </c>
      <c r="D62" s="11">
        <f t="shared" ref="D62:D88" si="2">ROUND(D61+C62,0)</f>
        <v>957</v>
      </c>
      <c r="E62" s="11">
        <f t="shared" ref="E62" si="3">D62-D58</f>
        <v>957</v>
      </c>
    </row>
    <row r="63" spans="1:8" ht="12.75" customHeight="1" x14ac:dyDescent="0.2">
      <c r="A63" s="4" t="s">
        <v>39</v>
      </c>
      <c r="B63" s="5" t="s">
        <v>6</v>
      </c>
      <c r="C63" s="13">
        <v>0</v>
      </c>
      <c r="D63" s="11">
        <f t="shared" si="2"/>
        <v>957</v>
      </c>
      <c r="E63" s="11">
        <f t="shared" ref="E63" si="4">D63-D62</f>
        <v>0</v>
      </c>
    </row>
    <row r="64" spans="1:8" ht="12.75" customHeight="1" x14ac:dyDescent="0.2">
      <c r="A64" s="4" t="s">
        <v>98</v>
      </c>
      <c r="B64" s="5" t="s">
        <v>6</v>
      </c>
      <c r="C64" s="13">
        <f>ROUND(MAX(D56*0.04,13),0)</f>
        <v>38</v>
      </c>
      <c r="D64" s="11">
        <f t="shared" si="2"/>
        <v>995</v>
      </c>
      <c r="E64" s="11">
        <f t="shared" ref="E64" si="5">D64-D60</f>
        <v>38</v>
      </c>
    </row>
    <row r="65" spans="1:5" x14ac:dyDescent="0.2">
      <c r="A65" s="4" t="s">
        <v>40</v>
      </c>
      <c r="B65" s="5" t="s">
        <v>6</v>
      </c>
      <c r="C65" s="13">
        <v>0</v>
      </c>
      <c r="D65" s="11">
        <f t="shared" si="2"/>
        <v>995</v>
      </c>
      <c r="E65" s="11">
        <f t="shared" ref="E65" si="6">D65-D64</f>
        <v>0</v>
      </c>
    </row>
    <row r="66" spans="1:5" x14ac:dyDescent="0.2">
      <c r="A66" s="4" t="s">
        <v>41</v>
      </c>
      <c r="B66" s="5" t="s">
        <v>6</v>
      </c>
      <c r="C66" s="13">
        <v>0</v>
      </c>
      <c r="D66" s="11">
        <f t="shared" si="2"/>
        <v>995</v>
      </c>
      <c r="E66" s="11">
        <f t="shared" ref="E66" si="7">D66-D62</f>
        <v>38</v>
      </c>
    </row>
    <row r="67" spans="1:5" x14ac:dyDescent="0.2">
      <c r="A67" s="4" t="s">
        <v>42</v>
      </c>
      <c r="B67" s="5" t="s">
        <v>6</v>
      </c>
      <c r="C67" s="13">
        <v>0</v>
      </c>
      <c r="D67" s="11">
        <f t="shared" si="2"/>
        <v>995</v>
      </c>
      <c r="E67" s="11">
        <f t="shared" ref="E67" si="8">D67-D66</f>
        <v>0</v>
      </c>
    </row>
    <row r="68" spans="1:5" x14ac:dyDescent="0.2">
      <c r="A68" s="4" t="s">
        <v>43</v>
      </c>
      <c r="B68" s="5" t="s">
        <v>6</v>
      </c>
      <c r="C68" s="13">
        <v>0</v>
      </c>
      <c r="D68" s="11">
        <f t="shared" si="2"/>
        <v>995</v>
      </c>
      <c r="E68" s="11">
        <f t="shared" ref="E68" si="9">D68-D64</f>
        <v>0</v>
      </c>
    </row>
    <row r="69" spans="1:5" x14ac:dyDescent="0.2">
      <c r="A69" s="4" t="s">
        <v>99</v>
      </c>
      <c r="B69" s="5" t="s">
        <v>6</v>
      </c>
      <c r="C69" s="13">
        <v>0</v>
      </c>
      <c r="D69" s="11">
        <f t="shared" si="2"/>
        <v>995</v>
      </c>
      <c r="E69" s="11">
        <f t="shared" ref="E69" si="10">D69-D68</f>
        <v>0</v>
      </c>
    </row>
    <row r="70" spans="1:5" x14ac:dyDescent="0.2">
      <c r="A70" s="4" t="s">
        <v>44</v>
      </c>
      <c r="B70" s="5" t="s">
        <v>6</v>
      </c>
      <c r="C70" s="13">
        <v>0</v>
      </c>
      <c r="D70" s="11">
        <f t="shared" si="2"/>
        <v>995</v>
      </c>
      <c r="E70" s="11">
        <f t="shared" ref="E70" si="11">D70-D66</f>
        <v>0</v>
      </c>
    </row>
    <row r="71" spans="1:5" x14ac:dyDescent="0.2">
      <c r="A71" s="4" t="s">
        <v>45</v>
      </c>
      <c r="B71" s="5" t="s">
        <v>6</v>
      </c>
      <c r="C71" s="13">
        <v>0</v>
      </c>
      <c r="D71" s="11">
        <f t="shared" si="2"/>
        <v>995</v>
      </c>
      <c r="E71" s="11">
        <f t="shared" ref="E71" si="12">D71-D70</f>
        <v>0</v>
      </c>
    </row>
    <row r="72" spans="1:5" x14ac:dyDescent="0.2">
      <c r="A72" s="4" t="s">
        <v>46</v>
      </c>
      <c r="B72" s="5" t="s">
        <v>6</v>
      </c>
      <c r="C72" s="13">
        <v>0</v>
      </c>
      <c r="D72" s="11">
        <f t="shared" si="2"/>
        <v>995</v>
      </c>
      <c r="E72" s="11">
        <f t="shared" ref="E72" si="13">D72-D68</f>
        <v>0</v>
      </c>
    </row>
    <row r="73" spans="1:5" x14ac:dyDescent="0.2">
      <c r="A73" s="4" t="s">
        <v>47</v>
      </c>
      <c r="B73" s="5" t="s">
        <v>6</v>
      </c>
      <c r="C73" s="13">
        <v>0</v>
      </c>
      <c r="D73" s="11">
        <f t="shared" si="2"/>
        <v>995</v>
      </c>
      <c r="E73" s="11">
        <f t="shared" ref="E73" si="14">D73-D72</f>
        <v>0</v>
      </c>
    </row>
    <row r="74" spans="1:5" x14ac:dyDescent="0.2">
      <c r="A74" s="4" t="s">
        <v>48</v>
      </c>
      <c r="B74" s="5" t="s">
        <v>6</v>
      </c>
      <c r="C74" s="13">
        <v>0</v>
      </c>
      <c r="D74" s="11">
        <f t="shared" si="2"/>
        <v>995</v>
      </c>
      <c r="E74" s="11">
        <f t="shared" ref="E74" si="15">D74-D70</f>
        <v>0</v>
      </c>
    </row>
    <row r="75" spans="1:5" x14ac:dyDescent="0.2">
      <c r="A75" s="4" t="s">
        <v>49</v>
      </c>
      <c r="B75" s="5" t="s">
        <v>6</v>
      </c>
      <c r="C75" s="13">
        <v>0</v>
      </c>
      <c r="D75" s="11">
        <f t="shared" si="2"/>
        <v>995</v>
      </c>
      <c r="E75" s="11">
        <f t="shared" ref="E75" si="16">D75-D74</f>
        <v>0</v>
      </c>
    </row>
    <row r="76" spans="1:5" x14ac:dyDescent="0.2">
      <c r="A76" s="4" t="s">
        <v>50</v>
      </c>
      <c r="B76" s="5" t="s">
        <v>6</v>
      </c>
      <c r="C76" s="13">
        <v>0</v>
      </c>
      <c r="D76" s="11">
        <f t="shared" si="2"/>
        <v>995</v>
      </c>
      <c r="E76" s="11">
        <f t="shared" ref="E76" si="17">D76-D72</f>
        <v>0</v>
      </c>
    </row>
    <row r="77" spans="1:5" x14ac:dyDescent="0.2">
      <c r="A77" s="4" t="s">
        <v>51</v>
      </c>
      <c r="B77" s="5" t="s">
        <v>6</v>
      </c>
      <c r="C77" s="13">
        <v>0</v>
      </c>
      <c r="D77" s="11">
        <f t="shared" si="2"/>
        <v>995</v>
      </c>
      <c r="E77" s="11">
        <f t="shared" ref="E77" si="18">D77-D76</f>
        <v>0</v>
      </c>
    </row>
    <row r="78" spans="1:5" x14ac:dyDescent="0.2">
      <c r="A78" s="4" t="s">
        <v>52</v>
      </c>
      <c r="B78" s="5" t="s">
        <v>6</v>
      </c>
      <c r="C78" s="13">
        <v>9</v>
      </c>
      <c r="D78" s="11">
        <f t="shared" si="2"/>
        <v>1004</v>
      </c>
      <c r="E78" s="11">
        <f t="shared" ref="E78" si="19">D78-D74</f>
        <v>9</v>
      </c>
    </row>
    <row r="79" spans="1:5" x14ac:dyDescent="0.2">
      <c r="A79" s="4" t="s">
        <v>53</v>
      </c>
      <c r="B79" s="5" t="s">
        <v>6</v>
      </c>
      <c r="C79" s="13">
        <v>0</v>
      </c>
      <c r="D79" s="11">
        <f t="shared" si="2"/>
        <v>1004</v>
      </c>
      <c r="E79" s="11">
        <f t="shared" ref="E79" si="20">D79-D78</f>
        <v>0</v>
      </c>
    </row>
    <row r="80" spans="1:5" x14ac:dyDescent="0.2">
      <c r="A80" s="4" t="s">
        <v>54</v>
      </c>
      <c r="B80" s="5" t="s">
        <v>6</v>
      </c>
      <c r="C80" s="13">
        <v>0</v>
      </c>
      <c r="D80" s="11">
        <f t="shared" si="2"/>
        <v>1004</v>
      </c>
      <c r="E80" s="11">
        <f t="shared" ref="E80" si="21">D80-D76</f>
        <v>9</v>
      </c>
    </row>
    <row r="81" spans="1:5" x14ac:dyDescent="0.2">
      <c r="A81" s="4" t="s">
        <v>55</v>
      </c>
      <c r="B81" s="5" t="s">
        <v>6</v>
      </c>
      <c r="C81" s="13">
        <v>0</v>
      </c>
      <c r="D81" s="11">
        <f t="shared" si="2"/>
        <v>1004</v>
      </c>
      <c r="E81" s="11">
        <f t="shared" ref="E81" si="22">D81-D80</f>
        <v>0</v>
      </c>
    </row>
    <row r="82" spans="1:5" x14ac:dyDescent="0.2">
      <c r="A82" s="4" t="s">
        <v>56</v>
      </c>
      <c r="B82" s="5" t="s">
        <v>6</v>
      </c>
      <c r="C82" s="13">
        <v>0</v>
      </c>
      <c r="D82" s="11">
        <f t="shared" si="2"/>
        <v>1004</v>
      </c>
      <c r="E82" s="11">
        <f t="shared" ref="E82" si="23">D82-D78</f>
        <v>0</v>
      </c>
    </row>
    <row r="83" spans="1:5" x14ac:dyDescent="0.2">
      <c r="A83" s="4" t="s">
        <v>57</v>
      </c>
      <c r="B83" s="5" t="s">
        <v>6</v>
      </c>
      <c r="C83" s="13">
        <v>25</v>
      </c>
      <c r="D83" s="11">
        <f t="shared" si="2"/>
        <v>1029</v>
      </c>
      <c r="E83" s="11">
        <f t="shared" ref="E83" si="24">D83-D82</f>
        <v>25</v>
      </c>
    </row>
    <row r="84" spans="1:5" x14ac:dyDescent="0.2">
      <c r="A84" s="4" t="s">
        <v>58</v>
      </c>
      <c r="B84" s="5" t="s">
        <v>6</v>
      </c>
      <c r="C84" s="13">
        <v>0</v>
      </c>
      <c r="D84" s="11">
        <f t="shared" si="2"/>
        <v>1029</v>
      </c>
      <c r="E84" s="11">
        <f t="shared" ref="E84" si="25">D84-D80</f>
        <v>25</v>
      </c>
    </row>
    <row r="85" spans="1:5" x14ac:dyDescent="0.2">
      <c r="A85" s="4" t="s">
        <v>59</v>
      </c>
      <c r="B85" s="5" t="s">
        <v>6</v>
      </c>
      <c r="C85" s="13">
        <v>0</v>
      </c>
      <c r="D85" s="11">
        <f t="shared" si="2"/>
        <v>1029</v>
      </c>
      <c r="E85" s="11">
        <f t="shared" ref="E85" si="26">D85-D84</f>
        <v>0</v>
      </c>
    </row>
    <row r="86" spans="1:5" x14ac:dyDescent="0.2">
      <c r="A86" s="4" t="s">
        <v>60</v>
      </c>
      <c r="B86" s="5" t="s">
        <v>6</v>
      </c>
      <c r="C86" s="13">
        <v>0</v>
      </c>
      <c r="D86" s="11">
        <f t="shared" si="2"/>
        <v>1029</v>
      </c>
      <c r="E86" s="11">
        <f t="shared" ref="E86" si="27">D86-D82</f>
        <v>25</v>
      </c>
    </row>
    <row r="87" spans="1:5" x14ac:dyDescent="0.2">
      <c r="A87" s="4" t="s">
        <v>61</v>
      </c>
      <c r="B87" s="5" t="s">
        <v>6</v>
      </c>
      <c r="C87" s="13">
        <v>0</v>
      </c>
      <c r="D87" s="11">
        <f t="shared" si="2"/>
        <v>1029</v>
      </c>
      <c r="E87" s="11">
        <f t="shared" ref="E87" si="28">D87-D86</f>
        <v>0</v>
      </c>
    </row>
    <row r="88" spans="1:5" x14ac:dyDescent="0.2">
      <c r="A88" s="4" t="s">
        <v>62</v>
      </c>
      <c r="B88" s="5" t="s">
        <v>6</v>
      </c>
      <c r="C88" s="13">
        <v>0</v>
      </c>
      <c r="D88" s="11">
        <f t="shared" si="2"/>
        <v>1029</v>
      </c>
      <c r="E88" s="11">
        <f t="shared" ref="E88" si="29">D88-D84</f>
        <v>0</v>
      </c>
    </row>
    <row r="89" spans="1:5" x14ac:dyDescent="0.2">
      <c r="A89" s="4" t="s">
        <v>63</v>
      </c>
      <c r="B89" s="5" t="s">
        <v>6</v>
      </c>
      <c r="C89" s="13">
        <v>0</v>
      </c>
      <c r="D89" s="11">
        <f>MAX(ROUND(D88+C89,0),175)</f>
        <v>1029</v>
      </c>
      <c r="E89" s="11">
        <f t="shared" ref="E89" si="30">D89-D88</f>
        <v>0</v>
      </c>
    </row>
    <row r="90" spans="1:5" x14ac:dyDescent="0.2">
      <c r="A90" s="9" t="s">
        <v>70</v>
      </c>
      <c r="B90" s="10" t="s">
        <v>6</v>
      </c>
      <c r="C90" s="17">
        <v>25</v>
      </c>
      <c r="D90" s="18">
        <f>ROUND(D89+C90,0)</f>
        <v>1054</v>
      </c>
      <c r="E90" s="11">
        <f t="shared" ref="E90" si="31">D90-D86</f>
        <v>25</v>
      </c>
    </row>
    <row r="91" spans="1:5" x14ac:dyDescent="0.2">
      <c r="A91" s="42" t="s">
        <v>103</v>
      </c>
      <c r="C91" s="19"/>
      <c r="D91" s="20"/>
    </row>
    <row r="92" spans="1:5" x14ac:dyDescent="0.2">
      <c r="A92" s="44" t="s">
        <v>137</v>
      </c>
      <c r="C92" s="40"/>
      <c r="D92" s="41"/>
    </row>
    <row r="93" spans="1:5" x14ac:dyDescent="0.2">
      <c r="A93" s="42"/>
      <c r="C93" s="40"/>
      <c r="D93" s="41"/>
    </row>
    <row r="94" spans="1:5" ht="12.75" customHeight="1" x14ac:dyDescent="0.2">
      <c r="A94" s="66" t="s">
        <v>106</v>
      </c>
      <c r="B94" s="66"/>
      <c r="C94" s="66"/>
      <c r="D94" s="66"/>
      <c r="E94" s="66"/>
    </row>
    <row r="95" spans="1:5" x14ac:dyDescent="0.2">
      <c r="A95" s="66"/>
      <c r="B95" s="66"/>
      <c r="C95" s="66"/>
      <c r="D95" s="66"/>
      <c r="E95" s="66"/>
    </row>
    <row r="96" spans="1:5" x14ac:dyDescent="0.2">
      <c r="A96" s="66"/>
      <c r="B96" s="66"/>
      <c r="C96" s="66"/>
      <c r="D96" s="66"/>
      <c r="E96" s="66"/>
    </row>
    <row r="97" spans="1:5" x14ac:dyDescent="0.2">
      <c r="A97" s="66"/>
      <c r="B97" s="66"/>
      <c r="C97" s="66"/>
      <c r="D97" s="66"/>
      <c r="E97" s="66"/>
    </row>
  </sheetData>
  <mergeCells count="2">
    <mergeCell ref="D31:D36"/>
    <mergeCell ref="A94:E97"/>
  </mergeCells>
  <printOptions horizontalCentered="1"/>
  <pageMargins left="0" right="0" top="0.75" bottom="0.5" header="0.3" footer="0.3"/>
  <pageSetup scale="55" orientation="portrait" horizontalDpi="1200" verticalDpi="1200" r:id="rId1"/>
  <headerFooter>
    <oddFooter>&amp;C&amp;"Arial,Regular"&amp;8©, Copyright, State Farm Mutual Automobile Insurance Company 2023
No reproduction of this copyrighted material allowed without express written consent from State Farm®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346B-B0E3-4E68-914A-BC1E14261166}">
  <dimension ref="A1:H97"/>
  <sheetViews>
    <sheetView zoomScaleNormal="100" workbookViewId="0">
      <selection activeCell="A7" sqref="A7"/>
    </sheetView>
  </sheetViews>
  <sheetFormatPr defaultRowHeight="12.75" x14ac:dyDescent="0.2"/>
  <cols>
    <col min="1" max="1" width="57.140625" style="1" customWidth="1"/>
    <col min="2" max="5" width="14.28515625" style="1" customWidth="1"/>
    <col min="6" max="6" width="10" style="1" bestFit="1" customWidth="1"/>
    <col min="7" max="16384" width="9.140625" style="1"/>
  </cols>
  <sheetData>
    <row r="1" spans="1:5" x14ac:dyDescent="0.2">
      <c r="A1" s="6" t="s">
        <v>139</v>
      </c>
      <c r="B1" s="6"/>
      <c r="C1" s="6"/>
      <c r="D1" s="6"/>
      <c r="E1" s="21"/>
    </row>
    <row r="2" spans="1:5" x14ac:dyDescent="0.2">
      <c r="A2" s="6" t="s">
        <v>2</v>
      </c>
      <c r="B2" s="6"/>
      <c r="C2" s="6"/>
      <c r="D2" s="6"/>
      <c r="E2" s="46"/>
    </row>
    <row r="3" spans="1:5" x14ac:dyDescent="0.2">
      <c r="A3" s="8" t="s">
        <v>3</v>
      </c>
      <c r="B3" s="7"/>
      <c r="C3" s="7"/>
      <c r="D3" s="7"/>
      <c r="E3" s="46"/>
    </row>
    <row r="4" spans="1:5" x14ac:dyDescent="0.2">
      <c r="A4" s="8" t="s">
        <v>146</v>
      </c>
      <c r="B4" s="6"/>
      <c r="C4" s="6"/>
      <c r="D4" s="6"/>
      <c r="E4" s="46"/>
    </row>
    <row r="5" spans="1:5" x14ac:dyDescent="0.2">
      <c r="A5" s="31"/>
      <c r="E5" s="31"/>
    </row>
    <row r="6" spans="1:5" x14ac:dyDescent="0.2">
      <c r="A6" s="69" t="s">
        <v>7</v>
      </c>
      <c r="E6" s="31"/>
    </row>
    <row r="7" spans="1:5" x14ac:dyDescent="0.2">
      <c r="A7" s="68" t="s">
        <v>147</v>
      </c>
      <c r="B7" s="56"/>
      <c r="C7" s="14"/>
      <c r="D7" s="14"/>
      <c r="E7" s="32"/>
    </row>
    <row r="8" spans="1:5" x14ac:dyDescent="0.2">
      <c r="A8" s="29" t="s">
        <v>8</v>
      </c>
      <c r="B8" s="14"/>
      <c r="C8" s="14"/>
      <c r="D8" s="14"/>
      <c r="E8" s="31"/>
    </row>
    <row r="9" spans="1:5" x14ac:dyDescent="0.2">
      <c r="A9" s="29" t="s">
        <v>68</v>
      </c>
      <c r="B9" s="14"/>
      <c r="C9" s="14"/>
      <c r="D9" s="14"/>
      <c r="E9" s="31"/>
    </row>
    <row r="10" spans="1:5" x14ac:dyDescent="0.2">
      <c r="A10" s="29" t="s">
        <v>71</v>
      </c>
      <c r="B10" s="14"/>
      <c r="C10" s="14"/>
      <c r="D10" s="14"/>
      <c r="E10" s="31"/>
    </row>
    <row r="11" spans="1:5" x14ac:dyDescent="0.2">
      <c r="A11" s="29" t="s">
        <v>9</v>
      </c>
      <c r="B11" s="14"/>
      <c r="C11" s="14"/>
      <c r="D11" s="14"/>
      <c r="E11" s="31"/>
    </row>
    <row r="12" spans="1:5" x14ac:dyDescent="0.2">
      <c r="A12" s="29" t="s">
        <v>72</v>
      </c>
      <c r="B12" s="14"/>
      <c r="C12" s="14"/>
      <c r="D12" s="14"/>
      <c r="E12" s="31"/>
    </row>
    <row r="13" spans="1:5" x14ac:dyDescent="0.2">
      <c r="A13" s="2" t="s">
        <v>10</v>
      </c>
    </row>
    <row r="14" spans="1:5" x14ac:dyDescent="0.2">
      <c r="A14" s="2" t="s">
        <v>67</v>
      </c>
      <c r="E14" s="31"/>
    </row>
    <row r="15" spans="1:5" x14ac:dyDescent="0.2">
      <c r="A15" s="2" t="s">
        <v>65</v>
      </c>
    </row>
    <row r="16" spans="1:5" ht="25.5" x14ac:dyDescent="0.2">
      <c r="A16" s="9" t="s">
        <v>141</v>
      </c>
    </row>
    <row r="17" spans="1:6" ht="27" x14ac:dyDescent="0.2">
      <c r="A17" s="45" t="s">
        <v>140</v>
      </c>
    </row>
    <row r="18" spans="1:6" x14ac:dyDescent="0.2">
      <c r="A18" s="2" t="s">
        <v>11</v>
      </c>
    </row>
    <row r="19" spans="1:6" x14ac:dyDescent="0.2">
      <c r="A19" s="2" t="s">
        <v>66</v>
      </c>
    </row>
    <row r="20" spans="1:6" x14ac:dyDescent="0.2">
      <c r="A20" s="2" t="s">
        <v>12</v>
      </c>
      <c r="F20" s="33"/>
    </row>
    <row r="21" spans="1:6" x14ac:dyDescent="0.2">
      <c r="A21" s="2" t="s">
        <v>13</v>
      </c>
    </row>
    <row r="22" spans="1:6" x14ac:dyDescent="0.2">
      <c r="A22" s="2" t="s">
        <v>14</v>
      </c>
    </row>
    <row r="23" spans="1:6" x14ac:dyDescent="0.2">
      <c r="A23" s="30" t="str">
        <f>"Total Premium = "&amp;TEXT(D90,"$0,0")</f>
        <v>Total Premium = $1,936</v>
      </c>
    </row>
    <row r="25" spans="1:6" x14ac:dyDescent="0.2">
      <c r="A25" s="6" t="s">
        <v>64</v>
      </c>
      <c r="B25" s="21"/>
      <c r="C25" s="21"/>
      <c r="D25" s="21"/>
      <c r="E25" s="21"/>
    </row>
    <row r="27" spans="1:6" x14ac:dyDescent="0.2">
      <c r="A27" s="6" t="s">
        <v>19</v>
      </c>
      <c r="B27" s="21"/>
      <c r="C27" s="21"/>
      <c r="D27" s="21"/>
      <c r="E27" s="21"/>
    </row>
    <row r="29" spans="1:6" x14ac:dyDescent="0.2">
      <c r="A29" s="22" t="s">
        <v>15</v>
      </c>
      <c r="B29" s="23"/>
      <c r="C29" s="23"/>
      <c r="D29" s="24"/>
      <c r="E29" s="60"/>
    </row>
    <row r="30" spans="1:6" x14ac:dyDescent="0.2">
      <c r="A30" s="47" t="s">
        <v>73</v>
      </c>
      <c r="B30" s="48" t="s">
        <v>4</v>
      </c>
      <c r="C30" s="48" t="s">
        <v>69</v>
      </c>
      <c r="D30" s="47" t="s">
        <v>0</v>
      </c>
      <c r="E30" s="58"/>
    </row>
    <row r="31" spans="1:6" ht="12.75" customHeight="1" x14ac:dyDescent="0.2">
      <c r="A31" s="2" t="s">
        <v>74</v>
      </c>
      <c r="B31" s="2"/>
      <c r="C31" s="36">
        <v>970.32</v>
      </c>
      <c r="D31" s="65">
        <f>ROUND((C31*C32*C33*C34*C35)/C36,0)</f>
        <v>3155</v>
      </c>
      <c r="E31" s="59"/>
    </row>
    <row r="32" spans="1:6" x14ac:dyDescent="0.2">
      <c r="A32" s="25" t="s">
        <v>102</v>
      </c>
      <c r="B32" s="25" t="s">
        <v>18</v>
      </c>
      <c r="C32" s="26">
        <v>1</v>
      </c>
      <c r="D32" s="65"/>
      <c r="E32" s="59"/>
    </row>
    <row r="33" spans="1:5" x14ac:dyDescent="0.2">
      <c r="A33" s="2" t="s">
        <v>75</v>
      </c>
      <c r="B33" s="2" t="s">
        <v>18</v>
      </c>
      <c r="C33" s="26">
        <v>0.85</v>
      </c>
      <c r="D33" s="65"/>
      <c r="E33" s="59"/>
    </row>
    <row r="34" spans="1:5" x14ac:dyDescent="0.2">
      <c r="A34" s="27" t="s">
        <v>76</v>
      </c>
      <c r="B34" s="27" t="s">
        <v>18</v>
      </c>
      <c r="C34" s="26">
        <v>0.45</v>
      </c>
      <c r="D34" s="65"/>
      <c r="E34" s="59"/>
    </row>
    <row r="35" spans="1:5" x14ac:dyDescent="0.2">
      <c r="A35" s="27" t="s">
        <v>77</v>
      </c>
      <c r="B35" s="27" t="s">
        <v>18</v>
      </c>
      <c r="C35" s="13">
        <v>850000</v>
      </c>
      <c r="D35" s="65"/>
      <c r="E35" s="59"/>
    </row>
    <row r="36" spans="1:5" x14ac:dyDescent="0.2">
      <c r="A36" s="27" t="s">
        <v>78</v>
      </c>
      <c r="B36" s="27" t="s">
        <v>5</v>
      </c>
      <c r="C36" s="13">
        <v>100000</v>
      </c>
      <c r="D36" s="65"/>
      <c r="E36" s="59"/>
    </row>
    <row r="37" spans="1:5" x14ac:dyDescent="0.2">
      <c r="A37" s="54"/>
      <c r="B37" s="54"/>
      <c r="C37" s="38"/>
      <c r="D37" s="55"/>
    </row>
    <row r="38" spans="1:5" x14ac:dyDescent="0.2">
      <c r="A38" s="62" t="s">
        <v>16</v>
      </c>
      <c r="B38" s="63"/>
      <c r="C38" s="63"/>
      <c r="D38" s="63"/>
      <c r="E38" s="64"/>
    </row>
    <row r="39" spans="1:5" ht="25.5" x14ac:dyDescent="0.2">
      <c r="A39" s="28" t="s">
        <v>1</v>
      </c>
      <c r="B39" s="16" t="s">
        <v>4</v>
      </c>
      <c r="C39" s="16" t="s">
        <v>69</v>
      </c>
      <c r="D39" s="16" t="s">
        <v>0</v>
      </c>
      <c r="E39" s="49" t="s">
        <v>138</v>
      </c>
    </row>
    <row r="40" spans="1:5" ht="12.75" customHeight="1" x14ac:dyDescent="0.2">
      <c r="A40" s="4" t="s">
        <v>20</v>
      </c>
      <c r="B40" s="4" t="s">
        <v>18</v>
      </c>
      <c r="C40" s="12">
        <v>1</v>
      </c>
      <c r="D40" s="11">
        <f>D31+ROUND(D31*(C40-1),0)</f>
        <v>3155</v>
      </c>
      <c r="E40" s="11">
        <f>D40-D31</f>
        <v>0</v>
      </c>
    </row>
    <row r="41" spans="1:5" x14ac:dyDescent="0.2">
      <c r="A41" s="4" t="s">
        <v>21</v>
      </c>
      <c r="B41" s="4" t="s">
        <v>18</v>
      </c>
      <c r="C41" s="12">
        <v>1.02</v>
      </c>
      <c r="D41" s="11">
        <f>D40+ROUND(D40*(C41-1),0)</f>
        <v>3218</v>
      </c>
      <c r="E41" s="11">
        <f>D41-D40</f>
        <v>63</v>
      </c>
    </row>
    <row r="42" spans="1:5" x14ac:dyDescent="0.2">
      <c r="A42" s="4" t="s">
        <v>22</v>
      </c>
      <c r="B42" s="4" t="s">
        <v>18</v>
      </c>
      <c r="C42" s="12">
        <v>1</v>
      </c>
      <c r="D42" s="11">
        <f t="shared" ref="D42:D53" si="0">D41+ROUND(D41*(C42-1),0)</f>
        <v>3218</v>
      </c>
      <c r="E42" s="11">
        <f>D42-D41</f>
        <v>0</v>
      </c>
    </row>
    <row r="43" spans="1:5" x14ac:dyDescent="0.2">
      <c r="A43" s="4" t="s">
        <v>23</v>
      </c>
      <c r="B43" s="4" t="s">
        <v>18</v>
      </c>
      <c r="C43" s="12">
        <v>1</v>
      </c>
      <c r="D43" s="11">
        <f t="shared" si="0"/>
        <v>3218</v>
      </c>
      <c r="E43" s="11">
        <f t="shared" ref="E43:E56" si="1">D43-D42</f>
        <v>0</v>
      </c>
    </row>
    <row r="44" spans="1:5" x14ac:dyDescent="0.2">
      <c r="A44" s="4" t="s">
        <v>24</v>
      </c>
      <c r="B44" s="4" t="s">
        <v>18</v>
      </c>
      <c r="C44" s="12">
        <v>0.76</v>
      </c>
      <c r="D44" s="11">
        <f t="shared" si="0"/>
        <v>2446</v>
      </c>
      <c r="E44" s="11">
        <f t="shared" si="1"/>
        <v>-772</v>
      </c>
    </row>
    <row r="45" spans="1:5" x14ac:dyDescent="0.2">
      <c r="A45" s="4" t="s">
        <v>25</v>
      </c>
      <c r="B45" s="4" t="s">
        <v>18</v>
      </c>
      <c r="C45" s="12">
        <v>1</v>
      </c>
      <c r="D45" s="11">
        <f t="shared" si="0"/>
        <v>2446</v>
      </c>
      <c r="E45" s="11">
        <f t="shared" si="1"/>
        <v>0</v>
      </c>
    </row>
    <row r="46" spans="1:5" x14ac:dyDescent="0.2">
      <c r="A46" s="4" t="s">
        <v>26</v>
      </c>
      <c r="B46" s="4" t="s">
        <v>18</v>
      </c>
      <c r="C46" s="12">
        <v>0.78</v>
      </c>
      <c r="D46" s="11">
        <f t="shared" si="0"/>
        <v>1908</v>
      </c>
      <c r="E46" s="11">
        <f t="shared" si="1"/>
        <v>-538</v>
      </c>
    </row>
    <row r="47" spans="1:5" x14ac:dyDescent="0.2">
      <c r="A47" s="4" t="s">
        <v>27</v>
      </c>
      <c r="B47" s="4" t="s">
        <v>18</v>
      </c>
      <c r="C47" s="12">
        <v>1.06</v>
      </c>
      <c r="D47" s="11">
        <f t="shared" si="0"/>
        <v>2022</v>
      </c>
      <c r="E47" s="11">
        <f t="shared" si="1"/>
        <v>114</v>
      </c>
    </row>
    <row r="48" spans="1:5" x14ac:dyDescent="0.2">
      <c r="A48" s="4" t="s">
        <v>28</v>
      </c>
      <c r="B48" s="4" t="s">
        <v>18</v>
      </c>
      <c r="C48" s="12">
        <v>1</v>
      </c>
      <c r="D48" s="11">
        <f t="shared" si="0"/>
        <v>2022</v>
      </c>
      <c r="E48" s="11">
        <f t="shared" si="1"/>
        <v>0</v>
      </c>
    </row>
    <row r="49" spans="1:8" x14ac:dyDescent="0.2">
      <c r="A49" s="4" t="s">
        <v>29</v>
      </c>
      <c r="B49" s="4" t="s">
        <v>18</v>
      </c>
      <c r="C49" s="12">
        <v>1</v>
      </c>
      <c r="D49" s="11">
        <f t="shared" si="0"/>
        <v>2022</v>
      </c>
      <c r="E49" s="11">
        <f>D49-D48</f>
        <v>0</v>
      </c>
    </row>
    <row r="50" spans="1:8" x14ac:dyDescent="0.2">
      <c r="A50" s="15" t="s">
        <v>30</v>
      </c>
      <c r="B50" s="4" t="s">
        <v>18</v>
      </c>
      <c r="C50" s="12">
        <v>0.99</v>
      </c>
      <c r="D50" s="11">
        <f t="shared" si="0"/>
        <v>2002</v>
      </c>
      <c r="E50" s="11">
        <f t="shared" si="1"/>
        <v>-20</v>
      </c>
    </row>
    <row r="51" spans="1:8" x14ac:dyDescent="0.2">
      <c r="A51" s="4" t="s">
        <v>31</v>
      </c>
      <c r="B51" s="4" t="s">
        <v>18</v>
      </c>
      <c r="C51" s="12">
        <v>1</v>
      </c>
      <c r="D51" s="11">
        <f t="shared" si="0"/>
        <v>2002</v>
      </c>
      <c r="E51" s="11">
        <f t="shared" si="1"/>
        <v>0</v>
      </c>
      <c r="F51" s="31"/>
    </row>
    <row r="52" spans="1:8" ht="12.75" customHeight="1" x14ac:dyDescent="0.2">
      <c r="A52" s="4" t="s">
        <v>32</v>
      </c>
      <c r="B52" s="4" t="s">
        <v>18</v>
      </c>
      <c r="C52" s="12">
        <v>1</v>
      </c>
      <c r="D52" s="11">
        <f t="shared" si="0"/>
        <v>2002</v>
      </c>
      <c r="E52" s="11">
        <f t="shared" si="1"/>
        <v>0</v>
      </c>
      <c r="F52" s="31"/>
    </row>
    <row r="53" spans="1:8" ht="12.75" customHeight="1" x14ac:dyDescent="0.2">
      <c r="A53" s="4" t="s">
        <v>33</v>
      </c>
      <c r="B53" s="4" t="s">
        <v>18</v>
      </c>
      <c r="C53" s="12">
        <v>1</v>
      </c>
      <c r="D53" s="11">
        <f t="shared" si="0"/>
        <v>2002</v>
      </c>
      <c r="E53" s="11">
        <f t="shared" si="1"/>
        <v>0</v>
      </c>
      <c r="F53" s="31"/>
    </row>
    <row r="54" spans="1:8" x14ac:dyDescent="0.2">
      <c r="A54" s="4" t="s">
        <v>34</v>
      </c>
      <c r="B54" s="4" t="s">
        <v>18</v>
      </c>
      <c r="C54" s="12">
        <f>1-0.02</f>
        <v>0.98</v>
      </c>
      <c r="D54" s="11">
        <f>D53+ROUND(D53*(C54-1),0)</f>
        <v>1962</v>
      </c>
      <c r="E54" s="11">
        <f t="shared" si="1"/>
        <v>-40</v>
      </c>
      <c r="F54" s="31"/>
    </row>
    <row r="55" spans="1:8" x14ac:dyDescent="0.2">
      <c r="A55" s="4" t="s">
        <v>136</v>
      </c>
      <c r="B55" s="4" t="s">
        <v>18</v>
      </c>
      <c r="C55" s="12">
        <f>1-(0.038+0.02+0.01+0.005+0.001+0.001+0.001+0.001+0.001+0.001+0.001)</f>
        <v>0.92</v>
      </c>
      <c r="D55" s="11">
        <f>D54+ROUND(D54*(C55-1),0)</f>
        <v>1805</v>
      </c>
      <c r="E55" s="11">
        <f t="shared" si="1"/>
        <v>-157</v>
      </c>
      <c r="F55" s="31"/>
    </row>
    <row r="56" spans="1:8" x14ac:dyDescent="0.2">
      <c r="A56" s="4" t="s">
        <v>35</v>
      </c>
      <c r="B56" s="4" t="s">
        <v>18</v>
      </c>
      <c r="C56" s="12">
        <v>1</v>
      </c>
      <c r="D56" s="11">
        <f>D55+ROUND(D55*(C56-1),0)</f>
        <v>1805</v>
      </c>
      <c r="E56" s="11">
        <f t="shared" si="1"/>
        <v>0</v>
      </c>
      <c r="F56" s="57"/>
      <c r="G56" s="3"/>
      <c r="H56" s="3"/>
    </row>
    <row r="57" spans="1:8" x14ac:dyDescent="0.2">
      <c r="A57" s="50"/>
      <c r="B57" s="50"/>
      <c r="C57" s="51"/>
      <c r="D57" s="52"/>
    </row>
    <row r="58" spans="1:8" x14ac:dyDescent="0.2">
      <c r="A58" s="62" t="s">
        <v>17</v>
      </c>
      <c r="B58" s="63"/>
      <c r="C58" s="63"/>
      <c r="D58" s="63"/>
      <c r="E58" s="64"/>
    </row>
    <row r="59" spans="1:8" ht="25.5" x14ac:dyDescent="0.2">
      <c r="A59" s="47" t="s">
        <v>1</v>
      </c>
      <c r="B59" s="48" t="s">
        <v>4</v>
      </c>
      <c r="C59" s="53" t="s">
        <v>69</v>
      </c>
      <c r="D59" s="48" t="s">
        <v>0</v>
      </c>
      <c r="E59" s="49" t="s">
        <v>138</v>
      </c>
    </row>
    <row r="60" spans="1:8" ht="12.75" customHeight="1" x14ac:dyDescent="0.2">
      <c r="A60" s="5" t="s">
        <v>36</v>
      </c>
      <c r="B60" s="5" t="s">
        <v>6</v>
      </c>
      <c r="C60" s="13">
        <v>0</v>
      </c>
      <c r="D60" s="11">
        <f>ROUND(D56+C60,0)</f>
        <v>1805</v>
      </c>
      <c r="E60" s="11">
        <f>D60-D56</f>
        <v>0</v>
      </c>
    </row>
    <row r="61" spans="1:8" x14ac:dyDescent="0.2">
      <c r="A61" s="4" t="s">
        <v>37</v>
      </c>
      <c r="B61" s="5" t="s">
        <v>6</v>
      </c>
      <c r="C61" s="13">
        <v>0</v>
      </c>
      <c r="D61" s="11">
        <f>ROUND(D60+C61,0)</f>
        <v>1805</v>
      </c>
      <c r="E61" s="11">
        <f>D61-D60</f>
        <v>0</v>
      </c>
    </row>
    <row r="62" spans="1:8" x14ac:dyDescent="0.2">
      <c r="A62" s="4" t="s">
        <v>38</v>
      </c>
      <c r="B62" s="5" t="s">
        <v>6</v>
      </c>
      <c r="C62" s="13">
        <v>0</v>
      </c>
      <c r="D62" s="11">
        <f t="shared" ref="D62:D88" si="2">ROUND(D61+C62,0)</f>
        <v>1805</v>
      </c>
      <c r="E62" s="11">
        <f t="shared" ref="E62" si="3">D62-D58</f>
        <v>1805</v>
      </c>
    </row>
    <row r="63" spans="1:8" ht="12.75" customHeight="1" x14ac:dyDescent="0.2">
      <c r="A63" s="4" t="s">
        <v>39</v>
      </c>
      <c r="B63" s="5" t="s">
        <v>6</v>
      </c>
      <c r="C63" s="13">
        <v>0</v>
      </c>
      <c r="D63" s="11">
        <f t="shared" si="2"/>
        <v>1805</v>
      </c>
      <c r="E63" s="11">
        <f t="shared" ref="E63" si="4">D63-D62</f>
        <v>0</v>
      </c>
    </row>
    <row r="64" spans="1:8" ht="12.75" customHeight="1" x14ac:dyDescent="0.2">
      <c r="A64" s="4" t="s">
        <v>98</v>
      </c>
      <c r="B64" s="5" t="s">
        <v>6</v>
      </c>
      <c r="C64" s="13">
        <f>ROUND(MAX(D56*0.04,13),0)</f>
        <v>72</v>
      </c>
      <c r="D64" s="11">
        <f t="shared" si="2"/>
        <v>1877</v>
      </c>
      <c r="E64" s="11">
        <f t="shared" ref="E64" si="5">D64-D60</f>
        <v>72</v>
      </c>
    </row>
    <row r="65" spans="1:5" x14ac:dyDescent="0.2">
      <c r="A65" s="4" t="s">
        <v>40</v>
      </c>
      <c r="B65" s="5" t="s">
        <v>6</v>
      </c>
      <c r="C65" s="13">
        <v>0</v>
      </c>
      <c r="D65" s="11">
        <f t="shared" si="2"/>
        <v>1877</v>
      </c>
      <c r="E65" s="11">
        <f t="shared" ref="E65" si="6">D65-D64</f>
        <v>0</v>
      </c>
    </row>
    <row r="66" spans="1:5" x14ac:dyDescent="0.2">
      <c r="A66" s="4" t="s">
        <v>41</v>
      </c>
      <c r="B66" s="5" t="s">
        <v>6</v>
      </c>
      <c r="C66" s="13">
        <v>0</v>
      </c>
      <c r="D66" s="11">
        <f t="shared" si="2"/>
        <v>1877</v>
      </c>
      <c r="E66" s="11">
        <f t="shared" ref="E66" si="7">D66-D62</f>
        <v>72</v>
      </c>
    </row>
    <row r="67" spans="1:5" x14ac:dyDescent="0.2">
      <c r="A67" s="4" t="s">
        <v>42</v>
      </c>
      <c r="B67" s="5" t="s">
        <v>6</v>
      </c>
      <c r="C67" s="13">
        <v>0</v>
      </c>
      <c r="D67" s="11">
        <f t="shared" si="2"/>
        <v>1877</v>
      </c>
      <c r="E67" s="11">
        <f t="shared" ref="E67" si="8">D67-D66</f>
        <v>0</v>
      </c>
    </row>
    <row r="68" spans="1:5" x14ac:dyDescent="0.2">
      <c r="A68" s="4" t="s">
        <v>43</v>
      </c>
      <c r="B68" s="5" t="s">
        <v>6</v>
      </c>
      <c r="C68" s="13">
        <v>0</v>
      </c>
      <c r="D68" s="11">
        <f t="shared" si="2"/>
        <v>1877</v>
      </c>
      <c r="E68" s="11">
        <f t="shared" ref="E68" si="9">D68-D64</f>
        <v>0</v>
      </c>
    </row>
    <row r="69" spans="1:5" x14ac:dyDescent="0.2">
      <c r="A69" s="4" t="s">
        <v>99</v>
      </c>
      <c r="B69" s="5" t="s">
        <v>6</v>
      </c>
      <c r="C69" s="13">
        <v>0</v>
      </c>
      <c r="D69" s="11">
        <f t="shared" si="2"/>
        <v>1877</v>
      </c>
      <c r="E69" s="11">
        <f t="shared" ref="E69" si="10">D69-D68</f>
        <v>0</v>
      </c>
    </row>
    <row r="70" spans="1:5" x14ac:dyDescent="0.2">
      <c r="A70" s="4" t="s">
        <v>44</v>
      </c>
      <c r="B70" s="5" t="s">
        <v>6</v>
      </c>
      <c r="C70" s="13">
        <v>0</v>
      </c>
      <c r="D70" s="11">
        <f t="shared" si="2"/>
        <v>1877</v>
      </c>
      <c r="E70" s="11">
        <f t="shared" ref="E70" si="11">D70-D66</f>
        <v>0</v>
      </c>
    </row>
    <row r="71" spans="1:5" x14ac:dyDescent="0.2">
      <c r="A71" s="4" t="s">
        <v>45</v>
      </c>
      <c r="B71" s="5" t="s">
        <v>6</v>
      </c>
      <c r="C71" s="13">
        <v>0</v>
      </c>
      <c r="D71" s="11">
        <f t="shared" si="2"/>
        <v>1877</v>
      </c>
      <c r="E71" s="11">
        <f t="shared" ref="E71" si="12">D71-D70</f>
        <v>0</v>
      </c>
    </row>
    <row r="72" spans="1:5" x14ac:dyDescent="0.2">
      <c r="A72" s="4" t="s">
        <v>46</v>
      </c>
      <c r="B72" s="5" t="s">
        <v>6</v>
      </c>
      <c r="C72" s="13">
        <v>0</v>
      </c>
      <c r="D72" s="11">
        <f t="shared" si="2"/>
        <v>1877</v>
      </c>
      <c r="E72" s="11">
        <f t="shared" ref="E72" si="13">D72-D68</f>
        <v>0</v>
      </c>
    </row>
    <row r="73" spans="1:5" x14ac:dyDescent="0.2">
      <c r="A73" s="4" t="s">
        <v>47</v>
      </c>
      <c r="B73" s="5" t="s">
        <v>6</v>
      </c>
      <c r="C73" s="13">
        <v>0</v>
      </c>
      <c r="D73" s="11">
        <f t="shared" si="2"/>
        <v>1877</v>
      </c>
      <c r="E73" s="11">
        <f t="shared" ref="E73" si="14">D73-D72</f>
        <v>0</v>
      </c>
    </row>
    <row r="74" spans="1:5" x14ac:dyDescent="0.2">
      <c r="A74" s="4" t="s">
        <v>48</v>
      </c>
      <c r="B74" s="5" t="s">
        <v>6</v>
      </c>
      <c r="C74" s="13">
        <v>0</v>
      </c>
      <c r="D74" s="11">
        <f t="shared" si="2"/>
        <v>1877</v>
      </c>
      <c r="E74" s="11">
        <f t="shared" ref="E74" si="15">D74-D70</f>
        <v>0</v>
      </c>
    </row>
    <row r="75" spans="1:5" x14ac:dyDescent="0.2">
      <c r="A75" s="4" t="s">
        <v>49</v>
      </c>
      <c r="B75" s="5" t="s">
        <v>6</v>
      </c>
      <c r="C75" s="13">
        <v>0</v>
      </c>
      <c r="D75" s="11">
        <f t="shared" si="2"/>
        <v>1877</v>
      </c>
      <c r="E75" s="11">
        <f t="shared" ref="E75" si="16">D75-D74</f>
        <v>0</v>
      </c>
    </row>
    <row r="76" spans="1:5" x14ac:dyDescent="0.2">
      <c r="A76" s="4" t="s">
        <v>50</v>
      </c>
      <c r="B76" s="5" t="s">
        <v>6</v>
      </c>
      <c r="C76" s="13">
        <v>0</v>
      </c>
      <c r="D76" s="11">
        <f t="shared" si="2"/>
        <v>1877</v>
      </c>
      <c r="E76" s="11">
        <f t="shared" ref="E76" si="17">D76-D72</f>
        <v>0</v>
      </c>
    </row>
    <row r="77" spans="1:5" x14ac:dyDescent="0.2">
      <c r="A77" s="4" t="s">
        <v>51</v>
      </c>
      <c r="B77" s="5" t="s">
        <v>6</v>
      </c>
      <c r="C77" s="13">
        <v>0</v>
      </c>
      <c r="D77" s="11">
        <f t="shared" si="2"/>
        <v>1877</v>
      </c>
      <c r="E77" s="11">
        <f t="shared" ref="E77" si="18">D77-D76</f>
        <v>0</v>
      </c>
    </row>
    <row r="78" spans="1:5" x14ac:dyDescent="0.2">
      <c r="A78" s="4" t="s">
        <v>52</v>
      </c>
      <c r="B78" s="5" t="s">
        <v>6</v>
      </c>
      <c r="C78" s="13">
        <v>9</v>
      </c>
      <c r="D78" s="11">
        <f t="shared" si="2"/>
        <v>1886</v>
      </c>
      <c r="E78" s="11">
        <f t="shared" ref="E78" si="19">D78-D74</f>
        <v>9</v>
      </c>
    </row>
    <row r="79" spans="1:5" x14ac:dyDescent="0.2">
      <c r="A79" s="4" t="s">
        <v>53</v>
      </c>
      <c r="B79" s="5" t="s">
        <v>6</v>
      </c>
      <c r="C79" s="13">
        <v>0</v>
      </c>
      <c r="D79" s="11">
        <f t="shared" si="2"/>
        <v>1886</v>
      </c>
      <c r="E79" s="11">
        <f t="shared" ref="E79" si="20">D79-D78</f>
        <v>0</v>
      </c>
    </row>
    <row r="80" spans="1:5" x14ac:dyDescent="0.2">
      <c r="A80" s="4" t="s">
        <v>54</v>
      </c>
      <c r="B80" s="5" t="s">
        <v>6</v>
      </c>
      <c r="C80" s="13">
        <v>0</v>
      </c>
      <c r="D80" s="11">
        <f t="shared" si="2"/>
        <v>1886</v>
      </c>
      <c r="E80" s="11">
        <f t="shared" ref="E80" si="21">D80-D76</f>
        <v>9</v>
      </c>
    </row>
    <row r="81" spans="1:5" x14ac:dyDescent="0.2">
      <c r="A81" s="4" t="s">
        <v>55</v>
      </c>
      <c r="B81" s="5" t="s">
        <v>6</v>
      </c>
      <c r="C81" s="13">
        <v>0</v>
      </c>
      <c r="D81" s="11">
        <f t="shared" si="2"/>
        <v>1886</v>
      </c>
      <c r="E81" s="11">
        <f t="shared" ref="E81" si="22">D81-D80</f>
        <v>0</v>
      </c>
    </row>
    <row r="82" spans="1:5" x14ac:dyDescent="0.2">
      <c r="A82" s="4" t="s">
        <v>56</v>
      </c>
      <c r="B82" s="5" t="s">
        <v>6</v>
      </c>
      <c r="C82" s="13">
        <v>0</v>
      </c>
      <c r="D82" s="11">
        <f t="shared" si="2"/>
        <v>1886</v>
      </c>
      <c r="E82" s="11">
        <f t="shared" ref="E82" si="23">D82-D78</f>
        <v>0</v>
      </c>
    </row>
    <row r="83" spans="1:5" x14ac:dyDescent="0.2">
      <c r="A83" s="4" t="s">
        <v>57</v>
      </c>
      <c r="B83" s="5" t="s">
        <v>6</v>
      </c>
      <c r="C83" s="13">
        <v>25</v>
      </c>
      <c r="D83" s="11">
        <f t="shared" si="2"/>
        <v>1911</v>
      </c>
      <c r="E83" s="11">
        <f t="shared" ref="E83" si="24">D83-D82</f>
        <v>25</v>
      </c>
    </row>
    <row r="84" spans="1:5" x14ac:dyDescent="0.2">
      <c r="A84" s="4" t="s">
        <v>58</v>
      </c>
      <c r="B84" s="5" t="s">
        <v>6</v>
      </c>
      <c r="C84" s="13">
        <v>0</v>
      </c>
      <c r="D84" s="11">
        <f t="shared" si="2"/>
        <v>1911</v>
      </c>
      <c r="E84" s="11">
        <f t="shared" ref="E84" si="25">D84-D80</f>
        <v>25</v>
      </c>
    </row>
    <row r="85" spans="1:5" x14ac:dyDescent="0.2">
      <c r="A85" s="4" t="s">
        <v>59</v>
      </c>
      <c r="B85" s="5" t="s">
        <v>6</v>
      </c>
      <c r="C85" s="13">
        <v>0</v>
      </c>
      <c r="D85" s="11">
        <f t="shared" si="2"/>
        <v>1911</v>
      </c>
      <c r="E85" s="11">
        <f t="shared" ref="E85" si="26">D85-D84</f>
        <v>0</v>
      </c>
    </row>
    <row r="86" spans="1:5" x14ac:dyDescent="0.2">
      <c r="A86" s="4" t="s">
        <v>60</v>
      </c>
      <c r="B86" s="5" t="s">
        <v>6</v>
      </c>
      <c r="C86" s="13">
        <v>0</v>
      </c>
      <c r="D86" s="11">
        <f t="shared" si="2"/>
        <v>1911</v>
      </c>
      <c r="E86" s="11">
        <f t="shared" ref="E86" si="27">D86-D82</f>
        <v>25</v>
      </c>
    </row>
    <row r="87" spans="1:5" x14ac:dyDescent="0.2">
      <c r="A87" s="4" t="s">
        <v>61</v>
      </c>
      <c r="B87" s="5" t="s">
        <v>6</v>
      </c>
      <c r="C87" s="13">
        <v>0</v>
      </c>
      <c r="D87" s="11">
        <f t="shared" si="2"/>
        <v>1911</v>
      </c>
      <c r="E87" s="11">
        <f t="shared" ref="E87" si="28">D87-D86</f>
        <v>0</v>
      </c>
    </row>
    <row r="88" spans="1:5" x14ac:dyDescent="0.2">
      <c r="A88" s="4" t="s">
        <v>62</v>
      </c>
      <c r="B88" s="5" t="s">
        <v>6</v>
      </c>
      <c r="C88" s="13">
        <v>0</v>
      </c>
      <c r="D88" s="11">
        <f t="shared" si="2"/>
        <v>1911</v>
      </c>
      <c r="E88" s="11">
        <f t="shared" ref="E88" si="29">D88-D84</f>
        <v>0</v>
      </c>
    </row>
    <row r="89" spans="1:5" x14ac:dyDescent="0.2">
      <c r="A89" s="4" t="s">
        <v>63</v>
      </c>
      <c r="B89" s="5" t="s">
        <v>6</v>
      </c>
      <c r="C89" s="13">
        <v>0</v>
      </c>
      <c r="D89" s="11">
        <f>MAX(ROUND(D88+C89,0),175)</f>
        <v>1911</v>
      </c>
      <c r="E89" s="11">
        <f t="shared" ref="E89" si="30">D89-D88</f>
        <v>0</v>
      </c>
    </row>
    <row r="90" spans="1:5" x14ac:dyDescent="0.2">
      <c r="A90" s="9" t="s">
        <v>70</v>
      </c>
      <c r="B90" s="10" t="s">
        <v>6</v>
      </c>
      <c r="C90" s="17">
        <v>25</v>
      </c>
      <c r="D90" s="18">
        <f>ROUND(D89+C90,0)</f>
        <v>1936</v>
      </c>
      <c r="E90" s="11">
        <f t="shared" ref="E90" si="31">D90-D86</f>
        <v>25</v>
      </c>
    </row>
    <row r="91" spans="1:5" x14ac:dyDescent="0.2">
      <c r="A91" s="42" t="s">
        <v>103</v>
      </c>
      <c r="C91" s="19"/>
      <c r="D91" s="20"/>
    </row>
    <row r="92" spans="1:5" x14ac:dyDescent="0.2">
      <c r="A92" s="44" t="s">
        <v>137</v>
      </c>
      <c r="C92" s="40"/>
      <c r="D92" s="41"/>
    </row>
    <row r="93" spans="1:5" x14ac:dyDescent="0.2">
      <c r="A93" s="42"/>
      <c r="C93" s="40"/>
      <c r="D93" s="41"/>
    </row>
    <row r="94" spans="1:5" ht="12.75" customHeight="1" x14ac:dyDescent="0.2">
      <c r="A94" s="66" t="s">
        <v>106</v>
      </c>
      <c r="B94" s="66"/>
      <c r="C94" s="66"/>
      <c r="D94" s="66"/>
      <c r="E94" s="66"/>
    </row>
    <row r="95" spans="1:5" x14ac:dyDescent="0.2">
      <c r="A95" s="66"/>
      <c r="B95" s="66"/>
      <c r="C95" s="66"/>
      <c r="D95" s="66"/>
      <c r="E95" s="66"/>
    </row>
    <row r="96" spans="1:5" x14ac:dyDescent="0.2">
      <c r="A96" s="66"/>
      <c r="B96" s="66"/>
      <c r="C96" s="66"/>
      <c r="D96" s="66"/>
      <c r="E96" s="66"/>
    </row>
    <row r="97" spans="1:5" x14ac:dyDescent="0.2">
      <c r="A97" s="66"/>
      <c r="B97" s="66"/>
      <c r="C97" s="66"/>
      <c r="D97" s="66"/>
      <c r="E97" s="66"/>
    </row>
  </sheetData>
  <mergeCells count="2">
    <mergeCell ref="D31:D36"/>
    <mergeCell ref="A94:E97"/>
  </mergeCells>
  <printOptions horizontalCentered="1"/>
  <pageMargins left="0" right="0" top="0.75" bottom="0.5" header="0.3" footer="0.3"/>
  <pageSetup scale="55" orientation="portrait" horizontalDpi="1200" verticalDpi="1200" r:id="rId1"/>
  <headerFooter>
    <oddFooter>&amp;C&amp;"Arial,Regular"&amp;8©, Copyright, State Farm Mutual Automobile Insurance Company 2023
No reproduction of this copyrighted material allowed without express written consent from State Farm®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6392-BB51-4ABE-9BAF-E567C67FF04C}">
  <dimension ref="A1:H97"/>
  <sheetViews>
    <sheetView zoomScaleNormal="100" workbookViewId="0">
      <selection activeCell="A7" sqref="A7"/>
    </sheetView>
  </sheetViews>
  <sheetFormatPr defaultRowHeight="12.75" x14ac:dyDescent="0.2"/>
  <cols>
    <col min="1" max="1" width="57.140625" style="1" customWidth="1"/>
    <col min="2" max="5" width="14.28515625" style="1" customWidth="1"/>
    <col min="6" max="6" width="10" style="1" bestFit="1" customWidth="1"/>
    <col min="7" max="16384" width="9.140625" style="1"/>
  </cols>
  <sheetData>
    <row r="1" spans="1:5" x14ac:dyDescent="0.2">
      <c r="A1" s="6" t="s">
        <v>139</v>
      </c>
      <c r="B1" s="6"/>
      <c r="C1" s="6"/>
      <c r="D1" s="6"/>
      <c r="E1" s="21"/>
    </row>
    <row r="2" spans="1:5" x14ac:dyDescent="0.2">
      <c r="A2" s="6" t="s">
        <v>2</v>
      </c>
      <c r="B2" s="6"/>
      <c r="C2" s="6"/>
      <c r="D2" s="6"/>
      <c r="E2" s="46"/>
    </row>
    <row r="3" spans="1:5" x14ac:dyDescent="0.2">
      <c r="A3" s="8" t="s">
        <v>3</v>
      </c>
      <c r="B3" s="7"/>
      <c r="C3" s="7"/>
      <c r="D3" s="7"/>
      <c r="E3" s="46"/>
    </row>
    <row r="4" spans="1:5" x14ac:dyDescent="0.2">
      <c r="A4" s="8" t="s">
        <v>149</v>
      </c>
      <c r="B4" s="6"/>
      <c r="C4" s="6"/>
      <c r="D4" s="6"/>
      <c r="E4" s="46"/>
    </row>
    <row r="5" spans="1:5" x14ac:dyDescent="0.2">
      <c r="E5" s="31"/>
    </row>
    <row r="6" spans="1:5" x14ac:dyDescent="0.2">
      <c r="A6" s="16" t="s">
        <v>7</v>
      </c>
      <c r="E6" s="31"/>
    </row>
    <row r="7" spans="1:5" x14ac:dyDescent="0.2">
      <c r="A7" s="68" t="s">
        <v>148</v>
      </c>
      <c r="B7" s="56"/>
      <c r="C7" s="14"/>
      <c r="D7" s="14"/>
      <c r="E7" s="32"/>
    </row>
    <row r="8" spans="1:5" x14ac:dyDescent="0.2">
      <c r="A8" s="29" t="s">
        <v>8</v>
      </c>
      <c r="B8" s="14"/>
      <c r="C8" s="14"/>
      <c r="D8" s="14"/>
      <c r="E8" s="31"/>
    </row>
    <row r="9" spans="1:5" x14ac:dyDescent="0.2">
      <c r="A9" s="29" t="s">
        <v>68</v>
      </c>
      <c r="B9" s="14"/>
      <c r="C9" s="14"/>
      <c r="D9" s="14"/>
      <c r="E9" s="31"/>
    </row>
    <row r="10" spans="1:5" x14ac:dyDescent="0.2">
      <c r="A10" s="29" t="s">
        <v>71</v>
      </c>
      <c r="B10" s="14"/>
      <c r="C10" s="14"/>
      <c r="D10" s="14"/>
      <c r="E10" s="31"/>
    </row>
    <row r="11" spans="1:5" x14ac:dyDescent="0.2">
      <c r="A11" s="29" t="s">
        <v>9</v>
      </c>
      <c r="B11" s="14"/>
      <c r="C11" s="14"/>
      <c r="D11" s="14"/>
      <c r="E11" s="31"/>
    </row>
    <row r="12" spans="1:5" x14ac:dyDescent="0.2">
      <c r="A12" s="29" t="s">
        <v>72</v>
      </c>
      <c r="B12" s="14"/>
      <c r="C12" s="14"/>
      <c r="D12" s="14"/>
      <c r="E12" s="31"/>
    </row>
    <row r="13" spans="1:5" x14ac:dyDescent="0.2">
      <c r="A13" s="2" t="s">
        <v>10</v>
      </c>
    </row>
    <row r="14" spans="1:5" x14ac:dyDescent="0.2">
      <c r="A14" s="2" t="s">
        <v>67</v>
      </c>
      <c r="E14" s="31"/>
    </row>
    <row r="15" spans="1:5" x14ac:dyDescent="0.2">
      <c r="A15" s="2" t="s">
        <v>65</v>
      </c>
    </row>
    <row r="16" spans="1:5" ht="25.5" x14ac:dyDescent="0.2">
      <c r="A16" s="9" t="s">
        <v>141</v>
      </c>
    </row>
    <row r="17" spans="1:6" ht="27" x14ac:dyDescent="0.2">
      <c r="A17" s="45" t="s">
        <v>140</v>
      </c>
    </row>
    <row r="18" spans="1:6" x14ac:dyDescent="0.2">
      <c r="A18" s="2" t="s">
        <v>11</v>
      </c>
    </row>
    <row r="19" spans="1:6" x14ac:dyDescent="0.2">
      <c r="A19" s="2" t="s">
        <v>66</v>
      </c>
    </row>
    <row r="20" spans="1:6" x14ac:dyDescent="0.2">
      <c r="A20" s="2" t="s">
        <v>12</v>
      </c>
      <c r="F20" s="33"/>
    </row>
    <row r="21" spans="1:6" x14ac:dyDescent="0.2">
      <c r="A21" s="2" t="s">
        <v>13</v>
      </c>
    </row>
    <row r="22" spans="1:6" x14ac:dyDescent="0.2">
      <c r="A22" s="2" t="s">
        <v>14</v>
      </c>
    </row>
    <row r="23" spans="1:6" x14ac:dyDescent="0.2">
      <c r="A23" s="30" t="str">
        <f>"Total Premium = "&amp;TEXT(D90,"$0,0")</f>
        <v>Total Premium = $14,752</v>
      </c>
    </row>
    <row r="25" spans="1:6" x14ac:dyDescent="0.2">
      <c r="A25" s="6" t="s">
        <v>64</v>
      </c>
      <c r="B25" s="21"/>
      <c r="C25" s="21"/>
      <c r="D25" s="21"/>
      <c r="E25" s="21"/>
    </row>
    <row r="27" spans="1:6" x14ac:dyDescent="0.2">
      <c r="A27" s="6" t="s">
        <v>19</v>
      </c>
      <c r="B27" s="21"/>
      <c r="C27" s="21"/>
      <c r="D27" s="21"/>
      <c r="E27" s="21"/>
    </row>
    <row r="29" spans="1:6" x14ac:dyDescent="0.2">
      <c r="A29" s="22" t="s">
        <v>15</v>
      </c>
      <c r="B29" s="23"/>
      <c r="C29" s="23"/>
      <c r="D29" s="24"/>
      <c r="E29" s="60"/>
    </row>
    <row r="30" spans="1:6" x14ac:dyDescent="0.2">
      <c r="A30" s="47" t="s">
        <v>73</v>
      </c>
      <c r="B30" s="48" t="s">
        <v>4</v>
      </c>
      <c r="C30" s="48" t="s">
        <v>69</v>
      </c>
      <c r="D30" s="47" t="s">
        <v>0</v>
      </c>
      <c r="E30" s="58"/>
    </row>
    <row r="31" spans="1:6" ht="12.75" customHeight="1" x14ac:dyDescent="0.2">
      <c r="A31" s="2" t="s">
        <v>74</v>
      </c>
      <c r="B31" s="2"/>
      <c r="C31" s="36">
        <v>970.32</v>
      </c>
      <c r="D31" s="65">
        <f>ROUND((C31*C32*C33*C34*C35)/C36,0)</f>
        <v>24695</v>
      </c>
      <c r="E31" s="59"/>
    </row>
    <row r="32" spans="1:6" x14ac:dyDescent="0.2">
      <c r="A32" s="25" t="s">
        <v>102</v>
      </c>
      <c r="B32" s="25" t="s">
        <v>18</v>
      </c>
      <c r="C32" s="26">
        <v>7.8280000000000003</v>
      </c>
      <c r="D32" s="65"/>
      <c r="E32" s="59"/>
    </row>
    <row r="33" spans="1:5" x14ac:dyDescent="0.2">
      <c r="A33" s="2" t="s">
        <v>75</v>
      </c>
      <c r="B33" s="2" t="s">
        <v>18</v>
      </c>
      <c r="C33" s="26">
        <v>0.85</v>
      </c>
      <c r="D33" s="65"/>
      <c r="E33" s="59"/>
    </row>
    <row r="34" spans="1:5" x14ac:dyDescent="0.2">
      <c r="A34" s="27" t="s">
        <v>76</v>
      </c>
      <c r="B34" s="27" t="s">
        <v>18</v>
      </c>
      <c r="C34" s="26">
        <v>0.45</v>
      </c>
      <c r="D34" s="65"/>
      <c r="E34" s="59"/>
    </row>
    <row r="35" spans="1:5" x14ac:dyDescent="0.2">
      <c r="A35" s="27" t="s">
        <v>77</v>
      </c>
      <c r="B35" s="27" t="s">
        <v>18</v>
      </c>
      <c r="C35" s="13">
        <v>850000</v>
      </c>
      <c r="D35" s="65"/>
      <c r="E35" s="59"/>
    </row>
    <row r="36" spans="1:5" x14ac:dyDescent="0.2">
      <c r="A36" s="27" t="s">
        <v>78</v>
      </c>
      <c r="B36" s="27" t="s">
        <v>5</v>
      </c>
      <c r="C36" s="13">
        <v>100000</v>
      </c>
      <c r="D36" s="65"/>
      <c r="E36" s="59"/>
    </row>
    <row r="37" spans="1:5" x14ac:dyDescent="0.2">
      <c r="A37" s="54"/>
      <c r="B37" s="54"/>
      <c r="C37" s="38"/>
      <c r="D37" s="55"/>
    </row>
    <row r="38" spans="1:5" x14ac:dyDescent="0.2">
      <c r="A38" s="62" t="s">
        <v>16</v>
      </c>
      <c r="B38" s="63"/>
      <c r="C38" s="63"/>
      <c r="D38" s="63"/>
      <c r="E38" s="64"/>
    </row>
    <row r="39" spans="1:5" ht="25.5" x14ac:dyDescent="0.2">
      <c r="A39" s="28" t="s">
        <v>1</v>
      </c>
      <c r="B39" s="16" t="s">
        <v>4</v>
      </c>
      <c r="C39" s="16" t="s">
        <v>69</v>
      </c>
      <c r="D39" s="16" t="s">
        <v>0</v>
      </c>
      <c r="E39" s="49" t="s">
        <v>138</v>
      </c>
    </row>
    <row r="40" spans="1:5" ht="12.75" customHeight="1" x14ac:dyDescent="0.2">
      <c r="A40" s="4" t="s">
        <v>20</v>
      </c>
      <c r="B40" s="4" t="s">
        <v>18</v>
      </c>
      <c r="C40" s="12">
        <v>1</v>
      </c>
      <c r="D40" s="11">
        <f>D31+ROUND(D31*(C40-1),0)</f>
        <v>24695</v>
      </c>
      <c r="E40" s="11">
        <f>D40-D31</f>
        <v>0</v>
      </c>
    </row>
    <row r="41" spans="1:5" x14ac:dyDescent="0.2">
      <c r="A41" s="4" t="s">
        <v>21</v>
      </c>
      <c r="B41" s="4" t="s">
        <v>18</v>
      </c>
      <c r="C41" s="12">
        <v>1.02</v>
      </c>
      <c r="D41" s="11">
        <f>D40+ROUND(D40*(C41-1),0)</f>
        <v>25189</v>
      </c>
      <c r="E41" s="11">
        <f>D41-D40</f>
        <v>494</v>
      </c>
    </row>
    <row r="42" spans="1:5" x14ac:dyDescent="0.2">
      <c r="A42" s="4" t="s">
        <v>22</v>
      </c>
      <c r="B42" s="4" t="s">
        <v>18</v>
      </c>
      <c r="C42" s="12">
        <v>1</v>
      </c>
      <c r="D42" s="11">
        <f t="shared" ref="D42:D53" si="0">D41+ROUND(D41*(C42-1),0)</f>
        <v>25189</v>
      </c>
      <c r="E42" s="11">
        <f>D42-D41</f>
        <v>0</v>
      </c>
    </row>
    <row r="43" spans="1:5" x14ac:dyDescent="0.2">
      <c r="A43" s="4" t="s">
        <v>23</v>
      </c>
      <c r="B43" s="4" t="s">
        <v>18</v>
      </c>
      <c r="C43" s="12">
        <v>1</v>
      </c>
      <c r="D43" s="11">
        <f t="shared" si="0"/>
        <v>25189</v>
      </c>
      <c r="E43" s="11">
        <f t="shared" ref="E43:E56" si="1">D43-D42</f>
        <v>0</v>
      </c>
    </row>
    <row r="44" spans="1:5" x14ac:dyDescent="0.2">
      <c r="A44" s="4" t="s">
        <v>24</v>
      </c>
      <c r="B44" s="4" t="s">
        <v>18</v>
      </c>
      <c r="C44" s="12">
        <v>0.76</v>
      </c>
      <c r="D44" s="11">
        <f t="shared" si="0"/>
        <v>19144</v>
      </c>
      <c r="E44" s="11">
        <f t="shared" si="1"/>
        <v>-6045</v>
      </c>
    </row>
    <row r="45" spans="1:5" x14ac:dyDescent="0.2">
      <c r="A45" s="4" t="s">
        <v>25</v>
      </c>
      <c r="B45" s="4" t="s">
        <v>18</v>
      </c>
      <c r="C45" s="12">
        <v>1</v>
      </c>
      <c r="D45" s="11">
        <f t="shared" si="0"/>
        <v>19144</v>
      </c>
      <c r="E45" s="11">
        <f t="shared" si="1"/>
        <v>0</v>
      </c>
    </row>
    <row r="46" spans="1:5" x14ac:dyDescent="0.2">
      <c r="A46" s="4" t="s">
        <v>26</v>
      </c>
      <c r="B46" s="4" t="s">
        <v>18</v>
      </c>
      <c r="C46" s="12">
        <v>0.78</v>
      </c>
      <c r="D46" s="11">
        <f t="shared" si="0"/>
        <v>14932</v>
      </c>
      <c r="E46" s="11">
        <f t="shared" si="1"/>
        <v>-4212</v>
      </c>
    </row>
    <row r="47" spans="1:5" x14ac:dyDescent="0.2">
      <c r="A47" s="4" t="s">
        <v>27</v>
      </c>
      <c r="B47" s="4" t="s">
        <v>18</v>
      </c>
      <c r="C47" s="12">
        <v>1.06</v>
      </c>
      <c r="D47" s="11">
        <f t="shared" si="0"/>
        <v>15828</v>
      </c>
      <c r="E47" s="11">
        <f t="shared" si="1"/>
        <v>896</v>
      </c>
    </row>
    <row r="48" spans="1:5" x14ac:dyDescent="0.2">
      <c r="A48" s="4" t="s">
        <v>28</v>
      </c>
      <c r="B48" s="4" t="s">
        <v>18</v>
      </c>
      <c r="C48" s="12">
        <v>1</v>
      </c>
      <c r="D48" s="11">
        <f t="shared" si="0"/>
        <v>15828</v>
      </c>
      <c r="E48" s="11">
        <f t="shared" si="1"/>
        <v>0</v>
      </c>
    </row>
    <row r="49" spans="1:8" x14ac:dyDescent="0.2">
      <c r="A49" s="4" t="s">
        <v>29</v>
      </c>
      <c r="B49" s="4" t="s">
        <v>18</v>
      </c>
      <c r="C49" s="12">
        <v>1</v>
      </c>
      <c r="D49" s="11">
        <f t="shared" si="0"/>
        <v>15828</v>
      </c>
      <c r="E49" s="11">
        <f>D49-D48</f>
        <v>0</v>
      </c>
    </row>
    <row r="50" spans="1:8" x14ac:dyDescent="0.2">
      <c r="A50" s="15" t="s">
        <v>30</v>
      </c>
      <c r="B50" s="4" t="s">
        <v>18</v>
      </c>
      <c r="C50" s="12">
        <v>0.99</v>
      </c>
      <c r="D50" s="11">
        <f t="shared" si="0"/>
        <v>15670</v>
      </c>
      <c r="E50" s="11">
        <f t="shared" si="1"/>
        <v>-158</v>
      </c>
    </row>
    <row r="51" spans="1:8" x14ac:dyDescent="0.2">
      <c r="A51" s="4" t="s">
        <v>31</v>
      </c>
      <c r="B51" s="4" t="s">
        <v>18</v>
      </c>
      <c r="C51" s="12">
        <v>1</v>
      </c>
      <c r="D51" s="11">
        <f t="shared" si="0"/>
        <v>15670</v>
      </c>
      <c r="E51" s="11">
        <f t="shared" si="1"/>
        <v>0</v>
      </c>
      <c r="F51" s="31"/>
    </row>
    <row r="52" spans="1:8" ht="12.75" customHeight="1" x14ac:dyDescent="0.2">
      <c r="A52" s="4" t="s">
        <v>32</v>
      </c>
      <c r="B52" s="4" t="s">
        <v>18</v>
      </c>
      <c r="C52" s="12">
        <v>1</v>
      </c>
      <c r="D52" s="11">
        <f t="shared" si="0"/>
        <v>15670</v>
      </c>
      <c r="E52" s="11">
        <f t="shared" si="1"/>
        <v>0</v>
      </c>
      <c r="F52" s="31"/>
    </row>
    <row r="53" spans="1:8" ht="12.75" customHeight="1" x14ac:dyDescent="0.2">
      <c r="A53" s="4" t="s">
        <v>33</v>
      </c>
      <c r="B53" s="4" t="s">
        <v>18</v>
      </c>
      <c r="C53" s="12">
        <v>1</v>
      </c>
      <c r="D53" s="11">
        <f t="shared" si="0"/>
        <v>15670</v>
      </c>
      <c r="E53" s="11">
        <f t="shared" si="1"/>
        <v>0</v>
      </c>
      <c r="F53" s="31"/>
    </row>
    <row r="54" spans="1:8" x14ac:dyDescent="0.2">
      <c r="A54" s="4" t="s">
        <v>34</v>
      </c>
      <c r="B54" s="4" t="s">
        <v>18</v>
      </c>
      <c r="C54" s="12">
        <f>1-0.02</f>
        <v>0.98</v>
      </c>
      <c r="D54" s="11">
        <f>D53+ROUND(D53*(C54-1),0)</f>
        <v>15357</v>
      </c>
      <c r="E54" s="11">
        <f t="shared" si="1"/>
        <v>-313</v>
      </c>
      <c r="F54" s="31"/>
    </row>
    <row r="55" spans="1:8" x14ac:dyDescent="0.2">
      <c r="A55" s="4" t="s">
        <v>136</v>
      </c>
      <c r="B55" s="4" t="s">
        <v>18</v>
      </c>
      <c r="C55" s="12">
        <f>1-(0.038+0.02+0.01+0.005+0.001+0.001+0.001+0.001+0.001+0.001+0.001)</f>
        <v>0.92</v>
      </c>
      <c r="D55" s="11">
        <f>D54+ROUND(D54*(C55-1),0)</f>
        <v>14128</v>
      </c>
      <c r="E55" s="11">
        <f t="shared" si="1"/>
        <v>-1229</v>
      </c>
      <c r="F55" s="31"/>
    </row>
    <row r="56" spans="1:8" x14ac:dyDescent="0.2">
      <c r="A56" s="4" t="s">
        <v>35</v>
      </c>
      <c r="B56" s="4" t="s">
        <v>18</v>
      </c>
      <c r="C56" s="12">
        <v>1</v>
      </c>
      <c r="D56" s="11">
        <f>D55+ROUND(D55*(C56-1),0)</f>
        <v>14128</v>
      </c>
      <c r="E56" s="11">
        <f t="shared" si="1"/>
        <v>0</v>
      </c>
      <c r="F56" s="57"/>
      <c r="G56" s="3"/>
      <c r="H56" s="3"/>
    </row>
    <row r="57" spans="1:8" x14ac:dyDescent="0.2">
      <c r="A57" s="50"/>
      <c r="B57" s="50"/>
      <c r="C57" s="51"/>
      <c r="D57" s="52"/>
    </row>
    <row r="58" spans="1:8" x14ac:dyDescent="0.2">
      <c r="A58" s="62" t="s">
        <v>17</v>
      </c>
      <c r="B58" s="63"/>
      <c r="C58" s="63"/>
      <c r="D58" s="63"/>
      <c r="E58" s="64"/>
    </row>
    <row r="59" spans="1:8" ht="25.5" x14ac:dyDescent="0.2">
      <c r="A59" s="47" t="s">
        <v>1</v>
      </c>
      <c r="B59" s="48" t="s">
        <v>4</v>
      </c>
      <c r="C59" s="53" t="s">
        <v>69</v>
      </c>
      <c r="D59" s="48" t="s">
        <v>0</v>
      </c>
      <c r="E59" s="49" t="s">
        <v>138</v>
      </c>
    </row>
    <row r="60" spans="1:8" ht="12.75" customHeight="1" x14ac:dyDescent="0.2">
      <c r="A60" s="5" t="s">
        <v>36</v>
      </c>
      <c r="B60" s="5" t="s">
        <v>6</v>
      </c>
      <c r="C60" s="13">
        <v>0</v>
      </c>
      <c r="D60" s="11">
        <f>ROUND(D56+C60,0)</f>
        <v>14128</v>
      </c>
      <c r="E60" s="11">
        <f>D60-D56</f>
        <v>0</v>
      </c>
    </row>
    <row r="61" spans="1:8" x14ac:dyDescent="0.2">
      <c r="A61" s="4" t="s">
        <v>37</v>
      </c>
      <c r="B61" s="5" t="s">
        <v>6</v>
      </c>
      <c r="C61" s="13">
        <v>0</v>
      </c>
      <c r="D61" s="11">
        <f>ROUND(D60+C61,0)</f>
        <v>14128</v>
      </c>
      <c r="E61" s="11">
        <f>D61-D60</f>
        <v>0</v>
      </c>
    </row>
    <row r="62" spans="1:8" x14ac:dyDescent="0.2">
      <c r="A62" s="4" t="s">
        <v>38</v>
      </c>
      <c r="B62" s="5" t="s">
        <v>6</v>
      </c>
      <c r="C62" s="13">
        <v>0</v>
      </c>
      <c r="D62" s="11">
        <f t="shared" ref="D62:D88" si="2">ROUND(D61+C62,0)</f>
        <v>14128</v>
      </c>
      <c r="E62" s="11">
        <f t="shared" ref="E62" si="3">D62-D58</f>
        <v>14128</v>
      </c>
    </row>
    <row r="63" spans="1:8" ht="12.75" customHeight="1" x14ac:dyDescent="0.2">
      <c r="A63" s="4" t="s">
        <v>39</v>
      </c>
      <c r="B63" s="5" t="s">
        <v>6</v>
      </c>
      <c r="C63" s="13">
        <v>0</v>
      </c>
      <c r="D63" s="11">
        <f t="shared" si="2"/>
        <v>14128</v>
      </c>
      <c r="E63" s="11">
        <f t="shared" ref="E63" si="4">D63-D62</f>
        <v>0</v>
      </c>
    </row>
    <row r="64" spans="1:8" ht="12.75" customHeight="1" x14ac:dyDescent="0.2">
      <c r="A64" s="4" t="s">
        <v>98</v>
      </c>
      <c r="B64" s="5" t="s">
        <v>6</v>
      </c>
      <c r="C64" s="13">
        <f>ROUND(MAX(D56*0.04,13),0)</f>
        <v>565</v>
      </c>
      <c r="D64" s="11">
        <f t="shared" si="2"/>
        <v>14693</v>
      </c>
      <c r="E64" s="11">
        <f t="shared" ref="E64" si="5">D64-D60</f>
        <v>565</v>
      </c>
    </row>
    <row r="65" spans="1:5" x14ac:dyDescent="0.2">
      <c r="A65" s="4" t="s">
        <v>40</v>
      </c>
      <c r="B65" s="5" t="s">
        <v>6</v>
      </c>
      <c r="C65" s="13">
        <v>0</v>
      </c>
      <c r="D65" s="11">
        <f t="shared" si="2"/>
        <v>14693</v>
      </c>
      <c r="E65" s="11">
        <f t="shared" ref="E65" si="6">D65-D64</f>
        <v>0</v>
      </c>
    </row>
    <row r="66" spans="1:5" x14ac:dyDescent="0.2">
      <c r="A66" s="4" t="s">
        <v>41</v>
      </c>
      <c r="B66" s="5" t="s">
        <v>6</v>
      </c>
      <c r="C66" s="13">
        <v>0</v>
      </c>
      <c r="D66" s="11">
        <f t="shared" si="2"/>
        <v>14693</v>
      </c>
      <c r="E66" s="11">
        <f t="shared" ref="E66" si="7">D66-D62</f>
        <v>565</v>
      </c>
    </row>
    <row r="67" spans="1:5" x14ac:dyDescent="0.2">
      <c r="A67" s="4" t="s">
        <v>42</v>
      </c>
      <c r="B67" s="5" t="s">
        <v>6</v>
      </c>
      <c r="C67" s="13">
        <v>0</v>
      </c>
      <c r="D67" s="11">
        <f t="shared" si="2"/>
        <v>14693</v>
      </c>
      <c r="E67" s="11">
        <f t="shared" ref="E67" si="8">D67-D66</f>
        <v>0</v>
      </c>
    </row>
    <row r="68" spans="1:5" x14ac:dyDescent="0.2">
      <c r="A68" s="4" t="s">
        <v>43</v>
      </c>
      <c r="B68" s="5" t="s">
        <v>6</v>
      </c>
      <c r="C68" s="13">
        <v>0</v>
      </c>
      <c r="D68" s="11">
        <f t="shared" si="2"/>
        <v>14693</v>
      </c>
      <c r="E68" s="11">
        <f t="shared" ref="E68" si="9">D68-D64</f>
        <v>0</v>
      </c>
    </row>
    <row r="69" spans="1:5" x14ac:dyDescent="0.2">
      <c r="A69" s="4" t="s">
        <v>99</v>
      </c>
      <c r="B69" s="5" t="s">
        <v>6</v>
      </c>
      <c r="C69" s="13">
        <v>0</v>
      </c>
      <c r="D69" s="11">
        <f t="shared" si="2"/>
        <v>14693</v>
      </c>
      <c r="E69" s="11">
        <f t="shared" ref="E69" si="10">D69-D68</f>
        <v>0</v>
      </c>
    </row>
    <row r="70" spans="1:5" x14ac:dyDescent="0.2">
      <c r="A70" s="4" t="s">
        <v>44</v>
      </c>
      <c r="B70" s="5" t="s">
        <v>6</v>
      </c>
      <c r="C70" s="13">
        <v>0</v>
      </c>
      <c r="D70" s="11">
        <f t="shared" si="2"/>
        <v>14693</v>
      </c>
      <c r="E70" s="11">
        <f t="shared" ref="E70" si="11">D70-D66</f>
        <v>0</v>
      </c>
    </row>
    <row r="71" spans="1:5" x14ac:dyDescent="0.2">
      <c r="A71" s="4" t="s">
        <v>45</v>
      </c>
      <c r="B71" s="5" t="s">
        <v>6</v>
      </c>
      <c r="C71" s="13">
        <v>0</v>
      </c>
      <c r="D71" s="11">
        <f t="shared" si="2"/>
        <v>14693</v>
      </c>
      <c r="E71" s="11">
        <f t="shared" ref="E71" si="12">D71-D70</f>
        <v>0</v>
      </c>
    </row>
    <row r="72" spans="1:5" x14ac:dyDescent="0.2">
      <c r="A72" s="4" t="s">
        <v>46</v>
      </c>
      <c r="B72" s="5" t="s">
        <v>6</v>
      </c>
      <c r="C72" s="13">
        <v>0</v>
      </c>
      <c r="D72" s="11">
        <f t="shared" si="2"/>
        <v>14693</v>
      </c>
      <c r="E72" s="11">
        <f t="shared" ref="E72" si="13">D72-D68</f>
        <v>0</v>
      </c>
    </row>
    <row r="73" spans="1:5" x14ac:dyDescent="0.2">
      <c r="A73" s="4" t="s">
        <v>47</v>
      </c>
      <c r="B73" s="5" t="s">
        <v>6</v>
      </c>
      <c r="C73" s="13">
        <v>0</v>
      </c>
      <c r="D73" s="11">
        <f t="shared" si="2"/>
        <v>14693</v>
      </c>
      <c r="E73" s="11">
        <f t="shared" ref="E73" si="14">D73-D72</f>
        <v>0</v>
      </c>
    </row>
    <row r="74" spans="1:5" x14ac:dyDescent="0.2">
      <c r="A74" s="4" t="s">
        <v>48</v>
      </c>
      <c r="B74" s="5" t="s">
        <v>6</v>
      </c>
      <c r="C74" s="13">
        <v>0</v>
      </c>
      <c r="D74" s="11">
        <f t="shared" si="2"/>
        <v>14693</v>
      </c>
      <c r="E74" s="11">
        <f t="shared" ref="E74" si="15">D74-D70</f>
        <v>0</v>
      </c>
    </row>
    <row r="75" spans="1:5" x14ac:dyDescent="0.2">
      <c r="A75" s="4" t="s">
        <v>49</v>
      </c>
      <c r="B75" s="5" t="s">
        <v>6</v>
      </c>
      <c r="C75" s="13">
        <v>0</v>
      </c>
      <c r="D75" s="11">
        <f t="shared" si="2"/>
        <v>14693</v>
      </c>
      <c r="E75" s="11">
        <f t="shared" ref="E75" si="16">D75-D74</f>
        <v>0</v>
      </c>
    </row>
    <row r="76" spans="1:5" x14ac:dyDescent="0.2">
      <c r="A76" s="4" t="s">
        <v>50</v>
      </c>
      <c r="B76" s="5" t="s">
        <v>6</v>
      </c>
      <c r="C76" s="13">
        <v>0</v>
      </c>
      <c r="D76" s="11">
        <f t="shared" si="2"/>
        <v>14693</v>
      </c>
      <c r="E76" s="11">
        <f t="shared" ref="E76" si="17">D76-D72</f>
        <v>0</v>
      </c>
    </row>
    <row r="77" spans="1:5" x14ac:dyDescent="0.2">
      <c r="A77" s="4" t="s">
        <v>51</v>
      </c>
      <c r="B77" s="5" t="s">
        <v>6</v>
      </c>
      <c r="C77" s="13">
        <v>0</v>
      </c>
      <c r="D77" s="11">
        <f t="shared" si="2"/>
        <v>14693</v>
      </c>
      <c r="E77" s="11">
        <f t="shared" ref="E77" si="18">D77-D76</f>
        <v>0</v>
      </c>
    </row>
    <row r="78" spans="1:5" x14ac:dyDescent="0.2">
      <c r="A78" s="4" t="s">
        <v>52</v>
      </c>
      <c r="B78" s="5" t="s">
        <v>6</v>
      </c>
      <c r="C78" s="13">
        <v>9</v>
      </c>
      <c r="D78" s="11">
        <f t="shared" si="2"/>
        <v>14702</v>
      </c>
      <c r="E78" s="11">
        <f t="shared" ref="E78" si="19">D78-D74</f>
        <v>9</v>
      </c>
    </row>
    <row r="79" spans="1:5" x14ac:dyDescent="0.2">
      <c r="A79" s="4" t="s">
        <v>53</v>
      </c>
      <c r="B79" s="5" t="s">
        <v>6</v>
      </c>
      <c r="C79" s="13">
        <v>0</v>
      </c>
      <c r="D79" s="11">
        <f t="shared" si="2"/>
        <v>14702</v>
      </c>
      <c r="E79" s="11">
        <f t="shared" ref="E79" si="20">D79-D78</f>
        <v>0</v>
      </c>
    </row>
    <row r="80" spans="1:5" x14ac:dyDescent="0.2">
      <c r="A80" s="4" t="s">
        <v>54</v>
      </c>
      <c r="B80" s="5" t="s">
        <v>6</v>
      </c>
      <c r="C80" s="13">
        <v>0</v>
      </c>
      <c r="D80" s="11">
        <f t="shared" si="2"/>
        <v>14702</v>
      </c>
      <c r="E80" s="11">
        <f t="shared" ref="E80" si="21">D80-D76</f>
        <v>9</v>
      </c>
    </row>
    <row r="81" spans="1:5" x14ac:dyDescent="0.2">
      <c r="A81" s="4" t="s">
        <v>55</v>
      </c>
      <c r="B81" s="5" t="s">
        <v>6</v>
      </c>
      <c r="C81" s="13">
        <v>0</v>
      </c>
      <c r="D81" s="11">
        <f t="shared" si="2"/>
        <v>14702</v>
      </c>
      <c r="E81" s="11">
        <f t="shared" ref="E81" si="22">D81-D80</f>
        <v>0</v>
      </c>
    </row>
    <row r="82" spans="1:5" x14ac:dyDescent="0.2">
      <c r="A82" s="4" t="s">
        <v>56</v>
      </c>
      <c r="B82" s="5" t="s">
        <v>6</v>
      </c>
      <c r="C82" s="13">
        <v>0</v>
      </c>
      <c r="D82" s="11">
        <f t="shared" si="2"/>
        <v>14702</v>
      </c>
      <c r="E82" s="11">
        <f t="shared" ref="E82" si="23">D82-D78</f>
        <v>0</v>
      </c>
    </row>
    <row r="83" spans="1:5" x14ac:dyDescent="0.2">
      <c r="A83" s="4" t="s">
        <v>57</v>
      </c>
      <c r="B83" s="5" t="s">
        <v>6</v>
      </c>
      <c r="C83" s="13">
        <v>25</v>
      </c>
      <c r="D83" s="11">
        <f t="shared" si="2"/>
        <v>14727</v>
      </c>
      <c r="E83" s="11">
        <f t="shared" ref="E83" si="24">D83-D82</f>
        <v>25</v>
      </c>
    </row>
    <row r="84" spans="1:5" x14ac:dyDescent="0.2">
      <c r="A84" s="4" t="s">
        <v>58</v>
      </c>
      <c r="B84" s="5" t="s">
        <v>6</v>
      </c>
      <c r="C84" s="13">
        <v>0</v>
      </c>
      <c r="D84" s="11">
        <f t="shared" si="2"/>
        <v>14727</v>
      </c>
      <c r="E84" s="11">
        <f t="shared" ref="E84" si="25">D84-D80</f>
        <v>25</v>
      </c>
    </row>
    <row r="85" spans="1:5" x14ac:dyDescent="0.2">
      <c r="A85" s="4" t="s">
        <v>59</v>
      </c>
      <c r="B85" s="5" t="s">
        <v>6</v>
      </c>
      <c r="C85" s="13">
        <v>0</v>
      </c>
      <c r="D85" s="11">
        <f t="shared" si="2"/>
        <v>14727</v>
      </c>
      <c r="E85" s="11">
        <f t="shared" ref="E85" si="26">D85-D84</f>
        <v>0</v>
      </c>
    </row>
    <row r="86" spans="1:5" x14ac:dyDescent="0.2">
      <c r="A86" s="4" t="s">
        <v>60</v>
      </c>
      <c r="B86" s="5" t="s">
        <v>6</v>
      </c>
      <c r="C86" s="13">
        <v>0</v>
      </c>
      <c r="D86" s="11">
        <f t="shared" si="2"/>
        <v>14727</v>
      </c>
      <c r="E86" s="11">
        <f t="shared" ref="E86" si="27">D86-D82</f>
        <v>25</v>
      </c>
    </row>
    <row r="87" spans="1:5" x14ac:dyDescent="0.2">
      <c r="A87" s="4" t="s">
        <v>61</v>
      </c>
      <c r="B87" s="5" t="s">
        <v>6</v>
      </c>
      <c r="C87" s="13">
        <v>0</v>
      </c>
      <c r="D87" s="11">
        <f t="shared" si="2"/>
        <v>14727</v>
      </c>
      <c r="E87" s="11">
        <f t="shared" ref="E87" si="28">D87-D86</f>
        <v>0</v>
      </c>
    </row>
    <row r="88" spans="1:5" x14ac:dyDescent="0.2">
      <c r="A88" s="4" t="s">
        <v>62</v>
      </c>
      <c r="B88" s="5" t="s">
        <v>6</v>
      </c>
      <c r="C88" s="13">
        <v>0</v>
      </c>
      <c r="D88" s="11">
        <f t="shared" si="2"/>
        <v>14727</v>
      </c>
      <c r="E88" s="11">
        <f t="shared" ref="E88" si="29">D88-D84</f>
        <v>0</v>
      </c>
    </row>
    <row r="89" spans="1:5" x14ac:dyDescent="0.2">
      <c r="A89" s="4" t="s">
        <v>63</v>
      </c>
      <c r="B89" s="5" t="s">
        <v>6</v>
      </c>
      <c r="C89" s="13">
        <v>0</v>
      </c>
      <c r="D89" s="11">
        <f>MAX(ROUND(D88+C89,0),175)</f>
        <v>14727</v>
      </c>
      <c r="E89" s="11">
        <f t="shared" ref="E89" si="30">D89-D88</f>
        <v>0</v>
      </c>
    </row>
    <row r="90" spans="1:5" x14ac:dyDescent="0.2">
      <c r="A90" s="9" t="s">
        <v>70</v>
      </c>
      <c r="B90" s="10" t="s">
        <v>6</v>
      </c>
      <c r="C90" s="17">
        <v>25</v>
      </c>
      <c r="D90" s="18">
        <f>ROUND(D89+C90,0)</f>
        <v>14752</v>
      </c>
      <c r="E90" s="11">
        <f t="shared" ref="E90" si="31">D90-D86</f>
        <v>25</v>
      </c>
    </row>
    <row r="91" spans="1:5" x14ac:dyDescent="0.2">
      <c r="A91" s="42" t="s">
        <v>103</v>
      </c>
      <c r="C91" s="19"/>
      <c r="D91" s="20"/>
    </row>
    <row r="92" spans="1:5" x14ac:dyDescent="0.2">
      <c r="A92" s="44" t="s">
        <v>137</v>
      </c>
      <c r="C92" s="40"/>
      <c r="D92" s="41"/>
    </row>
    <row r="93" spans="1:5" x14ac:dyDescent="0.2">
      <c r="A93" s="42"/>
      <c r="C93" s="40"/>
      <c r="D93" s="41"/>
    </row>
    <row r="94" spans="1:5" ht="12.75" customHeight="1" x14ac:dyDescent="0.2">
      <c r="A94" s="66" t="s">
        <v>106</v>
      </c>
      <c r="B94" s="66"/>
      <c r="C94" s="66"/>
      <c r="D94" s="66"/>
      <c r="E94" s="66"/>
    </row>
    <row r="95" spans="1:5" x14ac:dyDescent="0.2">
      <c r="A95" s="66"/>
      <c r="B95" s="66"/>
      <c r="C95" s="66"/>
      <c r="D95" s="66"/>
      <c r="E95" s="66"/>
    </row>
    <row r="96" spans="1:5" x14ac:dyDescent="0.2">
      <c r="A96" s="66"/>
      <c r="B96" s="66"/>
      <c r="C96" s="66"/>
      <c r="D96" s="66"/>
      <c r="E96" s="66"/>
    </row>
    <row r="97" spans="1:5" x14ac:dyDescent="0.2">
      <c r="A97" s="66"/>
      <c r="B97" s="66"/>
      <c r="C97" s="66"/>
      <c r="D97" s="66"/>
      <c r="E97" s="66"/>
    </row>
  </sheetData>
  <mergeCells count="2">
    <mergeCell ref="D31:D36"/>
    <mergeCell ref="A94:E97"/>
  </mergeCells>
  <printOptions horizontalCentered="1"/>
  <pageMargins left="0" right="0" top="0.75" bottom="0.5" header="0.3" footer="0.3"/>
  <pageSetup scale="55" orientation="portrait" horizontalDpi="1200" verticalDpi="1200" r:id="rId1"/>
  <headerFooter>
    <oddFooter>&amp;C&amp;"Arial,Regular"&amp;8©, Copyright, State Farm Mutual Automobile Insurance Company 2023
No reproduction of this copyrighted material allowed without express written consent from State Farm®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DC5C-E3F4-425C-9CDA-82A1546D8240}">
  <dimension ref="A1:H83"/>
  <sheetViews>
    <sheetView workbookViewId="0">
      <selection activeCell="A7" sqref="A7"/>
    </sheetView>
  </sheetViews>
  <sheetFormatPr defaultRowHeight="12.75" x14ac:dyDescent="0.2"/>
  <cols>
    <col min="1" max="1" width="57.140625" style="1" customWidth="1"/>
    <col min="2" max="5" width="14.28515625" style="1" customWidth="1"/>
    <col min="6" max="6" width="10" style="1" bestFit="1" customWidth="1"/>
    <col min="7" max="16384" width="9.140625" style="1"/>
  </cols>
  <sheetData>
    <row r="1" spans="1:5" x14ac:dyDescent="0.2">
      <c r="A1" s="6" t="s">
        <v>139</v>
      </c>
      <c r="B1" s="6"/>
      <c r="C1" s="6"/>
      <c r="D1" s="6"/>
      <c r="E1" s="21"/>
    </row>
    <row r="2" spans="1:5" x14ac:dyDescent="0.2">
      <c r="A2" s="6" t="s">
        <v>2</v>
      </c>
      <c r="B2" s="6"/>
      <c r="C2" s="6"/>
      <c r="D2" s="6"/>
      <c r="E2" s="21"/>
    </row>
    <row r="3" spans="1:5" x14ac:dyDescent="0.2">
      <c r="A3" s="6" t="s">
        <v>79</v>
      </c>
      <c r="B3" s="6"/>
      <c r="C3" s="6"/>
      <c r="D3" s="6"/>
      <c r="E3" s="21"/>
    </row>
    <row r="4" spans="1:5" x14ac:dyDescent="0.2">
      <c r="A4" s="8" t="s">
        <v>144</v>
      </c>
      <c r="B4" s="6"/>
      <c r="C4" s="6"/>
      <c r="D4" s="6"/>
      <c r="E4" s="21"/>
    </row>
    <row r="5" spans="1:5" x14ac:dyDescent="0.2">
      <c r="E5" s="31"/>
    </row>
    <row r="6" spans="1:5" x14ac:dyDescent="0.2">
      <c r="A6" s="16" t="s">
        <v>7</v>
      </c>
      <c r="E6" s="31"/>
    </row>
    <row r="7" spans="1:5" x14ac:dyDescent="0.2">
      <c r="A7" s="68" t="s">
        <v>150</v>
      </c>
      <c r="B7" s="14"/>
      <c r="C7" s="14"/>
      <c r="D7" s="14"/>
      <c r="E7" s="32"/>
    </row>
    <row r="8" spans="1:5" x14ac:dyDescent="0.2">
      <c r="A8" s="43" t="s">
        <v>100</v>
      </c>
      <c r="B8" s="14"/>
      <c r="C8" s="14"/>
      <c r="D8" s="14"/>
      <c r="E8" s="31"/>
    </row>
    <row r="9" spans="1:5" x14ac:dyDescent="0.2">
      <c r="A9" s="43" t="s">
        <v>94</v>
      </c>
      <c r="B9" s="14"/>
      <c r="C9" s="14"/>
      <c r="D9" s="14"/>
      <c r="E9" s="31"/>
    </row>
    <row r="10" spans="1:5" x14ac:dyDescent="0.2">
      <c r="A10" s="29" t="s">
        <v>91</v>
      </c>
      <c r="B10" s="14"/>
      <c r="C10" s="14"/>
      <c r="D10" s="14"/>
      <c r="E10" s="31"/>
    </row>
    <row r="11" spans="1:5" x14ac:dyDescent="0.2">
      <c r="A11" s="29" t="s">
        <v>92</v>
      </c>
      <c r="B11" s="14"/>
      <c r="C11" s="14"/>
      <c r="D11" s="14"/>
      <c r="E11" s="31"/>
    </row>
    <row r="12" spans="1:5" x14ac:dyDescent="0.2">
      <c r="A12" s="2" t="s">
        <v>10</v>
      </c>
    </row>
    <row r="13" spans="1:5" x14ac:dyDescent="0.2">
      <c r="A13" s="27" t="s">
        <v>90</v>
      </c>
    </row>
    <row r="14" spans="1:5" ht="25.5" x14ac:dyDescent="0.2">
      <c r="A14" s="9" t="s">
        <v>141</v>
      </c>
    </row>
    <row r="15" spans="1:5" ht="25.5" x14ac:dyDescent="0.2">
      <c r="A15" s="45" t="s">
        <v>142</v>
      </c>
    </row>
    <row r="16" spans="1:5" x14ac:dyDescent="0.2">
      <c r="A16" s="2" t="s">
        <v>93</v>
      </c>
    </row>
    <row r="17" spans="1:5" x14ac:dyDescent="0.2">
      <c r="A17" s="2" t="s">
        <v>95</v>
      </c>
    </row>
    <row r="18" spans="1:5" x14ac:dyDescent="0.2">
      <c r="A18" s="2" t="s">
        <v>101</v>
      </c>
    </row>
    <row r="19" spans="1:5" x14ac:dyDescent="0.2">
      <c r="A19" s="30" t="str">
        <f>"Total Premium = "&amp;TEXT(D76,"$0,0")</f>
        <v>Total Premium = $1,369</v>
      </c>
    </row>
    <row r="21" spans="1:5" x14ac:dyDescent="0.2">
      <c r="A21" s="6" t="s">
        <v>64</v>
      </c>
      <c r="B21" s="6"/>
      <c r="C21" s="6"/>
      <c r="D21" s="6"/>
      <c r="E21" s="21"/>
    </row>
    <row r="23" spans="1:5" x14ac:dyDescent="0.2">
      <c r="A23" s="6" t="s">
        <v>19</v>
      </c>
      <c r="B23" s="6"/>
      <c r="C23" s="6"/>
      <c r="D23" s="6"/>
      <c r="E23" s="21"/>
    </row>
    <row r="25" spans="1:5" x14ac:dyDescent="0.2">
      <c r="A25" s="22" t="s">
        <v>15</v>
      </c>
      <c r="B25" s="23"/>
      <c r="C25" s="23"/>
      <c r="D25" s="24"/>
    </row>
    <row r="26" spans="1:5" x14ac:dyDescent="0.2">
      <c r="A26" s="28" t="s">
        <v>73</v>
      </c>
      <c r="B26" s="16" t="s">
        <v>4</v>
      </c>
      <c r="C26" s="16" t="s">
        <v>69</v>
      </c>
      <c r="D26" s="16" t="s">
        <v>0</v>
      </c>
    </row>
    <row r="27" spans="1:5" ht="12.75" customHeight="1" x14ac:dyDescent="0.2">
      <c r="A27" s="34" t="s">
        <v>74</v>
      </c>
      <c r="B27" s="2"/>
      <c r="C27" s="36">
        <v>371.62</v>
      </c>
      <c r="D27" s="67">
        <f>ROUND((C27*C28*C29*C30)/C31,0)</f>
        <v>1056</v>
      </c>
    </row>
    <row r="28" spans="1:5" x14ac:dyDescent="0.2">
      <c r="A28" s="25" t="s">
        <v>104</v>
      </c>
      <c r="B28" s="25" t="s">
        <v>18</v>
      </c>
      <c r="C28" s="26">
        <v>0.59199999999999997</v>
      </c>
      <c r="D28" s="67"/>
    </row>
    <row r="29" spans="1:5" x14ac:dyDescent="0.2">
      <c r="A29" s="34" t="s">
        <v>80</v>
      </c>
      <c r="B29" s="27" t="s">
        <v>18</v>
      </c>
      <c r="C29" s="26">
        <v>0.48</v>
      </c>
      <c r="D29" s="67"/>
    </row>
    <row r="30" spans="1:5" x14ac:dyDescent="0.2">
      <c r="A30" s="34" t="s">
        <v>81</v>
      </c>
      <c r="B30" s="27" t="s">
        <v>18</v>
      </c>
      <c r="C30" s="13">
        <v>300000</v>
      </c>
      <c r="D30" s="67"/>
    </row>
    <row r="31" spans="1:5" x14ac:dyDescent="0.2">
      <c r="A31" s="34" t="s">
        <v>82</v>
      </c>
      <c r="B31" s="27" t="s">
        <v>5</v>
      </c>
      <c r="C31" s="13">
        <v>30000</v>
      </c>
      <c r="D31" s="67"/>
    </row>
    <row r="32" spans="1:5" x14ac:dyDescent="0.2">
      <c r="A32" s="54"/>
      <c r="B32" s="54"/>
      <c r="C32" s="38"/>
      <c r="D32" s="55"/>
    </row>
    <row r="33" spans="1:8" x14ac:dyDescent="0.2">
      <c r="A33" s="62" t="s">
        <v>16</v>
      </c>
      <c r="B33" s="63"/>
      <c r="C33" s="63"/>
      <c r="D33" s="63"/>
      <c r="E33" s="64"/>
    </row>
    <row r="34" spans="1:8" ht="25.5" x14ac:dyDescent="0.2">
      <c r="A34" s="47" t="s">
        <v>1</v>
      </c>
      <c r="B34" s="48" t="s">
        <v>4</v>
      </c>
      <c r="C34" s="48" t="s">
        <v>69</v>
      </c>
      <c r="D34" s="48" t="s">
        <v>0</v>
      </c>
      <c r="E34" s="49" t="s">
        <v>138</v>
      </c>
    </row>
    <row r="35" spans="1:8" x14ac:dyDescent="0.2">
      <c r="A35" s="4" t="s">
        <v>83</v>
      </c>
      <c r="B35" s="4" t="s">
        <v>18</v>
      </c>
      <c r="C35" s="12">
        <v>1</v>
      </c>
      <c r="D35" s="11">
        <f>D27+ROUND(D27*(C35-1),0)</f>
        <v>1056</v>
      </c>
      <c r="E35" s="61">
        <f>D35-D27</f>
        <v>0</v>
      </c>
    </row>
    <row r="36" spans="1:8" x14ac:dyDescent="0.2">
      <c r="A36" s="4" t="s">
        <v>96</v>
      </c>
      <c r="B36" s="4" t="s">
        <v>18</v>
      </c>
      <c r="C36" s="12">
        <v>1.1000000000000001</v>
      </c>
      <c r="D36" s="11">
        <f t="shared" ref="D36:D41" si="0">D35+ROUND(D35*(C36-1),0)</f>
        <v>1162</v>
      </c>
      <c r="E36" s="61">
        <f>D36-D35</f>
        <v>106</v>
      </c>
    </row>
    <row r="37" spans="1:8" x14ac:dyDescent="0.2">
      <c r="A37" s="4" t="s">
        <v>84</v>
      </c>
      <c r="B37" s="4" t="s">
        <v>18</v>
      </c>
      <c r="C37" s="12">
        <v>1</v>
      </c>
      <c r="D37" s="11">
        <f t="shared" si="0"/>
        <v>1162</v>
      </c>
      <c r="E37" s="61">
        <f t="shared" ref="E37:E45" si="1">D37-D36</f>
        <v>0</v>
      </c>
    </row>
    <row r="38" spans="1:8" x14ac:dyDescent="0.2">
      <c r="A38" s="4" t="s">
        <v>85</v>
      </c>
      <c r="B38" s="4" t="s">
        <v>18</v>
      </c>
      <c r="C38" s="12">
        <v>1.05</v>
      </c>
      <c r="D38" s="11">
        <f t="shared" si="0"/>
        <v>1220</v>
      </c>
      <c r="E38" s="61">
        <f t="shared" si="1"/>
        <v>58</v>
      </c>
    </row>
    <row r="39" spans="1:8" x14ac:dyDescent="0.2">
      <c r="A39" s="4" t="s">
        <v>86</v>
      </c>
      <c r="B39" s="4" t="s">
        <v>18</v>
      </c>
      <c r="C39" s="12">
        <v>0.78</v>
      </c>
      <c r="D39" s="11">
        <f t="shared" si="0"/>
        <v>952</v>
      </c>
      <c r="E39" s="61">
        <f t="shared" si="1"/>
        <v>-268</v>
      </c>
    </row>
    <row r="40" spans="1:8" x14ac:dyDescent="0.2">
      <c r="A40" s="4" t="s">
        <v>87</v>
      </c>
      <c r="B40" s="4" t="s">
        <v>18</v>
      </c>
      <c r="C40" s="12">
        <v>1</v>
      </c>
      <c r="D40" s="11">
        <f t="shared" si="0"/>
        <v>952</v>
      </c>
      <c r="E40" s="61">
        <f t="shared" si="1"/>
        <v>0</v>
      </c>
    </row>
    <row r="41" spans="1:8" x14ac:dyDescent="0.2">
      <c r="A41" s="4" t="s">
        <v>88</v>
      </c>
      <c r="B41" s="4" t="s">
        <v>18</v>
      </c>
      <c r="C41" s="12">
        <v>1</v>
      </c>
      <c r="D41" s="11">
        <f t="shared" si="0"/>
        <v>952</v>
      </c>
      <c r="E41" s="61">
        <f t="shared" si="1"/>
        <v>0</v>
      </c>
    </row>
    <row r="42" spans="1:8" x14ac:dyDescent="0.2">
      <c r="A42" s="4" t="s">
        <v>89</v>
      </c>
      <c r="B42" s="4" t="s">
        <v>18</v>
      </c>
      <c r="C42" s="12">
        <v>1.26</v>
      </c>
      <c r="D42" s="11">
        <f>D41+ROUND(MAX(D41*(C42-1),15),0)</f>
        <v>1200</v>
      </c>
      <c r="E42" s="61">
        <f t="shared" si="1"/>
        <v>248</v>
      </c>
    </row>
    <row r="43" spans="1:8" x14ac:dyDescent="0.2">
      <c r="A43" s="4" t="s">
        <v>97</v>
      </c>
      <c r="B43" s="4" t="s">
        <v>18</v>
      </c>
      <c r="C43" s="12">
        <f>1-0.02</f>
        <v>0.98</v>
      </c>
      <c r="D43" s="11">
        <f>D42+ROUND(D42*(C43-1),0)</f>
        <v>1176</v>
      </c>
      <c r="E43" s="61">
        <f t="shared" si="1"/>
        <v>-24</v>
      </c>
    </row>
    <row r="44" spans="1:8" x14ac:dyDescent="0.2">
      <c r="A44" s="4" t="s">
        <v>143</v>
      </c>
      <c r="B44" s="4" t="s">
        <v>18</v>
      </c>
      <c r="C44" s="26">
        <f>1-(0.01+0.005+0.001+0.001+0.001+0.001+0.001+0.001+0.001+0.001)</f>
        <v>0.97699999999999998</v>
      </c>
      <c r="D44" s="11">
        <f>D43+ROUND(D43*(C44-1),0)</f>
        <v>1149</v>
      </c>
      <c r="E44" s="61">
        <f t="shared" si="1"/>
        <v>-27</v>
      </c>
    </row>
    <row r="45" spans="1:8" x14ac:dyDescent="0.2">
      <c r="A45" s="4" t="s">
        <v>107</v>
      </c>
      <c r="B45" s="4" t="s">
        <v>18</v>
      </c>
      <c r="C45" s="12">
        <v>0.9</v>
      </c>
      <c r="D45" s="11">
        <f>D44+ROUND(D44*(C45-1),0)</f>
        <v>1034</v>
      </c>
      <c r="E45" s="61">
        <f t="shared" si="1"/>
        <v>-115</v>
      </c>
      <c r="F45" s="3"/>
      <c r="G45" s="3"/>
      <c r="H45" s="3"/>
    </row>
    <row r="46" spans="1:8" x14ac:dyDescent="0.2">
      <c r="A46" s="54"/>
      <c r="B46" s="54"/>
      <c r="C46" s="38"/>
      <c r="D46" s="55"/>
    </row>
    <row r="47" spans="1:8" x14ac:dyDescent="0.2">
      <c r="A47" s="62" t="s">
        <v>17</v>
      </c>
      <c r="B47" s="63"/>
      <c r="C47" s="63"/>
      <c r="D47" s="63"/>
      <c r="E47" s="64"/>
    </row>
    <row r="48" spans="1:8" ht="25.5" x14ac:dyDescent="0.2">
      <c r="A48" s="47" t="s">
        <v>1</v>
      </c>
      <c r="B48" s="48" t="s">
        <v>4</v>
      </c>
      <c r="C48" s="53" t="s">
        <v>69</v>
      </c>
      <c r="D48" s="48" t="s">
        <v>0</v>
      </c>
      <c r="E48" s="49" t="s">
        <v>138</v>
      </c>
    </row>
    <row r="49" spans="1:5" ht="12.75" customHeight="1" x14ac:dyDescent="0.2">
      <c r="A49" s="25" t="s">
        <v>108</v>
      </c>
      <c r="B49" s="5" t="s">
        <v>6</v>
      </c>
      <c r="C49" s="13">
        <v>0</v>
      </c>
      <c r="D49" s="11">
        <f>ROUND(D45+C49,0)</f>
        <v>1034</v>
      </c>
      <c r="E49" s="61">
        <f>D49-D45</f>
        <v>0</v>
      </c>
    </row>
    <row r="50" spans="1:5" x14ac:dyDescent="0.2">
      <c r="A50" s="25" t="s">
        <v>109</v>
      </c>
      <c r="B50" s="5" t="s">
        <v>6</v>
      </c>
      <c r="C50" s="13">
        <v>0</v>
      </c>
      <c r="D50" s="11">
        <f>ROUND(D49+C50,0)</f>
        <v>1034</v>
      </c>
      <c r="E50" s="61">
        <f>D50-D49</f>
        <v>0</v>
      </c>
    </row>
    <row r="51" spans="1:5" x14ac:dyDescent="0.2">
      <c r="A51" s="25" t="s">
        <v>110</v>
      </c>
      <c r="B51" s="5" t="s">
        <v>6</v>
      </c>
      <c r="C51" s="13">
        <v>0</v>
      </c>
      <c r="D51" s="11">
        <f t="shared" ref="D51:D74" si="2">ROUND(D50+C51,0)</f>
        <v>1034</v>
      </c>
      <c r="E51" s="61">
        <f t="shared" ref="E51:E76" si="3">D51-D50</f>
        <v>0</v>
      </c>
    </row>
    <row r="52" spans="1:5" ht="12.75" customHeight="1" x14ac:dyDescent="0.2">
      <c r="A52" s="25" t="s">
        <v>111</v>
      </c>
      <c r="B52" s="5" t="s">
        <v>6</v>
      </c>
      <c r="C52" s="13">
        <v>0</v>
      </c>
      <c r="D52" s="11">
        <f t="shared" si="2"/>
        <v>1034</v>
      </c>
      <c r="E52" s="61">
        <f t="shared" si="3"/>
        <v>0</v>
      </c>
    </row>
    <row r="53" spans="1:5" ht="12.75" customHeight="1" x14ac:dyDescent="0.2">
      <c r="A53" s="25" t="s">
        <v>112</v>
      </c>
      <c r="B53" s="5" t="s">
        <v>6</v>
      </c>
      <c r="C53" s="13">
        <f>ROUND(MAX(D45*0.02,10),0)</f>
        <v>21</v>
      </c>
      <c r="D53" s="11">
        <f t="shared" si="2"/>
        <v>1055</v>
      </c>
      <c r="E53" s="61">
        <f t="shared" si="3"/>
        <v>21</v>
      </c>
    </row>
    <row r="54" spans="1:5" x14ac:dyDescent="0.2">
      <c r="A54" s="25" t="s">
        <v>113</v>
      </c>
      <c r="B54" s="5" t="s">
        <v>6</v>
      </c>
      <c r="C54" s="13">
        <v>0</v>
      </c>
      <c r="D54" s="11">
        <f t="shared" si="2"/>
        <v>1055</v>
      </c>
      <c r="E54" s="61">
        <f t="shared" si="3"/>
        <v>0</v>
      </c>
    </row>
    <row r="55" spans="1:5" x14ac:dyDescent="0.2">
      <c r="A55" s="25" t="s">
        <v>114</v>
      </c>
      <c r="B55" s="5" t="s">
        <v>6</v>
      </c>
      <c r="C55" s="13">
        <v>0</v>
      </c>
      <c r="D55" s="11">
        <f t="shared" si="2"/>
        <v>1055</v>
      </c>
      <c r="E55" s="61">
        <f t="shared" si="3"/>
        <v>0</v>
      </c>
    </row>
    <row r="56" spans="1:5" x14ac:dyDescent="0.2">
      <c r="A56" s="25" t="s">
        <v>115</v>
      </c>
      <c r="B56" s="5" t="s">
        <v>6</v>
      </c>
      <c r="C56" s="13">
        <v>0</v>
      </c>
      <c r="D56" s="11">
        <f t="shared" si="2"/>
        <v>1055</v>
      </c>
      <c r="E56" s="61">
        <f t="shared" si="3"/>
        <v>0</v>
      </c>
    </row>
    <row r="57" spans="1:5" x14ac:dyDescent="0.2">
      <c r="A57" s="25" t="s">
        <v>116</v>
      </c>
      <c r="B57" s="5" t="s">
        <v>6</v>
      </c>
      <c r="C57" s="13">
        <f>ROUND((150000-MAX(0.3*300000,1000))*5.24/1000,0)</f>
        <v>314</v>
      </c>
      <c r="D57" s="11">
        <f t="shared" si="2"/>
        <v>1369</v>
      </c>
      <c r="E57" s="61">
        <f t="shared" si="3"/>
        <v>314</v>
      </c>
    </row>
    <row r="58" spans="1:5" x14ac:dyDescent="0.2">
      <c r="A58" s="25" t="s">
        <v>117</v>
      </c>
      <c r="B58" s="5" t="s">
        <v>6</v>
      </c>
      <c r="C58" s="13">
        <v>0</v>
      </c>
      <c r="D58" s="11">
        <f t="shared" si="2"/>
        <v>1369</v>
      </c>
      <c r="E58" s="61">
        <f t="shared" si="3"/>
        <v>0</v>
      </c>
    </row>
    <row r="59" spans="1:5" x14ac:dyDescent="0.2">
      <c r="A59" s="25" t="s">
        <v>118</v>
      </c>
      <c r="B59" s="5" t="s">
        <v>6</v>
      </c>
      <c r="C59" s="13">
        <v>0</v>
      </c>
      <c r="D59" s="11">
        <f t="shared" si="2"/>
        <v>1369</v>
      </c>
      <c r="E59" s="61">
        <f t="shared" si="3"/>
        <v>0</v>
      </c>
    </row>
    <row r="60" spans="1:5" x14ac:dyDescent="0.2">
      <c r="A60" s="25" t="s">
        <v>119</v>
      </c>
      <c r="B60" s="5" t="s">
        <v>6</v>
      </c>
      <c r="C60" s="13">
        <v>0</v>
      </c>
      <c r="D60" s="11">
        <f t="shared" si="2"/>
        <v>1369</v>
      </c>
      <c r="E60" s="61">
        <f t="shared" si="3"/>
        <v>0</v>
      </c>
    </row>
    <row r="61" spans="1:5" x14ac:dyDescent="0.2">
      <c r="A61" s="25" t="s">
        <v>120</v>
      </c>
      <c r="B61" s="5" t="s">
        <v>6</v>
      </c>
      <c r="C61" s="13">
        <v>0</v>
      </c>
      <c r="D61" s="11">
        <f t="shared" si="2"/>
        <v>1369</v>
      </c>
      <c r="E61" s="61">
        <f t="shared" si="3"/>
        <v>0</v>
      </c>
    </row>
    <row r="62" spans="1:5" x14ac:dyDescent="0.2">
      <c r="A62" s="25" t="s">
        <v>121</v>
      </c>
      <c r="B62" s="5" t="s">
        <v>6</v>
      </c>
      <c r="C62" s="13">
        <v>0</v>
      </c>
      <c r="D62" s="11">
        <f t="shared" si="2"/>
        <v>1369</v>
      </c>
      <c r="E62" s="61">
        <f t="shared" si="3"/>
        <v>0</v>
      </c>
    </row>
    <row r="63" spans="1:5" x14ac:dyDescent="0.2">
      <c r="A63" s="25" t="s">
        <v>122</v>
      </c>
      <c r="B63" s="5" t="s">
        <v>6</v>
      </c>
      <c r="C63" s="13">
        <v>0</v>
      </c>
      <c r="D63" s="11">
        <f t="shared" si="2"/>
        <v>1369</v>
      </c>
      <c r="E63" s="61">
        <f t="shared" si="3"/>
        <v>0</v>
      </c>
    </row>
    <row r="64" spans="1:5" x14ac:dyDescent="0.2">
      <c r="A64" s="25" t="s">
        <v>123</v>
      </c>
      <c r="B64" s="5" t="s">
        <v>6</v>
      </c>
      <c r="C64" s="13">
        <v>0</v>
      </c>
      <c r="D64" s="11">
        <f t="shared" si="2"/>
        <v>1369</v>
      </c>
      <c r="E64" s="61">
        <f t="shared" si="3"/>
        <v>0</v>
      </c>
    </row>
    <row r="65" spans="1:5" x14ac:dyDescent="0.2">
      <c r="A65" s="25" t="s">
        <v>124</v>
      </c>
      <c r="B65" s="5" t="s">
        <v>6</v>
      </c>
      <c r="C65" s="13">
        <v>0</v>
      </c>
      <c r="D65" s="11">
        <f t="shared" si="2"/>
        <v>1369</v>
      </c>
      <c r="E65" s="61">
        <f t="shared" si="3"/>
        <v>0</v>
      </c>
    </row>
    <row r="66" spans="1:5" x14ac:dyDescent="0.2">
      <c r="A66" s="25" t="s">
        <v>125</v>
      </c>
      <c r="B66" s="5" t="s">
        <v>6</v>
      </c>
      <c r="C66" s="13">
        <v>0</v>
      </c>
      <c r="D66" s="11">
        <f t="shared" si="2"/>
        <v>1369</v>
      </c>
      <c r="E66" s="61">
        <f t="shared" si="3"/>
        <v>0</v>
      </c>
    </row>
    <row r="67" spans="1:5" x14ac:dyDescent="0.2">
      <c r="A67" s="25" t="s">
        <v>126</v>
      </c>
      <c r="B67" s="5" t="s">
        <v>6</v>
      </c>
      <c r="C67" s="13">
        <v>0</v>
      </c>
      <c r="D67" s="11">
        <f t="shared" si="2"/>
        <v>1369</v>
      </c>
      <c r="E67" s="61">
        <f t="shared" si="3"/>
        <v>0</v>
      </c>
    </row>
    <row r="68" spans="1:5" x14ac:dyDescent="0.2">
      <c r="A68" s="25" t="s">
        <v>127</v>
      </c>
      <c r="B68" s="5" t="s">
        <v>6</v>
      </c>
      <c r="C68" s="13">
        <v>0</v>
      </c>
      <c r="D68" s="11">
        <f t="shared" si="2"/>
        <v>1369</v>
      </c>
      <c r="E68" s="61">
        <f t="shared" si="3"/>
        <v>0</v>
      </c>
    </row>
    <row r="69" spans="1:5" x14ac:dyDescent="0.2">
      <c r="A69" s="25" t="s">
        <v>128</v>
      </c>
      <c r="B69" s="5" t="s">
        <v>6</v>
      </c>
      <c r="C69" s="13">
        <v>0</v>
      </c>
      <c r="D69" s="11">
        <f t="shared" si="2"/>
        <v>1369</v>
      </c>
      <c r="E69" s="61">
        <f t="shared" si="3"/>
        <v>0</v>
      </c>
    </row>
    <row r="70" spans="1:5" x14ac:dyDescent="0.2">
      <c r="A70" s="25" t="s">
        <v>129</v>
      </c>
      <c r="B70" s="5" t="s">
        <v>6</v>
      </c>
      <c r="C70" s="13">
        <v>0</v>
      </c>
      <c r="D70" s="11">
        <f t="shared" si="2"/>
        <v>1369</v>
      </c>
      <c r="E70" s="61">
        <f t="shared" si="3"/>
        <v>0</v>
      </c>
    </row>
    <row r="71" spans="1:5" x14ac:dyDescent="0.2">
      <c r="A71" s="25" t="s">
        <v>130</v>
      </c>
      <c r="B71" s="5" t="s">
        <v>6</v>
      </c>
      <c r="C71" s="13">
        <v>0</v>
      </c>
      <c r="D71" s="11">
        <f t="shared" si="2"/>
        <v>1369</v>
      </c>
      <c r="E71" s="61">
        <f t="shared" si="3"/>
        <v>0</v>
      </c>
    </row>
    <row r="72" spans="1:5" x14ac:dyDescent="0.2">
      <c r="A72" s="25" t="s">
        <v>131</v>
      </c>
      <c r="B72" s="5" t="s">
        <v>6</v>
      </c>
      <c r="C72" s="13">
        <v>0</v>
      </c>
      <c r="D72" s="11">
        <f t="shared" si="2"/>
        <v>1369</v>
      </c>
      <c r="E72" s="61">
        <f t="shared" si="3"/>
        <v>0</v>
      </c>
    </row>
    <row r="73" spans="1:5" x14ac:dyDescent="0.2">
      <c r="A73" s="25" t="s">
        <v>132</v>
      </c>
      <c r="B73" s="5" t="s">
        <v>6</v>
      </c>
      <c r="C73" s="13">
        <v>0</v>
      </c>
      <c r="D73" s="11">
        <f t="shared" si="2"/>
        <v>1369</v>
      </c>
      <c r="E73" s="61">
        <f t="shared" si="3"/>
        <v>0</v>
      </c>
    </row>
    <row r="74" spans="1:5" x14ac:dyDescent="0.2">
      <c r="A74" s="25" t="s">
        <v>133</v>
      </c>
      <c r="B74" s="5" t="s">
        <v>6</v>
      </c>
      <c r="C74" s="13">
        <v>0</v>
      </c>
      <c r="D74" s="11">
        <f t="shared" si="2"/>
        <v>1369</v>
      </c>
      <c r="E74" s="61">
        <f t="shared" si="3"/>
        <v>0</v>
      </c>
    </row>
    <row r="75" spans="1:5" x14ac:dyDescent="0.2">
      <c r="A75" s="25" t="s">
        <v>134</v>
      </c>
      <c r="B75" s="5" t="s">
        <v>6</v>
      </c>
      <c r="C75" s="13">
        <v>0</v>
      </c>
      <c r="D75" s="11">
        <f>MAX(ROUND(D74+C75,0),130)</f>
        <v>1369</v>
      </c>
      <c r="E75" s="61">
        <f t="shared" si="3"/>
        <v>0</v>
      </c>
    </row>
    <row r="76" spans="1:5" x14ac:dyDescent="0.2">
      <c r="A76" s="35" t="s">
        <v>135</v>
      </c>
      <c r="B76" s="10" t="s">
        <v>6</v>
      </c>
      <c r="C76" s="17">
        <v>0</v>
      </c>
      <c r="D76" s="18">
        <f>ROUND(D75+C76,0)</f>
        <v>1369</v>
      </c>
      <c r="E76" s="61">
        <f t="shared" si="3"/>
        <v>0</v>
      </c>
    </row>
    <row r="77" spans="1:5" x14ac:dyDescent="0.2">
      <c r="A77" s="42" t="s">
        <v>103</v>
      </c>
      <c r="B77" s="37"/>
      <c r="C77" s="38"/>
      <c r="D77" s="39"/>
    </row>
    <row r="78" spans="1:5" x14ac:dyDescent="0.2">
      <c r="A78" s="44" t="s">
        <v>137</v>
      </c>
      <c r="C78" s="40"/>
      <c r="D78" s="41"/>
    </row>
    <row r="79" spans="1:5" x14ac:dyDescent="0.2">
      <c r="A79" s="44"/>
      <c r="C79" s="40"/>
      <c r="D79" s="41"/>
    </row>
    <row r="80" spans="1:5" ht="12.75" customHeight="1" x14ac:dyDescent="0.2">
      <c r="A80" s="66" t="s">
        <v>105</v>
      </c>
      <c r="B80" s="66"/>
      <c r="C80" s="66"/>
      <c r="D80" s="66"/>
      <c r="E80" s="66"/>
    </row>
    <row r="81" spans="1:5" ht="12.75" customHeight="1" x14ac:dyDescent="0.2">
      <c r="A81" s="66"/>
      <c r="B81" s="66"/>
      <c r="C81" s="66"/>
      <c r="D81" s="66"/>
      <c r="E81" s="66"/>
    </row>
    <row r="82" spans="1:5" x14ac:dyDescent="0.2">
      <c r="A82" s="66"/>
      <c r="B82" s="66"/>
      <c r="C82" s="66"/>
      <c r="D82" s="66"/>
      <c r="E82" s="66"/>
    </row>
    <row r="83" spans="1:5" x14ac:dyDescent="0.2">
      <c r="A83" s="66"/>
      <c r="B83" s="66"/>
      <c r="C83" s="66"/>
      <c r="D83" s="66"/>
      <c r="E83" s="66"/>
    </row>
  </sheetData>
  <mergeCells count="2">
    <mergeCell ref="D27:D31"/>
    <mergeCell ref="A80:E83"/>
  </mergeCells>
  <printOptions horizontalCentered="1"/>
  <pageMargins left="0" right="0" top="0.75" bottom="0.5" header="0.3" footer="0.3"/>
  <pageSetup scale="55" orientation="portrait" horizontalDpi="1200" verticalDpi="1200" r:id="rId1"/>
  <headerFooter>
    <oddFooter>&amp;C&amp;"Arial,Regular"&amp;8©, Copyright, State Farm Mutual Automobile Insurance Company 2023
No reproduction of this copyrighted material allowed without express written consent from State Farm®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A236-66A5-4621-B65D-A8F8E3B3465D}">
  <dimension ref="A1:H83"/>
  <sheetViews>
    <sheetView workbookViewId="0">
      <selection activeCell="A7" sqref="A7"/>
    </sheetView>
  </sheetViews>
  <sheetFormatPr defaultRowHeight="12.75" x14ac:dyDescent="0.2"/>
  <cols>
    <col min="1" max="1" width="57.140625" style="1" customWidth="1"/>
    <col min="2" max="5" width="14.28515625" style="1" customWidth="1"/>
    <col min="6" max="6" width="10" style="1" bestFit="1" customWidth="1"/>
    <col min="7" max="16384" width="9.140625" style="1"/>
  </cols>
  <sheetData>
    <row r="1" spans="1:5" x14ac:dyDescent="0.2">
      <c r="A1" s="6" t="s">
        <v>139</v>
      </c>
      <c r="B1" s="6"/>
      <c r="C1" s="6"/>
      <c r="D1" s="6"/>
      <c r="E1" s="21"/>
    </row>
    <row r="2" spans="1:5" x14ac:dyDescent="0.2">
      <c r="A2" s="6" t="s">
        <v>2</v>
      </c>
      <c r="B2" s="6"/>
      <c r="C2" s="6"/>
      <c r="D2" s="6"/>
      <c r="E2" s="21"/>
    </row>
    <row r="3" spans="1:5" x14ac:dyDescent="0.2">
      <c r="A3" s="6" t="s">
        <v>79</v>
      </c>
      <c r="B3" s="6"/>
      <c r="C3" s="6"/>
      <c r="D3" s="6"/>
      <c r="E3" s="21"/>
    </row>
    <row r="4" spans="1:5" x14ac:dyDescent="0.2">
      <c r="A4" s="8" t="s">
        <v>146</v>
      </c>
      <c r="B4" s="6"/>
      <c r="C4" s="6"/>
      <c r="D4" s="6"/>
      <c r="E4" s="21"/>
    </row>
    <row r="5" spans="1:5" x14ac:dyDescent="0.2">
      <c r="A5" s="31"/>
      <c r="E5" s="31"/>
    </row>
    <row r="6" spans="1:5" x14ac:dyDescent="0.2">
      <c r="A6" s="69" t="s">
        <v>7</v>
      </c>
      <c r="E6" s="31"/>
    </row>
    <row r="7" spans="1:5" x14ac:dyDescent="0.2">
      <c r="A7" s="68" t="s">
        <v>151</v>
      </c>
      <c r="B7" s="14"/>
      <c r="C7" s="14"/>
      <c r="D7" s="14"/>
      <c r="E7" s="32"/>
    </row>
    <row r="8" spans="1:5" x14ac:dyDescent="0.2">
      <c r="A8" s="43" t="s">
        <v>100</v>
      </c>
      <c r="B8" s="14"/>
      <c r="C8" s="14"/>
      <c r="D8" s="14"/>
      <c r="E8" s="31"/>
    </row>
    <row r="9" spans="1:5" x14ac:dyDescent="0.2">
      <c r="A9" s="43" t="s">
        <v>94</v>
      </c>
      <c r="B9" s="14"/>
      <c r="C9" s="14"/>
      <c r="D9" s="14"/>
      <c r="E9" s="31"/>
    </row>
    <row r="10" spans="1:5" x14ac:dyDescent="0.2">
      <c r="A10" s="29" t="s">
        <v>91</v>
      </c>
      <c r="B10" s="14"/>
      <c r="C10" s="14"/>
      <c r="D10" s="14"/>
      <c r="E10" s="31"/>
    </row>
    <row r="11" spans="1:5" x14ac:dyDescent="0.2">
      <c r="A11" s="29" t="s">
        <v>92</v>
      </c>
      <c r="B11" s="14"/>
      <c r="C11" s="14"/>
      <c r="D11" s="14"/>
      <c r="E11" s="31"/>
    </row>
    <row r="12" spans="1:5" x14ac:dyDescent="0.2">
      <c r="A12" s="2" t="s">
        <v>10</v>
      </c>
    </row>
    <row r="13" spans="1:5" x14ac:dyDescent="0.2">
      <c r="A13" s="27" t="s">
        <v>90</v>
      </c>
    </row>
    <row r="14" spans="1:5" ht="25.5" x14ac:dyDescent="0.2">
      <c r="A14" s="9" t="s">
        <v>141</v>
      </c>
    </row>
    <row r="15" spans="1:5" ht="25.5" x14ac:dyDescent="0.2">
      <c r="A15" s="45" t="s">
        <v>142</v>
      </c>
    </row>
    <row r="16" spans="1:5" x14ac:dyDescent="0.2">
      <c r="A16" s="2" t="s">
        <v>93</v>
      </c>
    </row>
    <row r="17" spans="1:5" x14ac:dyDescent="0.2">
      <c r="A17" s="2" t="s">
        <v>95</v>
      </c>
    </row>
    <row r="18" spans="1:5" x14ac:dyDescent="0.2">
      <c r="A18" s="2" t="s">
        <v>101</v>
      </c>
    </row>
    <row r="19" spans="1:5" x14ac:dyDescent="0.2">
      <c r="A19" s="30" t="str">
        <f>"Total Premium = "&amp;TEXT(D76,"$0,0")</f>
        <v>Total Premium = $2,093</v>
      </c>
    </row>
    <row r="21" spans="1:5" x14ac:dyDescent="0.2">
      <c r="A21" s="6" t="s">
        <v>64</v>
      </c>
      <c r="B21" s="6"/>
      <c r="C21" s="6"/>
      <c r="D21" s="6"/>
      <c r="E21" s="21"/>
    </row>
    <row r="23" spans="1:5" x14ac:dyDescent="0.2">
      <c r="A23" s="6" t="s">
        <v>19</v>
      </c>
      <c r="B23" s="6"/>
      <c r="C23" s="6"/>
      <c r="D23" s="6"/>
      <c r="E23" s="21"/>
    </row>
    <row r="25" spans="1:5" x14ac:dyDescent="0.2">
      <c r="A25" s="22" t="s">
        <v>15</v>
      </c>
      <c r="B25" s="23"/>
      <c r="C25" s="23"/>
      <c r="D25" s="24"/>
    </row>
    <row r="26" spans="1:5" x14ac:dyDescent="0.2">
      <c r="A26" s="28" t="s">
        <v>73</v>
      </c>
      <c r="B26" s="16" t="s">
        <v>4</v>
      </c>
      <c r="C26" s="16" t="s">
        <v>69</v>
      </c>
      <c r="D26" s="16" t="s">
        <v>0</v>
      </c>
    </row>
    <row r="27" spans="1:5" ht="12.75" customHeight="1" x14ac:dyDescent="0.2">
      <c r="A27" s="34" t="s">
        <v>74</v>
      </c>
      <c r="B27" s="2"/>
      <c r="C27" s="36">
        <v>371.62</v>
      </c>
      <c r="D27" s="67">
        <f>ROUND((C27*C28*C29*C30)/C31,0)</f>
        <v>1784</v>
      </c>
    </row>
    <row r="28" spans="1:5" x14ac:dyDescent="0.2">
      <c r="A28" s="25" t="s">
        <v>104</v>
      </c>
      <c r="B28" s="25" t="s">
        <v>18</v>
      </c>
      <c r="C28" s="26">
        <v>1</v>
      </c>
      <c r="D28" s="67"/>
    </row>
    <row r="29" spans="1:5" x14ac:dyDescent="0.2">
      <c r="A29" s="34" t="s">
        <v>80</v>
      </c>
      <c r="B29" s="27" t="s">
        <v>18</v>
      </c>
      <c r="C29" s="26">
        <v>0.48</v>
      </c>
      <c r="D29" s="67"/>
    </row>
    <row r="30" spans="1:5" x14ac:dyDescent="0.2">
      <c r="A30" s="34" t="s">
        <v>81</v>
      </c>
      <c r="B30" s="27" t="s">
        <v>18</v>
      </c>
      <c r="C30" s="13">
        <v>300000</v>
      </c>
      <c r="D30" s="67"/>
    </row>
    <row r="31" spans="1:5" x14ac:dyDescent="0.2">
      <c r="A31" s="34" t="s">
        <v>82</v>
      </c>
      <c r="B31" s="27" t="s">
        <v>5</v>
      </c>
      <c r="C31" s="13">
        <v>30000</v>
      </c>
      <c r="D31" s="67"/>
    </row>
    <row r="32" spans="1:5" x14ac:dyDescent="0.2">
      <c r="A32" s="54"/>
      <c r="B32" s="54"/>
      <c r="C32" s="38"/>
      <c r="D32" s="55"/>
    </row>
    <row r="33" spans="1:8" x14ac:dyDescent="0.2">
      <c r="A33" s="62" t="s">
        <v>16</v>
      </c>
      <c r="B33" s="63"/>
      <c r="C33" s="63"/>
      <c r="D33" s="63"/>
      <c r="E33" s="64"/>
    </row>
    <row r="34" spans="1:8" ht="25.5" x14ac:dyDescent="0.2">
      <c r="A34" s="47" t="s">
        <v>1</v>
      </c>
      <c r="B34" s="48" t="s">
        <v>4</v>
      </c>
      <c r="C34" s="48" t="s">
        <v>69</v>
      </c>
      <c r="D34" s="48" t="s">
        <v>0</v>
      </c>
      <c r="E34" s="49" t="s">
        <v>138</v>
      </c>
    </row>
    <row r="35" spans="1:8" x14ac:dyDescent="0.2">
      <c r="A35" s="4" t="s">
        <v>83</v>
      </c>
      <c r="B35" s="4" t="s">
        <v>18</v>
      </c>
      <c r="C35" s="12">
        <v>1</v>
      </c>
      <c r="D35" s="11">
        <f>D27+ROUND(D27*(C35-1),0)</f>
        <v>1784</v>
      </c>
      <c r="E35" s="61">
        <f>D35-D27</f>
        <v>0</v>
      </c>
    </row>
    <row r="36" spans="1:8" x14ac:dyDescent="0.2">
      <c r="A36" s="4" t="s">
        <v>96</v>
      </c>
      <c r="B36" s="4" t="s">
        <v>18</v>
      </c>
      <c r="C36" s="12">
        <v>1.1000000000000001</v>
      </c>
      <c r="D36" s="11">
        <f t="shared" ref="D36:D41" si="0">D35+ROUND(D35*(C36-1),0)</f>
        <v>1962</v>
      </c>
      <c r="E36" s="61">
        <f>D36-D35</f>
        <v>178</v>
      </c>
    </row>
    <row r="37" spans="1:8" x14ac:dyDescent="0.2">
      <c r="A37" s="4" t="s">
        <v>84</v>
      </c>
      <c r="B37" s="4" t="s">
        <v>18</v>
      </c>
      <c r="C37" s="12">
        <v>1</v>
      </c>
      <c r="D37" s="11">
        <f t="shared" si="0"/>
        <v>1962</v>
      </c>
      <c r="E37" s="61">
        <f t="shared" ref="E37:E45" si="1">D37-D36</f>
        <v>0</v>
      </c>
    </row>
    <row r="38" spans="1:8" x14ac:dyDescent="0.2">
      <c r="A38" s="4" t="s">
        <v>85</v>
      </c>
      <c r="B38" s="4" t="s">
        <v>18</v>
      </c>
      <c r="C38" s="12">
        <v>1.05</v>
      </c>
      <c r="D38" s="11">
        <f t="shared" si="0"/>
        <v>2060</v>
      </c>
      <c r="E38" s="61">
        <f t="shared" si="1"/>
        <v>98</v>
      </c>
    </row>
    <row r="39" spans="1:8" x14ac:dyDescent="0.2">
      <c r="A39" s="4" t="s">
        <v>86</v>
      </c>
      <c r="B39" s="4" t="s">
        <v>18</v>
      </c>
      <c r="C39" s="12">
        <v>0.78</v>
      </c>
      <c r="D39" s="11">
        <f t="shared" si="0"/>
        <v>1607</v>
      </c>
      <c r="E39" s="61">
        <f t="shared" si="1"/>
        <v>-453</v>
      </c>
    </row>
    <row r="40" spans="1:8" x14ac:dyDescent="0.2">
      <c r="A40" s="4" t="s">
        <v>87</v>
      </c>
      <c r="B40" s="4" t="s">
        <v>18</v>
      </c>
      <c r="C40" s="12">
        <v>1</v>
      </c>
      <c r="D40" s="11">
        <f t="shared" si="0"/>
        <v>1607</v>
      </c>
      <c r="E40" s="61">
        <f t="shared" si="1"/>
        <v>0</v>
      </c>
    </row>
    <row r="41" spans="1:8" x14ac:dyDescent="0.2">
      <c r="A41" s="4" t="s">
        <v>88</v>
      </c>
      <c r="B41" s="4" t="s">
        <v>18</v>
      </c>
      <c r="C41" s="12">
        <v>1</v>
      </c>
      <c r="D41" s="11">
        <f t="shared" si="0"/>
        <v>1607</v>
      </c>
      <c r="E41" s="61">
        <f t="shared" si="1"/>
        <v>0</v>
      </c>
    </row>
    <row r="42" spans="1:8" x14ac:dyDescent="0.2">
      <c r="A42" s="4" t="s">
        <v>89</v>
      </c>
      <c r="B42" s="4" t="s">
        <v>18</v>
      </c>
      <c r="C42" s="12">
        <v>1.26</v>
      </c>
      <c r="D42" s="11">
        <f>D41+ROUND(MAX(D41*(C42-1),15),0)</f>
        <v>2025</v>
      </c>
      <c r="E42" s="61">
        <f t="shared" si="1"/>
        <v>418</v>
      </c>
    </row>
    <row r="43" spans="1:8" x14ac:dyDescent="0.2">
      <c r="A43" s="4" t="s">
        <v>97</v>
      </c>
      <c r="B43" s="4" t="s">
        <v>18</v>
      </c>
      <c r="C43" s="12">
        <f>1-0.02</f>
        <v>0.98</v>
      </c>
      <c r="D43" s="11">
        <f>D42+ROUND(D42*(C43-1),0)</f>
        <v>1984</v>
      </c>
      <c r="E43" s="61">
        <f t="shared" si="1"/>
        <v>-41</v>
      </c>
    </row>
    <row r="44" spans="1:8" x14ac:dyDescent="0.2">
      <c r="A44" s="4" t="s">
        <v>143</v>
      </c>
      <c r="B44" s="4" t="s">
        <v>18</v>
      </c>
      <c r="C44" s="26">
        <f>1-(0.01+0.005+0.001+0.001+0.001+0.001+0.001+0.001+0.001+0.001)</f>
        <v>0.97699999999999998</v>
      </c>
      <c r="D44" s="11">
        <f>D43+ROUND(D43*(C44-1),0)</f>
        <v>1938</v>
      </c>
      <c r="E44" s="61">
        <f t="shared" si="1"/>
        <v>-46</v>
      </c>
    </row>
    <row r="45" spans="1:8" x14ac:dyDescent="0.2">
      <c r="A45" s="4" t="s">
        <v>107</v>
      </c>
      <c r="B45" s="4" t="s">
        <v>18</v>
      </c>
      <c r="C45" s="12">
        <v>0.9</v>
      </c>
      <c r="D45" s="11">
        <f>D44+ROUND(D44*(C45-1),0)</f>
        <v>1744</v>
      </c>
      <c r="E45" s="61">
        <f t="shared" si="1"/>
        <v>-194</v>
      </c>
      <c r="F45" s="3"/>
      <c r="G45" s="3"/>
      <c r="H45" s="3"/>
    </row>
    <row r="46" spans="1:8" x14ac:dyDescent="0.2">
      <c r="A46" s="54"/>
      <c r="B46" s="54"/>
      <c r="C46" s="38"/>
      <c r="D46" s="55"/>
    </row>
    <row r="47" spans="1:8" x14ac:dyDescent="0.2">
      <c r="A47" s="62" t="s">
        <v>17</v>
      </c>
      <c r="B47" s="63"/>
      <c r="C47" s="63"/>
      <c r="D47" s="63"/>
      <c r="E47" s="64"/>
    </row>
    <row r="48" spans="1:8" ht="25.5" x14ac:dyDescent="0.2">
      <c r="A48" s="47" t="s">
        <v>1</v>
      </c>
      <c r="B48" s="48" t="s">
        <v>4</v>
      </c>
      <c r="C48" s="53" t="s">
        <v>69</v>
      </c>
      <c r="D48" s="48" t="s">
        <v>0</v>
      </c>
      <c r="E48" s="49" t="s">
        <v>138</v>
      </c>
    </row>
    <row r="49" spans="1:5" ht="12.75" customHeight="1" x14ac:dyDescent="0.2">
      <c r="A49" s="25" t="s">
        <v>108</v>
      </c>
      <c r="B49" s="5" t="s">
        <v>6</v>
      </c>
      <c r="C49" s="13">
        <v>0</v>
      </c>
      <c r="D49" s="11">
        <f>ROUND(D45+C49,0)</f>
        <v>1744</v>
      </c>
      <c r="E49" s="61">
        <f>D49-D45</f>
        <v>0</v>
      </c>
    </row>
    <row r="50" spans="1:5" x14ac:dyDescent="0.2">
      <c r="A50" s="25" t="s">
        <v>109</v>
      </c>
      <c r="B50" s="5" t="s">
        <v>6</v>
      </c>
      <c r="C50" s="13">
        <v>0</v>
      </c>
      <c r="D50" s="11">
        <f>ROUND(D49+C50,0)</f>
        <v>1744</v>
      </c>
      <c r="E50" s="61">
        <f>D50-D49</f>
        <v>0</v>
      </c>
    </row>
    <row r="51" spans="1:5" x14ac:dyDescent="0.2">
      <c r="A51" s="25" t="s">
        <v>110</v>
      </c>
      <c r="B51" s="5" t="s">
        <v>6</v>
      </c>
      <c r="C51" s="13">
        <v>0</v>
      </c>
      <c r="D51" s="11">
        <f t="shared" ref="D51:D74" si="2">ROUND(D50+C51,0)</f>
        <v>1744</v>
      </c>
      <c r="E51" s="61">
        <f t="shared" ref="E51:E76" si="3">D51-D50</f>
        <v>0</v>
      </c>
    </row>
    <row r="52" spans="1:5" ht="12.75" customHeight="1" x14ac:dyDescent="0.2">
      <c r="A52" s="25" t="s">
        <v>111</v>
      </c>
      <c r="B52" s="5" t="s">
        <v>6</v>
      </c>
      <c r="C52" s="13">
        <v>0</v>
      </c>
      <c r="D52" s="11">
        <f t="shared" si="2"/>
        <v>1744</v>
      </c>
      <c r="E52" s="61">
        <f t="shared" si="3"/>
        <v>0</v>
      </c>
    </row>
    <row r="53" spans="1:5" ht="12.75" customHeight="1" x14ac:dyDescent="0.2">
      <c r="A53" s="25" t="s">
        <v>112</v>
      </c>
      <c r="B53" s="5" t="s">
        <v>6</v>
      </c>
      <c r="C53" s="13">
        <f>ROUND(MAX(D45*0.02,10),0)</f>
        <v>35</v>
      </c>
      <c r="D53" s="11">
        <f t="shared" si="2"/>
        <v>1779</v>
      </c>
      <c r="E53" s="61">
        <f t="shared" si="3"/>
        <v>35</v>
      </c>
    </row>
    <row r="54" spans="1:5" x14ac:dyDescent="0.2">
      <c r="A54" s="25" t="s">
        <v>113</v>
      </c>
      <c r="B54" s="5" t="s">
        <v>6</v>
      </c>
      <c r="C54" s="13">
        <v>0</v>
      </c>
      <c r="D54" s="11">
        <f t="shared" si="2"/>
        <v>1779</v>
      </c>
      <c r="E54" s="61">
        <f t="shared" si="3"/>
        <v>0</v>
      </c>
    </row>
    <row r="55" spans="1:5" x14ac:dyDescent="0.2">
      <c r="A55" s="25" t="s">
        <v>114</v>
      </c>
      <c r="B55" s="5" t="s">
        <v>6</v>
      </c>
      <c r="C55" s="13">
        <v>0</v>
      </c>
      <c r="D55" s="11">
        <f t="shared" si="2"/>
        <v>1779</v>
      </c>
      <c r="E55" s="61">
        <f t="shared" si="3"/>
        <v>0</v>
      </c>
    </row>
    <row r="56" spans="1:5" x14ac:dyDescent="0.2">
      <c r="A56" s="25" t="s">
        <v>115</v>
      </c>
      <c r="B56" s="5" t="s">
        <v>6</v>
      </c>
      <c r="C56" s="13">
        <v>0</v>
      </c>
      <c r="D56" s="11">
        <f t="shared" si="2"/>
        <v>1779</v>
      </c>
      <c r="E56" s="61">
        <f t="shared" si="3"/>
        <v>0</v>
      </c>
    </row>
    <row r="57" spans="1:5" x14ac:dyDescent="0.2">
      <c r="A57" s="25" t="s">
        <v>116</v>
      </c>
      <c r="B57" s="5" t="s">
        <v>6</v>
      </c>
      <c r="C57" s="13">
        <f>ROUND((150000-MAX(0.3*300000,1000))*5.24/1000,0)</f>
        <v>314</v>
      </c>
      <c r="D57" s="11">
        <f t="shared" si="2"/>
        <v>2093</v>
      </c>
      <c r="E57" s="61">
        <f t="shared" si="3"/>
        <v>314</v>
      </c>
    </row>
    <row r="58" spans="1:5" x14ac:dyDescent="0.2">
      <c r="A58" s="25" t="s">
        <v>117</v>
      </c>
      <c r="B58" s="5" t="s">
        <v>6</v>
      </c>
      <c r="C58" s="13">
        <v>0</v>
      </c>
      <c r="D58" s="11">
        <f t="shared" si="2"/>
        <v>2093</v>
      </c>
      <c r="E58" s="61">
        <f t="shared" si="3"/>
        <v>0</v>
      </c>
    </row>
    <row r="59" spans="1:5" x14ac:dyDescent="0.2">
      <c r="A59" s="25" t="s">
        <v>118</v>
      </c>
      <c r="B59" s="5" t="s">
        <v>6</v>
      </c>
      <c r="C59" s="13">
        <v>0</v>
      </c>
      <c r="D59" s="11">
        <f t="shared" si="2"/>
        <v>2093</v>
      </c>
      <c r="E59" s="61">
        <f t="shared" si="3"/>
        <v>0</v>
      </c>
    </row>
    <row r="60" spans="1:5" x14ac:dyDescent="0.2">
      <c r="A60" s="25" t="s">
        <v>119</v>
      </c>
      <c r="B60" s="5" t="s">
        <v>6</v>
      </c>
      <c r="C60" s="13">
        <v>0</v>
      </c>
      <c r="D60" s="11">
        <f t="shared" si="2"/>
        <v>2093</v>
      </c>
      <c r="E60" s="61">
        <f t="shared" si="3"/>
        <v>0</v>
      </c>
    </row>
    <row r="61" spans="1:5" x14ac:dyDescent="0.2">
      <c r="A61" s="25" t="s">
        <v>120</v>
      </c>
      <c r="B61" s="5" t="s">
        <v>6</v>
      </c>
      <c r="C61" s="13">
        <v>0</v>
      </c>
      <c r="D61" s="11">
        <f t="shared" si="2"/>
        <v>2093</v>
      </c>
      <c r="E61" s="61">
        <f t="shared" si="3"/>
        <v>0</v>
      </c>
    </row>
    <row r="62" spans="1:5" x14ac:dyDescent="0.2">
      <c r="A62" s="25" t="s">
        <v>121</v>
      </c>
      <c r="B62" s="5" t="s">
        <v>6</v>
      </c>
      <c r="C62" s="13">
        <v>0</v>
      </c>
      <c r="D62" s="11">
        <f t="shared" si="2"/>
        <v>2093</v>
      </c>
      <c r="E62" s="61">
        <f t="shared" si="3"/>
        <v>0</v>
      </c>
    </row>
    <row r="63" spans="1:5" x14ac:dyDescent="0.2">
      <c r="A63" s="25" t="s">
        <v>122</v>
      </c>
      <c r="B63" s="5" t="s">
        <v>6</v>
      </c>
      <c r="C63" s="13">
        <v>0</v>
      </c>
      <c r="D63" s="11">
        <f t="shared" si="2"/>
        <v>2093</v>
      </c>
      <c r="E63" s="61">
        <f t="shared" si="3"/>
        <v>0</v>
      </c>
    </row>
    <row r="64" spans="1:5" x14ac:dyDescent="0.2">
      <c r="A64" s="25" t="s">
        <v>123</v>
      </c>
      <c r="B64" s="5" t="s">
        <v>6</v>
      </c>
      <c r="C64" s="13">
        <v>0</v>
      </c>
      <c r="D64" s="11">
        <f t="shared" si="2"/>
        <v>2093</v>
      </c>
      <c r="E64" s="61">
        <f t="shared" si="3"/>
        <v>0</v>
      </c>
    </row>
    <row r="65" spans="1:5" x14ac:dyDescent="0.2">
      <c r="A65" s="25" t="s">
        <v>124</v>
      </c>
      <c r="B65" s="5" t="s">
        <v>6</v>
      </c>
      <c r="C65" s="13">
        <v>0</v>
      </c>
      <c r="D65" s="11">
        <f t="shared" si="2"/>
        <v>2093</v>
      </c>
      <c r="E65" s="61">
        <f t="shared" si="3"/>
        <v>0</v>
      </c>
    </row>
    <row r="66" spans="1:5" x14ac:dyDescent="0.2">
      <c r="A66" s="25" t="s">
        <v>125</v>
      </c>
      <c r="B66" s="5" t="s">
        <v>6</v>
      </c>
      <c r="C66" s="13">
        <v>0</v>
      </c>
      <c r="D66" s="11">
        <f t="shared" si="2"/>
        <v>2093</v>
      </c>
      <c r="E66" s="61">
        <f t="shared" si="3"/>
        <v>0</v>
      </c>
    </row>
    <row r="67" spans="1:5" x14ac:dyDescent="0.2">
      <c r="A67" s="25" t="s">
        <v>126</v>
      </c>
      <c r="B67" s="5" t="s">
        <v>6</v>
      </c>
      <c r="C67" s="13">
        <v>0</v>
      </c>
      <c r="D67" s="11">
        <f t="shared" si="2"/>
        <v>2093</v>
      </c>
      <c r="E67" s="61">
        <f t="shared" si="3"/>
        <v>0</v>
      </c>
    </row>
    <row r="68" spans="1:5" x14ac:dyDescent="0.2">
      <c r="A68" s="25" t="s">
        <v>127</v>
      </c>
      <c r="B68" s="5" t="s">
        <v>6</v>
      </c>
      <c r="C68" s="13">
        <v>0</v>
      </c>
      <c r="D68" s="11">
        <f t="shared" si="2"/>
        <v>2093</v>
      </c>
      <c r="E68" s="61">
        <f t="shared" si="3"/>
        <v>0</v>
      </c>
    </row>
    <row r="69" spans="1:5" x14ac:dyDescent="0.2">
      <c r="A69" s="25" t="s">
        <v>128</v>
      </c>
      <c r="B69" s="5" t="s">
        <v>6</v>
      </c>
      <c r="C69" s="13">
        <v>0</v>
      </c>
      <c r="D69" s="11">
        <f t="shared" si="2"/>
        <v>2093</v>
      </c>
      <c r="E69" s="61">
        <f t="shared" si="3"/>
        <v>0</v>
      </c>
    </row>
    <row r="70" spans="1:5" x14ac:dyDescent="0.2">
      <c r="A70" s="25" t="s">
        <v>129</v>
      </c>
      <c r="B70" s="5" t="s">
        <v>6</v>
      </c>
      <c r="C70" s="13">
        <v>0</v>
      </c>
      <c r="D70" s="11">
        <f t="shared" si="2"/>
        <v>2093</v>
      </c>
      <c r="E70" s="61">
        <f t="shared" si="3"/>
        <v>0</v>
      </c>
    </row>
    <row r="71" spans="1:5" x14ac:dyDescent="0.2">
      <c r="A71" s="25" t="s">
        <v>130</v>
      </c>
      <c r="B71" s="5" t="s">
        <v>6</v>
      </c>
      <c r="C71" s="13">
        <v>0</v>
      </c>
      <c r="D71" s="11">
        <f t="shared" si="2"/>
        <v>2093</v>
      </c>
      <c r="E71" s="61">
        <f t="shared" si="3"/>
        <v>0</v>
      </c>
    </row>
    <row r="72" spans="1:5" x14ac:dyDescent="0.2">
      <c r="A72" s="25" t="s">
        <v>131</v>
      </c>
      <c r="B72" s="5" t="s">
        <v>6</v>
      </c>
      <c r="C72" s="13">
        <v>0</v>
      </c>
      <c r="D72" s="11">
        <f t="shared" si="2"/>
        <v>2093</v>
      </c>
      <c r="E72" s="61">
        <f t="shared" si="3"/>
        <v>0</v>
      </c>
    </row>
    <row r="73" spans="1:5" x14ac:dyDescent="0.2">
      <c r="A73" s="25" t="s">
        <v>132</v>
      </c>
      <c r="B73" s="5" t="s">
        <v>6</v>
      </c>
      <c r="C73" s="13">
        <v>0</v>
      </c>
      <c r="D73" s="11">
        <f t="shared" si="2"/>
        <v>2093</v>
      </c>
      <c r="E73" s="61">
        <f t="shared" si="3"/>
        <v>0</v>
      </c>
    </row>
    <row r="74" spans="1:5" x14ac:dyDescent="0.2">
      <c r="A74" s="25" t="s">
        <v>133</v>
      </c>
      <c r="B74" s="5" t="s">
        <v>6</v>
      </c>
      <c r="C74" s="13">
        <v>0</v>
      </c>
      <c r="D74" s="11">
        <f t="shared" si="2"/>
        <v>2093</v>
      </c>
      <c r="E74" s="61">
        <f t="shared" si="3"/>
        <v>0</v>
      </c>
    </row>
    <row r="75" spans="1:5" x14ac:dyDescent="0.2">
      <c r="A75" s="25" t="s">
        <v>134</v>
      </c>
      <c r="B75" s="5" t="s">
        <v>6</v>
      </c>
      <c r="C75" s="13">
        <v>0</v>
      </c>
      <c r="D75" s="11">
        <f>MAX(ROUND(D74+C75,0),130)</f>
        <v>2093</v>
      </c>
      <c r="E75" s="61">
        <f t="shared" si="3"/>
        <v>0</v>
      </c>
    </row>
    <row r="76" spans="1:5" x14ac:dyDescent="0.2">
      <c r="A76" s="35" t="s">
        <v>135</v>
      </c>
      <c r="B76" s="10" t="s">
        <v>6</v>
      </c>
      <c r="C76" s="17">
        <v>0</v>
      </c>
      <c r="D76" s="18">
        <f>ROUND(D75+C76,0)</f>
        <v>2093</v>
      </c>
      <c r="E76" s="61">
        <f t="shared" si="3"/>
        <v>0</v>
      </c>
    </row>
    <row r="77" spans="1:5" x14ac:dyDescent="0.2">
      <c r="A77" s="42" t="s">
        <v>103</v>
      </c>
      <c r="B77" s="37"/>
      <c r="C77" s="38"/>
      <c r="D77" s="39"/>
    </row>
    <row r="78" spans="1:5" x14ac:dyDescent="0.2">
      <c r="A78" s="44" t="s">
        <v>137</v>
      </c>
      <c r="C78" s="40"/>
      <c r="D78" s="41"/>
    </row>
    <row r="79" spans="1:5" x14ac:dyDescent="0.2">
      <c r="A79" s="44"/>
      <c r="C79" s="40"/>
      <c r="D79" s="41"/>
    </row>
    <row r="80" spans="1:5" ht="12.75" customHeight="1" x14ac:dyDescent="0.2">
      <c r="A80" s="66" t="s">
        <v>105</v>
      </c>
      <c r="B80" s="66"/>
      <c r="C80" s="66"/>
      <c r="D80" s="66"/>
      <c r="E80" s="66"/>
    </row>
    <row r="81" spans="1:5" ht="12.75" customHeight="1" x14ac:dyDescent="0.2">
      <c r="A81" s="66"/>
      <c r="B81" s="66"/>
      <c r="C81" s="66"/>
      <c r="D81" s="66"/>
      <c r="E81" s="66"/>
    </row>
    <row r="82" spans="1:5" x14ac:dyDescent="0.2">
      <c r="A82" s="66"/>
      <c r="B82" s="66"/>
      <c r="C82" s="66"/>
      <c r="D82" s="66"/>
      <c r="E82" s="66"/>
    </row>
    <row r="83" spans="1:5" x14ac:dyDescent="0.2">
      <c r="A83" s="66"/>
      <c r="B83" s="66"/>
      <c r="C83" s="66"/>
      <c r="D83" s="66"/>
      <c r="E83" s="66"/>
    </row>
  </sheetData>
  <mergeCells count="2">
    <mergeCell ref="D27:D31"/>
    <mergeCell ref="A80:E83"/>
  </mergeCells>
  <printOptions horizontalCentered="1"/>
  <pageMargins left="0" right="0" top="0.75" bottom="0.5" header="0.3" footer="0.3"/>
  <pageSetup scale="55" orientation="portrait" horizontalDpi="1200" verticalDpi="1200" r:id="rId1"/>
  <headerFooter>
    <oddFooter>&amp;C&amp;"Arial,Regular"&amp;8©, Copyright, State Farm Mutual Automobile Insurance Company 2023
No reproduction of this copyrighted material allowed without express written consent from State Farm®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035A-DD86-425D-8E8B-FE914E02C526}">
  <dimension ref="A1:H83"/>
  <sheetViews>
    <sheetView workbookViewId="0">
      <selection activeCell="A7" sqref="A7"/>
    </sheetView>
  </sheetViews>
  <sheetFormatPr defaultRowHeight="12.75" x14ac:dyDescent="0.2"/>
  <cols>
    <col min="1" max="1" width="57.140625" style="1" customWidth="1"/>
    <col min="2" max="5" width="14.28515625" style="1" customWidth="1"/>
    <col min="6" max="6" width="10" style="1" bestFit="1" customWidth="1"/>
    <col min="7" max="16384" width="9.140625" style="1"/>
  </cols>
  <sheetData>
    <row r="1" spans="1:5" x14ac:dyDescent="0.2">
      <c r="A1" s="6" t="s">
        <v>139</v>
      </c>
      <c r="B1" s="6"/>
      <c r="C1" s="6"/>
      <c r="D1" s="6"/>
      <c r="E1" s="21"/>
    </row>
    <row r="2" spans="1:5" x14ac:dyDescent="0.2">
      <c r="A2" s="6" t="s">
        <v>2</v>
      </c>
      <c r="B2" s="6"/>
      <c r="C2" s="6"/>
      <c r="D2" s="6"/>
      <c r="E2" s="21"/>
    </row>
    <row r="3" spans="1:5" x14ac:dyDescent="0.2">
      <c r="A3" s="6" t="s">
        <v>79</v>
      </c>
      <c r="B3" s="6"/>
      <c r="C3" s="6"/>
      <c r="D3" s="6"/>
      <c r="E3" s="21"/>
    </row>
    <row r="4" spans="1:5" x14ac:dyDescent="0.2">
      <c r="A4" s="8" t="s">
        <v>149</v>
      </c>
      <c r="B4" s="6"/>
      <c r="C4" s="6"/>
      <c r="D4" s="6"/>
      <c r="E4" s="21"/>
    </row>
    <row r="5" spans="1:5" x14ac:dyDescent="0.2">
      <c r="A5" s="31"/>
      <c r="E5" s="31"/>
    </row>
    <row r="6" spans="1:5" x14ac:dyDescent="0.2">
      <c r="A6" s="69" t="s">
        <v>7</v>
      </c>
      <c r="E6" s="31"/>
    </row>
    <row r="7" spans="1:5" x14ac:dyDescent="0.2">
      <c r="A7" s="68" t="s">
        <v>152</v>
      </c>
      <c r="B7" s="14"/>
      <c r="C7" s="14"/>
      <c r="D7" s="14"/>
      <c r="E7" s="32"/>
    </row>
    <row r="8" spans="1:5" x14ac:dyDescent="0.2">
      <c r="A8" s="43" t="s">
        <v>100</v>
      </c>
      <c r="B8" s="14"/>
      <c r="C8" s="14"/>
      <c r="D8" s="14"/>
      <c r="E8" s="31"/>
    </row>
    <row r="9" spans="1:5" x14ac:dyDescent="0.2">
      <c r="A9" s="43" t="s">
        <v>94</v>
      </c>
      <c r="B9" s="14"/>
      <c r="C9" s="14"/>
      <c r="D9" s="14"/>
      <c r="E9" s="31"/>
    </row>
    <row r="10" spans="1:5" x14ac:dyDescent="0.2">
      <c r="A10" s="29" t="s">
        <v>91</v>
      </c>
      <c r="B10" s="14"/>
      <c r="C10" s="14"/>
      <c r="D10" s="14"/>
      <c r="E10" s="31"/>
    </row>
    <row r="11" spans="1:5" x14ac:dyDescent="0.2">
      <c r="A11" s="29" t="s">
        <v>92</v>
      </c>
      <c r="B11" s="14"/>
      <c r="C11" s="14"/>
      <c r="D11" s="14"/>
      <c r="E11" s="31"/>
    </row>
    <row r="12" spans="1:5" x14ac:dyDescent="0.2">
      <c r="A12" s="2" t="s">
        <v>10</v>
      </c>
    </row>
    <row r="13" spans="1:5" x14ac:dyDescent="0.2">
      <c r="A13" s="27" t="s">
        <v>90</v>
      </c>
    </row>
    <row r="14" spans="1:5" ht="25.5" x14ac:dyDescent="0.2">
      <c r="A14" s="9" t="s">
        <v>141</v>
      </c>
    </row>
    <row r="15" spans="1:5" ht="25.5" x14ac:dyDescent="0.2">
      <c r="A15" s="45" t="s">
        <v>142</v>
      </c>
    </row>
    <row r="16" spans="1:5" x14ac:dyDescent="0.2">
      <c r="A16" s="2" t="s">
        <v>93</v>
      </c>
    </row>
    <row r="17" spans="1:5" x14ac:dyDescent="0.2">
      <c r="A17" s="2" t="s">
        <v>95</v>
      </c>
    </row>
    <row r="18" spans="1:5" x14ac:dyDescent="0.2">
      <c r="A18" s="2" t="s">
        <v>101</v>
      </c>
    </row>
    <row r="19" spans="1:5" x14ac:dyDescent="0.2">
      <c r="A19" s="30" t="str">
        <f>"Total Premium = "&amp;TEXT(D76,"$0,0")</f>
        <v>Total Premium = $3,866</v>
      </c>
    </row>
    <row r="21" spans="1:5" x14ac:dyDescent="0.2">
      <c r="A21" s="6" t="s">
        <v>64</v>
      </c>
      <c r="B21" s="6"/>
      <c r="C21" s="6"/>
      <c r="D21" s="6"/>
      <c r="E21" s="21"/>
    </row>
    <row r="23" spans="1:5" x14ac:dyDescent="0.2">
      <c r="A23" s="6" t="s">
        <v>19</v>
      </c>
      <c r="B23" s="6"/>
      <c r="C23" s="6"/>
      <c r="D23" s="6"/>
      <c r="E23" s="21"/>
    </row>
    <row r="25" spans="1:5" x14ac:dyDescent="0.2">
      <c r="A25" s="22" t="s">
        <v>15</v>
      </c>
      <c r="B25" s="23"/>
      <c r="C25" s="23"/>
      <c r="D25" s="24"/>
    </row>
    <row r="26" spans="1:5" x14ac:dyDescent="0.2">
      <c r="A26" s="28" t="s">
        <v>73</v>
      </c>
      <c r="B26" s="16" t="s">
        <v>4</v>
      </c>
      <c r="C26" s="16" t="s">
        <v>69</v>
      </c>
      <c r="D26" s="16" t="s">
        <v>0</v>
      </c>
    </row>
    <row r="27" spans="1:5" ht="12.75" customHeight="1" x14ac:dyDescent="0.2">
      <c r="A27" s="34" t="s">
        <v>74</v>
      </c>
      <c r="B27" s="2"/>
      <c r="C27" s="36">
        <v>371.62</v>
      </c>
      <c r="D27" s="67">
        <f>ROUND((C27*C28*C29*C30)/C31,0)</f>
        <v>3559</v>
      </c>
    </row>
    <row r="28" spans="1:5" x14ac:dyDescent="0.2">
      <c r="A28" s="25" t="s">
        <v>104</v>
      </c>
      <c r="B28" s="25" t="s">
        <v>18</v>
      </c>
      <c r="C28" s="26">
        <v>1.9950000000000001</v>
      </c>
      <c r="D28" s="67"/>
    </row>
    <row r="29" spans="1:5" x14ac:dyDescent="0.2">
      <c r="A29" s="34" t="s">
        <v>80</v>
      </c>
      <c r="B29" s="27" t="s">
        <v>18</v>
      </c>
      <c r="C29" s="26">
        <v>0.48</v>
      </c>
      <c r="D29" s="67"/>
    </row>
    <row r="30" spans="1:5" x14ac:dyDescent="0.2">
      <c r="A30" s="34" t="s">
        <v>81</v>
      </c>
      <c r="B30" s="27" t="s">
        <v>18</v>
      </c>
      <c r="C30" s="13">
        <v>300000</v>
      </c>
      <c r="D30" s="67"/>
    </row>
    <row r="31" spans="1:5" x14ac:dyDescent="0.2">
      <c r="A31" s="34" t="s">
        <v>82</v>
      </c>
      <c r="B31" s="27" t="s">
        <v>5</v>
      </c>
      <c r="C31" s="13">
        <v>30000</v>
      </c>
      <c r="D31" s="67"/>
    </row>
    <row r="32" spans="1:5" x14ac:dyDescent="0.2">
      <c r="A32" s="54"/>
      <c r="B32" s="54"/>
      <c r="C32" s="38"/>
      <c r="D32" s="55"/>
    </row>
    <row r="33" spans="1:8" x14ac:dyDescent="0.2">
      <c r="A33" s="62" t="s">
        <v>16</v>
      </c>
      <c r="B33" s="63"/>
      <c r="C33" s="63"/>
      <c r="D33" s="63"/>
      <c r="E33" s="64"/>
    </row>
    <row r="34" spans="1:8" ht="25.5" x14ac:dyDescent="0.2">
      <c r="A34" s="47" t="s">
        <v>1</v>
      </c>
      <c r="B34" s="48" t="s">
        <v>4</v>
      </c>
      <c r="C34" s="48" t="s">
        <v>69</v>
      </c>
      <c r="D34" s="48" t="s">
        <v>0</v>
      </c>
      <c r="E34" s="49" t="s">
        <v>138</v>
      </c>
    </row>
    <row r="35" spans="1:8" x14ac:dyDescent="0.2">
      <c r="A35" s="4" t="s">
        <v>83</v>
      </c>
      <c r="B35" s="4" t="s">
        <v>18</v>
      </c>
      <c r="C35" s="12">
        <v>1</v>
      </c>
      <c r="D35" s="11">
        <f>D27+ROUND(D27*(C35-1),0)</f>
        <v>3559</v>
      </c>
      <c r="E35" s="61">
        <f>D35-D27</f>
        <v>0</v>
      </c>
    </row>
    <row r="36" spans="1:8" x14ac:dyDescent="0.2">
      <c r="A36" s="4" t="s">
        <v>96</v>
      </c>
      <c r="B36" s="4" t="s">
        <v>18</v>
      </c>
      <c r="C36" s="12">
        <v>1.1000000000000001</v>
      </c>
      <c r="D36" s="11">
        <f t="shared" ref="D36:D41" si="0">D35+ROUND(D35*(C36-1),0)</f>
        <v>3915</v>
      </c>
      <c r="E36" s="61">
        <f>D36-D35</f>
        <v>356</v>
      </c>
    </row>
    <row r="37" spans="1:8" x14ac:dyDescent="0.2">
      <c r="A37" s="4" t="s">
        <v>84</v>
      </c>
      <c r="B37" s="4" t="s">
        <v>18</v>
      </c>
      <c r="C37" s="12">
        <v>1</v>
      </c>
      <c r="D37" s="11">
        <f t="shared" si="0"/>
        <v>3915</v>
      </c>
      <c r="E37" s="61">
        <f t="shared" ref="E37:E45" si="1">D37-D36</f>
        <v>0</v>
      </c>
    </row>
    <row r="38" spans="1:8" x14ac:dyDescent="0.2">
      <c r="A38" s="4" t="s">
        <v>85</v>
      </c>
      <c r="B38" s="4" t="s">
        <v>18</v>
      </c>
      <c r="C38" s="12">
        <v>1.05</v>
      </c>
      <c r="D38" s="11">
        <f t="shared" si="0"/>
        <v>4111</v>
      </c>
      <c r="E38" s="61">
        <f t="shared" si="1"/>
        <v>196</v>
      </c>
    </row>
    <row r="39" spans="1:8" x14ac:dyDescent="0.2">
      <c r="A39" s="4" t="s">
        <v>86</v>
      </c>
      <c r="B39" s="4" t="s">
        <v>18</v>
      </c>
      <c r="C39" s="12">
        <v>0.78</v>
      </c>
      <c r="D39" s="11">
        <f t="shared" si="0"/>
        <v>3207</v>
      </c>
      <c r="E39" s="61">
        <f t="shared" si="1"/>
        <v>-904</v>
      </c>
    </row>
    <row r="40" spans="1:8" x14ac:dyDescent="0.2">
      <c r="A40" s="4" t="s">
        <v>87</v>
      </c>
      <c r="B40" s="4" t="s">
        <v>18</v>
      </c>
      <c r="C40" s="12">
        <v>1</v>
      </c>
      <c r="D40" s="11">
        <f t="shared" si="0"/>
        <v>3207</v>
      </c>
      <c r="E40" s="61">
        <f t="shared" si="1"/>
        <v>0</v>
      </c>
    </row>
    <row r="41" spans="1:8" x14ac:dyDescent="0.2">
      <c r="A41" s="4" t="s">
        <v>88</v>
      </c>
      <c r="B41" s="4" t="s">
        <v>18</v>
      </c>
      <c r="C41" s="12">
        <v>1</v>
      </c>
      <c r="D41" s="11">
        <f t="shared" si="0"/>
        <v>3207</v>
      </c>
      <c r="E41" s="61">
        <f t="shared" si="1"/>
        <v>0</v>
      </c>
    </row>
    <row r="42" spans="1:8" x14ac:dyDescent="0.2">
      <c r="A42" s="4" t="s">
        <v>89</v>
      </c>
      <c r="B42" s="4" t="s">
        <v>18</v>
      </c>
      <c r="C42" s="12">
        <v>1.26</v>
      </c>
      <c r="D42" s="11">
        <f>D41+ROUND(MAX(D41*(C42-1),15),0)</f>
        <v>4041</v>
      </c>
      <c r="E42" s="61">
        <f t="shared" si="1"/>
        <v>834</v>
      </c>
    </row>
    <row r="43" spans="1:8" x14ac:dyDescent="0.2">
      <c r="A43" s="4" t="s">
        <v>97</v>
      </c>
      <c r="B43" s="4" t="s">
        <v>18</v>
      </c>
      <c r="C43" s="12">
        <f>1-0.02</f>
        <v>0.98</v>
      </c>
      <c r="D43" s="11">
        <f>D42+ROUND(D42*(C43-1),0)</f>
        <v>3960</v>
      </c>
      <c r="E43" s="61">
        <f t="shared" si="1"/>
        <v>-81</v>
      </c>
    </row>
    <row r="44" spans="1:8" x14ac:dyDescent="0.2">
      <c r="A44" s="4" t="s">
        <v>143</v>
      </c>
      <c r="B44" s="4" t="s">
        <v>18</v>
      </c>
      <c r="C44" s="26">
        <f>1-(0.01+0.005+0.001+0.001+0.001+0.001+0.001+0.001+0.001+0.001)</f>
        <v>0.97699999999999998</v>
      </c>
      <c r="D44" s="11">
        <f>D43+ROUND(D43*(C44-1),0)</f>
        <v>3869</v>
      </c>
      <c r="E44" s="61">
        <f t="shared" si="1"/>
        <v>-91</v>
      </c>
    </row>
    <row r="45" spans="1:8" x14ac:dyDescent="0.2">
      <c r="A45" s="4" t="s">
        <v>107</v>
      </c>
      <c r="B45" s="4" t="s">
        <v>18</v>
      </c>
      <c r="C45" s="12">
        <v>0.9</v>
      </c>
      <c r="D45" s="11">
        <f>D44+ROUND(D44*(C45-1),0)</f>
        <v>3482</v>
      </c>
      <c r="E45" s="61">
        <f t="shared" si="1"/>
        <v>-387</v>
      </c>
      <c r="F45" s="3"/>
      <c r="G45" s="3"/>
      <c r="H45" s="3"/>
    </row>
    <row r="46" spans="1:8" x14ac:dyDescent="0.2">
      <c r="A46" s="54"/>
      <c r="B46" s="54"/>
      <c r="C46" s="38"/>
      <c r="D46" s="55"/>
    </row>
    <row r="47" spans="1:8" x14ac:dyDescent="0.2">
      <c r="A47" s="62" t="s">
        <v>17</v>
      </c>
      <c r="B47" s="63"/>
      <c r="C47" s="63"/>
      <c r="D47" s="63"/>
      <c r="E47" s="64"/>
    </row>
    <row r="48" spans="1:8" ht="25.5" x14ac:dyDescent="0.2">
      <c r="A48" s="47" t="s">
        <v>1</v>
      </c>
      <c r="B48" s="48" t="s">
        <v>4</v>
      </c>
      <c r="C48" s="53" t="s">
        <v>69</v>
      </c>
      <c r="D48" s="48" t="s">
        <v>0</v>
      </c>
      <c r="E48" s="49" t="s">
        <v>138</v>
      </c>
    </row>
    <row r="49" spans="1:5" ht="12.75" customHeight="1" x14ac:dyDescent="0.2">
      <c r="A49" s="25" t="s">
        <v>108</v>
      </c>
      <c r="B49" s="5" t="s">
        <v>6</v>
      </c>
      <c r="C49" s="13">
        <v>0</v>
      </c>
      <c r="D49" s="11">
        <f>ROUND(D45+C49,0)</f>
        <v>3482</v>
      </c>
      <c r="E49" s="61">
        <f>D49-D45</f>
        <v>0</v>
      </c>
    </row>
    <row r="50" spans="1:5" x14ac:dyDescent="0.2">
      <c r="A50" s="25" t="s">
        <v>109</v>
      </c>
      <c r="B50" s="5" t="s">
        <v>6</v>
      </c>
      <c r="C50" s="13">
        <v>0</v>
      </c>
      <c r="D50" s="11">
        <f>ROUND(D49+C50,0)</f>
        <v>3482</v>
      </c>
      <c r="E50" s="61">
        <f>D50-D49</f>
        <v>0</v>
      </c>
    </row>
    <row r="51" spans="1:5" x14ac:dyDescent="0.2">
      <c r="A51" s="25" t="s">
        <v>110</v>
      </c>
      <c r="B51" s="5" t="s">
        <v>6</v>
      </c>
      <c r="C51" s="13">
        <v>0</v>
      </c>
      <c r="D51" s="11">
        <f t="shared" ref="D51:D74" si="2">ROUND(D50+C51,0)</f>
        <v>3482</v>
      </c>
      <c r="E51" s="61">
        <f t="shared" ref="E51:E76" si="3">D51-D50</f>
        <v>0</v>
      </c>
    </row>
    <row r="52" spans="1:5" ht="12.75" customHeight="1" x14ac:dyDescent="0.2">
      <c r="A52" s="25" t="s">
        <v>111</v>
      </c>
      <c r="B52" s="5" t="s">
        <v>6</v>
      </c>
      <c r="C52" s="13">
        <v>0</v>
      </c>
      <c r="D52" s="11">
        <f t="shared" si="2"/>
        <v>3482</v>
      </c>
      <c r="E52" s="61">
        <f t="shared" si="3"/>
        <v>0</v>
      </c>
    </row>
    <row r="53" spans="1:5" ht="12.75" customHeight="1" x14ac:dyDescent="0.2">
      <c r="A53" s="25" t="s">
        <v>112</v>
      </c>
      <c r="B53" s="5" t="s">
        <v>6</v>
      </c>
      <c r="C53" s="13">
        <f>ROUND(MAX(D45*0.02,10),0)</f>
        <v>70</v>
      </c>
      <c r="D53" s="11">
        <f t="shared" si="2"/>
        <v>3552</v>
      </c>
      <c r="E53" s="61">
        <f t="shared" si="3"/>
        <v>70</v>
      </c>
    </row>
    <row r="54" spans="1:5" x14ac:dyDescent="0.2">
      <c r="A54" s="25" t="s">
        <v>113</v>
      </c>
      <c r="B54" s="5" t="s">
        <v>6</v>
      </c>
      <c r="C54" s="13">
        <v>0</v>
      </c>
      <c r="D54" s="11">
        <f t="shared" si="2"/>
        <v>3552</v>
      </c>
      <c r="E54" s="61">
        <f t="shared" si="3"/>
        <v>0</v>
      </c>
    </row>
    <row r="55" spans="1:5" x14ac:dyDescent="0.2">
      <c r="A55" s="25" t="s">
        <v>114</v>
      </c>
      <c r="B55" s="5" t="s">
        <v>6</v>
      </c>
      <c r="C55" s="13">
        <v>0</v>
      </c>
      <c r="D55" s="11">
        <f t="shared" si="2"/>
        <v>3552</v>
      </c>
      <c r="E55" s="61">
        <f t="shared" si="3"/>
        <v>0</v>
      </c>
    </row>
    <row r="56" spans="1:5" x14ac:dyDescent="0.2">
      <c r="A56" s="25" t="s">
        <v>115</v>
      </c>
      <c r="B56" s="5" t="s">
        <v>6</v>
      </c>
      <c r="C56" s="13">
        <v>0</v>
      </c>
      <c r="D56" s="11">
        <f t="shared" si="2"/>
        <v>3552</v>
      </c>
      <c r="E56" s="61">
        <f t="shared" si="3"/>
        <v>0</v>
      </c>
    </row>
    <row r="57" spans="1:5" x14ac:dyDescent="0.2">
      <c r="A57" s="25" t="s">
        <v>116</v>
      </c>
      <c r="B57" s="5" t="s">
        <v>6</v>
      </c>
      <c r="C57" s="13">
        <f>ROUND((150000-MAX(0.3*300000,1000))*5.24/1000,0)</f>
        <v>314</v>
      </c>
      <c r="D57" s="11">
        <f t="shared" si="2"/>
        <v>3866</v>
      </c>
      <c r="E57" s="61">
        <f t="shared" si="3"/>
        <v>314</v>
      </c>
    </row>
    <row r="58" spans="1:5" x14ac:dyDescent="0.2">
      <c r="A58" s="25" t="s">
        <v>117</v>
      </c>
      <c r="B58" s="5" t="s">
        <v>6</v>
      </c>
      <c r="C58" s="13">
        <v>0</v>
      </c>
      <c r="D58" s="11">
        <f t="shared" si="2"/>
        <v>3866</v>
      </c>
      <c r="E58" s="61">
        <f t="shared" si="3"/>
        <v>0</v>
      </c>
    </row>
    <row r="59" spans="1:5" x14ac:dyDescent="0.2">
      <c r="A59" s="25" t="s">
        <v>118</v>
      </c>
      <c r="B59" s="5" t="s">
        <v>6</v>
      </c>
      <c r="C59" s="13">
        <v>0</v>
      </c>
      <c r="D59" s="11">
        <f t="shared" si="2"/>
        <v>3866</v>
      </c>
      <c r="E59" s="61">
        <f t="shared" si="3"/>
        <v>0</v>
      </c>
    </row>
    <row r="60" spans="1:5" x14ac:dyDescent="0.2">
      <c r="A60" s="25" t="s">
        <v>119</v>
      </c>
      <c r="B60" s="5" t="s">
        <v>6</v>
      </c>
      <c r="C60" s="13">
        <v>0</v>
      </c>
      <c r="D60" s="11">
        <f t="shared" si="2"/>
        <v>3866</v>
      </c>
      <c r="E60" s="61">
        <f t="shared" si="3"/>
        <v>0</v>
      </c>
    </row>
    <row r="61" spans="1:5" x14ac:dyDescent="0.2">
      <c r="A61" s="25" t="s">
        <v>120</v>
      </c>
      <c r="B61" s="5" t="s">
        <v>6</v>
      </c>
      <c r="C61" s="13">
        <v>0</v>
      </c>
      <c r="D61" s="11">
        <f t="shared" si="2"/>
        <v>3866</v>
      </c>
      <c r="E61" s="61">
        <f t="shared" si="3"/>
        <v>0</v>
      </c>
    </row>
    <row r="62" spans="1:5" x14ac:dyDescent="0.2">
      <c r="A62" s="25" t="s">
        <v>121</v>
      </c>
      <c r="B62" s="5" t="s">
        <v>6</v>
      </c>
      <c r="C62" s="13">
        <v>0</v>
      </c>
      <c r="D62" s="11">
        <f t="shared" si="2"/>
        <v>3866</v>
      </c>
      <c r="E62" s="61">
        <f t="shared" si="3"/>
        <v>0</v>
      </c>
    </row>
    <row r="63" spans="1:5" x14ac:dyDescent="0.2">
      <c r="A63" s="25" t="s">
        <v>122</v>
      </c>
      <c r="B63" s="5" t="s">
        <v>6</v>
      </c>
      <c r="C63" s="13">
        <v>0</v>
      </c>
      <c r="D63" s="11">
        <f t="shared" si="2"/>
        <v>3866</v>
      </c>
      <c r="E63" s="61">
        <f t="shared" si="3"/>
        <v>0</v>
      </c>
    </row>
    <row r="64" spans="1:5" x14ac:dyDescent="0.2">
      <c r="A64" s="25" t="s">
        <v>123</v>
      </c>
      <c r="B64" s="5" t="s">
        <v>6</v>
      </c>
      <c r="C64" s="13">
        <v>0</v>
      </c>
      <c r="D64" s="11">
        <f t="shared" si="2"/>
        <v>3866</v>
      </c>
      <c r="E64" s="61">
        <f t="shared" si="3"/>
        <v>0</v>
      </c>
    </row>
    <row r="65" spans="1:5" x14ac:dyDescent="0.2">
      <c r="A65" s="25" t="s">
        <v>124</v>
      </c>
      <c r="B65" s="5" t="s">
        <v>6</v>
      </c>
      <c r="C65" s="13">
        <v>0</v>
      </c>
      <c r="D65" s="11">
        <f t="shared" si="2"/>
        <v>3866</v>
      </c>
      <c r="E65" s="61">
        <f t="shared" si="3"/>
        <v>0</v>
      </c>
    </row>
    <row r="66" spans="1:5" x14ac:dyDescent="0.2">
      <c r="A66" s="25" t="s">
        <v>125</v>
      </c>
      <c r="B66" s="5" t="s">
        <v>6</v>
      </c>
      <c r="C66" s="13">
        <v>0</v>
      </c>
      <c r="D66" s="11">
        <f t="shared" si="2"/>
        <v>3866</v>
      </c>
      <c r="E66" s="61">
        <f t="shared" si="3"/>
        <v>0</v>
      </c>
    </row>
    <row r="67" spans="1:5" x14ac:dyDescent="0.2">
      <c r="A67" s="25" t="s">
        <v>126</v>
      </c>
      <c r="B67" s="5" t="s">
        <v>6</v>
      </c>
      <c r="C67" s="13">
        <v>0</v>
      </c>
      <c r="D67" s="11">
        <f t="shared" si="2"/>
        <v>3866</v>
      </c>
      <c r="E67" s="61">
        <f t="shared" si="3"/>
        <v>0</v>
      </c>
    </row>
    <row r="68" spans="1:5" x14ac:dyDescent="0.2">
      <c r="A68" s="25" t="s">
        <v>127</v>
      </c>
      <c r="B68" s="5" t="s">
        <v>6</v>
      </c>
      <c r="C68" s="13">
        <v>0</v>
      </c>
      <c r="D68" s="11">
        <f t="shared" si="2"/>
        <v>3866</v>
      </c>
      <c r="E68" s="61">
        <f t="shared" si="3"/>
        <v>0</v>
      </c>
    </row>
    <row r="69" spans="1:5" x14ac:dyDescent="0.2">
      <c r="A69" s="25" t="s">
        <v>128</v>
      </c>
      <c r="B69" s="5" t="s">
        <v>6</v>
      </c>
      <c r="C69" s="13">
        <v>0</v>
      </c>
      <c r="D69" s="11">
        <f t="shared" si="2"/>
        <v>3866</v>
      </c>
      <c r="E69" s="61">
        <f t="shared" si="3"/>
        <v>0</v>
      </c>
    </row>
    <row r="70" spans="1:5" x14ac:dyDescent="0.2">
      <c r="A70" s="25" t="s">
        <v>129</v>
      </c>
      <c r="B70" s="5" t="s">
        <v>6</v>
      </c>
      <c r="C70" s="13">
        <v>0</v>
      </c>
      <c r="D70" s="11">
        <f t="shared" si="2"/>
        <v>3866</v>
      </c>
      <c r="E70" s="61">
        <f t="shared" si="3"/>
        <v>0</v>
      </c>
    </row>
    <row r="71" spans="1:5" x14ac:dyDescent="0.2">
      <c r="A71" s="25" t="s">
        <v>130</v>
      </c>
      <c r="B71" s="5" t="s">
        <v>6</v>
      </c>
      <c r="C71" s="13">
        <v>0</v>
      </c>
      <c r="D71" s="11">
        <f t="shared" si="2"/>
        <v>3866</v>
      </c>
      <c r="E71" s="61">
        <f t="shared" si="3"/>
        <v>0</v>
      </c>
    </row>
    <row r="72" spans="1:5" x14ac:dyDescent="0.2">
      <c r="A72" s="25" t="s">
        <v>131</v>
      </c>
      <c r="B72" s="5" t="s">
        <v>6</v>
      </c>
      <c r="C72" s="13">
        <v>0</v>
      </c>
      <c r="D72" s="11">
        <f t="shared" si="2"/>
        <v>3866</v>
      </c>
      <c r="E72" s="61">
        <f t="shared" si="3"/>
        <v>0</v>
      </c>
    </row>
    <row r="73" spans="1:5" x14ac:dyDescent="0.2">
      <c r="A73" s="25" t="s">
        <v>132</v>
      </c>
      <c r="B73" s="5" t="s">
        <v>6</v>
      </c>
      <c r="C73" s="13">
        <v>0</v>
      </c>
      <c r="D73" s="11">
        <f t="shared" si="2"/>
        <v>3866</v>
      </c>
      <c r="E73" s="61">
        <f t="shared" si="3"/>
        <v>0</v>
      </c>
    </row>
    <row r="74" spans="1:5" x14ac:dyDescent="0.2">
      <c r="A74" s="25" t="s">
        <v>133</v>
      </c>
      <c r="B74" s="5" t="s">
        <v>6</v>
      </c>
      <c r="C74" s="13">
        <v>0</v>
      </c>
      <c r="D74" s="11">
        <f t="shared" si="2"/>
        <v>3866</v>
      </c>
      <c r="E74" s="61">
        <f t="shared" si="3"/>
        <v>0</v>
      </c>
    </row>
    <row r="75" spans="1:5" x14ac:dyDescent="0.2">
      <c r="A75" s="25" t="s">
        <v>134</v>
      </c>
      <c r="B75" s="5" t="s">
        <v>6</v>
      </c>
      <c r="C75" s="13">
        <v>0</v>
      </c>
      <c r="D75" s="11">
        <f>MAX(ROUND(D74+C75,0),130)</f>
        <v>3866</v>
      </c>
      <c r="E75" s="61">
        <f t="shared" si="3"/>
        <v>0</v>
      </c>
    </row>
    <row r="76" spans="1:5" x14ac:dyDescent="0.2">
      <c r="A76" s="35" t="s">
        <v>135</v>
      </c>
      <c r="B76" s="10" t="s">
        <v>6</v>
      </c>
      <c r="C76" s="17">
        <v>0</v>
      </c>
      <c r="D76" s="18">
        <f>ROUND(D75+C76,0)</f>
        <v>3866</v>
      </c>
      <c r="E76" s="61">
        <f t="shared" si="3"/>
        <v>0</v>
      </c>
    </row>
    <row r="77" spans="1:5" x14ac:dyDescent="0.2">
      <c r="A77" s="42" t="s">
        <v>103</v>
      </c>
      <c r="B77" s="37"/>
      <c r="C77" s="38"/>
      <c r="D77" s="39"/>
    </row>
    <row r="78" spans="1:5" x14ac:dyDescent="0.2">
      <c r="A78" s="44" t="s">
        <v>137</v>
      </c>
      <c r="C78" s="40"/>
      <c r="D78" s="41"/>
    </row>
    <row r="79" spans="1:5" x14ac:dyDescent="0.2">
      <c r="A79" s="44"/>
      <c r="C79" s="40"/>
      <c r="D79" s="41"/>
    </row>
    <row r="80" spans="1:5" ht="12.75" customHeight="1" x14ac:dyDescent="0.2">
      <c r="A80" s="66" t="s">
        <v>105</v>
      </c>
      <c r="B80" s="66"/>
      <c r="C80" s="66"/>
      <c r="D80" s="66"/>
      <c r="E80" s="66"/>
    </row>
    <row r="81" spans="1:5" ht="12.75" customHeight="1" x14ac:dyDescent="0.2">
      <c r="A81" s="66"/>
      <c r="B81" s="66"/>
      <c r="C81" s="66"/>
      <c r="D81" s="66"/>
      <c r="E81" s="66"/>
    </row>
    <row r="82" spans="1:5" x14ac:dyDescent="0.2">
      <c r="A82" s="66"/>
      <c r="B82" s="66"/>
      <c r="C82" s="66"/>
      <c r="D82" s="66"/>
      <c r="E82" s="66"/>
    </row>
    <row r="83" spans="1:5" x14ac:dyDescent="0.2">
      <c r="A83" s="66"/>
      <c r="B83" s="66"/>
      <c r="C83" s="66"/>
      <c r="D83" s="66"/>
      <c r="E83" s="66"/>
    </row>
  </sheetData>
  <mergeCells count="2">
    <mergeCell ref="D27:D31"/>
    <mergeCell ref="A80:E83"/>
  </mergeCells>
  <printOptions horizontalCentered="1"/>
  <pageMargins left="0" right="0" top="0.75" bottom="0.5" header="0.3" footer="0.3"/>
  <pageSetup scale="55" orientation="portrait" horizontalDpi="1200" verticalDpi="1200" r:id="rId1"/>
  <headerFooter>
    <oddFooter>&amp;C&amp;"Arial,Regular"&amp;8©, Copyright, State Farm Mutual Automobile Insurance Company 2023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Non-Tenant Homeowners - Low</vt:lpstr>
      <vt:lpstr>Non-Tenant Homeowners - Med</vt:lpstr>
      <vt:lpstr>Non-Tenant Homeowners - High</vt:lpstr>
      <vt:lpstr>Condominium Unitowners - Low</vt:lpstr>
      <vt:lpstr>Condominium Unitowners - Med</vt:lpstr>
      <vt:lpstr>Condominium Unitowners - 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Gaertner</dc:creator>
  <cp:lastModifiedBy>Emily Gaertner</cp:lastModifiedBy>
  <cp:lastPrinted>2023-08-03T20:23:50Z</cp:lastPrinted>
  <dcterms:created xsi:type="dcterms:W3CDTF">2022-06-30T12:39:18Z</dcterms:created>
  <dcterms:modified xsi:type="dcterms:W3CDTF">2023-08-08T13:56:48Z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2022-06-30T12:39:19Z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14904412-e332-43a3-bdda-e814a65d9389</vt:lpwstr>
  </property>
  <property fmtid="{D5CDD505-2E9C-101B-9397-08002B2CF9AE}" pid="8" name="MSIP_Label_261ecbe3-7ba9-4124-b9d7-ffd820687beb_ContentBits">
    <vt:lpwstr>0</vt:lpwstr>
  </property>
</Properties>
</file>