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W:\P-C ACTUARIAL\HOMEOWNERS\State Files 2019 and Forward\California\2025\RDP\Filing\Filing Documents\Exhibits\"/>
    </mc:Choice>
  </mc:AlternateContent>
  <xr:revisionPtr revIDLastSave="0" documentId="8_{33FCDA27-60F2-46F3-9C3A-E19E95C53C73}" xr6:coauthVersionLast="47" xr6:coauthVersionMax="47" xr10:uidLastSave="{00000000-0000-0000-0000-000000000000}"/>
  <bookViews>
    <workbookView xWindow="-28920" yWindow="-120" windowWidth="29040" windowHeight="15840" tabRatio="840" xr2:uid="{00000000-000D-0000-FFFF-FFFF00000000}"/>
  </bookViews>
  <sheets>
    <sheet name="Exhibit 2" sheetId="239" r:id="rId1"/>
    <sheet name="Exhibit 3" sheetId="240" r:id="rId2"/>
    <sheet name="Exhibit 4" sheetId="199" r:id="rId3"/>
    <sheet name="Exhibit 6" sheetId="241" r:id="rId4"/>
    <sheet name="Exhibit 9 - p1" sheetId="201" r:id="rId5"/>
    <sheet name="Exhibit 9 - p2" sheetId="187" r:id="rId6"/>
    <sheet name="Exhibit 9 - p3" sheetId="205" r:id="rId7"/>
    <sheet name="Exhibit 9 - p4" sheetId="206" r:id="rId8"/>
    <sheet name="Exhibit 9 - p5" sheetId="261" r:id="rId9"/>
    <sheet name="Exhibit 9 - p6" sheetId="244" r:id="rId10"/>
    <sheet name="Exhibit 9 - p7" sheetId="245" r:id="rId11"/>
    <sheet name="Exhibit 10" sheetId="231" r:id="rId12"/>
    <sheet name="Exhibit 11" sheetId="242" r:id="rId13"/>
    <sheet name="Exhibit 12" sheetId="213" r:id="rId14"/>
    <sheet name="Exhibit 14" sheetId="259" r:id="rId15"/>
    <sheet name="Exhibit 14A" sheetId="260" r:id="rId16"/>
    <sheet name="Exhibit 15" sheetId="276" r:id="rId17"/>
    <sheet name="Exhibit 19" sheetId="275" r:id="rId18"/>
    <sheet name="Exhibit 20 - p1" sheetId="175" r:id="rId19"/>
    <sheet name="Exhibit 20 - p2" sheetId="262" r:id="rId20"/>
    <sheet name="Reinsurance Exh" sheetId="136" r:id="rId21"/>
  </sheets>
  <externalReferences>
    <externalReference r:id="rId22"/>
    <externalReference r:id="rId23"/>
  </externalReferences>
  <definedNames>
    <definedName name="_AMO_UniqueIdentifier" localSheetId="18" hidden="1">"'24250caf-7af1-475b-9a4b-b6ed1733cbb5'"</definedName>
    <definedName name="_xlnm._FilterDatabase" localSheetId="16" hidden="1">'Exhibit 15'!$A$10:$G$2280</definedName>
    <definedName name="_Key1" localSheetId="11" hidden="1">#REF!</definedName>
    <definedName name="_Key1" localSheetId="17" hidden="1">#REF!</definedName>
    <definedName name="_Key1" localSheetId="6" hidden="1">#REF!</definedName>
    <definedName name="_Key1" localSheetId="20" hidden="1">#REF!</definedName>
    <definedName name="_Key1" hidden="1">#REF!</definedName>
    <definedName name="_Order1" hidden="1">0</definedName>
    <definedName name="_Sort" localSheetId="11" hidden="1">#REF!</definedName>
    <definedName name="_Sort" localSheetId="17" hidden="1">#REF!</definedName>
    <definedName name="_Sort" localSheetId="6" hidden="1">#REF!</definedName>
    <definedName name="_Sort" localSheetId="20" hidden="1">#REF!</definedName>
    <definedName name="_Sort" hidden="1">#REF!</definedName>
    <definedName name="EndDate">[1]Inputs!$A$5</definedName>
    <definedName name="HCODE">[1]Inputs!$A$2</definedName>
    <definedName name="Indicated_Change">[2]Inputs!$F$2</definedName>
    <definedName name="_xlnm.Print_Titles" localSheetId="16">'Exhibit 15'!$1:$10</definedName>
    <definedName name="StartDate">[1]Inputs!$A$4</definedName>
    <definedName name="State">[1]Inputs!$A$3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187" l="1"/>
  <c r="E21" i="241"/>
  <c r="E8" i="175" l="1"/>
  <c r="C9" i="259"/>
  <c r="I45" i="261" l="1"/>
  <c r="H45" i="261"/>
  <c r="I44" i="261"/>
  <c r="H44" i="261"/>
  <c r="G12" i="199" l="1"/>
  <c r="I36" i="201" l="1"/>
  <c r="E45" i="187"/>
  <c r="E44" i="187"/>
  <c r="E43" i="187"/>
  <c r="F15" i="242" l="1"/>
  <c r="G15" i="242" s="1"/>
  <c r="H15" i="242" s="1"/>
  <c r="I15" i="242" s="1"/>
  <c r="C15" i="242"/>
  <c r="G14" i="242"/>
  <c r="H14" i="242" s="1"/>
  <c r="I14" i="242" s="1"/>
  <c r="F14" i="242"/>
  <c r="C14" i="242"/>
  <c r="F13" i="242"/>
  <c r="G13" i="242" s="1"/>
  <c r="H13" i="242" s="1"/>
  <c r="I13" i="242" s="1"/>
  <c r="C13" i="242"/>
  <c r="I16" i="261" l="1"/>
  <c r="H16" i="261"/>
  <c r="H46" i="206" l="1"/>
  <c r="B38" i="206"/>
  <c r="G11" i="199"/>
  <c r="E14" i="259" l="1"/>
  <c r="E12" i="259"/>
  <c r="E10" i="259"/>
  <c r="C16" i="259"/>
  <c r="D9" i="259"/>
  <c r="D16" i="259" s="1"/>
  <c r="E16" i="259" l="1"/>
  <c r="E9" i="259"/>
  <c r="E40" i="187" l="1"/>
  <c r="E41" i="187"/>
  <c r="E42" i="187"/>
  <c r="F18" i="231" l="1"/>
  <c r="F17" i="231"/>
  <c r="F12" i="231"/>
  <c r="F11" i="231"/>
  <c r="E39" i="187"/>
  <c r="E38" i="187"/>
  <c r="E36" i="187"/>
  <c r="E35" i="187"/>
  <c r="E34" i="187"/>
  <c r="E33" i="187"/>
  <c r="E32" i="187"/>
  <c r="E31" i="187"/>
  <c r="E30" i="187"/>
  <c r="E29" i="187"/>
  <c r="E28" i="187"/>
  <c r="E27" i="187"/>
  <c r="E26" i="187"/>
  <c r="E25" i="187"/>
  <c r="E24" i="187"/>
  <c r="E23" i="187"/>
  <c r="E22" i="187"/>
  <c r="E21" i="187"/>
  <c r="E20" i="187"/>
  <c r="E19" i="187"/>
  <c r="E18" i="187"/>
  <c r="E17" i="187"/>
  <c r="E16" i="187"/>
  <c r="E15" i="187"/>
  <c r="E14" i="187"/>
  <c r="E13" i="187"/>
  <c r="E12" i="187"/>
  <c r="F21" i="241"/>
  <c r="F47" i="187" l="1"/>
  <c r="H49" i="206"/>
  <c r="I14" i="261" l="1"/>
  <c r="H14" i="261"/>
  <c r="I13" i="261"/>
  <c r="I15" i="261" s="1"/>
  <c r="I17" i="261" s="1"/>
  <c r="I18" i="261" s="1"/>
  <c r="I20" i="261" s="1"/>
  <c r="H13" i="261"/>
  <c r="F12" i="260"/>
  <c r="H15" i="261" l="1"/>
  <c r="H17" i="261" s="1"/>
  <c r="H18" i="261" s="1"/>
  <c r="H20" i="261" s="1"/>
  <c r="E9" i="175"/>
  <c r="E10" i="175"/>
  <c r="E11" i="175"/>
  <c r="E12" i="175"/>
  <c r="E13" i="175"/>
  <c r="E14" i="175"/>
  <c r="E15" i="175"/>
  <c r="E12" i="260" l="1"/>
</calcChain>
</file>

<file path=xl/sharedStrings.xml><?xml version="1.0" encoding="utf-8"?>
<sst xmlns="http://schemas.openxmlformats.org/spreadsheetml/2006/main" count="3264" uniqueCount="2674">
  <si>
    <t>State Farm General Insurance Company</t>
  </si>
  <si>
    <t>Exhibit 4</t>
  </si>
  <si>
    <t>Premium Adjustment Factor</t>
  </si>
  <si>
    <t>Catastrophe Adjustment</t>
  </si>
  <si>
    <t>Exhibit 10</t>
  </si>
  <si>
    <t>Credibility Adjustment</t>
  </si>
  <si>
    <t>Premium</t>
  </si>
  <si>
    <t>Earned</t>
  </si>
  <si>
    <t>Current Level</t>
  </si>
  <si>
    <t>Adjustment</t>
  </si>
  <si>
    <t>Year</t>
  </si>
  <si>
    <t>Earned Premium</t>
  </si>
  <si>
    <t>Factor</t>
  </si>
  <si>
    <t>Total</t>
  </si>
  <si>
    <t>(1)</t>
  </si>
  <si>
    <t>(2)</t>
  </si>
  <si>
    <t>(3)</t>
  </si>
  <si>
    <t>CAT/AIY</t>
  </si>
  <si>
    <t>I.</t>
  </si>
  <si>
    <t>Amount of Insurance Years Exposure Base</t>
  </si>
  <si>
    <t>II.</t>
  </si>
  <si>
    <t>(4)</t>
  </si>
  <si>
    <t>(5)</t>
  </si>
  <si>
    <t>Fire Following Earthquake Provision</t>
  </si>
  <si>
    <t>Exhibit 12</t>
  </si>
  <si>
    <t>Reinsurance Premium and Recoverables</t>
  </si>
  <si>
    <t>Trend</t>
  </si>
  <si>
    <t>Weight</t>
  </si>
  <si>
    <t>Because catastrophes can be infrequent events, many years of history are needed to determine a provision.</t>
  </si>
  <si>
    <t>Contract changes and changes in the number of policies written in catastrophe prone areas, however, make it</t>
  </si>
  <si>
    <t>Exhibit 9</t>
  </si>
  <si>
    <t>Page 1</t>
  </si>
  <si>
    <t>Page 2</t>
  </si>
  <si>
    <t>Page 3</t>
  </si>
  <si>
    <t>Page 4</t>
  </si>
  <si>
    <t>Credibility for Trends</t>
  </si>
  <si>
    <t>Credibility for Experience</t>
  </si>
  <si>
    <t>Claim Type</t>
  </si>
  <si>
    <t>Claim Count</t>
  </si>
  <si>
    <t>Credibility**</t>
  </si>
  <si>
    <t>Fiscal Accident</t>
  </si>
  <si>
    <t>Years</t>
  </si>
  <si>
    <t>Experience</t>
  </si>
  <si>
    <t xml:space="preserve"> Standard*</t>
  </si>
  <si>
    <t>Full Credibility</t>
  </si>
  <si>
    <t>Period</t>
  </si>
  <si>
    <t>Fiscal Calendar</t>
  </si>
  <si>
    <t>Range</t>
  </si>
  <si>
    <t>PIF</t>
  </si>
  <si>
    <t>%</t>
  </si>
  <si>
    <t>0% to 5%</t>
  </si>
  <si>
    <t>5% to 10%</t>
  </si>
  <si>
    <t>10% to 15%</t>
  </si>
  <si>
    <t>15% to 20%</t>
  </si>
  <si>
    <t>Est. Minimum % Change</t>
  </si>
  <si>
    <t>Est. Maximum % Change</t>
  </si>
  <si>
    <t>Year Ending</t>
  </si>
  <si>
    <t>III.</t>
  </si>
  <si>
    <t>Customer Dislocation</t>
  </si>
  <si>
    <t>Quarters</t>
  </si>
  <si>
    <t>Catastrophe Adjustment Excluding Fire Following Earthquake Provision</t>
  </si>
  <si>
    <t>of that event’s occurrence.</t>
  </si>
  <si>
    <t>To compute the expected annual loss, the losses from each simulated event are then weighted by the probability</t>
  </si>
  <si>
    <t>and are related to the models’ computed seismic activity, associated damage, and accompanying financial losses.</t>
  </si>
  <si>
    <t>geographic locations, values, policy forms (types of coverage), limits, deductibles and construction characteristics,</t>
  </si>
  <si>
    <t>characteristics of the event against the portfolio of the insured exposures. Such exposures are described by</t>
  </si>
  <si>
    <t>For each of these stochastically simulated events, the models are capable of overlaying the physical</t>
  </si>
  <si>
    <t>of years of possible earthquakes.  For AIR, the 50K year event set was used in the analysis.</t>
  </si>
  <si>
    <t>events, each with associated probabilities of occurrence.  This library is intended to represent tens of thousands</t>
  </si>
  <si>
    <t>the fields of engineering, seismology, geology, statistics and computer science to produce a library of earthquake</t>
  </si>
  <si>
    <t xml:space="preserve">CEA for earthquake loss estimates in pricing.  The RQE model as well as RMS and AIR incorporate expertise in </t>
  </si>
  <si>
    <t>Computer Modeling for Fire Following Earthquake</t>
  </si>
  <si>
    <t xml:space="preserve">illustrate the magnitude of the exposure. </t>
  </si>
  <si>
    <t xml:space="preserve">uninsured.  Personal and commercial splits are not available in the report.  The report, therefore, is only used to </t>
  </si>
  <si>
    <t xml:space="preserve">California faults.  The summary includes all property loss, personal and commercial as well as insured and </t>
  </si>
  <si>
    <t>The report summarizes property loss in a Bay Area quake to be 1.1% of property value, .2 to .6% for other</t>
  </si>
  <si>
    <t>for shake damage, even though California law requires insurers to offer shake damage to property owners.</t>
  </si>
  <si>
    <t>is insured for fire, but fewer than 20% of homes and business properties in the two affected areas are insured</t>
  </si>
  <si>
    <t>billion for insured shake damage in the Los Angeles region).  The reason for this is that nearly all property</t>
  </si>
  <si>
    <t xml:space="preserve">Insurance Department study ($6 billion for insured shake damage in the San Francisco Bay area, $8.5 </t>
  </si>
  <si>
    <t>study are substantially higher than the insured shake damage losses projected in a 1990 California</t>
  </si>
  <si>
    <t>Fire following earthquake is a very serious threat to insurance companies.  The fire losses shown in this</t>
  </si>
  <si>
    <t>From the Executive Summary of that report:</t>
  </si>
  <si>
    <t>following earthquakes of various magnitudes in the San Francisco and Los Angeles areas of California.</t>
  </si>
  <si>
    <t>known as the Natural Disaster Coalition), utilizes the expertise of EQECAT, Inc. to produce estimates of fire</t>
  </si>
  <si>
    <t>This study, produced by Drs. Charles Scawthorne and Mahmoud Khater for the Earthquake Project (subsequently</t>
  </si>
  <si>
    <r>
      <t>and Memphis Areas</t>
    </r>
    <r>
      <rPr>
        <sz val="10"/>
        <rFont val="Arial"/>
        <family val="2"/>
      </rPr>
      <t xml:space="preserve"> </t>
    </r>
  </si>
  <si>
    <t>Fire Following Earthquake: Conflagration Potential in the Greater Los Angeles, San Francisco, Seattle</t>
  </si>
  <si>
    <t>is necessary to look to definitive scientific studies, scientific modeling and judgment to supplement historical data.</t>
  </si>
  <si>
    <t>therefore, inappropriate to rely solely on historical insurance data to assess the exposure to fire following earthquake.  It</t>
  </si>
  <si>
    <t xml:space="preserve">1906 has there been a great earthquake of the magnitude expected to produce a catastrophic conflagration.  It is, </t>
  </si>
  <si>
    <t>Fortunately, neither occurred during extreme fire conditions.  In California, not since the San Francisco earthquake of</t>
  </si>
  <si>
    <t>and the 1994 Northridge earthquake were not of the magnitude expected to produce a catastrophic conflagration.</t>
  </si>
  <si>
    <t>Francisco Earthquake, can cause enormous property damage and loss of life.  The major 1989 Bay area earthquake</t>
  </si>
  <si>
    <t>Fire conflagrations following earthquakes, as evidenced by the 1923 Great Kanto Earthquake and the 1906 San</t>
  </si>
  <si>
    <r>
      <t>Provision for Fire Following Earthquake</t>
    </r>
    <r>
      <rPr>
        <sz val="10"/>
        <rFont val="Arial"/>
        <family val="2"/>
      </rPr>
      <t xml:space="preserve"> </t>
    </r>
  </si>
  <si>
    <t>reflected in this historical experience.  Any catastrophe provision based on historical data should be modified to more</t>
  </si>
  <si>
    <t xml:space="preserve">analysis of historical catastrophe losses.  There is exposure to loss due to fire following an earthquake that is not </t>
  </si>
  <si>
    <t>Catastrophe Provision</t>
  </si>
  <si>
    <t>FFEQ Provision per AIY</t>
  </si>
  <si>
    <t>DCCE factor</t>
  </si>
  <si>
    <t>Average</t>
  </si>
  <si>
    <t>AIR Model Loss per AIY</t>
  </si>
  <si>
    <t>RMS Model Loss per AIY</t>
  </si>
  <si>
    <t>RQE Model Loss per AIY</t>
  </si>
  <si>
    <t>This loss per AIY is adjusted to reflect defense and cost containment expense (DCCE) since this cost is</t>
  </si>
  <si>
    <t>following earthquake loss per AIY provision is the simple average of the results from the three models.</t>
  </si>
  <si>
    <t>determine the annual fire following earthquake loss per AIY for each model.  The statewide annual fire</t>
  </si>
  <si>
    <t>Seasonality: Wet or dry weather conditions can retard or contribute to the fire loss.</t>
  </si>
  <si>
    <t>7.</t>
  </si>
  <si>
    <t>estimating the frequency and event severity.</t>
  </si>
  <si>
    <t>Kanto and the 1991 Oakland Hills fire. Therefore, the variance in local wind speeds is essential in</t>
  </si>
  <si>
    <t>Wind speed: Strong winds can dramatically increase fire severity, as evidenced by the 1923</t>
  </si>
  <si>
    <t>6.</t>
  </si>
  <si>
    <t>routes.</t>
  </si>
  <si>
    <t>vulnerability (pipeline breaks), including storage reservoirs, and alternate (redundant) waterline</t>
  </si>
  <si>
    <t>will imperil fire department functionality. The network based model includes water supply</t>
  </si>
  <si>
    <t>Water supply vulnerability: Even with adequate fire fighting capacity, failed water supply systems</t>
  </si>
  <si>
    <t>5.</t>
  </si>
  <si>
    <t>of fire stations, fire engines and manpower.</t>
  </si>
  <si>
    <t>Fire Fighting Capacity: The model estimates the potential fire fighting capacity, including number</t>
  </si>
  <si>
    <t>4.</t>
  </si>
  <si>
    <t>Burn Rate: The rate at which a fire spreads is dependent on the fuel source and building density.</t>
  </si>
  <si>
    <t>3.</t>
  </si>
  <si>
    <t>Fuel Source: Wooden structures greatly increase the fire risk, for a given ignition frequency</t>
  </si>
  <si>
    <t>2.</t>
  </si>
  <si>
    <t>Ignition Frequency: Conflagration risk increases with the number of ignitions.</t>
  </si>
  <si>
    <t>1.</t>
  </si>
  <si>
    <t>underlying physical parameters that impact the loss. Additional loss factors include:</t>
  </si>
  <si>
    <t>intensity, all three fire following earthquake models estimate severity and frequency of loss based on the</t>
  </si>
  <si>
    <t>Shaking intensity is the basis of estimating fire following earthquake losses. In addition to shaking</t>
  </si>
  <si>
    <t>credible.</t>
  </si>
  <si>
    <t>information has been taken into account in the model simulations, the model results are considered fully</t>
  </si>
  <si>
    <t xml:space="preserve">Given the large volume of simulated events and the fact that theoretically all relevant available </t>
  </si>
  <si>
    <t>Page 5</t>
  </si>
  <si>
    <t>(8) = (7) + 1</t>
  </si>
  <si>
    <t>(7)  = (6) / (1)</t>
  </si>
  <si>
    <t>(6)  = (4) x (5)</t>
  </si>
  <si>
    <t>(4)  = (2) + (3)</t>
  </si>
  <si>
    <t xml:space="preserve">    + (Historic DCCE x To-Ult Factor (Exhibit 7) x Loss &amp; DCCE Trend Factor (Exhibit 8))</t>
  </si>
  <si>
    <t>(1)  (Historic Losses x To-Ult Factor (Exhibit 7) x Loss &amp; DCCE Trend Factor (Exhibit 8))</t>
  </si>
  <si>
    <t>(8) Catastrophe Adjustment Factor incl FFEQ</t>
  </si>
  <si>
    <t>(7)  CAT Provision to NC Loss + DCCE</t>
  </si>
  <si>
    <t>(6)  CAT Provision Dollars</t>
  </si>
  <si>
    <t>(1)  NC Loss + DCCE developed and trended</t>
  </si>
  <si>
    <t>Page 6</t>
  </si>
  <si>
    <t>Calendar</t>
  </si>
  <si>
    <t>Exhibit 14</t>
  </si>
  <si>
    <t>Rate Distribution</t>
  </si>
  <si>
    <t>Program</t>
  </si>
  <si>
    <t>The premium adjustment factor is calculated as the current level earned premium divided by the earned premium.</t>
  </si>
  <si>
    <t>To derive the current level earned premium, we first bring the monthly written premium to current rate level based</t>
  </si>
  <si>
    <t>on the rate changes shown in Exhibit 2.  Monthly current level earned premium is first estimated by earning the</t>
  </si>
  <si>
    <t>current level written premium uniformly over a 13-month period with the first and last month each earning 1/24th</t>
  </si>
  <si>
    <t>and the remaining months each earning 1/12th of the current level written premium.  Since the actual earning of</t>
  </si>
  <si>
    <t>the premium was not uniform, an additional adjustment is made to get the final current level earned premium.</t>
  </si>
  <si>
    <t>The procedure is applied separately to new and renewal premium then combined for the final current level earned</t>
  </si>
  <si>
    <t>premium by month.  This produces a more accurate estimate of current level earned premium than can be</t>
  </si>
  <si>
    <t>produced using the traditional parallelogram method.</t>
  </si>
  <si>
    <t>Fiscal</t>
  </si>
  <si>
    <t>Fire Following Earthquake provisions shown below.</t>
  </si>
  <si>
    <t>Page 7</t>
  </si>
  <si>
    <t>(2)  Exhibit 9 - Page 1</t>
  </si>
  <si>
    <t>Catastrophe Provision per AIY (Excluding Fire Following Earthquake)</t>
  </si>
  <si>
    <t>AIY</t>
  </si>
  <si>
    <t>CAT Loss</t>
  </si>
  <si>
    <t>&amp; DCCE</t>
  </si>
  <si>
    <t>Catastrophe Ratio (Column (4) weighted by Column (5)):</t>
  </si>
  <si>
    <t>(3) / (2)</t>
  </si>
  <si>
    <t>(2)  CAT Provision per AIY excluding FFEQ</t>
  </si>
  <si>
    <t>(3)  FFEQ Provision per AIY</t>
  </si>
  <si>
    <t>(4)  CAT Provision per AIY including FFEQ</t>
  </si>
  <si>
    <t>CAT Provision per AIY excluding FFEQ</t>
  </si>
  <si>
    <t>In accordance with CCR §2644.5, we have developed a catastrophe adjustment factor based on at least 20 years of</t>
  </si>
  <si>
    <t>catastrophe data as described in this exhibit.  Losses are coded as "catastrophe" if they result from a single event</t>
  </si>
  <si>
    <t>that is expected to produce at least 500 claims and $500,000 in anticipated indemnity payments within the state of</t>
  </si>
  <si>
    <t>For ratemaking purposes, all catastrophe (CAT) losses are removed from our loss data.  CAT losses are analyzed</t>
  </si>
  <si>
    <t>formula.</t>
  </si>
  <si>
    <t>separately and a CAT provision is developed according to the following procedure and used in the ratemaking</t>
  </si>
  <si>
    <t>The Amount of Insurance Years statistic (AIY) measures $1,000's of building insurance in force for one year.</t>
  </si>
  <si>
    <t>For example, a $100,000 dwelling insured on January 1st and in force continuously for that year equals 100</t>
  </si>
  <si>
    <t>measure of our exposure to catastrophic loss.</t>
  </si>
  <si>
    <t>Amount of Insurance Years.  Amount of Insurance Years reflects changing values and represents an accurate</t>
  </si>
  <si>
    <t>Reported</t>
  </si>
  <si>
    <t>Paid</t>
  </si>
  <si>
    <t>***Credibility Standard is 3,000 claims, per CCR §2644.23b</t>
  </si>
  <si>
    <t>*  Credibility Standard is 6,000 claims, per CCR §2644.7d</t>
  </si>
  <si>
    <t>** Credibility is calculated using the square root rule</t>
  </si>
  <si>
    <t xml:space="preserve"> Standard***</t>
  </si>
  <si>
    <t>Proposed</t>
  </si>
  <si>
    <t>Current</t>
  </si>
  <si>
    <t>Change</t>
  </si>
  <si>
    <t>Rate Effect</t>
  </si>
  <si>
    <t>20% to 25%</t>
  </si>
  <si>
    <t>(1906 and 1923 events had predominantly wooden construction).</t>
  </si>
  <si>
    <t>Years Trended</t>
  </si>
  <si>
    <t>Projected Annual AIY Trend</t>
  </si>
  <si>
    <t>(5)  See calculation below</t>
  </si>
  <si>
    <t>Incurred</t>
  </si>
  <si>
    <t>(5)  Projected AIY</t>
  </si>
  <si>
    <t>Projected AIY</t>
  </si>
  <si>
    <t>Exhibit 14A</t>
  </si>
  <si>
    <t>Base Premium</t>
  </si>
  <si>
    <t>25% to 30%</t>
  </si>
  <si>
    <t>30% to 35%</t>
  </si>
  <si>
    <t>35% to 40%</t>
  </si>
  <si>
    <t>Overall Proposed</t>
  </si>
  <si>
    <t>Exhibit 2</t>
  </si>
  <si>
    <t>Rate Level History</t>
  </si>
  <si>
    <t>The following are the CDI file numbers, effective dates, and the overall effects of the rate filings submitted</t>
  </si>
  <si>
    <t>Overall Effect (%)</t>
  </si>
  <si>
    <t>CDI File #</t>
  </si>
  <si>
    <t>Effective Date</t>
  </si>
  <si>
    <t>Exhibit 3</t>
  </si>
  <si>
    <t>Policy Term Distribution</t>
  </si>
  <si>
    <t>Exhibit 6</t>
  </si>
  <si>
    <t>Miscellaneous Fees and Other Charges</t>
  </si>
  <si>
    <t>Policy Fee</t>
  </si>
  <si>
    <t>Installment Fee</t>
  </si>
  <si>
    <t>Endorsement Fee</t>
  </si>
  <si>
    <t>Inspection Fee</t>
  </si>
  <si>
    <t>Cancellation Fee</t>
  </si>
  <si>
    <t>Reinstatement Fee</t>
  </si>
  <si>
    <t>Late Fee</t>
  </si>
  <si>
    <t>SR 22</t>
  </si>
  <si>
    <t>Other, specify:</t>
  </si>
  <si>
    <t>Exhibit 11</t>
  </si>
  <si>
    <t>Ancillary Income</t>
  </si>
  <si>
    <t>(6)</t>
  </si>
  <si>
    <t>(7)</t>
  </si>
  <si>
    <t>(8)</t>
  </si>
  <si>
    <t>(9)</t>
  </si>
  <si>
    <t>California</t>
  </si>
  <si>
    <t>Companywide</t>
  </si>
  <si>
    <t>Total California</t>
  </si>
  <si>
    <t>Finance /</t>
  </si>
  <si>
    <t>Other</t>
  </si>
  <si>
    <t>Direct</t>
  </si>
  <si>
    <t>Direct WP</t>
  </si>
  <si>
    <t>Other Misc</t>
  </si>
  <si>
    <t>Service</t>
  </si>
  <si>
    <t>Miscellaneous</t>
  </si>
  <si>
    <t>Written</t>
  </si>
  <si>
    <t>% to Total</t>
  </si>
  <si>
    <t>Income</t>
  </si>
  <si>
    <t>% of Direct WP</t>
  </si>
  <si>
    <t>Charges</t>
  </si>
  <si>
    <t>(4) / (5)</t>
  </si>
  <si>
    <t>(3) x (6)</t>
  </si>
  <si>
    <t>(2) + (7)</t>
  </si>
  <si>
    <t>(8) / (4)</t>
  </si>
  <si>
    <t>Sources:</t>
  </si>
  <si>
    <t>Column (2):</t>
  </si>
  <si>
    <t>Schedule T, Column 8, Line 5</t>
  </si>
  <si>
    <t>Column (3):</t>
  </si>
  <si>
    <t>Annual Statement Page 4, Line 12 + Line 14 Checks and drafts cancelled, non presentation for payment amount only</t>
  </si>
  <si>
    <t>Column (4):</t>
  </si>
  <si>
    <t>Schedule T, Column 2, Line 5</t>
  </si>
  <si>
    <t>Column (5):</t>
  </si>
  <si>
    <t>Schedule T, Column 2, Total</t>
  </si>
  <si>
    <t>Catastrophe Subrogation Recoveries</t>
  </si>
  <si>
    <t>Recoveries*</t>
  </si>
  <si>
    <t>Major Catastrophe Events</t>
  </si>
  <si>
    <t>Event Name</t>
  </si>
  <si>
    <t>Associated Peril(s)</t>
  </si>
  <si>
    <t>Oakland Hills Wildfire</t>
  </si>
  <si>
    <t>Fire</t>
  </si>
  <si>
    <t>Simi/Cedar/Oak Wildfires</t>
  </si>
  <si>
    <t>Tubbs/Northern Wildfire</t>
  </si>
  <si>
    <t>Camp Wildfire</t>
  </si>
  <si>
    <t>Woolsey Wildfire</t>
  </si>
  <si>
    <t>Page 8</t>
  </si>
  <si>
    <t>Page 9</t>
  </si>
  <si>
    <t>Page 10</t>
  </si>
  <si>
    <t>Page 11</t>
  </si>
  <si>
    <t>Actuary's Area of Expertise (Property and Casualty).</t>
  </si>
  <si>
    <t>in accordance with the guidance outlined in Actuarial Standard of Practice 38, Using Models Outside the</t>
  </si>
  <si>
    <t>used in this rate filing.  The manager of the team is a credentialed actuary and the review was conducted</t>
  </si>
  <si>
    <t>Our Catastrophe Risk management team works closely with the vendors and has evaluated all models</t>
  </si>
  <si>
    <t>Supplemental Information</t>
  </si>
  <si>
    <t>Exhibit 19</t>
  </si>
  <si>
    <t>Projection Date</t>
  </si>
  <si>
    <t>Trend Date</t>
  </si>
  <si>
    <t>* Subrogation data prior to 2004 is not readily available</t>
  </si>
  <si>
    <t>Plan fees. As a result, the projected ancillary income as a % of Direct WP is 0.0%.</t>
  </si>
  <si>
    <t>Customer Dislocation by ZIP Code</t>
  </si>
  <si>
    <t>August 2020 Wildfires</t>
  </si>
  <si>
    <t>Exhibit 20</t>
  </si>
  <si>
    <t>ZIP Code</t>
  </si>
  <si>
    <t>Page 12</t>
  </si>
  <si>
    <t>Page 13</t>
  </si>
  <si>
    <t>Page 14</t>
  </si>
  <si>
    <t>Page 15</t>
  </si>
  <si>
    <t>Page 16</t>
  </si>
  <si>
    <t>Page 17</t>
  </si>
  <si>
    <t>Page 18</t>
  </si>
  <si>
    <t>Page 19</t>
  </si>
  <si>
    <t>Page 20</t>
  </si>
  <si>
    <t>Page 21</t>
  </si>
  <si>
    <t>Page 22</t>
  </si>
  <si>
    <t>Page 23</t>
  </si>
  <si>
    <t>Page 24</t>
  </si>
  <si>
    <t>Page 25</t>
  </si>
  <si>
    <t>Page 26</t>
  </si>
  <si>
    <t>Page 27</t>
  </si>
  <si>
    <t>Page 28</t>
  </si>
  <si>
    <t>Page 29</t>
  </si>
  <si>
    <t>Page 30</t>
  </si>
  <si>
    <t>Page 31</t>
  </si>
  <si>
    <t>Page 32</t>
  </si>
  <si>
    <t>Page 33</t>
  </si>
  <si>
    <t>Page 34</t>
  </si>
  <si>
    <t>Page 35</t>
  </si>
  <si>
    <t>Page 36</t>
  </si>
  <si>
    <t>Page 37</t>
  </si>
  <si>
    <t>Page 38</t>
  </si>
  <si>
    <t>Page 39</t>
  </si>
  <si>
    <t>Page 40</t>
  </si>
  <si>
    <t>Page 41</t>
  </si>
  <si>
    <t>Page 42</t>
  </si>
  <si>
    <t>Page 43</t>
  </si>
  <si>
    <t>Page 44</t>
  </si>
  <si>
    <t>Page 45</t>
  </si>
  <si>
    <t>Page 46</t>
  </si>
  <si>
    <t>Page 47</t>
  </si>
  <si>
    <t>Page 48</t>
  </si>
  <si>
    <t>Page 49</t>
  </si>
  <si>
    <t>NCAT Loss</t>
  </si>
  <si>
    <t>(6) Non-Catastrophe Loss and DCCE net of subrogation. Adjustments have been made as needed to incorporate</t>
  </si>
  <si>
    <t>Catastrophe Risk Models</t>
  </si>
  <si>
    <t>Exhibit 7 - Annual</t>
  </si>
  <si>
    <t xml:space="preserve">The Non-Catastrophe Closed with Payment Claim Count Development - Annual Triangles and the </t>
  </si>
  <si>
    <t>Non-Catastrophe Closed without Payment Claim Count Development - Annual Triangles are populated</t>
  </si>
  <si>
    <t xml:space="preserve">from a different data source than the Non-Catastrophe Paid Claim Count Development - Annual Triangles </t>
  </si>
  <si>
    <t>because the more granular data required for those triangles is not available on the table used for paid claims.</t>
  </si>
  <si>
    <t>closed with payment claim counts and closed without payment claim counts. The closed without payment</t>
  </si>
  <si>
    <t>and closed with payment development triangle data is not used in the calculation of the indication.</t>
  </si>
  <si>
    <t>90001</t>
  </si>
  <si>
    <t>90002</t>
  </si>
  <si>
    <t>90003</t>
  </si>
  <si>
    <t>90004</t>
  </si>
  <si>
    <t>90005</t>
  </si>
  <si>
    <t>90006</t>
  </si>
  <si>
    <t>90007</t>
  </si>
  <si>
    <t>90008</t>
  </si>
  <si>
    <t>90010</t>
  </si>
  <si>
    <t>90011</t>
  </si>
  <si>
    <t>90012</t>
  </si>
  <si>
    <t>90013</t>
  </si>
  <si>
    <t>90014</t>
  </si>
  <si>
    <t>90015</t>
  </si>
  <si>
    <t>90016</t>
  </si>
  <si>
    <t>90017</t>
  </si>
  <si>
    <t>90018</t>
  </si>
  <si>
    <t>90019</t>
  </si>
  <si>
    <t>90020</t>
  </si>
  <si>
    <t>90021</t>
  </si>
  <si>
    <t>90022</t>
  </si>
  <si>
    <t>90023</t>
  </si>
  <si>
    <t>90024</t>
  </si>
  <si>
    <t>90025</t>
  </si>
  <si>
    <t>90026</t>
  </si>
  <si>
    <t>90027</t>
  </si>
  <si>
    <t>90028</t>
  </si>
  <si>
    <t>90029</t>
  </si>
  <si>
    <t>90031</t>
  </si>
  <si>
    <t>90032</t>
  </si>
  <si>
    <t>90033</t>
  </si>
  <si>
    <t>90034</t>
  </si>
  <si>
    <t>90035</t>
  </si>
  <si>
    <t>90036</t>
  </si>
  <si>
    <t>90037</t>
  </si>
  <si>
    <t>90038</t>
  </si>
  <si>
    <t>90039</t>
  </si>
  <si>
    <t>90040</t>
  </si>
  <si>
    <t>90041</t>
  </si>
  <si>
    <t>90042</t>
  </si>
  <si>
    <t>90043</t>
  </si>
  <si>
    <t>90044</t>
  </si>
  <si>
    <t>90045</t>
  </si>
  <si>
    <t>90046</t>
  </si>
  <si>
    <t>90047</t>
  </si>
  <si>
    <t>90048</t>
  </si>
  <si>
    <t>90049</t>
  </si>
  <si>
    <t>90050</t>
  </si>
  <si>
    <t>90053</t>
  </si>
  <si>
    <t>90055</t>
  </si>
  <si>
    <t>90056</t>
  </si>
  <si>
    <t>90057</t>
  </si>
  <si>
    <t>90058</t>
  </si>
  <si>
    <t>90059</t>
  </si>
  <si>
    <t>90060</t>
  </si>
  <si>
    <t>90061</t>
  </si>
  <si>
    <t>90062</t>
  </si>
  <si>
    <t>90063</t>
  </si>
  <si>
    <t>90064</t>
  </si>
  <si>
    <t>90065</t>
  </si>
  <si>
    <t>90066</t>
  </si>
  <si>
    <t>90067</t>
  </si>
  <si>
    <t>90068</t>
  </si>
  <si>
    <t>90069</t>
  </si>
  <si>
    <t>90070</t>
  </si>
  <si>
    <t>90071</t>
  </si>
  <si>
    <t>90072</t>
  </si>
  <si>
    <t>90073</t>
  </si>
  <si>
    <t>90075</t>
  </si>
  <si>
    <t>90076</t>
  </si>
  <si>
    <t>90077</t>
  </si>
  <si>
    <t>90079</t>
  </si>
  <si>
    <t>90081</t>
  </si>
  <si>
    <t>90082</t>
  </si>
  <si>
    <t>90083</t>
  </si>
  <si>
    <t>90087</t>
  </si>
  <si>
    <t>90089</t>
  </si>
  <si>
    <t>90091</t>
  </si>
  <si>
    <t>90094</t>
  </si>
  <si>
    <t>90095</t>
  </si>
  <si>
    <t>90201</t>
  </si>
  <si>
    <t>90202</t>
  </si>
  <si>
    <t>90210</t>
  </si>
  <si>
    <t>90211</t>
  </si>
  <si>
    <t>90212</t>
  </si>
  <si>
    <t>90220</t>
  </si>
  <si>
    <t>90221</t>
  </si>
  <si>
    <t>90222</t>
  </si>
  <si>
    <t>90223</t>
  </si>
  <si>
    <t>90224</t>
  </si>
  <si>
    <t>90230</t>
  </si>
  <si>
    <t>90232</t>
  </si>
  <si>
    <t>90233</t>
  </si>
  <si>
    <t>90239</t>
  </si>
  <si>
    <t>90240</t>
  </si>
  <si>
    <t>90241</t>
  </si>
  <si>
    <t>90242</t>
  </si>
  <si>
    <t>90245</t>
  </si>
  <si>
    <t>90247</t>
  </si>
  <si>
    <t>90248</t>
  </si>
  <si>
    <t>90249</t>
  </si>
  <si>
    <t>90250</t>
  </si>
  <si>
    <t>90251</t>
  </si>
  <si>
    <t>90254</t>
  </si>
  <si>
    <t>90255</t>
  </si>
  <si>
    <t>90260</t>
  </si>
  <si>
    <t>90262</t>
  </si>
  <si>
    <t>90263</t>
  </si>
  <si>
    <t>90264</t>
  </si>
  <si>
    <t>90265</t>
  </si>
  <si>
    <t>90266</t>
  </si>
  <si>
    <t>90267</t>
  </si>
  <si>
    <t>90270</t>
  </si>
  <si>
    <t>90272</t>
  </si>
  <si>
    <t>90274</t>
  </si>
  <si>
    <t>90275</t>
  </si>
  <si>
    <t>90277</t>
  </si>
  <si>
    <t>90278</t>
  </si>
  <si>
    <t>90280</t>
  </si>
  <si>
    <t>90290</t>
  </si>
  <si>
    <t>90291</t>
  </si>
  <si>
    <t>90292</t>
  </si>
  <si>
    <t>90293</t>
  </si>
  <si>
    <t>90294</t>
  </si>
  <si>
    <t>90295</t>
  </si>
  <si>
    <t>90296</t>
  </si>
  <si>
    <t>90301</t>
  </si>
  <si>
    <t>90302</t>
  </si>
  <si>
    <t>90303</t>
  </si>
  <si>
    <t>90304</t>
  </si>
  <si>
    <t>90305</t>
  </si>
  <si>
    <t>90306</t>
  </si>
  <si>
    <t>90307</t>
  </si>
  <si>
    <t>90308</t>
  </si>
  <si>
    <t>90309</t>
  </si>
  <si>
    <t>90310</t>
  </si>
  <si>
    <t>90312</t>
  </si>
  <si>
    <t>90401</t>
  </si>
  <si>
    <t>90402</t>
  </si>
  <si>
    <t>90403</t>
  </si>
  <si>
    <t>90404</t>
  </si>
  <si>
    <t>90405</t>
  </si>
  <si>
    <t>90406</t>
  </si>
  <si>
    <t>90408</t>
  </si>
  <si>
    <t>90409</t>
  </si>
  <si>
    <t>90501</t>
  </si>
  <si>
    <t>90502</t>
  </si>
  <si>
    <t>90503</t>
  </si>
  <si>
    <t>90504</t>
  </si>
  <si>
    <t>90505</t>
  </si>
  <si>
    <t>90506</t>
  </si>
  <si>
    <t>90507</t>
  </si>
  <si>
    <t>90508</t>
  </si>
  <si>
    <t>90601</t>
  </si>
  <si>
    <t>90602</t>
  </si>
  <si>
    <t>90603</t>
  </si>
  <si>
    <t>90604</t>
  </si>
  <si>
    <t>90605</t>
  </si>
  <si>
    <t>90606</t>
  </si>
  <si>
    <t>90608</t>
  </si>
  <si>
    <t>90609</t>
  </si>
  <si>
    <t>90610</t>
  </si>
  <si>
    <t>90620</t>
  </si>
  <si>
    <t>90621</t>
  </si>
  <si>
    <t>90622</t>
  </si>
  <si>
    <t>90623</t>
  </si>
  <si>
    <t>90630</t>
  </si>
  <si>
    <t>90631</t>
  </si>
  <si>
    <t>90633</t>
  </si>
  <si>
    <t>90638</t>
  </si>
  <si>
    <t>90639</t>
  </si>
  <si>
    <t>90640</t>
  </si>
  <si>
    <t>90650</t>
  </si>
  <si>
    <t>90651</t>
  </si>
  <si>
    <t>90652</t>
  </si>
  <si>
    <t>90660</t>
  </si>
  <si>
    <t>90661</t>
  </si>
  <si>
    <t>90662</t>
  </si>
  <si>
    <t>90670</t>
  </si>
  <si>
    <t>90680</t>
  </si>
  <si>
    <t>90701</t>
  </si>
  <si>
    <t>90703</t>
  </si>
  <si>
    <t>90704</t>
  </si>
  <si>
    <t>90706</t>
  </si>
  <si>
    <t>90707</t>
  </si>
  <si>
    <t>90710</t>
  </si>
  <si>
    <t>90711</t>
  </si>
  <si>
    <t>90712</t>
  </si>
  <si>
    <t>90713</t>
  </si>
  <si>
    <t>90714</t>
  </si>
  <si>
    <t>90715</t>
  </si>
  <si>
    <t>90716</t>
  </si>
  <si>
    <t>90717</t>
  </si>
  <si>
    <t>90720</t>
  </si>
  <si>
    <t>90721</t>
  </si>
  <si>
    <t>90723</t>
  </si>
  <si>
    <t>90731</t>
  </si>
  <si>
    <t>90732</t>
  </si>
  <si>
    <t>90733</t>
  </si>
  <si>
    <t>90734</t>
  </si>
  <si>
    <t>90740</t>
  </si>
  <si>
    <t>90742</t>
  </si>
  <si>
    <t>90743</t>
  </si>
  <si>
    <t>90744</t>
  </si>
  <si>
    <t>90745</t>
  </si>
  <si>
    <t>90746</t>
  </si>
  <si>
    <t>90747</t>
  </si>
  <si>
    <t>90748</t>
  </si>
  <si>
    <t>90749</t>
  </si>
  <si>
    <t>90755</t>
  </si>
  <si>
    <t>90801</t>
  </si>
  <si>
    <t>90802</t>
  </si>
  <si>
    <t>90803</t>
  </si>
  <si>
    <t>90804</t>
  </si>
  <si>
    <t>90805</t>
  </si>
  <si>
    <t>90806</t>
  </si>
  <si>
    <t>90807</t>
  </si>
  <si>
    <t>90808</t>
  </si>
  <si>
    <t>90810</t>
  </si>
  <si>
    <t>90813</t>
  </si>
  <si>
    <t>90814</t>
  </si>
  <si>
    <t>90815</t>
  </si>
  <si>
    <t>90831</t>
  </si>
  <si>
    <t>90832</t>
  </si>
  <si>
    <t>90853</t>
  </si>
  <si>
    <t>91001</t>
  </si>
  <si>
    <t>91003</t>
  </si>
  <si>
    <t>91006</t>
  </si>
  <si>
    <t>91007</t>
  </si>
  <si>
    <t>91008</t>
  </si>
  <si>
    <t>91009</t>
  </si>
  <si>
    <t>91010</t>
  </si>
  <si>
    <t>91011</t>
  </si>
  <si>
    <t>91016</t>
  </si>
  <si>
    <t>91017</t>
  </si>
  <si>
    <t>91020</t>
  </si>
  <si>
    <t>91021</t>
  </si>
  <si>
    <t>91023</t>
  </si>
  <si>
    <t>91024</t>
  </si>
  <si>
    <t>91025</t>
  </si>
  <si>
    <t>91030</t>
  </si>
  <si>
    <t>91040</t>
  </si>
  <si>
    <t>91041</t>
  </si>
  <si>
    <t>91042</t>
  </si>
  <si>
    <t>91043</t>
  </si>
  <si>
    <t>91046</t>
  </si>
  <si>
    <t>91077</t>
  </si>
  <si>
    <t>91101</t>
  </si>
  <si>
    <t>91103</t>
  </si>
  <si>
    <t>91104</t>
  </si>
  <si>
    <t>91105</t>
  </si>
  <si>
    <t>91106</t>
  </si>
  <si>
    <t>91107</t>
  </si>
  <si>
    <t>91108</t>
  </si>
  <si>
    <t>91109</t>
  </si>
  <si>
    <t>91115</t>
  </si>
  <si>
    <t>91116</t>
  </si>
  <si>
    <t>91118</t>
  </si>
  <si>
    <t>91125</t>
  </si>
  <si>
    <t>91201</t>
  </si>
  <si>
    <t>91202</t>
  </si>
  <si>
    <t>91203</t>
  </si>
  <si>
    <t>91204</t>
  </si>
  <si>
    <t>91205</t>
  </si>
  <si>
    <t>91206</t>
  </si>
  <si>
    <t>91207</t>
  </si>
  <si>
    <t>91208</t>
  </si>
  <si>
    <t>91210</t>
  </si>
  <si>
    <t>91214</t>
  </si>
  <si>
    <t>91222</t>
  </si>
  <si>
    <t>91224</t>
  </si>
  <si>
    <t>91225</t>
  </si>
  <si>
    <t>91301</t>
  </si>
  <si>
    <t>91302</t>
  </si>
  <si>
    <t>91303</t>
  </si>
  <si>
    <t>91304</t>
  </si>
  <si>
    <t>91305</t>
  </si>
  <si>
    <t>91306</t>
  </si>
  <si>
    <t>91307</t>
  </si>
  <si>
    <t>91310</t>
  </si>
  <si>
    <t>91311</t>
  </si>
  <si>
    <t>91316</t>
  </si>
  <si>
    <t>91320</t>
  </si>
  <si>
    <t>91321</t>
  </si>
  <si>
    <t>91322</t>
  </si>
  <si>
    <t>91324</t>
  </si>
  <si>
    <t>91325</t>
  </si>
  <si>
    <t>91326</t>
  </si>
  <si>
    <t>91328</t>
  </si>
  <si>
    <t>91330</t>
  </si>
  <si>
    <t>91331</t>
  </si>
  <si>
    <t>91333</t>
  </si>
  <si>
    <t>91334</t>
  </si>
  <si>
    <t>91335</t>
  </si>
  <si>
    <t>91337</t>
  </si>
  <si>
    <t>91340</t>
  </si>
  <si>
    <t>91341</t>
  </si>
  <si>
    <t>91342</t>
  </si>
  <si>
    <t>91343</t>
  </si>
  <si>
    <t>91344</t>
  </si>
  <si>
    <t>91345</t>
  </si>
  <si>
    <t>91346</t>
  </si>
  <si>
    <t>91350</t>
  </si>
  <si>
    <t>91351</t>
  </si>
  <si>
    <t>91352</t>
  </si>
  <si>
    <t>91354</t>
  </si>
  <si>
    <t>91355</t>
  </si>
  <si>
    <t>91356</t>
  </si>
  <si>
    <t>91357</t>
  </si>
  <si>
    <t>91360</t>
  </si>
  <si>
    <t>91361</t>
  </si>
  <si>
    <t>91362</t>
  </si>
  <si>
    <t>91364</t>
  </si>
  <si>
    <t>91367</t>
  </si>
  <si>
    <t>91371</t>
  </si>
  <si>
    <t>91376</t>
  </si>
  <si>
    <t>91377</t>
  </si>
  <si>
    <t>91381</t>
  </si>
  <si>
    <t>91384</t>
  </si>
  <si>
    <t>91385</t>
  </si>
  <si>
    <t>91387</t>
  </si>
  <si>
    <t>91390</t>
  </si>
  <si>
    <t>91392</t>
  </si>
  <si>
    <t>91393</t>
  </si>
  <si>
    <t>91395</t>
  </si>
  <si>
    <t>91396</t>
  </si>
  <si>
    <t>91401</t>
  </si>
  <si>
    <t>91402</t>
  </si>
  <si>
    <t>91403</t>
  </si>
  <si>
    <t>91404</t>
  </si>
  <si>
    <t>91405</t>
  </si>
  <si>
    <t>91406</t>
  </si>
  <si>
    <t>91407</t>
  </si>
  <si>
    <t>91408</t>
  </si>
  <si>
    <t>91410</t>
  </si>
  <si>
    <t>91411</t>
  </si>
  <si>
    <t>91423</t>
  </si>
  <si>
    <t>91426</t>
  </si>
  <si>
    <t>91436</t>
  </si>
  <si>
    <t>91501</t>
  </si>
  <si>
    <t>91502</t>
  </si>
  <si>
    <t>91503</t>
  </si>
  <si>
    <t>91504</t>
  </si>
  <si>
    <t>91505</t>
  </si>
  <si>
    <t>91506</t>
  </si>
  <si>
    <t>91507</t>
  </si>
  <si>
    <t>91508</t>
  </si>
  <si>
    <t>91601</t>
  </si>
  <si>
    <t>91602</t>
  </si>
  <si>
    <t>91603</t>
  </si>
  <si>
    <t>91604</t>
  </si>
  <si>
    <t>91605</t>
  </si>
  <si>
    <t>91606</t>
  </si>
  <si>
    <t>91607</t>
  </si>
  <si>
    <t>91608</t>
  </si>
  <si>
    <t>91609</t>
  </si>
  <si>
    <t>91610</t>
  </si>
  <si>
    <t>91614</t>
  </si>
  <si>
    <t>91616</t>
  </si>
  <si>
    <t>91617</t>
  </si>
  <si>
    <t>91618</t>
  </si>
  <si>
    <t>91701</t>
  </si>
  <si>
    <t>91702</t>
  </si>
  <si>
    <t>91706</t>
  </si>
  <si>
    <t>91708</t>
  </si>
  <si>
    <t>91709</t>
  </si>
  <si>
    <t>91710</t>
  </si>
  <si>
    <t>91711</t>
  </si>
  <si>
    <t>91715</t>
  </si>
  <si>
    <t>91722</t>
  </si>
  <si>
    <t>91723</t>
  </si>
  <si>
    <t>91724</t>
  </si>
  <si>
    <t>91729</t>
  </si>
  <si>
    <t>91730</t>
  </si>
  <si>
    <t>91731</t>
  </si>
  <si>
    <t>91732</t>
  </si>
  <si>
    <t>91733</t>
  </si>
  <si>
    <t>91737</t>
  </si>
  <si>
    <t>91739</t>
  </si>
  <si>
    <t>91740</t>
  </si>
  <si>
    <t>91741</t>
  </si>
  <si>
    <t>91743</t>
  </si>
  <si>
    <t>91744</t>
  </si>
  <si>
    <t>91745</t>
  </si>
  <si>
    <t>91746</t>
  </si>
  <si>
    <t>91747</t>
  </si>
  <si>
    <t>91748</t>
  </si>
  <si>
    <t>91750</t>
  </si>
  <si>
    <t>91752</t>
  </si>
  <si>
    <t>91754</t>
  </si>
  <si>
    <t>91755</t>
  </si>
  <si>
    <t>91756</t>
  </si>
  <si>
    <t>91759</t>
  </si>
  <si>
    <t>91761</t>
  </si>
  <si>
    <t>91762</t>
  </si>
  <si>
    <t>91763</t>
  </si>
  <si>
    <t>91764</t>
  </si>
  <si>
    <t>91765</t>
  </si>
  <si>
    <t>91766</t>
  </si>
  <si>
    <t>91767</t>
  </si>
  <si>
    <t>91768</t>
  </si>
  <si>
    <t>91769</t>
  </si>
  <si>
    <t>91770</t>
  </si>
  <si>
    <t>91773</t>
  </si>
  <si>
    <t>91775</t>
  </si>
  <si>
    <t>91776</t>
  </si>
  <si>
    <t>91778</t>
  </si>
  <si>
    <t>91780</t>
  </si>
  <si>
    <t>91784</t>
  </si>
  <si>
    <t>91785</t>
  </si>
  <si>
    <t>91786</t>
  </si>
  <si>
    <t>91789</t>
  </si>
  <si>
    <t>91790</t>
  </si>
  <si>
    <t>91791</t>
  </si>
  <si>
    <t>91792</t>
  </si>
  <si>
    <t>91793</t>
  </si>
  <si>
    <t>91801</t>
  </si>
  <si>
    <t>91803</t>
  </si>
  <si>
    <t>91901</t>
  </si>
  <si>
    <t>91902</t>
  </si>
  <si>
    <t>91903</t>
  </si>
  <si>
    <t>91905</t>
  </si>
  <si>
    <t>91906</t>
  </si>
  <si>
    <t>91908</t>
  </si>
  <si>
    <t>91909</t>
  </si>
  <si>
    <t>91910</t>
  </si>
  <si>
    <t>91911</t>
  </si>
  <si>
    <t>91912</t>
  </si>
  <si>
    <t>91913</t>
  </si>
  <si>
    <t>91914</t>
  </si>
  <si>
    <t>91915</t>
  </si>
  <si>
    <t>91916</t>
  </si>
  <si>
    <t>91917</t>
  </si>
  <si>
    <t>91921</t>
  </si>
  <si>
    <t>91931</t>
  </si>
  <si>
    <t>91932</t>
  </si>
  <si>
    <t>91933</t>
  </si>
  <si>
    <t>91934</t>
  </si>
  <si>
    <t>91935</t>
  </si>
  <si>
    <t>91941</t>
  </si>
  <si>
    <t>91942</t>
  </si>
  <si>
    <t>91943</t>
  </si>
  <si>
    <t>91944</t>
  </si>
  <si>
    <t>91945</t>
  </si>
  <si>
    <t>91946</t>
  </si>
  <si>
    <t>91947</t>
  </si>
  <si>
    <t>91948</t>
  </si>
  <si>
    <t>91950</t>
  </si>
  <si>
    <t>91951</t>
  </si>
  <si>
    <t>91962</t>
  </si>
  <si>
    <t>91963</t>
  </si>
  <si>
    <t>91976</t>
  </si>
  <si>
    <t>91977</t>
  </si>
  <si>
    <t>91978</t>
  </si>
  <si>
    <t>91979</t>
  </si>
  <si>
    <t>91980</t>
  </si>
  <si>
    <t>92003</t>
  </si>
  <si>
    <t>92004</t>
  </si>
  <si>
    <t>92007</t>
  </si>
  <si>
    <t>92008</t>
  </si>
  <si>
    <t>92009</t>
  </si>
  <si>
    <t>92010</t>
  </si>
  <si>
    <t>92011</t>
  </si>
  <si>
    <t>92014</t>
  </si>
  <si>
    <t>92019</t>
  </si>
  <si>
    <t>92020</t>
  </si>
  <si>
    <t>92021</t>
  </si>
  <si>
    <t>92022</t>
  </si>
  <si>
    <t>92024</t>
  </si>
  <si>
    <t>92025</t>
  </si>
  <si>
    <t>92026</t>
  </si>
  <si>
    <t>92027</t>
  </si>
  <si>
    <t>92028</t>
  </si>
  <si>
    <t>92029</t>
  </si>
  <si>
    <t>92033</t>
  </si>
  <si>
    <t>92036</t>
  </si>
  <si>
    <t>92037</t>
  </si>
  <si>
    <t>92039</t>
  </si>
  <si>
    <t>92040</t>
  </si>
  <si>
    <t>92046</t>
  </si>
  <si>
    <t>92049</t>
  </si>
  <si>
    <t>92051</t>
  </si>
  <si>
    <t>92052</t>
  </si>
  <si>
    <t>92054</t>
  </si>
  <si>
    <t>92055</t>
  </si>
  <si>
    <t>92056</t>
  </si>
  <si>
    <t>92057</t>
  </si>
  <si>
    <t>92058</t>
  </si>
  <si>
    <t>92059</t>
  </si>
  <si>
    <t>92060</t>
  </si>
  <si>
    <t>92061</t>
  </si>
  <si>
    <t>92064</t>
  </si>
  <si>
    <t>92065</t>
  </si>
  <si>
    <t>92066</t>
  </si>
  <si>
    <t>92067</t>
  </si>
  <si>
    <t>92068</t>
  </si>
  <si>
    <t>92069</t>
  </si>
  <si>
    <t>92070</t>
  </si>
  <si>
    <t>92071</t>
  </si>
  <si>
    <t>92075</t>
  </si>
  <si>
    <t>92078</t>
  </si>
  <si>
    <t>92081</t>
  </si>
  <si>
    <t>92082</t>
  </si>
  <si>
    <t>92083</t>
  </si>
  <si>
    <t>92084</t>
  </si>
  <si>
    <t>92086</t>
  </si>
  <si>
    <t>92088</t>
  </si>
  <si>
    <t>92091</t>
  </si>
  <si>
    <t>92092</t>
  </si>
  <si>
    <t>92093</t>
  </si>
  <si>
    <t>92101</t>
  </si>
  <si>
    <t>92102</t>
  </si>
  <si>
    <t>92103</t>
  </si>
  <si>
    <t>92104</t>
  </si>
  <si>
    <t>92105</t>
  </si>
  <si>
    <t>92106</t>
  </si>
  <si>
    <t>92107</t>
  </si>
  <si>
    <t>92108</t>
  </si>
  <si>
    <t>92109</t>
  </si>
  <si>
    <t>92110</t>
  </si>
  <si>
    <t>92111</t>
  </si>
  <si>
    <t>92112</t>
  </si>
  <si>
    <t>92113</t>
  </si>
  <si>
    <t>92114</t>
  </si>
  <si>
    <t>92115</t>
  </si>
  <si>
    <t>92116</t>
  </si>
  <si>
    <t>92117</t>
  </si>
  <si>
    <t>92118</t>
  </si>
  <si>
    <t>92119</t>
  </si>
  <si>
    <t>92120</t>
  </si>
  <si>
    <t>92121</t>
  </si>
  <si>
    <t>92122</t>
  </si>
  <si>
    <t>92123</t>
  </si>
  <si>
    <t>92124</t>
  </si>
  <si>
    <t>92126</t>
  </si>
  <si>
    <t>92127</t>
  </si>
  <si>
    <t>92128</t>
  </si>
  <si>
    <t>92129</t>
  </si>
  <si>
    <t>92130</t>
  </si>
  <si>
    <t>92131</t>
  </si>
  <si>
    <t>92133</t>
  </si>
  <si>
    <t>92134</t>
  </si>
  <si>
    <t>92135</t>
  </si>
  <si>
    <t>92136</t>
  </si>
  <si>
    <t>92137</t>
  </si>
  <si>
    <t>92138</t>
  </si>
  <si>
    <t>92139</t>
  </si>
  <si>
    <t>92140</t>
  </si>
  <si>
    <t>92142</t>
  </si>
  <si>
    <t>92145</t>
  </si>
  <si>
    <t>92147</t>
  </si>
  <si>
    <t>92149</t>
  </si>
  <si>
    <t>92150</t>
  </si>
  <si>
    <t>92152</t>
  </si>
  <si>
    <t>92153</t>
  </si>
  <si>
    <t>92154</t>
  </si>
  <si>
    <t>92155</t>
  </si>
  <si>
    <t>92160</t>
  </si>
  <si>
    <t>92162</t>
  </si>
  <si>
    <t>92165</t>
  </si>
  <si>
    <t>92166</t>
  </si>
  <si>
    <t>92168</t>
  </si>
  <si>
    <t>92170</t>
  </si>
  <si>
    <t>92171</t>
  </si>
  <si>
    <t>92172</t>
  </si>
  <si>
    <t>92173</t>
  </si>
  <si>
    <t>92174</t>
  </si>
  <si>
    <t>92175</t>
  </si>
  <si>
    <t>92176</t>
  </si>
  <si>
    <t>92178</t>
  </si>
  <si>
    <t>92182</t>
  </si>
  <si>
    <t>92190</t>
  </si>
  <si>
    <t>92192</t>
  </si>
  <si>
    <t>92193</t>
  </si>
  <si>
    <t>92194</t>
  </si>
  <si>
    <t>92195</t>
  </si>
  <si>
    <t>92196</t>
  </si>
  <si>
    <t>92201</t>
  </si>
  <si>
    <t>92202</t>
  </si>
  <si>
    <t>92203</t>
  </si>
  <si>
    <t>92210</t>
  </si>
  <si>
    <t>92211</t>
  </si>
  <si>
    <t>92220</t>
  </si>
  <si>
    <t>92222</t>
  </si>
  <si>
    <t>92223</t>
  </si>
  <si>
    <t>92225</t>
  </si>
  <si>
    <t>92226</t>
  </si>
  <si>
    <t>92227</t>
  </si>
  <si>
    <t>92230</t>
  </si>
  <si>
    <t>92231</t>
  </si>
  <si>
    <t>92232</t>
  </si>
  <si>
    <t>92233</t>
  </si>
  <si>
    <t>92234</t>
  </si>
  <si>
    <t>92235</t>
  </si>
  <si>
    <t>92236</t>
  </si>
  <si>
    <t>92239</t>
  </si>
  <si>
    <t>92240</t>
  </si>
  <si>
    <t>92241</t>
  </si>
  <si>
    <t>92242</t>
  </si>
  <si>
    <t>92243</t>
  </si>
  <si>
    <t>92244</t>
  </si>
  <si>
    <t>92248</t>
  </si>
  <si>
    <t>92249</t>
  </si>
  <si>
    <t>92250</t>
  </si>
  <si>
    <t>92251</t>
  </si>
  <si>
    <t>92252</t>
  </si>
  <si>
    <t>92253</t>
  </si>
  <si>
    <t>92254</t>
  </si>
  <si>
    <t>92255</t>
  </si>
  <si>
    <t>92256</t>
  </si>
  <si>
    <t>92257</t>
  </si>
  <si>
    <t>92258</t>
  </si>
  <si>
    <t>92259</t>
  </si>
  <si>
    <t>92260</t>
  </si>
  <si>
    <t>92261</t>
  </si>
  <si>
    <t>92262</t>
  </si>
  <si>
    <t>92263</t>
  </si>
  <si>
    <t>92264</t>
  </si>
  <si>
    <t>92266</t>
  </si>
  <si>
    <t>92267</t>
  </si>
  <si>
    <t>92268</t>
  </si>
  <si>
    <t>92270</t>
  </si>
  <si>
    <t>92273</t>
  </si>
  <si>
    <t>92274</t>
  </si>
  <si>
    <t>92275</t>
  </si>
  <si>
    <t>92276</t>
  </si>
  <si>
    <t>92277</t>
  </si>
  <si>
    <t>92278</t>
  </si>
  <si>
    <t>92280</t>
  </si>
  <si>
    <t>92281</t>
  </si>
  <si>
    <t>92282</t>
  </si>
  <si>
    <t>92283</t>
  </si>
  <si>
    <t>92284</t>
  </si>
  <si>
    <t>92285</t>
  </si>
  <si>
    <t>92286</t>
  </si>
  <si>
    <t>92301</t>
  </si>
  <si>
    <t>92305</t>
  </si>
  <si>
    <t>92307</t>
  </si>
  <si>
    <t>92308</t>
  </si>
  <si>
    <t>92309</t>
  </si>
  <si>
    <t>92310</t>
  </si>
  <si>
    <t>92311</t>
  </si>
  <si>
    <t>92312</t>
  </si>
  <si>
    <t>92313</t>
  </si>
  <si>
    <t>92314</t>
  </si>
  <si>
    <t>92315</t>
  </si>
  <si>
    <t>92316</t>
  </si>
  <si>
    <t>92317</t>
  </si>
  <si>
    <t>92318</t>
  </si>
  <si>
    <t>92320</t>
  </si>
  <si>
    <t>92321</t>
  </si>
  <si>
    <t>92322</t>
  </si>
  <si>
    <t>92323</t>
  </si>
  <si>
    <t>92324</t>
  </si>
  <si>
    <t>92325</t>
  </si>
  <si>
    <t>92326</t>
  </si>
  <si>
    <t>92327</t>
  </si>
  <si>
    <t>92328</t>
  </si>
  <si>
    <t>92329</t>
  </si>
  <si>
    <t>92332</t>
  </si>
  <si>
    <t>92333</t>
  </si>
  <si>
    <t>92334</t>
  </si>
  <si>
    <t>92335</t>
  </si>
  <si>
    <t>92336</t>
  </si>
  <si>
    <t>92337</t>
  </si>
  <si>
    <t>92338</t>
  </si>
  <si>
    <t>92339</t>
  </si>
  <si>
    <t>92340</t>
  </si>
  <si>
    <t>92341</t>
  </si>
  <si>
    <t>92342</t>
  </si>
  <si>
    <t>92344</t>
  </si>
  <si>
    <t>92345</t>
  </si>
  <si>
    <t>92346</t>
  </si>
  <si>
    <t>92347</t>
  </si>
  <si>
    <t>92350</t>
  </si>
  <si>
    <t>92352</t>
  </si>
  <si>
    <t>92354</t>
  </si>
  <si>
    <t>92356</t>
  </si>
  <si>
    <t>92358</t>
  </si>
  <si>
    <t>92359</t>
  </si>
  <si>
    <t>92363</t>
  </si>
  <si>
    <t>92364</t>
  </si>
  <si>
    <t>92365</t>
  </si>
  <si>
    <t>92366</t>
  </si>
  <si>
    <t>92368</t>
  </si>
  <si>
    <t>92369</t>
  </si>
  <si>
    <t>92371</t>
  </si>
  <si>
    <t>92372</t>
  </si>
  <si>
    <t>92373</t>
  </si>
  <si>
    <t>92374</t>
  </si>
  <si>
    <t>92375</t>
  </si>
  <si>
    <t>92376</t>
  </si>
  <si>
    <t>92377</t>
  </si>
  <si>
    <t>92378</t>
  </si>
  <si>
    <t>92382</t>
  </si>
  <si>
    <t>92384</t>
  </si>
  <si>
    <t>92385</t>
  </si>
  <si>
    <t>92386</t>
  </si>
  <si>
    <t>92389</t>
  </si>
  <si>
    <t>92391</t>
  </si>
  <si>
    <t>92392</t>
  </si>
  <si>
    <t>92393</t>
  </si>
  <si>
    <t>92394</t>
  </si>
  <si>
    <t>92395</t>
  </si>
  <si>
    <t>92397</t>
  </si>
  <si>
    <t>92398</t>
  </si>
  <si>
    <t>92399</t>
  </si>
  <si>
    <t>92401</t>
  </si>
  <si>
    <t>92404</t>
  </si>
  <si>
    <t>92405</t>
  </si>
  <si>
    <t>92406</t>
  </si>
  <si>
    <t>92407</t>
  </si>
  <si>
    <t>92408</t>
  </si>
  <si>
    <t>92410</t>
  </si>
  <si>
    <t>92411</t>
  </si>
  <si>
    <t>92413</t>
  </si>
  <si>
    <t>92427</t>
  </si>
  <si>
    <t>92501</t>
  </si>
  <si>
    <t>92503</t>
  </si>
  <si>
    <t>92504</t>
  </si>
  <si>
    <t>92505</t>
  </si>
  <si>
    <t>92506</t>
  </si>
  <si>
    <t>92507</t>
  </si>
  <si>
    <t>92508</t>
  </si>
  <si>
    <t>92509</t>
  </si>
  <si>
    <t>92513</t>
  </si>
  <si>
    <t>92514</t>
  </si>
  <si>
    <t>92515</t>
  </si>
  <si>
    <t>92517</t>
  </si>
  <si>
    <t>92518</t>
  </si>
  <si>
    <t>92521</t>
  </si>
  <si>
    <t>92530</t>
  </si>
  <si>
    <t>92532</t>
  </si>
  <si>
    <t>92536</t>
  </si>
  <si>
    <t>92539</t>
  </si>
  <si>
    <t>92543</t>
  </si>
  <si>
    <t>92544</t>
  </si>
  <si>
    <t>92545</t>
  </si>
  <si>
    <t>92546</t>
  </si>
  <si>
    <t>92548</t>
  </si>
  <si>
    <t>92549</t>
  </si>
  <si>
    <t>92551</t>
  </si>
  <si>
    <t>92552</t>
  </si>
  <si>
    <t>92553</t>
  </si>
  <si>
    <t>92554</t>
  </si>
  <si>
    <t>92555</t>
  </si>
  <si>
    <t>92557</t>
  </si>
  <si>
    <t>92561</t>
  </si>
  <si>
    <t>92562</t>
  </si>
  <si>
    <t>92563</t>
  </si>
  <si>
    <t>92564</t>
  </si>
  <si>
    <t>92567</t>
  </si>
  <si>
    <t>92570</t>
  </si>
  <si>
    <t>92571</t>
  </si>
  <si>
    <t>92572</t>
  </si>
  <si>
    <t>92581</t>
  </si>
  <si>
    <t>92582</t>
  </si>
  <si>
    <t>92583</t>
  </si>
  <si>
    <t>92584</t>
  </si>
  <si>
    <t>92585</t>
  </si>
  <si>
    <t>92586</t>
  </si>
  <si>
    <t>92587</t>
  </si>
  <si>
    <t>92589</t>
  </si>
  <si>
    <t>92590</t>
  </si>
  <si>
    <t>92591</t>
  </si>
  <si>
    <t>92592</t>
  </si>
  <si>
    <t>92593</t>
  </si>
  <si>
    <t>92595</t>
  </si>
  <si>
    <t>92596</t>
  </si>
  <si>
    <t>92602</t>
  </si>
  <si>
    <t>92603</t>
  </si>
  <si>
    <t>92604</t>
  </si>
  <si>
    <t>92605</t>
  </si>
  <si>
    <t>92606</t>
  </si>
  <si>
    <t>92607</t>
  </si>
  <si>
    <t>92609</t>
  </si>
  <si>
    <t>92610</t>
  </si>
  <si>
    <t>92612</t>
  </si>
  <si>
    <t>92614</t>
  </si>
  <si>
    <t>92615</t>
  </si>
  <si>
    <t>92616</t>
  </si>
  <si>
    <t>92617</t>
  </si>
  <si>
    <t>92618</t>
  </si>
  <si>
    <t>92619</t>
  </si>
  <si>
    <t>92620</t>
  </si>
  <si>
    <t>92624</t>
  </si>
  <si>
    <t>92625</t>
  </si>
  <si>
    <t>92626</t>
  </si>
  <si>
    <t>92627</t>
  </si>
  <si>
    <t>92629</t>
  </si>
  <si>
    <t>92630</t>
  </si>
  <si>
    <t>92637</t>
  </si>
  <si>
    <t>92646</t>
  </si>
  <si>
    <t>92647</t>
  </si>
  <si>
    <t>92648</t>
  </si>
  <si>
    <t>92649</t>
  </si>
  <si>
    <t>92650</t>
  </si>
  <si>
    <t>92651</t>
  </si>
  <si>
    <t>92652</t>
  </si>
  <si>
    <t>92653</t>
  </si>
  <si>
    <t>92655</t>
  </si>
  <si>
    <t>92656</t>
  </si>
  <si>
    <t>92657</t>
  </si>
  <si>
    <t>92658</t>
  </si>
  <si>
    <t>92659</t>
  </si>
  <si>
    <t>92660</t>
  </si>
  <si>
    <t>92661</t>
  </si>
  <si>
    <t>92662</t>
  </si>
  <si>
    <t>92663</t>
  </si>
  <si>
    <t>92672</t>
  </si>
  <si>
    <t>92673</t>
  </si>
  <si>
    <t>92674</t>
  </si>
  <si>
    <t>92675</t>
  </si>
  <si>
    <t>92676</t>
  </si>
  <si>
    <t>92677</t>
  </si>
  <si>
    <t>92678</t>
  </si>
  <si>
    <t>92679</t>
  </si>
  <si>
    <t>92683</t>
  </si>
  <si>
    <t>92684</t>
  </si>
  <si>
    <t>92685</t>
  </si>
  <si>
    <t>92688</t>
  </si>
  <si>
    <t>92691</t>
  </si>
  <si>
    <t>92692</t>
  </si>
  <si>
    <t>92693</t>
  </si>
  <si>
    <t>92694</t>
  </si>
  <si>
    <t>92701</t>
  </si>
  <si>
    <t>92703</t>
  </si>
  <si>
    <t>92704</t>
  </si>
  <si>
    <t>92705</t>
  </si>
  <si>
    <t>92706</t>
  </si>
  <si>
    <t>92707</t>
  </si>
  <si>
    <t>92708</t>
  </si>
  <si>
    <t>92710</t>
  </si>
  <si>
    <t>92712</t>
  </si>
  <si>
    <t>92735</t>
  </si>
  <si>
    <t>92780</t>
  </si>
  <si>
    <t>92782</t>
  </si>
  <si>
    <t>92801</t>
  </si>
  <si>
    <t>92802</t>
  </si>
  <si>
    <t>92803</t>
  </si>
  <si>
    <t>92804</t>
  </si>
  <si>
    <t>92805</t>
  </si>
  <si>
    <t>92806</t>
  </si>
  <si>
    <t>92807</t>
  </si>
  <si>
    <t>92808</t>
  </si>
  <si>
    <t>92809</t>
  </si>
  <si>
    <t>92811</t>
  </si>
  <si>
    <t>92812</t>
  </si>
  <si>
    <t>92814</t>
  </si>
  <si>
    <t>92815</t>
  </si>
  <si>
    <t>92816</t>
  </si>
  <si>
    <t>92821</t>
  </si>
  <si>
    <t>92822</t>
  </si>
  <si>
    <t>92823</t>
  </si>
  <si>
    <t>92825</t>
  </si>
  <si>
    <t>92831</t>
  </si>
  <si>
    <t>92832</t>
  </si>
  <si>
    <t>92833</t>
  </si>
  <si>
    <t>92835</t>
  </si>
  <si>
    <t>92836</t>
  </si>
  <si>
    <t>92837</t>
  </si>
  <si>
    <t>92838</t>
  </si>
  <si>
    <t>92840</t>
  </si>
  <si>
    <t>92841</t>
  </si>
  <si>
    <t>92842</t>
  </si>
  <si>
    <t>92843</t>
  </si>
  <si>
    <t>92844</t>
  </si>
  <si>
    <t>92845</t>
  </si>
  <si>
    <t>92846</t>
  </si>
  <si>
    <t>92857</t>
  </si>
  <si>
    <t>92860</t>
  </si>
  <si>
    <t>92861</t>
  </si>
  <si>
    <t>92862</t>
  </si>
  <si>
    <t>92865</t>
  </si>
  <si>
    <t>92866</t>
  </si>
  <si>
    <t>92867</t>
  </si>
  <si>
    <t>92868</t>
  </si>
  <si>
    <t>92869</t>
  </si>
  <si>
    <t>92870</t>
  </si>
  <si>
    <t>92877</t>
  </si>
  <si>
    <t>92878</t>
  </si>
  <si>
    <t>92879</t>
  </si>
  <si>
    <t>92880</t>
  </si>
  <si>
    <t>92881</t>
  </si>
  <si>
    <t>92882</t>
  </si>
  <si>
    <t>92883</t>
  </si>
  <si>
    <t>92885</t>
  </si>
  <si>
    <t>92886</t>
  </si>
  <si>
    <t>92887</t>
  </si>
  <si>
    <t>93001</t>
  </si>
  <si>
    <t>93002</t>
  </si>
  <si>
    <t>93003</t>
  </si>
  <si>
    <t>93004</t>
  </si>
  <si>
    <t>93005</t>
  </si>
  <si>
    <t>93006</t>
  </si>
  <si>
    <t>93007</t>
  </si>
  <si>
    <t>93010</t>
  </si>
  <si>
    <t>93011</t>
  </si>
  <si>
    <t>93012</t>
  </si>
  <si>
    <t>93013</t>
  </si>
  <si>
    <t>93014</t>
  </si>
  <si>
    <t>93015</t>
  </si>
  <si>
    <t>93016</t>
  </si>
  <si>
    <t>93020</t>
  </si>
  <si>
    <t>93021</t>
  </si>
  <si>
    <t>93022</t>
  </si>
  <si>
    <t>93023</t>
  </si>
  <si>
    <t>93030</t>
  </si>
  <si>
    <t>93031</t>
  </si>
  <si>
    <t>93032</t>
  </si>
  <si>
    <t>93033</t>
  </si>
  <si>
    <t>93034</t>
  </si>
  <si>
    <t>93035</t>
  </si>
  <si>
    <t>93036</t>
  </si>
  <si>
    <t>93040</t>
  </si>
  <si>
    <t>93041</t>
  </si>
  <si>
    <t>93042</t>
  </si>
  <si>
    <t>93043</t>
  </si>
  <si>
    <t>93044</t>
  </si>
  <si>
    <t>93060</t>
  </si>
  <si>
    <t>93061</t>
  </si>
  <si>
    <t>93063</t>
  </si>
  <si>
    <t>93065</t>
  </si>
  <si>
    <t>93066</t>
  </si>
  <si>
    <t>93067</t>
  </si>
  <si>
    <t>93101</t>
  </si>
  <si>
    <t>93103</t>
  </si>
  <si>
    <t>93105</t>
  </si>
  <si>
    <t>93106</t>
  </si>
  <si>
    <t>93107</t>
  </si>
  <si>
    <t>93108</t>
  </si>
  <si>
    <t>93109</t>
  </si>
  <si>
    <t>93110</t>
  </si>
  <si>
    <t>93111</t>
  </si>
  <si>
    <t>93117</t>
  </si>
  <si>
    <t>93118</t>
  </si>
  <si>
    <t>93120</t>
  </si>
  <si>
    <t>93121</t>
  </si>
  <si>
    <t>93140</t>
  </si>
  <si>
    <t>93150</t>
  </si>
  <si>
    <t>93160</t>
  </si>
  <si>
    <t>93190</t>
  </si>
  <si>
    <t>93201</t>
  </si>
  <si>
    <t>93202</t>
  </si>
  <si>
    <t>93203</t>
  </si>
  <si>
    <t>93204</t>
  </si>
  <si>
    <t>93205</t>
  </si>
  <si>
    <t>93206</t>
  </si>
  <si>
    <t>93207</t>
  </si>
  <si>
    <t>93208</t>
  </si>
  <si>
    <t>93210</t>
  </si>
  <si>
    <t>93212</t>
  </si>
  <si>
    <t>93215</t>
  </si>
  <si>
    <t>93216</t>
  </si>
  <si>
    <t>93218</t>
  </si>
  <si>
    <t>93219</t>
  </si>
  <si>
    <t>93220</t>
  </si>
  <si>
    <t>93221</t>
  </si>
  <si>
    <t>93222</t>
  </si>
  <si>
    <t>93223</t>
  </si>
  <si>
    <t>93224</t>
  </si>
  <si>
    <t>93225</t>
  </si>
  <si>
    <t>93226</t>
  </si>
  <si>
    <t>93227</t>
  </si>
  <si>
    <t>93230</t>
  </si>
  <si>
    <t>93232</t>
  </si>
  <si>
    <t>93234</t>
  </si>
  <si>
    <t>93235</t>
  </si>
  <si>
    <t>93237</t>
  </si>
  <si>
    <t>93238</t>
  </si>
  <si>
    <t>93239</t>
  </si>
  <si>
    <t>93240</t>
  </si>
  <si>
    <t>93241</t>
  </si>
  <si>
    <t>93242</t>
  </si>
  <si>
    <t>93243</t>
  </si>
  <si>
    <t>93244</t>
  </si>
  <si>
    <t>93245</t>
  </si>
  <si>
    <t>93246</t>
  </si>
  <si>
    <t>93247</t>
  </si>
  <si>
    <t>93249</t>
  </si>
  <si>
    <t>93250</t>
  </si>
  <si>
    <t>93251</t>
  </si>
  <si>
    <t>93252</t>
  </si>
  <si>
    <t>93254</t>
  </si>
  <si>
    <t>93255</t>
  </si>
  <si>
    <t>93256</t>
  </si>
  <si>
    <t>93257</t>
  </si>
  <si>
    <t>93258</t>
  </si>
  <si>
    <t>93260</t>
  </si>
  <si>
    <t>93261</t>
  </si>
  <si>
    <t>93262</t>
  </si>
  <si>
    <t>93263</t>
  </si>
  <si>
    <t>93265</t>
  </si>
  <si>
    <t>93266</t>
  </si>
  <si>
    <t>93267</t>
  </si>
  <si>
    <t>93268</t>
  </si>
  <si>
    <t>93270</t>
  </si>
  <si>
    <t>93271</t>
  </si>
  <si>
    <t>93272</t>
  </si>
  <si>
    <t>93274</t>
  </si>
  <si>
    <t>93275</t>
  </si>
  <si>
    <t>93276</t>
  </si>
  <si>
    <t>93277</t>
  </si>
  <si>
    <t>93279</t>
  </si>
  <si>
    <t>93280</t>
  </si>
  <si>
    <t>93282</t>
  </si>
  <si>
    <t>93283</t>
  </si>
  <si>
    <t>93285</t>
  </si>
  <si>
    <t>93286</t>
  </si>
  <si>
    <t>93287</t>
  </si>
  <si>
    <t>93290</t>
  </si>
  <si>
    <t>93291</t>
  </si>
  <si>
    <t>93292</t>
  </si>
  <si>
    <t>93301</t>
  </si>
  <si>
    <t>93302</t>
  </si>
  <si>
    <t>93304</t>
  </si>
  <si>
    <t>93305</t>
  </si>
  <si>
    <t>93306</t>
  </si>
  <si>
    <t>93307</t>
  </si>
  <si>
    <t>93308</t>
  </si>
  <si>
    <t>93309</t>
  </si>
  <si>
    <t>93311</t>
  </si>
  <si>
    <t>93312</t>
  </si>
  <si>
    <t>93313</t>
  </si>
  <si>
    <t>93314</t>
  </si>
  <si>
    <t>93381</t>
  </si>
  <si>
    <t>93382</t>
  </si>
  <si>
    <t>93383</t>
  </si>
  <si>
    <t>93384</t>
  </si>
  <si>
    <t>93385</t>
  </si>
  <si>
    <t>93386</t>
  </si>
  <si>
    <t>93387</t>
  </si>
  <si>
    <t>93388</t>
  </si>
  <si>
    <t>93390</t>
  </si>
  <si>
    <t>93401</t>
  </si>
  <si>
    <t>93402</t>
  </si>
  <si>
    <t>93405</t>
  </si>
  <si>
    <t>93406</t>
  </si>
  <si>
    <t>93407</t>
  </si>
  <si>
    <t>93408</t>
  </si>
  <si>
    <t>93410</t>
  </si>
  <si>
    <t>93412</t>
  </si>
  <si>
    <t>93420</t>
  </si>
  <si>
    <t>93421</t>
  </si>
  <si>
    <t>93422</t>
  </si>
  <si>
    <t>93423</t>
  </si>
  <si>
    <t>93424</t>
  </si>
  <si>
    <t>93426</t>
  </si>
  <si>
    <t>93427</t>
  </si>
  <si>
    <t>93428</t>
  </si>
  <si>
    <t>93429</t>
  </si>
  <si>
    <t>93430</t>
  </si>
  <si>
    <t>93432</t>
  </si>
  <si>
    <t>93433</t>
  </si>
  <si>
    <t>93434</t>
  </si>
  <si>
    <t>93435</t>
  </si>
  <si>
    <t>93436</t>
  </si>
  <si>
    <t>93437</t>
  </si>
  <si>
    <t>93438</t>
  </si>
  <si>
    <t>93440</t>
  </si>
  <si>
    <t>93441</t>
  </si>
  <si>
    <t>93442</t>
  </si>
  <si>
    <t>93443</t>
  </si>
  <si>
    <t>93444</t>
  </si>
  <si>
    <t>93445</t>
  </si>
  <si>
    <t>93446</t>
  </si>
  <si>
    <t>93447</t>
  </si>
  <si>
    <t>93448</t>
  </si>
  <si>
    <t>93449</t>
  </si>
  <si>
    <t>93450</t>
  </si>
  <si>
    <t>93451</t>
  </si>
  <si>
    <t>93452</t>
  </si>
  <si>
    <t>93453</t>
  </si>
  <si>
    <t>93454</t>
  </si>
  <si>
    <t>93455</t>
  </si>
  <si>
    <t>93456</t>
  </si>
  <si>
    <t>93457</t>
  </si>
  <si>
    <t>93458</t>
  </si>
  <si>
    <t>93460</t>
  </si>
  <si>
    <t>93461</t>
  </si>
  <si>
    <t>93463</t>
  </si>
  <si>
    <t>93464</t>
  </si>
  <si>
    <t>93465</t>
  </si>
  <si>
    <t>93483</t>
  </si>
  <si>
    <t>93501</t>
  </si>
  <si>
    <t>93502</t>
  </si>
  <si>
    <t>93504</t>
  </si>
  <si>
    <t>93505</t>
  </si>
  <si>
    <t>93510</t>
  </si>
  <si>
    <t>93512</t>
  </si>
  <si>
    <t>93513</t>
  </si>
  <si>
    <t>93514</t>
  </si>
  <si>
    <t>93515</t>
  </si>
  <si>
    <t>93516</t>
  </si>
  <si>
    <t>93517</t>
  </si>
  <si>
    <t>93518</t>
  </si>
  <si>
    <t>93519</t>
  </si>
  <si>
    <t>93522</t>
  </si>
  <si>
    <t>93523</t>
  </si>
  <si>
    <t>93524</t>
  </si>
  <si>
    <t>93526</t>
  </si>
  <si>
    <t>93527</t>
  </si>
  <si>
    <t>93528</t>
  </si>
  <si>
    <t>93529</t>
  </si>
  <si>
    <t>93530</t>
  </si>
  <si>
    <t>93531</t>
  </si>
  <si>
    <t>93532</t>
  </si>
  <si>
    <t>93534</t>
  </si>
  <si>
    <t>93535</t>
  </si>
  <si>
    <t>93536</t>
  </si>
  <si>
    <t>93539</t>
  </si>
  <si>
    <t>93541</t>
  </si>
  <si>
    <t>93542</t>
  </si>
  <si>
    <t>93543</t>
  </si>
  <si>
    <t>93544</t>
  </si>
  <si>
    <t>93545</t>
  </si>
  <si>
    <t>93546</t>
  </si>
  <si>
    <t>93549</t>
  </si>
  <si>
    <t>93550</t>
  </si>
  <si>
    <t>93551</t>
  </si>
  <si>
    <t>93552</t>
  </si>
  <si>
    <t>93553</t>
  </si>
  <si>
    <t>93554</t>
  </si>
  <si>
    <t>93555</t>
  </si>
  <si>
    <t>93556</t>
  </si>
  <si>
    <t>93558</t>
  </si>
  <si>
    <t>93560</t>
  </si>
  <si>
    <t>93561</t>
  </si>
  <si>
    <t>93562</t>
  </si>
  <si>
    <t>93563</t>
  </si>
  <si>
    <t>93581</t>
  </si>
  <si>
    <t>93584</t>
  </si>
  <si>
    <t>93586</t>
  </si>
  <si>
    <t>93591</t>
  </si>
  <si>
    <t>93592</t>
  </si>
  <si>
    <t>93596</t>
  </si>
  <si>
    <t>93601</t>
  </si>
  <si>
    <t>93602</t>
  </si>
  <si>
    <t>93603</t>
  </si>
  <si>
    <t>93604</t>
  </si>
  <si>
    <t>93605</t>
  </si>
  <si>
    <t>93606</t>
  </si>
  <si>
    <t>93607</t>
  </si>
  <si>
    <t>93608</t>
  </si>
  <si>
    <t>93609</t>
  </si>
  <si>
    <t>93610</t>
  </si>
  <si>
    <t>93611</t>
  </si>
  <si>
    <t>93612</t>
  </si>
  <si>
    <t>93614</t>
  </si>
  <si>
    <t>93615</t>
  </si>
  <si>
    <t>93616</t>
  </si>
  <si>
    <t>93618</t>
  </si>
  <si>
    <t>93619</t>
  </si>
  <si>
    <t>93620</t>
  </si>
  <si>
    <t>93621</t>
  </si>
  <si>
    <t>93622</t>
  </si>
  <si>
    <t>93623</t>
  </si>
  <si>
    <t>93624</t>
  </si>
  <si>
    <t>93625</t>
  </si>
  <si>
    <t>93626</t>
  </si>
  <si>
    <t>93627</t>
  </si>
  <si>
    <t>93628</t>
  </si>
  <si>
    <t>93630</t>
  </si>
  <si>
    <t>93631</t>
  </si>
  <si>
    <t>93633</t>
  </si>
  <si>
    <t>93634</t>
  </si>
  <si>
    <t>93635</t>
  </si>
  <si>
    <t>93636</t>
  </si>
  <si>
    <t>93637</t>
  </si>
  <si>
    <t>93638</t>
  </si>
  <si>
    <t>93639</t>
  </si>
  <si>
    <t>93640</t>
  </si>
  <si>
    <t>93641</t>
  </si>
  <si>
    <t>93642</t>
  </si>
  <si>
    <t>93643</t>
  </si>
  <si>
    <t>93644</t>
  </si>
  <si>
    <t>93645</t>
  </si>
  <si>
    <t>93646</t>
  </si>
  <si>
    <t>93647</t>
  </si>
  <si>
    <t>93648</t>
  </si>
  <si>
    <t>93649</t>
  </si>
  <si>
    <t>93650</t>
  </si>
  <si>
    <t>93651</t>
  </si>
  <si>
    <t>93652</t>
  </si>
  <si>
    <t>93653</t>
  </si>
  <si>
    <t>93654</t>
  </si>
  <si>
    <t>93656</t>
  </si>
  <si>
    <t>93657</t>
  </si>
  <si>
    <t>93660</t>
  </si>
  <si>
    <t>93661</t>
  </si>
  <si>
    <t>93662</t>
  </si>
  <si>
    <t>93664</t>
  </si>
  <si>
    <t>93665</t>
  </si>
  <si>
    <t>93666</t>
  </si>
  <si>
    <t>93667</t>
  </si>
  <si>
    <t>93668</t>
  </si>
  <si>
    <t>93669</t>
  </si>
  <si>
    <t>93670</t>
  </si>
  <si>
    <t>93673</t>
  </si>
  <si>
    <t>93675</t>
  </si>
  <si>
    <t>93701</t>
  </si>
  <si>
    <t>93702</t>
  </si>
  <si>
    <t>93703</t>
  </si>
  <si>
    <t>93704</t>
  </si>
  <si>
    <t>93705</t>
  </si>
  <si>
    <t>93706</t>
  </si>
  <si>
    <t>93707</t>
  </si>
  <si>
    <t>93708</t>
  </si>
  <si>
    <t>93709</t>
  </si>
  <si>
    <t>93710</t>
  </si>
  <si>
    <t>93711</t>
  </si>
  <si>
    <t>93712</t>
  </si>
  <si>
    <t>93714</t>
  </si>
  <si>
    <t>93715</t>
  </si>
  <si>
    <t>93716</t>
  </si>
  <si>
    <t>93717</t>
  </si>
  <si>
    <t>93718</t>
  </si>
  <si>
    <t>93720</t>
  </si>
  <si>
    <t>93721</t>
  </si>
  <si>
    <t>93722</t>
  </si>
  <si>
    <t>93723</t>
  </si>
  <si>
    <t>93725</t>
  </si>
  <si>
    <t>93726</t>
  </si>
  <si>
    <t>93727</t>
  </si>
  <si>
    <t>93728</t>
  </si>
  <si>
    <t>93730</t>
  </si>
  <si>
    <t>93737</t>
  </si>
  <si>
    <t>93740</t>
  </si>
  <si>
    <t>93741</t>
  </si>
  <si>
    <t>93744</t>
  </si>
  <si>
    <t>93745</t>
  </si>
  <si>
    <t>93747</t>
  </si>
  <si>
    <t>93771</t>
  </si>
  <si>
    <t>93772</t>
  </si>
  <si>
    <t>93773</t>
  </si>
  <si>
    <t>93774</t>
  </si>
  <si>
    <t>93775</t>
  </si>
  <si>
    <t>93777</t>
  </si>
  <si>
    <t>93778</t>
  </si>
  <si>
    <t>93779</t>
  </si>
  <si>
    <t>93790</t>
  </si>
  <si>
    <t>93791</t>
  </si>
  <si>
    <t>93792</t>
  </si>
  <si>
    <t>93793</t>
  </si>
  <si>
    <t>93794</t>
  </si>
  <si>
    <t>93901</t>
  </si>
  <si>
    <t>93905</t>
  </si>
  <si>
    <t>93906</t>
  </si>
  <si>
    <t>93907</t>
  </si>
  <si>
    <t>93908</t>
  </si>
  <si>
    <t>93912</t>
  </si>
  <si>
    <t>93915</t>
  </si>
  <si>
    <t>93920</t>
  </si>
  <si>
    <t>93921</t>
  </si>
  <si>
    <t>93922</t>
  </si>
  <si>
    <t>93923</t>
  </si>
  <si>
    <t>93924</t>
  </si>
  <si>
    <t>93925</t>
  </si>
  <si>
    <t>93926</t>
  </si>
  <si>
    <t>93927</t>
  </si>
  <si>
    <t>93928</t>
  </si>
  <si>
    <t>93930</t>
  </si>
  <si>
    <t>93932</t>
  </si>
  <si>
    <t>93933</t>
  </si>
  <si>
    <t>93940</t>
  </si>
  <si>
    <t>93943</t>
  </si>
  <si>
    <t>93944</t>
  </si>
  <si>
    <t>93950</t>
  </si>
  <si>
    <t>93953</t>
  </si>
  <si>
    <t>93954</t>
  </si>
  <si>
    <t>93955</t>
  </si>
  <si>
    <t>93960</t>
  </si>
  <si>
    <t>93962</t>
  </si>
  <si>
    <t>94002</t>
  </si>
  <si>
    <t>94005</t>
  </si>
  <si>
    <t>94010</t>
  </si>
  <si>
    <t>94011</t>
  </si>
  <si>
    <t>94014</t>
  </si>
  <si>
    <t>94015</t>
  </si>
  <si>
    <t>94016</t>
  </si>
  <si>
    <t>94017</t>
  </si>
  <si>
    <t>94018</t>
  </si>
  <si>
    <t>94019</t>
  </si>
  <si>
    <t>94020</t>
  </si>
  <si>
    <t>94021</t>
  </si>
  <si>
    <t>94022</t>
  </si>
  <si>
    <t>94023</t>
  </si>
  <si>
    <t>94024</t>
  </si>
  <si>
    <t>94025</t>
  </si>
  <si>
    <t>94026</t>
  </si>
  <si>
    <t>94027</t>
  </si>
  <si>
    <t>94028</t>
  </si>
  <si>
    <t>94030</t>
  </si>
  <si>
    <t>94037</t>
  </si>
  <si>
    <t>94038</t>
  </si>
  <si>
    <t>94039</t>
  </si>
  <si>
    <t>94040</t>
  </si>
  <si>
    <t>94041</t>
  </si>
  <si>
    <t>94042</t>
  </si>
  <si>
    <t>94043</t>
  </si>
  <si>
    <t>94044</t>
  </si>
  <si>
    <t>94060</t>
  </si>
  <si>
    <t>94061</t>
  </si>
  <si>
    <t>94062</t>
  </si>
  <si>
    <t>94063</t>
  </si>
  <si>
    <t>94064</t>
  </si>
  <si>
    <t>94065</t>
  </si>
  <si>
    <t>94066</t>
  </si>
  <si>
    <t>94070</t>
  </si>
  <si>
    <t>94074</t>
  </si>
  <si>
    <t>94080</t>
  </si>
  <si>
    <t>94083</t>
  </si>
  <si>
    <t>94085</t>
  </si>
  <si>
    <t>94086</t>
  </si>
  <si>
    <t>94087</t>
  </si>
  <si>
    <t>94088</t>
  </si>
  <si>
    <t>94089</t>
  </si>
  <si>
    <t>94101</t>
  </si>
  <si>
    <t>94102</t>
  </si>
  <si>
    <t>94103</t>
  </si>
  <si>
    <t>94104</t>
  </si>
  <si>
    <t>94105</t>
  </si>
  <si>
    <t>94107</t>
  </si>
  <si>
    <t>94108</t>
  </si>
  <si>
    <t>94109</t>
  </si>
  <si>
    <t>94110</t>
  </si>
  <si>
    <t>94111</t>
  </si>
  <si>
    <t>94112</t>
  </si>
  <si>
    <t>94114</t>
  </si>
  <si>
    <t>94115</t>
  </si>
  <si>
    <t>94116</t>
  </si>
  <si>
    <t>94117</t>
  </si>
  <si>
    <t>94118</t>
  </si>
  <si>
    <t>94119</t>
  </si>
  <si>
    <t>94120</t>
  </si>
  <si>
    <t>94121</t>
  </si>
  <si>
    <t>94122</t>
  </si>
  <si>
    <t>94123</t>
  </si>
  <si>
    <t>94124</t>
  </si>
  <si>
    <t>94125</t>
  </si>
  <si>
    <t>94126</t>
  </si>
  <si>
    <t>94127</t>
  </si>
  <si>
    <t>94128</t>
  </si>
  <si>
    <t>94129</t>
  </si>
  <si>
    <t>94130</t>
  </si>
  <si>
    <t>94131</t>
  </si>
  <si>
    <t>94132</t>
  </si>
  <si>
    <t>94133</t>
  </si>
  <si>
    <t>94134</t>
  </si>
  <si>
    <t>94138</t>
  </si>
  <si>
    <t>94140</t>
  </si>
  <si>
    <t>94141</t>
  </si>
  <si>
    <t>94142</t>
  </si>
  <si>
    <t>94143</t>
  </si>
  <si>
    <t>94146</t>
  </si>
  <si>
    <t>94147</t>
  </si>
  <si>
    <t>94150</t>
  </si>
  <si>
    <t>94158</t>
  </si>
  <si>
    <t>94159</t>
  </si>
  <si>
    <t>94164</t>
  </si>
  <si>
    <t>94172</t>
  </si>
  <si>
    <t>94188</t>
  </si>
  <si>
    <t>94301</t>
  </si>
  <si>
    <t>94302</t>
  </si>
  <si>
    <t>94303</t>
  </si>
  <si>
    <t>94304</t>
  </si>
  <si>
    <t>94305</t>
  </si>
  <si>
    <t>94306</t>
  </si>
  <si>
    <t>94309</t>
  </si>
  <si>
    <t>94401</t>
  </si>
  <si>
    <t>94402</t>
  </si>
  <si>
    <t>94403</t>
  </si>
  <si>
    <t>94404</t>
  </si>
  <si>
    <t>94501</t>
  </si>
  <si>
    <t>94502</t>
  </si>
  <si>
    <t>94503</t>
  </si>
  <si>
    <t>94505</t>
  </si>
  <si>
    <t>94506</t>
  </si>
  <si>
    <t>94507</t>
  </si>
  <si>
    <t>94508</t>
  </si>
  <si>
    <t>94509</t>
  </si>
  <si>
    <t>94510</t>
  </si>
  <si>
    <t>94511</t>
  </si>
  <si>
    <t>94512</t>
  </si>
  <si>
    <t>94513</t>
  </si>
  <si>
    <t>94514</t>
  </si>
  <si>
    <t>94515</t>
  </si>
  <si>
    <t>94516</t>
  </si>
  <si>
    <t>94517</t>
  </si>
  <si>
    <t>94518</t>
  </si>
  <si>
    <t>94519</t>
  </si>
  <si>
    <t>94520</t>
  </si>
  <si>
    <t>94521</t>
  </si>
  <si>
    <t>94522</t>
  </si>
  <si>
    <t>94523</t>
  </si>
  <si>
    <t>94524</t>
  </si>
  <si>
    <t>94525</t>
  </si>
  <si>
    <t>94526</t>
  </si>
  <si>
    <t>94527</t>
  </si>
  <si>
    <t>94528</t>
  </si>
  <si>
    <t>94530</t>
  </si>
  <si>
    <t>94531</t>
  </si>
  <si>
    <t>94533</t>
  </si>
  <si>
    <t>94534</t>
  </si>
  <si>
    <t>94535</t>
  </si>
  <si>
    <t>94536</t>
  </si>
  <si>
    <t>94537</t>
  </si>
  <si>
    <t>94538</t>
  </si>
  <si>
    <t>94539</t>
  </si>
  <si>
    <t>94540</t>
  </si>
  <si>
    <t>94541</t>
  </si>
  <si>
    <t>94542</t>
  </si>
  <si>
    <t>94543</t>
  </si>
  <si>
    <t>94544</t>
  </si>
  <si>
    <t>94545</t>
  </si>
  <si>
    <t>94546</t>
  </si>
  <si>
    <t>94547</t>
  </si>
  <si>
    <t>94548</t>
  </si>
  <si>
    <t>94549</t>
  </si>
  <si>
    <t>94550</t>
  </si>
  <si>
    <t>94551</t>
  </si>
  <si>
    <t>94552</t>
  </si>
  <si>
    <t>94553</t>
  </si>
  <si>
    <t>94555</t>
  </si>
  <si>
    <t>94556</t>
  </si>
  <si>
    <t>94557</t>
  </si>
  <si>
    <t>94558</t>
  </si>
  <si>
    <t>94559</t>
  </si>
  <si>
    <t>94560</t>
  </si>
  <si>
    <t>94561</t>
  </si>
  <si>
    <t>94562</t>
  </si>
  <si>
    <t>94563</t>
  </si>
  <si>
    <t>94564</t>
  </si>
  <si>
    <t>94565</t>
  </si>
  <si>
    <t>94566</t>
  </si>
  <si>
    <t>94567</t>
  </si>
  <si>
    <t>94568</t>
  </si>
  <si>
    <t>94569</t>
  </si>
  <si>
    <t>94570</t>
  </si>
  <si>
    <t>94571</t>
  </si>
  <si>
    <t>94572</t>
  </si>
  <si>
    <t>94573</t>
  </si>
  <si>
    <t>94574</t>
  </si>
  <si>
    <t>94575</t>
  </si>
  <si>
    <t>94576</t>
  </si>
  <si>
    <t>94577</t>
  </si>
  <si>
    <t>94578</t>
  </si>
  <si>
    <t>94579</t>
  </si>
  <si>
    <t>94580</t>
  </si>
  <si>
    <t>94582</t>
  </si>
  <si>
    <t>94583</t>
  </si>
  <si>
    <t>94585</t>
  </si>
  <si>
    <t>94586</t>
  </si>
  <si>
    <t>94587</t>
  </si>
  <si>
    <t>94588</t>
  </si>
  <si>
    <t>94589</t>
  </si>
  <si>
    <t>94590</t>
  </si>
  <si>
    <t>94591</t>
  </si>
  <si>
    <t>94592</t>
  </si>
  <si>
    <t>94595</t>
  </si>
  <si>
    <t>94596</t>
  </si>
  <si>
    <t>94597</t>
  </si>
  <si>
    <t>94598</t>
  </si>
  <si>
    <t>94599</t>
  </si>
  <si>
    <t>94601</t>
  </si>
  <si>
    <t>94602</t>
  </si>
  <si>
    <t>94603</t>
  </si>
  <si>
    <t>94604</t>
  </si>
  <si>
    <t>94605</t>
  </si>
  <si>
    <t>94606</t>
  </si>
  <si>
    <t>94607</t>
  </si>
  <si>
    <t>94608</t>
  </si>
  <si>
    <t>94609</t>
  </si>
  <si>
    <t>94610</t>
  </si>
  <si>
    <t>94611</t>
  </si>
  <si>
    <t>94612</t>
  </si>
  <si>
    <t>94613</t>
  </si>
  <si>
    <t>94614</t>
  </si>
  <si>
    <t>94618</t>
  </si>
  <si>
    <t>94619</t>
  </si>
  <si>
    <t>94621</t>
  </si>
  <si>
    <t>94661</t>
  </si>
  <si>
    <t>94662</t>
  </si>
  <si>
    <t>94701</t>
  </si>
  <si>
    <t>94702</t>
  </si>
  <si>
    <t>94703</t>
  </si>
  <si>
    <t>94704</t>
  </si>
  <si>
    <t>94705</t>
  </si>
  <si>
    <t>94706</t>
  </si>
  <si>
    <t>94707</t>
  </si>
  <si>
    <t>94708</t>
  </si>
  <si>
    <t>94709</t>
  </si>
  <si>
    <t>94710</t>
  </si>
  <si>
    <t>94712</t>
  </si>
  <si>
    <t>94720</t>
  </si>
  <si>
    <t>94801</t>
  </si>
  <si>
    <t>94802</t>
  </si>
  <si>
    <t>94803</t>
  </si>
  <si>
    <t>94804</t>
  </si>
  <si>
    <t>94805</t>
  </si>
  <si>
    <t>94806</t>
  </si>
  <si>
    <t>94807</t>
  </si>
  <si>
    <t>94808</t>
  </si>
  <si>
    <t>94820</t>
  </si>
  <si>
    <t>94901</t>
  </si>
  <si>
    <t>94903</t>
  </si>
  <si>
    <t>94904</t>
  </si>
  <si>
    <t>94913</t>
  </si>
  <si>
    <t>94914</t>
  </si>
  <si>
    <t>94915</t>
  </si>
  <si>
    <t>94920</t>
  </si>
  <si>
    <t>94922</t>
  </si>
  <si>
    <t>94923</t>
  </si>
  <si>
    <t>94924</t>
  </si>
  <si>
    <t>94925</t>
  </si>
  <si>
    <t>94928</t>
  </si>
  <si>
    <t>94929</t>
  </si>
  <si>
    <t>94930</t>
  </si>
  <si>
    <t>94931</t>
  </si>
  <si>
    <t>94933</t>
  </si>
  <si>
    <t>94937</t>
  </si>
  <si>
    <t>94938</t>
  </si>
  <si>
    <t>94939</t>
  </si>
  <si>
    <t>94940</t>
  </si>
  <si>
    <t>94941</t>
  </si>
  <si>
    <t>94942</t>
  </si>
  <si>
    <t>94945</t>
  </si>
  <si>
    <t>94946</t>
  </si>
  <si>
    <t>94947</t>
  </si>
  <si>
    <t>94949</t>
  </si>
  <si>
    <t>94950</t>
  </si>
  <si>
    <t>94951</t>
  </si>
  <si>
    <t>94952</t>
  </si>
  <si>
    <t>94954</t>
  </si>
  <si>
    <t>94955</t>
  </si>
  <si>
    <t>94956</t>
  </si>
  <si>
    <t>94957</t>
  </si>
  <si>
    <t>94960</t>
  </si>
  <si>
    <t>94963</t>
  </si>
  <si>
    <t>94964</t>
  </si>
  <si>
    <t>94965</t>
  </si>
  <si>
    <t>94966</t>
  </si>
  <si>
    <t>94970</t>
  </si>
  <si>
    <t>94971</t>
  </si>
  <si>
    <t>94972</t>
  </si>
  <si>
    <t>94973</t>
  </si>
  <si>
    <t>94976</t>
  </si>
  <si>
    <t>94977</t>
  </si>
  <si>
    <t>94978</t>
  </si>
  <si>
    <t>94979</t>
  </si>
  <si>
    <t>94998</t>
  </si>
  <si>
    <t>95002</t>
  </si>
  <si>
    <t>95003</t>
  </si>
  <si>
    <t>95004</t>
  </si>
  <si>
    <t>95005</t>
  </si>
  <si>
    <t>95006</t>
  </si>
  <si>
    <t>95007</t>
  </si>
  <si>
    <t>95008</t>
  </si>
  <si>
    <t>95010</t>
  </si>
  <si>
    <t>95011</t>
  </si>
  <si>
    <t>95012</t>
  </si>
  <si>
    <t>95013</t>
  </si>
  <si>
    <t>95014</t>
  </si>
  <si>
    <t>95017</t>
  </si>
  <si>
    <t>95018</t>
  </si>
  <si>
    <t>95019</t>
  </si>
  <si>
    <t>95020</t>
  </si>
  <si>
    <t>95021</t>
  </si>
  <si>
    <t>95023</t>
  </si>
  <si>
    <t>95024</t>
  </si>
  <si>
    <t>95026</t>
  </si>
  <si>
    <t>95030</t>
  </si>
  <si>
    <t>95032</t>
  </si>
  <si>
    <t>95033</t>
  </si>
  <si>
    <t>95035</t>
  </si>
  <si>
    <t>95036</t>
  </si>
  <si>
    <t>95037</t>
  </si>
  <si>
    <t>95038</t>
  </si>
  <si>
    <t>95039</t>
  </si>
  <si>
    <t>95041</t>
  </si>
  <si>
    <t>95042</t>
  </si>
  <si>
    <t>95043</t>
  </si>
  <si>
    <t>95044</t>
  </si>
  <si>
    <t>95045</t>
  </si>
  <si>
    <t>95046</t>
  </si>
  <si>
    <t>95050</t>
  </si>
  <si>
    <t>95051</t>
  </si>
  <si>
    <t>95054</t>
  </si>
  <si>
    <t>95055</t>
  </si>
  <si>
    <t>95056</t>
  </si>
  <si>
    <t>95060</t>
  </si>
  <si>
    <t>95062</t>
  </si>
  <si>
    <t>95063</t>
  </si>
  <si>
    <t>95064</t>
  </si>
  <si>
    <t>95065</t>
  </si>
  <si>
    <t>95066</t>
  </si>
  <si>
    <t>95067</t>
  </si>
  <si>
    <t>95070</t>
  </si>
  <si>
    <t>95071</t>
  </si>
  <si>
    <t>95073</t>
  </si>
  <si>
    <t>95075</t>
  </si>
  <si>
    <t>95076</t>
  </si>
  <si>
    <t>95077</t>
  </si>
  <si>
    <t>95103</t>
  </si>
  <si>
    <t>95106</t>
  </si>
  <si>
    <t>95108</t>
  </si>
  <si>
    <t>95109</t>
  </si>
  <si>
    <t>95110</t>
  </si>
  <si>
    <t>95111</t>
  </si>
  <si>
    <t>95112</t>
  </si>
  <si>
    <t>95113</t>
  </si>
  <si>
    <t>95115</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</si>
  <si>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</si>
  <si>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</si>
  <si>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</si>
  <si>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</si>
  <si>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</si>
  <si>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</si>
  <si>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</si>
  <si>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</si>
  <si>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</si>
  <si>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</si>
  <si>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</si>
  <si>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</si>
  <si>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</si>
  <si>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</si>
  <si>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</si>
  <si>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</si>
  <si>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</si>
  <si>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</si>
  <si>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</si>
  <si>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</si>
  <si>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</si>
  <si>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95138</t>
  </si>
  <si>
    <t>95139</t>
  </si>
  <si>
    <t>95140</t>
  </si>
  <si>
    <t>95141</t>
  </si>
  <si>
    <t>95148</t>
  </si>
  <si>
    <t>95150</t>
  </si>
  <si>
    <t>95151</t>
  </si>
  <si>
    <t>95152</t>
  </si>
  <si>
    <t>95154</t>
  </si>
  <si>
    <t>95155</t>
  </si>
  <si>
    <t>95156</t>
  </si>
  <si>
    <t>95157</t>
  </si>
  <si>
    <t>95158</t>
  </si>
  <si>
    <t>95159</t>
  </si>
  <si>
    <t>95164</t>
  </si>
  <si>
    <t>95170</t>
  </si>
  <si>
    <t>95172</t>
  </si>
  <si>
    <t>95173</t>
  </si>
  <si>
    <t>95190</t>
  </si>
  <si>
    <t>95201</t>
  </si>
  <si>
    <t>95202</t>
  </si>
  <si>
    <t>95203</t>
  </si>
  <si>
    <t>95204</t>
  </si>
  <si>
    <t>95205</t>
  </si>
  <si>
    <t>95206</t>
  </si>
  <si>
    <t>95207</t>
  </si>
  <si>
    <t>95209</t>
  </si>
  <si>
    <t>95210</t>
  </si>
  <si>
    <t>95211</t>
  </si>
  <si>
    <t>95212</t>
  </si>
  <si>
    <t>95213</t>
  </si>
  <si>
    <t>95215</t>
  </si>
  <si>
    <t>95219</t>
  </si>
  <si>
    <t>95220</t>
  </si>
  <si>
    <t>95221</t>
  </si>
  <si>
    <t>95222</t>
  </si>
  <si>
    <t>95223</t>
  </si>
  <si>
    <t>95224</t>
  </si>
  <si>
    <t>95225</t>
  </si>
  <si>
    <t>95226</t>
  </si>
  <si>
    <t>95227</t>
  </si>
  <si>
    <t>95228</t>
  </si>
  <si>
    <t>95229</t>
  </si>
  <si>
    <t>95230</t>
  </si>
  <si>
    <t>95231</t>
  </si>
  <si>
    <t>95232</t>
  </si>
  <si>
    <t>95233</t>
  </si>
  <si>
    <t>95234</t>
  </si>
  <si>
    <t>95236</t>
  </si>
  <si>
    <t>95237</t>
  </si>
  <si>
    <t>95240</t>
  </si>
  <si>
    <t>95242</t>
  </si>
  <si>
    <t>95245</t>
  </si>
  <si>
    <t>95246</t>
  </si>
  <si>
    <t>95247</t>
  </si>
  <si>
    <t>95248</t>
  </si>
  <si>
    <t>95249</t>
  </si>
  <si>
    <t>95250</t>
  </si>
  <si>
    <t>95251</t>
  </si>
  <si>
    <t>95252</t>
  </si>
  <si>
    <t>95253</t>
  </si>
  <si>
    <t>95254</t>
  </si>
  <si>
    <t>95255</t>
  </si>
  <si>
    <t>95257</t>
  </si>
  <si>
    <t>95258</t>
  </si>
  <si>
    <t>95269</t>
  </si>
  <si>
    <t>95301</t>
  </si>
  <si>
    <t>95303</t>
  </si>
  <si>
    <t>95304</t>
  </si>
  <si>
    <t>95305</t>
  </si>
  <si>
    <t>95306</t>
  </si>
  <si>
    <t>95307</t>
  </si>
  <si>
    <t>95309</t>
  </si>
  <si>
    <t>95310</t>
  </si>
  <si>
    <t>95311</t>
  </si>
  <si>
    <t>95312</t>
  </si>
  <si>
    <t>95313</t>
  </si>
  <si>
    <t>95314</t>
  </si>
  <si>
    <t>95315</t>
  </si>
  <si>
    <t>95316</t>
  </si>
  <si>
    <t>95317</t>
  </si>
  <si>
    <t>95318</t>
  </si>
  <si>
    <t>95319</t>
  </si>
  <si>
    <t>95320</t>
  </si>
  <si>
    <t>95321</t>
  </si>
  <si>
    <t>95322</t>
  </si>
  <si>
    <t>95323</t>
  </si>
  <si>
    <t>95324</t>
  </si>
  <si>
    <t>95325</t>
  </si>
  <si>
    <t>95326</t>
  </si>
  <si>
    <t>95327</t>
  </si>
  <si>
    <t>95328</t>
  </si>
  <si>
    <t>95329</t>
  </si>
  <si>
    <t>95330</t>
  </si>
  <si>
    <t>95333</t>
  </si>
  <si>
    <t>95334</t>
  </si>
  <si>
    <t>95335</t>
  </si>
  <si>
    <t>95336</t>
  </si>
  <si>
    <t>95337</t>
  </si>
  <si>
    <t>95338</t>
  </si>
  <si>
    <t>95340</t>
  </si>
  <si>
    <t>95341</t>
  </si>
  <si>
    <t>95343</t>
  </si>
  <si>
    <t>95345</t>
  </si>
  <si>
    <t>95346</t>
  </si>
  <si>
    <t>95347</t>
  </si>
  <si>
    <t>95348</t>
  </si>
  <si>
    <t>95350</t>
  </si>
  <si>
    <t>95351</t>
  </si>
  <si>
    <t>95354</t>
  </si>
  <si>
    <t>95355</t>
  </si>
  <si>
    <t>95356</t>
  </si>
  <si>
    <t>95357</t>
  </si>
  <si>
    <t>95358</t>
  </si>
  <si>
    <t>95360</t>
  </si>
  <si>
    <t>95361</t>
  </si>
  <si>
    <t>95363</t>
  </si>
  <si>
    <t>95364</t>
  </si>
  <si>
    <t>95365</t>
  </si>
  <si>
    <t>95366</t>
  </si>
  <si>
    <t>95367</t>
  </si>
  <si>
    <t>95368</t>
  </si>
  <si>
    <t>95369</t>
  </si>
  <si>
    <t>95370</t>
  </si>
  <si>
    <t>95372</t>
  </si>
  <si>
    <t>95373</t>
  </si>
  <si>
    <t>95374</t>
  </si>
  <si>
    <t>95375</t>
  </si>
  <si>
    <t>95376</t>
  </si>
  <si>
    <t>95377</t>
  </si>
  <si>
    <t>95378</t>
  </si>
  <si>
    <t>95379</t>
  </si>
  <si>
    <t>95380</t>
  </si>
  <si>
    <t>95381</t>
  </si>
  <si>
    <t>95382</t>
  </si>
  <si>
    <t>95383</t>
  </si>
  <si>
    <t>95385</t>
  </si>
  <si>
    <t>95386</t>
  </si>
  <si>
    <t>95387</t>
  </si>
  <si>
    <t>95388</t>
  </si>
  <si>
    <t>95389</t>
  </si>
  <si>
    <t>95391</t>
  </si>
  <si>
    <t>95397</t>
  </si>
  <si>
    <t>95401</t>
  </si>
  <si>
    <t>95402</t>
  </si>
  <si>
    <t>95403</t>
  </si>
  <si>
    <t>95404</t>
  </si>
  <si>
    <t>95405</t>
  </si>
  <si>
    <t>95407</t>
  </si>
  <si>
    <t>95409</t>
  </si>
  <si>
    <t>95410</t>
  </si>
  <si>
    <t>95412</t>
  </si>
  <si>
    <t>95415</t>
  </si>
  <si>
    <t>95416</t>
  </si>
  <si>
    <t>95417</t>
  </si>
  <si>
    <t>95418</t>
  </si>
  <si>
    <t>95419</t>
  </si>
  <si>
    <t>95420</t>
  </si>
  <si>
    <t>95421</t>
  </si>
  <si>
    <t>95422</t>
  </si>
  <si>
    <t>95423</t>
  </si>
  <si>
    <t>95424</t>
  </si>
  <si>
    <t>95425</t>
  </si>
  <si>
    <t>95426</t>
  </si>
  <si>
    <t>95427</t>
  </si>
  <si>
    <t>95428</t>
  </si>
  <si>
    <t>95429</t>
  </si>
  <si>
    <t>95430</t>
  </si>
  <si>
    <t>95431</t>
  </si>
  <si>
    <t>95432</t>
  </si>
  <si>
    <t>95433</t>
  </si>
  <si>
    <t>95435</t>
  </si>
  <si>
    <t>95436</t>
  </si>
  <si>
    <t>95437</t>
  </si>
  <si>
    <t>95439</t>
  </si>
  <si>
    <t>95441</t>
  </si>
  <si>
    <t>95442</t>
  </si>
  <si>
    <t>95443</t>
  </si>
  <si>
    <t>95444</t>
  </si>
  <si>
    <t>95445</t>
  </si>
  <si>
    <t>95446</t>
  </si>
  <si>
    <t>95448</t>
  </si>
  <si>
    <t>95449</t>
  </si>
  <si>
    <t>95450</t>
  </si>
  <si>
    <t>95451</t>
  </si>
  <si>
    <t>95452</t>
  </si>
  <si>
    <t>95453</t>
  </si>
  <si>
    <t>95454</t>
  </si>
  <si>
    <t>95456</t>
  </si>
  <si>
    <t>95457</t>
  </si>
  <si>
    <t>95458</t>
  </si>
  <si>
    <t>95459</t>
  </si>
  <si>
    <t>95460</t>
  </si>
  <si>
    <t>95461</t>
  </si>
  <si>
    <t>95462</t>
  </si>
  <si>
    <t>95463</t>
  </si>
  <si>
    <t>95464</t>
  </si>
  <si>
    <t>95465</t>
  </si>
  <si>
    <t>95466</t>
  </si>
  <si>
    <t>95467</t>
  </si>
  <si>
    <t>95468</t>
  </si>
  <si>
    <t>95469</t>
  </si>
  <si>
    <t>95470</t>
  </si>
  <si>
    <t>95471</t>
  </si>
  <si>
    <t>95472</t>
  </si>
  <si>
    <t>95473</t>
  </si>
  <si>
    <t>95476</t>
  </si>
  <si>
    <t>95480</t>
  </si>
  <si>
    <t>95481</t>
  </si>
  <si>
    <t>95482</t>
  </si>
  <si>
    <t>95485</t>
  </si>
  <si>
    <t>95486</t>
  </si>
  <si>
    <t>95487</t>
  </si>
  <si>
    <t>95488</t>
  </si>
  <si>
    <t>95490</t>
  </si>
  <si>
    <t>95492</t>
  </si>
  <si>
    <t>95493</t>
  </si>
  <si>
    <t>95494</t>
  </si>
  <si>
    <t>95497</t>
  </si>
  <si>
    <t>95501</t>
  </si>
  <si>
    <t>95502</t>
  </si>
  <si>
    <t>95503</t>
  </si>
  <si>
    <t>95511</t>
  </si>
  <si>
    <t>95514</t>
  </si>
  <si>
    <t>95518</t>
  </si>
  <si>
    <t>95519</t>
  </si>
  <si>
    <t>95521</t>
  </si>
  <si>
    <t>95524</t>
  </si>
  <si>
    <t>95525</t>
  </si>
  <si>
    <t>95526</t>
  </si>
  <si>
    <t>95527</t>
  </si>
  <si>
    <t>95528</t>
  </si>
  <si>
    <t>95531</t>
  </si>
  <si>
    <t>95534</t>
  </si>
  <si>
    <t>95536</t>
  </si>
  <si>
    <t>95537</t>
  </si>
  <si>
    <t>95538</t>
  </si>
  <si>
    <t>95540</t>
  </si>
  <si>
    <t>95542</t>
  </si>
  <si>
    <t>95543</t>
  </si>
  <si>
    <t>95545</t>
  </si>
  <si>
    <t>95546</t>
  </si>
  <si>
    <t>95547</t>
  </si>
  <si>
    <t>95548</t>
  </si>
  <si>
    <t>95549</t>
  </si>
  <si>
    <t>95550</t>
  </si>
  <si>
    <t>95551</t>
  </si>
  <si>
    <t>95552</t>
  </si>
  <si>
    <t>95553</t>
  </si>
  <si>
    <t>95554</t>
  </si>
  <si>
    <t>95555</t>
  </si>
  <si>
    <t>95556</t>
  </si>
  <si>
    <t>95558</t>
  </si>
  <si>
    <t>95559</t>
  </si>
  <si>
    <t>95560</t>
  </si>
  <si>
    <t>95562</t>
  </si>
  <si>
    <t>95563</t>
  </si>
  <si>
    <t>95564</t>
  </si>
  <si>
    <t>95565</t>
  </si>
  <si>
    <t>95567</t>
  </si>
  <si>
    <t>95568</t>
  </si>
  <si>
    <t>95569</t>
  </si>
  <si>
    <t>95570</t>
  </si>
  <si>
    <t>95571</t>
  </si>
  <si>
    <t>95573</t>
  </si>
  <si>
    <t>95585</t>
  </si>
  <si>
    <t>95587</t>
  </si>
  <si>
    <t>95589</t>
  </si>
  <si>
    <t>95595</t>
  </si>
  <si>
    <t>95601</t>
  </si>
  <si>
    <t>95602</t>
  </si>
  <si>
    <t>95603</t>
  </si>
  <si>
    <t>95604</t>
  </si>
  <si>
    <t>95605</t>
  </si>
  <si>
    <t>95606</t>
  </si>
  <si>
    <t>95607</t>
  </si>
  <si>
    <t>95608</t>
  </si>
  <si>
    <t>95609</t>
  </si>
  <si>
    <t>95610</t>
  </si>
  <si>
    <t>95611</t>
  </si>
  <si>
    <t>95612</t>
  </si>
  <si>
    <t>95613</t>
  </si>
  <si>
    <t>95614</t>
  </si>
  <si>
    <t>95615</t>
  </si>
  <si>
    <t>95616</t>
  </si>
  <si>
    <t>95617</t>
  </si>
  <si>
    <t>95618</t>
  </si>
  <si>
    <t>95619</t>
  </si>
  <si>
    <t>95620</t>
  </si>
  <si>
    <t>95621</t>
  </si>
  <si>
    <t>95623</t>
  </si>
  <si>
    <t>95624</t>
  </si>
  <si>
    <t>95625</t>
  </si>
  <si>
    <t>95626</t>
  </si>
  <si>
    <t>95627</t>
  </si>
  <si>
    <t>95628</t>
  </si>
  <si>
    <t>95629</t>
  </si>
  <si>
    <t>95630</t>
  </si>
  <si>
    <t>95631</t>
  </si>
  <si>
    <t>95632</t>
  </si>
  <si>
    <t>95633</t>
  </si>
  <si>
    <t>95634</t>
  </si>
  <si>
    <t>95635</t>
  </si>
  <si>
    <t>95636</t>
  </si>
  <si>
    <t>95637</t>
  </si>
  <si>
    <t>95638</t>
  </si>
  <si>
    <t>95639</t>
  </si>
  <si>
    <t>95640</t>
  </si>
  <si>
    <t>95641</t>
  </si>
  <si>
    <t>95642</t>
  </si>
  <si>
    <t>95644</t>
  </si>
  <si>
    <t>95645</t>
  </si>
  <si>
    <t>95646</t>
  </si>
  <si>
    <t>95648</t>
  </si>
  <si>
    <t>95650</t>
  </si>
  <si>
    <t>95651</t>
  </si>
  <si>
    <t>95652</t>
  </si>
  <si>
    <t>95653</t>
  </si>
  <si>
    <t>95654</t>
  </si>
  <si>
    <t>95655</t>
  </si>
  <si>
    <t>95656</t>
  </si>
  <si>
    <t>95658</t>
  </si>
  <si>
    <t>95659</t>
  </si>
  <si>
    <t>95660</t>
  </si>
  <si>
    <t>95661</t>
  </si>
  <si>
    <t>95662</t>
  </si>
  <si>
    <t>95663</t>
  </si>
  <si>
    <t>95664</t>
  </si>
  <si>
    <t>95665</t>
  </si>
  <si>
    <t>95666</t>
  </si>
  <si>
    <t>95667</t>
  </si>
  <si>
    <t>95668</t>
  </si>
  <si>
    <t>95669</t>
  </si>
  <si>
    <t>95670</t>
  </si>
  <si>
    <t>95671</t>
  </si>
  <si>
    <t>95672</t>
  </si>
  <si>
    <t>95673</t>
  </si>
  <si>
    <t>95674</t>
  </si>
  <si>
    <t>95675</t>
  </si>
  <si>
    <t>95676</t>
  </si>
  <si>
    <t>95677</t>
  </si>
  <si>
    <t>95678</t>
  </si>
  <si>
    <t>95679</t>
  </si>
  <si>
    <t>95680</t>
  </si>
  <si>
    <t>95681</t>
  </si>
  <si>
    <t>95682</t>
  </si>
  <si>
    <t>95683</t>
  </si>
  <si>
    <t>95684</t>
  </si>
  <si>
    <t>95685</t>
  </si>
  <si>
    <t>95686</t>
  </si>
  <si>
    <t>95687</t>
  </si>
  <si>
    <t>95688</t>
  </si>
  <si>
    <t>95689</t>
  </si>
  <si>
    <t>95690</t>
  </si>
  <si>
    <t>95691</t>
  </si>
  <si>
    <t>95692</t>
  </si>
  <si>
    <t>95693</t>
  </si>
  <si>
    <t>95694</t>
  </si>
  <si>
    <t>95695</t>
  </si>
  <si>
    <t>95696</t>
  </si>
  <si>
    <t>95697</t>
  </si>
  <si>
    <t>95698</t>
  </si>
  <si>
    <t>95699</t>
  </si>
  <si>
    <t>95701</t>
  </si>
  <si>
    <t>95703</t>
  </si>
  <si>
    <t>95709</t>
  </si>
  <si>
    <t>95712</t>
  </si>
  <si>
    <t>95713</t>
  </si>
  <si>
    <t>95714</t>
  </si>
  <si>
    <t>95715</t>
  </si>
  <si>
    <t>95717</t>
  </si>
  <si>
    <t>95720</t>
  </si>
  <si>
    <t>95721</t>
  </si>
  <si>
    <t>95722</t>
  </si>
  <si>
    <t>95724</t>
  </si>
  <si>
    <t>95726</t>
  </si>
  <si>
    <t>95728</t>
  </si>
  <si>
    <t>95735</t>
  </si>
  <si>
    <t>95736</t>
  </si>
  <si>
    <t>95741</t>
  </si>
  <si>
    <t>95742</t>
  </si>
  <si>
    <t>95746</t>
  </si>
  <si>
    <t>95747</t>
  </si>
  <si>
    <t>95757</t>
  </si>
  <si>
    <t>95758</t>
  </si>
  <si>
    <t>95759</t>
  </si>
  <si>
    <t>95762</t>
  </si>
  <si>
    <t>95763</t>
  </si>
  <si>
    <t>95765</t>
  </si>
  <si>
    <t>95776</t>
  </si>
  <si>
    <t>95798</t>
  </si>
  <si>
    <t>95811</t>
  </si>
  <si>
    <t>95813</t>
  </si>
  <si>
    <t>95814</t>
  </si>
  <si>
    <t>95815</t>
  </si>
  <si>
    <t>95816</t>
  </si>
  <si>
    <t>95817</t>
  </si>
  <si>
    <t>95818</t>
  </si>
  <si>
    <t>95819</t>
  </si>
  <si>
    <t>95820</t>
  </si>
  <si>
    <t>95821</t>
  </si>
  <si>
    <t>95822</t>
  </si>
  <si>
    <t>95823</t>
  </si>
  <si>
    <t>95824</t>
  </si>
  <si>
    <t>95825</t>
  </si>
  <si>
    <t>95826</t>
  </si>
  <si>
    <t>95827</t>
  </si>
  <si>
    <t>95828</t>
  </si>
  <si>
    <t>95829</t>
  </si>
  <si>
    <t>95830</t>
  </si>
  <si>
    <t>95831</t>
  </si>
  <si>
    <t>95832</t>
  </si>
  <si>
    <t>95833</t>
  </si>
  <si>
    <t>95834</t>
  </si>
  <si>
    <t>95835</t>
  </si>
  <si>
    <t>95836</t>
  </si>
  <si>
    <t>95837</t>
  </si>
  <si>
    <t>95838</t>
  </si>
  <si>
    <t>95841</t>
  </si>
  <si>
    <t>95842</t>
  </si>
  <si>
    <t>95843</t>
  </si>
  <si>
    <t>95852</t>
  </si>
  <si>
    <t>95853</t>
  </si>
  <si>
    <t>95864</t>
  </si>
  <si>
    <t>95866</t>
  </si>
  <si>
    <t>95901</t>
  </si>
  <si>
    <t>95903</t>
  </si>
  <si>
    <t>95910</t>
  </si>
  <si>
    <t>95912</t>
  </si>
  <si>
    <t>95913</t>
  </si>
  <si>
    <t>95914</t>
  </si>
  <si>
    <t>95915</t>
  </si>
  <si>
    <t>95916</t>
  </si>
  <si>
    <t>95917</t>
  </si>
  <si>
    <t>95918</t>
  </si>
  <si>
    <t>95919</t>
  </si>
  <si>
    <t>95920</t>
  </si>
  <si>
    <t>95922</t>
  </si>
  <si>
    <t>95923</t>
  </si>
  <si>
    <t>95924</t>
  </si>
  <si>
    <t>95925</t>
  </si>
  <si>
    <t>95926</t>
  </si>
  <si>
    <t>95927</t>
  </si>
  <si>
    <t>95928</t>
  </si>
  <si>
    <t>95929</t>
  </si>
  <si>
    <t>95930</t>
  </si>
  <si>
    <t>95932</t>
  </si>
  <si>
    <t>95934</t>
  </si>
  <si>
    <t>95935</t>
  </si>
  <si>
    <t>95936</t>
  </si>
  <si>
    <t>95937</t>
  </si>
  <si>
    <t>95938</t>
  </si>
  <si>
    <t>95939</t>
  </si>
  <si>
    <t>95940</t>
  </si>
  <si>
    <t>95941</t>
  </si>
  <si>
    <t>95942</t>
  </si>
  <si>
    <t>95943</t>
  </si>
  <si>
    <t>95944</t>
  </si>
  <si>
    <t>95945</t>
  </si>
  <si>
    <t>95946</t>
  </si>
  <si>
    <t>95947</t>
  </si>
  <si>
    <t>95948</t>
  </si>
  <si>
    <t>95949</t>
  </si>
  <si>
    <t>95950</t>
  </si>
  <si>
    <t>95951</t>
  </si>
  <si>
    <t>95953</t>
  </si>
  <si>
    <t>95954</t>
  </si>
  <si>
    <t>95955</t>
  </si>
  <si>
    <t>95956</t>
  </si>
  <si>
    <t>95957</t>
  </si>
  <si>
    <t>95958</t>
  </si>
  <si>
    <t>95959</t>
  </si>
  <si>
    <t>95960</t>
  </si>
  <si>
    <t>95961</t>
  </si>
  <si>
    <t>95962</t>
  </si>
  <si>
    <t>95963</t>
  </si>
  <si>
    <t>95965</t>
  </si>
  <si>
    <t>95966</t>
  </si>
  <si>
    <t>95967</t>
  </si>
  <si>
    <t>95968</t>
  </si>
  <si>
    <t>95969</t>
  </si>
  <si>
    <t>95970</t>
  </si>
  <si>
    <t>95971</t>
  </si>
  <si>
    <t>95972</t>
  </si>
  <si>
    <t>95973</t>
  </si>
  <si>
    <t>95974</t>
  </si>
  <si>
    <t>95975</t>
  </si>
  <si>
    <t>95977</t>
  </si>
  <si>
    <t>95978</t>
  </si>
  <si>
    <t>95979</t>
  </si>
  <si>
    <t>95980</t>
  </si>
  <si>
    <t>95981</t>
  </si>
  <si>
    <t>95982</t>
  </si>
  <si>
    <t>95983</t>
  </si>
  <si>
    <t>95984</t>
  </si>
  <si>
    <t>95986</t>
  </si>
  <si>
    <t>95987</t>
  </si>
  <si>
    <t>95988</t>
  </si>
  <si>
    <t>95991</t>
  </si>
  <si>
    <t>95992</t>
  </si>
  <si>
    <t>95993</t>
  </si>
  <si>
    <t>96001</t>
  </si>
  <si>
    <t>96002</t>
  </si>
  <si>
    <t>96003</t>
  </si>
  <si>
    <t>96006</t>
  </si>
  <si>
    <t>96007</t>
  </si>
  <si>
    <t>96008</t>
  </si>
  <si>
    <t>96009</t>
  </si>
  <si>
    <t>96010</t>
  </si>
  <si>
    <t>96011</t>
  </si>
  <si>
    <t>96013</t>
  </si>
  <si>
    <t>96014</t>
  </si>
  <si>
    <t>96015</t>
  </si>
  <si>
    <t>96016</t>
  </si>
  <si>
    <t>96017</t>
  </si>
  <si>
    <t>96019</t>
  </si>
  <si>
    <t>96020</t>
  </si>
  <si>
    <t>96021</t>
  </si>
  <si>
    <t>96022</t>
  </si>
  <si>
    <t>96023</t>
  </si>
  <si>
    <t>96024</t>
  </si>
  <si>
    <t>96025</t>
  </si>
  <si>
    <t>96027</t>
  </si>
  <si>
    <t>96028</t>
  </si>
  <si>
    <t>96029</t>
  </si>
  <si>
    <t>96031</t>
  </si>
  <si>
    <t>96032</t>
  </si>
  <si>
    <t>96033</t>
  </si>
  <si>
    <t>96034</t>
  </si>
  <si>
    <t>96035</t>
  </si>
  <si>
    <t>96037</t>
  </si>
  <si>
    <t>96038</t>
  </si>
  <si>
    <t>96039</t>
  </si>
  <si>
    <t>96040</t>
  </si>
  <si>
    <t>96041</t>
  </si>
  <si>
    <t>96044</t>
  </si>
  <si>
    <t>96046</t>
  </si>
  <si>
    <t>96047</t>
  </si>
  <si>
    <t>96048</t>
  </si>
  <si>
    <t>96049</t>
  </si>
  <si>
    <t>96050</t>
  </si>
  <si>
    <t>96051</t>
  </si>
  <si>
    <t>96052</t>
  </si>
  <si>
    <t>96054</t>
  </si>
  <si>
    <t>96055</t>
  </si>
  <si>
    <t>96056</t>
  </si>
  <si>
    <t>96057</t>
  </si>
  <si>
    <t>96058</t>
  </si>
  <si>
    <t>96059</t>
  </si>
  <si>
    <t>96061</t>
  </si>
  <si>
    <t>96062</t>
  </si>
  <si>
    <t>96063</t>
  </si>
  <si>
    <t>96064</t>
  </si>
  <si>
    <t>96065</t>
  </si>
  <si>
    <t>96067</t>
  </si>
  <si>
    <t>96068</t>
  </si>
  <si>
    <t>96069</t>
  </si>
  <si>
    <t>96070</t>
  </si>
  <si>
    <t>96071</t>
  </si>
  <si>
    <t>96073</t>
  </si>
  <si>
    <t>96074</t>
  </si>
  <si>
    <t>96075</t>
  </si>
  <si>
    <t>96076</t>
  </si>
  <si>
    <t>96078</t>
  </si>
  <si>
    <t>96079</t>
  </si>
  <si>
    <t>96080</t>
  </si>
  <si>
    <t>96084</t>
  </si>
  <si>
    <t>96085</t>
  </si>
  <si>
    <t>96086</t>
  </si>
  <si>
    <t>96087</t>
  </si>
  <si>
    <t>96088</t>
  </si>
  <si>
    <t>96089</t>
  </si>
  <si>
    <t>96090</t>
  </si>
  <si>
    <t>96091</t>
  </si>
  <si>
    <t>96092</t>
  </si>
  <si>
    <t>96093</t>
  </si>
  <si>
    <t>96094</t>
  </si>
  <si>
    <t>96095</t>
  </si>
  <si>
    <t>96096</t>
  </si>
  <si>
    <t>96097</t>
  </si>
  <si>
    <t>96099</t>
  </si>
  <si>
    <t>96101</t>
  </si>
  <si>
    <t>96103</t>
  </si>
  <si>
    <t>96104</t>
  </si>
  <si>
    <t>96105</t>
  </si>
  <si>
    <t>96106</t>
  </si>
  <si>
    <t>96107</t>
  </si>
  <si>
    <t>96108</t>
  </si>
  <si>
    <t>96109</t>
  </si>
  <si>
    <t>96110</t>
  </si>
  <si>
    <t>96111</t>
  </si>
  <si>
    <t>96112</t>
  </si>
  <si>
    <t>96113</t>
  </si>
  <si>
    <t>96114</t>
  </si>
  <si>
    <t>96115</t>
  </si>
  <si>
    <t>96116</t>
  </si>
  <si>
    <t>96117</t>
  </si>
  <si>
    <t>96118</t>
  </si>
  <si>
    <t>96119</t>
  </si>
  <si>
    <t>96120</t>
  </si>
  <si>
    <t>96121</t>
  </si>
  <si>
    <t>96122</t>
  </si>
  <si>
    <t>96123</t>
  </si>
  <si>
    <t>96124</t>
  </si>
  <si>
    <t>96125</t>
  </si>
  <si>
    <t>96126</t>
  </si>
  <si>
    <t>96127</t>
  </si>
  <si>
    <t>96128</t>
  </si>
  <si>
    <t>96129</t>
  </si>
  <si>
    <t>96130</t>
  </si>
  <si>
    <t>96132</t>
  </si>
  <si>
    <t>96133</t>
  </si>
  <si>
    <t>96134</t>
  </si>
  <si>
    <t>96135</t>
  </si>
  <si>
    <t>96136</t>
  </si>
  <si>
    <t>96137</t>
  </si>
  <si>
    <t>96140</t>
  </si>
  <si>
    <t>96141</t>
  </si>
  <si>
    <t>96142</t>
  </si>
  <si>
    <t>96143</t>
  </si>
  <si>
    <t>96145</t>
  </si>
  <si>
    <t>96146</t>
  </si>
  <si>
    <t>96148</t>
  </si>
  <si>
    <t>96150</t>
  </si>
  <si>
    <t>96151</t>
  </si>
  <si>
    <t>96152</t>
  </si>
  <si>
    <t>96154</t>
  </si>
  <si>
    <t>96155</t>
  </si>
  <si>
    <t>96156</t>
  </si>
  <si>
    <t>96157</t>
  </si>
  <si>
    <t>96158</t>
  </si>
  <si>
    <t>96160</t>
  </si>
  <si>
    <t>96161</t>
  </si>
  <si>
    <t>96162</t>
  </si>
  <si>
    <t>97635</t>
  </si>
  <si>
    <t xml:space="preserve">     incorporate any significant changes in our contract and in the distribution of our book of business.</t>
  </si>
  <si>
    <t>Copies of Reinsurance Agreements</t>
  </si>
  <si>
    <t>Reinsurance Exhibit</t>
  </si>
  <si>
    <t>Not applicable to this filing since reinsurance does not apply.</t>
  </si>
  <si>
    <t>Basic Premium</t>
  </si>
  <si>
    <t>Base Rate Offset</t>
  </si>
  <si>
    <t>Optional Coverages Premium</t>
  </si>
  <si>
    <t>Total Premium</t>
  </si>
  <si>
    <t>California Rental Dwelling</t>
  </si>
  <si>
    <t>All Rental Dwelling Program policies are written on an annual term basis in California.</t>
  </si>
  <si>
    <t>for this line in the past seven years.</t>
  </si>
  <si>
    <t>16-3238</t>
  </si>
  <si>
    <t>18-2502</t>
  </si>
  <si>
    <t>19-3750</t>
  </si>
  <si>
    <t>prudent to give greater weight to more recent years.  Please see Exhibit 9 - Page 2 for the development of</t>
  </si>
  <si>
    <t>the CAT/AIY.</t>
  </si>
  <si>
    <t>Rental</t>
  </si>
  <si>
    <t>Dwelling</t>
  </si>
  <si>
    <t xml:space="preserve">(3) Non-Hurricane Catastrophe Loss and DCCE net of subrogation. Adjustments have been made as needed to </t>
  </si>
  <si>
    <t xml:space="preserve">      2000.  For the years 1990-99, the remainder of the distribution was spread evenly across the</t>
  </si>
  <si>
    <t xml:space="preserve">      10 year period.</t>
  </si>
  <si>
    <t xml:space="preserve">     any significant changes in our contract and in the distribution of our book of business.  </t>
  </si>
  <si>
    <t>State Farm's Rental Dwelling Catastrophe Provision calculation described in the preceding pages is based on a statistical</t>
  </si>
  <si>
    <t>appropriately recognize the Rental Dwelling exposure due to fire following an earthquake.</t>
  </si>
  <si>
    <t>Calendar/Accident</t>
  </si>
  <si>
    <t>(3)  Exhibit 9 - Page 4</t>
  </si>
  <si>
    <t>Exhibit 12 is not applicable to Rental Dwelling rate filings.</t>
  </si>
  <si>
    <t>Rental Dwelling</t>
  </si>
  <si>
    <t>Minimum Premium Impact*</t>
  </si>
  <si>
    <t>* Minimum Premium Impact reflects the difference between the calculated policy premium and the applied minimum premium.</t>
  </si>
  <si>
    <t>92357</t>
  </si>
  <si>
    <t>92402</t>
  </si>
  <si>
    <t>Note: Final base rate adjustments are applied to achieve our target overall rate impact. While we do not have separate fixed and variable components, the impacts of the base rate increase are flattened by the presence of Optional Coverages with separate premiums. Because of this additional premium, the proposed changes to the base rates are larger than the total overall proposed rate effect from the base rate changes.</t>
  </si>
  <si>
    <t>The amounts in Column (2) are expected to be $0 for future years as a result of our filing (CDI # 19-4025) that removes the State Farm Payment</t>
  </si>
  <si>
    <t xml:space="preserve">Number of Policies </t>
  </si>
  <si>
    <t>Average $
Rate Impact</t>
  </si>
  <si>
    <t>Average %
Rate Impact</t>
  </si>
  <si>
    <t>Max $
Impact</t>
  </si>
  <si>
    <t>23-563</t>
  </si>
  <si>
    <t>Exhibit 15</t>
  </si>
  <si>
    <t>Rate Classification Relativities</t>
  </si>
  <si>
    <t>No changes are proposed for our rate classification relativities.</t>
  </si>
  <si>
    <t>(5) The latest year is given a weight of 5.9%, with each prior year receiving 5% less weight back to</t>
  </si>
  <si>
    <t>development.</t>
  </si>
  <si>
    <t xml:space="preserve">allows a more holistic view of the wildfire risk and provides additional stability to our non-catrasophe trends and </t>
  </si>
  <si>
    <t xml:space="preserve">California for all Fire lines or if the claim is a wildfire designated claim.The inclusion of all wildfire designated claims </t>
  </si>
  <si>
    <t>State Farm is utilizing the earthquake simulation models from CoreLogic RQE v23.0, RMS RiskLink 23.0 and AIR</t>
  </si>
  <si>
    <t>Touchstone 10.0 to provide annual fire following earthquake property loss estimates.  The RQE model is used by the</t>
  </si>
  <si>
    <t>State Farm General Insurance Company's fire exposure as of 9/30/2023 is used for the simulations to</t>
  </si>
  <si>
    <t>20pt</t>
  </si>
  <si>
    <t>20191 to 20234</t>
  </si>
  <si>
    <t>Please refer to the attached documentation from RMS regarding RiskLink 23.0, from CoreLogic</t>
  </si>
  <si>
    <t xml:space="preserve">regarding RQE v23.0, and from AIR regarding Touchstone v10.0 which are used in this filing for the </t>
  </si>
  <si>
    <t>development of the statewide fire following earthquake provision.</t>
  </si>
  <si>
    <t>Additionally, Closed with Payment claim counts are not explicitly collected. Rather, an</t>
  </si>
  <si>
    <t xml:space="preserve">assumption-based approach is used to develop these claim counts. As such, some discrepancies may exist </t>
  </si>
  <si>
    <t>when comparing the results of the paid claim count development triangles and the triangles developed for</t>
  </si>
  <si>
    <t>Note: All impacts were measured using our procedure in which each policy as of March 31, 2024 is re-rated using the current and proposed rate structure.</t>
  </si>
  <si>
    <t>Fiscal Calendar Year Ending</t>
  </si>
  <si>
    <t>The total outstanding California catastrophe reserves as of 12/31/2023 is $12,206,466 for the Rental</t>
  </si>
  <si>
    <t>Dwelling program.</t>
  </si>
  <si>
    <t>Rate Application Page 7 - Statutory Data</t>
  </si>
  <si>
    <t>Line (11) of Page 7 of the Rate Application displays a net income value, provided as required by statute, and</t>
  </si>
  <si>
    <t>in accordance with the requirement in the filing instructions to "correspond to the program". Net income is</t>
  </si>
  <si>
    <t>an accounting term for which the only correct values are found on the Annual Statement and the Annual</t>
  </si>
  <si>
    <t>Statement does not show calculations at the same level of granularity as "program". Any mathematical</t>
  </si>
  <si>
    <t>derivation of a net income value at a more granular, line of business level (such as Page 7) is simply an</t>
  </si>
  <si>
    <t xml:space="preserve">estimate and should not be referred to with factual certainty. Additionally, the information provided on </t>
  </si>
  <si>
    <t>Page 7 has no impact on the rate template and is not reflective of the ratemaking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</si>
</sst>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
    <numFmt numFmtId="165" formatCode="0.0000"/>
    <numFmt numFmtId="166" formatCode="0.0%"/>
    <numFmt numFmtId="167" formatCode="mm/dd/yyyy"/>
    <numFmt numFmtId="168" formatCode="0.0"/>
    <numFmt numFmtId="169" formatCode="#,##0.0"/>
    <numFmt numFmtId="170" formatCode="#,##0.000"/>
    <numFmt numFmtId="171" formatCode="_(* #,##0_);_(* \(#,##0\);_(* &quot;-&quot;??_);_(@_)"/>
    <numFmt numFmtId="172" formatCode="&quot;$&quot;#,##0"/>
    <numFmt numFmtId="175" formatCode="&quot;$&quot;#,##0.00"/>
    <numFmt numFmtId="176" formatCode="_(* #,##0.000_);_(* \(#,##0.000\);_(* &quot;-&quot;??_);_(@_)"/>
  </numFmts>
  <fonts count="7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color indexed="8"/>
      <name val="Arial"/>
      <family val="2"/>
    </font>
    <font>
      <u/>
      <sz val="10"/>
      <name val="Arial"/>
      <family val="2"/>
    </font>
    <font>
      <sz val="10"/>
      <name val="MS Sans Serif"/>
      <family val="2"/>
    </font>
    <font>
      <sz val="11"/>
      <color theme="1"/>
      <name val="Calibri"/>
      <family val="2"/>
      <scheme val="minor"/>
    </font>
    <font>
      <sz val="8"/>
      <color theme="1"/>
      <name val="Arial"/>
      <family val="2"/>
    </font>
    <font>
      <sz val="10"/>
      <color theme="1"/>
      <name val="Arial"/>
      <family val="2"/>
    </font>
    <font>
      <b/>
      <sz val="10"/>
      <color theme="1"/>
      <name val="Arial"/>
      <family val="2"/>
    </font>
    <font>
      <sz val="11"/>
      <color indexed="8"/>
      <name val="Calibri"/>
      <family val="2"/>
      <scheme val="minor"/>
    </font>
    <font>
      <sz val="11"/>
      <color indexed="8"/>
      <name val="Calibri"/>
      <family val="2"/>
    </font>
    <font>
      <u/>
      <sz val="10"/>
      <color theme="10"/>
      <name val="Arial"/>
      <family val="2"/>
    </font>
    <font>
      <sz val="10"/>
      <color theme="1"/>
      <name val="Tahoma"/>
      <family val="2"/>
    </font>
    <font>
      <sz val="11"/>
      <color rgb="FF000000"/>
      <name val="Calibri"/>
      <family val="2"/>
    </font>
    <font>
      <sz val="11"/>
      <name val="Calibri"/>
      <family val="2"/>
      <scheme val="minor"/>
    </font>
    <font>
      <sz val="10"/>
      <color rgb="FF000000"/>
      <name val="Arial"/>
      <family val="2"/>
    </font>
    <font>
      <sz val="12"/>
      <color theme="1"/>
      <name val="Calibri"/>
      <family val="2"/>
      <scheme val="minor"/>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10"/>
      <name val="Times New Roman"/>
      <family val="1"/>
    </font>
    <font>
      <sz val="6"/>
      <color indexed="8"/>
      <name val="Times New Roman"/>
      <family val="1"/>
    </font>
    <font>
      <sz val="8.25"/>
      <name val="Microsoft Sans Serif"/>
      <family val="2"/>
    </font>
    <font>
      <sz val="10"/>
      <color rgb="FF000000"/>
      <name val="Times New Roman"/>
      <family val="1"/>
    </font>
    <font>
      <sz val="10"/>
      <color rgb="FFFF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0"/>
      <color indexed="12"/>
      <name val="Arial"/>
      <family val="2"/>
    </font>
    <font>
      <b/>
      <sz val="18"/>
      <color theme="3"/>
      <name val="Cambria"/>
      <family val="2"/>
      <scheme val="major"/>
    </font>
    <font>
      <sz val="10"/>
      <color rgb="FF000000"/>
      <name val="MS Sans Serif"/>
      <family val="2"/>
    </font>
    <font>
      <sz val="10"/>
      <color indexed="12"/>
      <name val="Times New Roman"/>
      <family val="1"/>
    </font>
    <font>
      <sz val="10"/>
      <color theme="10"/>
      <name val="Arial"/>
      <family val="2"/>
    </font>
    <font>
      <i/>
      <sz val="10"/>
      <color indexed="8"/>
      <name val="Arial"/>
      <family val="2"/>
    </font>
  </fonts>
  <fills count="37">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38">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3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auto="1"/>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style="thin">
        <color theme="4"/>
      </top>
      <bottom style="double">
        <color theme="4"/>
      </bottom>
      <diagonal/>
    </border>
    <border>
      <left/>
      <right/>
      <top/>
      <bottom style="medium">
        <color indexed="64"/>
      </bottom>
      <diagonal/>
    </border>
  </borders>
  <cellStyleXfs count="956">
    <xf numFmtId="0" fontId="0" fillId="0" borderId="0"/>
    <xf numFmtId="43" fontId="18"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3"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0" fontId="24" fillId="0" borderId="0"/>
    <xf numFmtId="0" fontId="24" fillId="0" borderId="0"/>
    <xf numFmtId="0" fontId="20" fillId="0" borderId="0"/>
    <xf numFmtId="0" fontId="23" fillId="0" borderId="0"/>
    <xf numFmtId="0" fontId="20" fillId="0" borderId="0"/>
    <xf numFmtId="0" fontId="24" fillId="0" borderId="0"/>
    <xf numFmtId="0" fontId="25" fillId="0" borderId="0"/>
    <xf numFmtId="0" fontId="24" fillId="0" borderId="0"/>
    <xf numFmtId="0" fontId="24" fillId="0" borderId="0"/>
    <xf numFmtId="0" fontId="23" fillId="0" borderId="0"/>
    <xf numFmtId="0" fontId="24" fillId="0" borderId="0"/>
    <xf numFmtId="0" fontId="20" fillId="0" borderId="0"/>
    <xf numFmtId="0" fontId="23" fillId="0" borderId="0"/>
    <xf numFmtId="0" fontId="23" fillId="0" borderId="0"/>
    <xf numFmtId="0" fontId="21" fillId="0" borderId="0"/>
    <xf numFmtId="0" fontId="24" fillId="2" borderId="12" applyNumberFormat="0" applyFont="0" applyAlignment="0" applyProtection="0"/>
    <xf numFmtId="9" fontId="18"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0" fontId="17" fillId="0" borderId="0"/>
    <xf numFmtId="0" fontId="16" fillId="0" borderId="0"/>
    <xf numFmtId="9" fontId="16" fillId="0" borderId="0" applyFont="0" applyFill="0" applyBorder="0" applyAlignment="0" applyProtection="0"/>
    <xf numFmtId="0" fontId="28" fillId="0" borderId="0"/>
    <xf numFmtId="0" fontId="18" fillId="0" borderId="0"/>
    <xf numFmtId="0" fontId="15" fillId="0" borderId="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9" fillId="0" borderId="0" applyFont="0" applyFill="0" applyBorder="0" applyAlignment="0" applyProtection="0"/>
    <xf numFmtId="43" fontId="15"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30" fillId="0" borderId="0" applyNumberForma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8" fillId="0" borderId="0"/>
    <xf numFmtId="0" fontId="18" fillId="0" borderId="0"/>
    <xf numFmtId="0" fontId="18" fillId="0" borderId="0"/>
    <xf numFmtId="0" fontId="18" fillId="0" borderId="0"/>
    <xf numFmtId="0" fontId="18" fillId="0" borderId="0"/>
    <xf numFmtId="0" fontId="15" fillId="0" borderId="0"/>
    <xf numFmtId="0" fontId="15" fillId="0" borderId="0"/>
    <xf numFmtId="0" fontId="18" fillId="0" borderId="0"/>
    <xf numFmtId="0" fontId="15" fillId="0" borderId="0"/>
    <xf numFmtId="0" fontId="23" fillId="0" borderId="0"/>
    <xf numFmtId="0" fontId="15" fillId="0" borderId="0"/>
    <xf numFmtId="0" fontId="18" fillId="0" borderId="0"/>
    <xf numFmtId="0" fontId="2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3" fillId="0" borderId="0"/>
    <xf numFmtId="0" fontId="15" fillId="0" borderId="0"/>
    <xf numFmtId="0" fontId="15" fillId="0" borderId="0"/>
    <xf numFmtId="0" fontId="23" fillId="0" borderId="0"/>
    <xf numFmtId="0" fontId="23" fillId="0" borderId="0"/>
    <xf numFmtId="0" fontId="23" fillId="0" borderId="0"/>
    <xf numFmtId="0" fontId="23" fillId="0" borderId="0"/>
    <xf numFmtId="0" fontId="23" fillId="0" borderId="0"/>
    <xf numFmtId="0" fontId="23" fillId="0" borderId="0"/>
    <xf numFmtId="0" fontId="18" fillId="0" borderId="0"/>
    <xf numFmtId="0" fontId="15" fillId="0" borderId="0"/>
    <xf numFmtId="0" fontId="15" fillId="0" borderId="0"/>
    <xf numFmtId="0" fontId="15" fillId="0" borderId="0"/>
    <xf numFmtId="0" fontId="2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8"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5" fillId="0" borderId="0" applyFont="0" applyFill="0" applyBorder="0" applyAlignment="0" applyProtection="0"/>
    <xf numFmtId="0" fontId="18" fillId="0" borderId="0"/>
    <xf numFmtId="9" fontId="18" fillId="0" borderId="0" applyFont="0" applyFill="0" applyBorder="0" applyAlignment="0" applyProtection="0"/>
    <xf numFmtId="0" fontId="14"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44" fontId="13" fillId="0" borderId="0" applyFont="0" applyFill="0" applyBorder="0" applyAlignment="0" applyProtection="0"/>
    <xf numFmtId="0" fontId="18" fillId="0" borderId="0"/>
    <xf numFmtId="0" fontId="18" fillId="0" borderId="0"/>
    <xf numFmtId="0" fontId="12" fillId="0" borderId="0"/>
    <xf numFmtId="9" fontId="12" fillId="0" borderId="0" applyFont="0" applyFill="0" applyBorder="0" applyAlignment="0" applyProtection="0"/>
    <xf numFmtId="0" fontId="11" fillId="0" borderId="0"/>
    <xf numFmtId="9" fontId="11" fillId="0" borderId="0" applyFont="0" applyFill="0" applyBorder="0" applyAlignment="0" applyProtection="0"/>
    <xf numFmtId="0" fontId="21" fillId="0" borderId="0"/>
    <xf numFmtId="43" fontId="18" fillId="0" borderId="0" applyFont="0" applyFill="0" applyBorder="0" applyAlignment="0" applyProtection="0"/>
    <xf numFmtId="44" fontId="18"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2" borderId="12" applyNumberFormat="0" applyFont="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0" fontId="10" fillId="0" borderId="0"/>
    <xf numFmtId="9" fontId="10"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31" fillId="0" borderId="0"/>
    <xf numFmtId="0" fontId="18" fillId="0" borderId="0"/>
    <xf numFmtId="0" fontId="8" fillId="0" borderId="0"/>
    <xf numFmtId="43" fontId="8" fillId="0" borderId="0" applyFont="0" applyFill="0" applyBorder="0" applyAlignment="0" applyProtection="0"/>
    <xf numFmtId="0" fontId="7" fillId="0" borderId="0"/>
    <xf numFmtId="0" fontId="6" fillId="0" borderId="0"/>
    <xf numFmtId="9" fontId="6" fillId="0" borderId="0" applyFont="0" applyFill="0" applyBorder="0" applyAlignment="0" applyProtection="0"/>
    <xf numFmtId="0" fontId="5" fillId="0" borderId="0"/>
    <xf numFmtId="0" fontId="18" fillId="0" borderId="0"/>
    <xf numFmtId="0" fontId="4" fillId="0" borderId="0"/>
    <xf numFmtId="9" fontId="4"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6" fillId="13"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9"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20" borderId="0" applyNumberFormat="0" applyBorder="0" applyAlignment="0" applyProtection="0"/>
    <xf numFmtId="0" fontId="37" fillId="4" borderId="0" applyNumberFormat="0" applyBorder="0" applyAlignment="0" applyProtection="0"/>
    <xf numFmtId="0" fontId="38" fillId="21" borderId="15" applyNumberFormat="0" applyAlignment="0" applyProtection="0"/>
    <xf numFmtId="0" fontId="39" fillId="22" borderId="16" applyNumberFormat="0" applyAlignment="0" applyProtection="0"/>
    <xf numFmtId="43" fontId="2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21" fillId="0" borderId="0" applyFont="0" applyFill="0" applyBorder="0" applyAlignment="0" applyProtection="0"/>
    <xf numFmtId="0" fontId="40" fillId="0" borderId="0" applyNumberFormat="0" applyFill="0" applyBorder="0" applyAlignment="0" applyProtection="0"/>
    <xf numFmtId="0" fontId="41" fillId="5" borderId="0" applyNumberFormat="0" applyBorder="0" applyAlignment="0" applyProtection="0"/>
    <xf numFmtId="0" fontId="42" fillId="0" borderId="17" applyNumberFormat="0" applyFill="0" applyAlignment="0" applyProtection="0"/>
    <xf numFmtId="0" fontId="43" fillId="0" borderId="18" applyNumberFormat="0" applyFill="0" applyAlignment="0" applyProtection="0"/>
    <xf numFmtId="0" fontId="44" fillId="0" borderId="19" applyNumberFormat="0" applyFill="0" applyAlignment="0" applyProtection="0"/>
    <xf numFmtId="0" fontId="44" fillId="0" borderId="0" applyNumberFormat="0" applyFill="0" applyBorder="0" applyAlignment="0" applyProtection="0"/>
    <xf numFmtId="0" fontId="45" fillId="8" borderId="15" applyNumberFormat="0" applyAlignment="0" applyProtection="0"/>
    <xf numFmtId="0" fontId="46" fillId="0" borderId="20" applyNumberFormat="0" applyFill="0" applyAlignment="0" applyProtection="0"/>
    <xf numFmtId="0" fontId="47" fillId="23" borderId="0" applyNumberFormat="0" applyBorder="0" applyAlignment="0" applyProtection="0"/>
    <xf numFmtId="0" fontId="21" fillId="0" borderId="0"/>
    <xf numFmtId="0" fontId="35" fillId="0" borderId="0"/>
    <xf numFmtId="0" fontId="18" fillId="0" borderId="0"/>
    <xf numFmtId="0" fontId="21" fillId="0" borderId="0"/>
    <xf numFmtId="0" fontId="21" fillId="0" borderId="0"/>
    <xf numFmtId="0" fontId="18" fillId="0" borderId="0"/>
    <xf numFmtId="0" fontId="18" fillId="0" borderId="0"/>
    <xf numFmtId="0" fontId="21" fillId="24" borderId="21" applyNumberFormat="0" applyFont="0" applyAlignment="0" applyProtection="0"/>
    <xf numFmtId="0" fontId="21" fillId="24" borderId="21" applyNumberFormat="0" applyFont="0" applyAlignment="0" applyProtection="0"/>
    <xf numFmtId="0" fontId="48" fillId="21" borderId="22" applyNumberFormat="0" applyAlignment="0" applyProtection="0"/>
    <xf numFmtId="9" fontId="18" fillId="0" borderId="0" applyFont="0" applyFill="0" applyBorder="0" applyAlignment="0" applyProtection="0"/>
    <xf numFmtId="0" fontId="49" fillId="0" borderId="0" applyNumberFormat="0" applyFill="0" applyBorder="0" applyAlignment="0" applyProtection="0"/>
    <xf numFmtId="0" fontId="50" fillId="0" borderId="23" applyNumberFormat="0" applyFill="0" applyAlignment="0" applyProtection="0"/>
    <xf numFmtId="0" fontId="51" fillId="0" borderId="0" applyNumberFormat="0" applyFill="0" applyBorder="0" applyAlignment="0" applyProtection="0"/>
    <xf numFmtId="0" fontId="52" fillId="0" borderId="0"/>
    <xf numFmtId="43" fontId="52" fillId="0" borderId="0" applyFont="0" applyFill="0" applyBorder="0" applyAlignment="0" applyProtection="0"/>
    <xf numFmtId="43" fontId="52" fillId="0" borderId="0" applyFont="0" applyFill="0" applyBorder="0" applyAlignment="0" applyProtection="0"/>
    <xf numFmtId="44" fontId="52" fillId="0" borderId="0" applyFont="0" applyFill="0" applyBorder="0" applyAlignment="0" applyProtection="0"/>
    <xf numFmtId="44"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0" fontId="18" fillId="0" borderId="0"/>
    <xf numFmtId="0" fontId="18" fillId="0" borderId="0"/>
    <xf numFmtId="43" fontId="52" fillId="0" borderId="0" applyFont="0" applyFill="0" applyBorder="0" applyAlignment="0" applyProtection="0"/>
    <xf numFmtId="9" fontId="52"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53" fillId="0" borderId="0" applyFont="0" applyFill="0" applyBorder="0" applyAlignment="0" applyProtection="0"/>
    <xf numFmtId="43" fontId="21" fillId="0" borderId="0" applyFont="0" applyFill="0" applyBorder="0" applyAlignment="0" applyProtection="0"/>
    <xf numFmtId="0" fontId="54" fillId="0" borderId="0">
      <protection locked="0"/>
    </xf>
    <xf numFmtId="0" fontId="21" fillId="0" borderId="0"/>
    <xf numFmtId="0" fontId="55" fillId="0" borderId="0"/>
    <xf numFmtId="0" fontId="21" fillId="0" borderId="0"/>
    <xf numFmtId="0" fontId="55" fillId="0" borderId="0"/>
    <xf numFmtId="0" fontId="18" fillId="0" borderId="0"/>
    <xf numFmtId="0" fontId="18" fillId="0" borderId="0"/>
    <xf numFmtId="0" fontId="3" fillId="0" borderId="0"/>
    <xf numFmtId="0" fontId="3" fillId="0" borderId="0"/>
    <xf numFmtId="0" fontId="54" fillId="0" borderId="0">
      <protection locked="0"/>
    </xf>
    <xf numFmtId="0" fontId="18" fillId="0" borderId="0"/>
    <xf numFmtId="9" fontId="3" fillId="0" borderId="0" applyFont="0" applyFill="0" applyBorder="0" applyAlignment="0" applyProtection="0"/>
    <xf numFmtId="9" fontId="21" fillId="0" borderId="0" applyFont="0" applyFill="0" applyBorder="0" applyAlignment="0" applyProtection="0"/>
    <xf numFmtId="0" fontId="44" fillId="0" borderId="24" applyNumberFormat="0" applyFill="0" applyAlignment="0" applyProtection="0"/>
    <xf numFmtId="0" fontId="34" fillId="0" borderId="0"/>
    <xf numFmtId="0" fontId="66" fillId="0" borderId="0"/>
    <xf numFmtId="0" fontId="31" fillId="0" borderId="0"/>
    <xf numFmtId="0" fontId="2" fillId="0" borderId="0"/>
    <xf numFmtId="0" fontId="34" fillId="0" borderId="0"/>
    <xf numFmtId="0" fontId="34" fillId="0" borderId="0"/>
    <xf numFmtId="0" fontId="29" fillId="0" borderId="0"/>
    <xf numFmtId="0" fontId="29" fillId="0" borderId="0"/>
    <xf numFmtId="0" fontId="66" fillId="0" borderId="0"/>
    <xf numFmtId="0" fontId="2" fillId="0" borderId="0"/>
    <xf numFmtId="0" fontId="34" fillId="0" borderId="0"/>
    <xf numFmtId="0" fontId="34" fillId="0" borderId="0"/>
    <xf numFmtId="0" fontId="2" fillId="0" borderId="0"/>
    <xf numFmtId="0" fontId="66" fillId="0" borderId="0"/>
    <xf numFmtId="0" fontId="2" fillId="0" borderId="0"/>
    <xf numFmtId="0" fontId="2" fillId="0" borderId="0"/>
    <xf numFmtId="0" fontId="2" fillId="0" borderId="0"/>
    <xf numFmtId="0" fontId="2" fillId="0" borderId="0"/>
    <xf numFmtId="0" fontId="66" fillId="0" borderId="0"/>
    <xf numFmtId="0" fontId="66" fillId="0" borderId="0"/>
    <xf numFmtId="0" fontId="2" fillId="36" borderId="0"/>
    <xf numFmtId="0" fontId="2" fillId="0" borderId="0"/>
    <xf numFmtId="0" fontId="34" fillId="0" borderId="0"/>
    <xf numFmtId="0" fontId="34" fillId="0" borderId="0"/>
    <xf numFmtId="0" fontId="66" fillId="0" borderId="0"/>
    <xf numFmtId="0" fontId="66" fillId="0" borderId="0"/>
    <xf numFmtId="0" fontId="34" fillId="0" borderId="0"/>
    <xf numFmtId="0" fontId="34" fillId="0" borderId="0"/>
    <xf numFmtId="0" fontId="66" fillId="0" borderId="0"/>
    <xf numFmtId="0" fontId="66" fillId="0" borderId="0"/>
    <xf numFmtId="0" fontId="34" fillId="0" borderId="0"/>
    <xf numFmtId="0" fontId="34" fillId="0" borderId="0"/>
    <xf numFmtId="0" fontId="34" fillId="0" borderId="0"/>
    <xf numFmtId="0" fontId="2" fillId="31" borderId="0"/>
    <xf numFmtId="0" fontId="2" fillId="0" borderId="0"/>
    <xf numFmtId="0" fontId="2" fillId="0" borderId="0"/>
    <xf numFmtId="0" fontId="34" fillId="0" borderId="0"/>
    <xf numFmtId="0" fontId="2" fillId="0" borderId="0"/>
    <xf numFmtId="0" fontId="55" fillId="0" borderId="0"/>
    <xf numFmtId="0" fontId="2" fillId="0" borderId="0"/>
    <xf numFmtId="0" fontId="2" fillId="0" borderId="0"/>
    <xf numFmtId="0" fontId="34" fillId="0" borderId="0"/>
    <xf numFmtId="0" fontId="34" fillId="0" borderId="0"/>
    <xf numFmtId="0" fontId="66" fillId="0" borderId="0"/>
    <xf numFmtId="0" fontId="34" fillId="0" borderId="0"/>
    <xf numFmtId="0" fontId="2" fillId="0" borderId="0"/>
    <xf numFmtId="0" fontId="2" fillId="0" borderId="0"/>
    <xf numFmtId="0" fontId="2" fillId="0" borderId="0"/>
    <xf numFmtId="0" fontId="66" fillId="0" borderId="0"/>
    <xf numFmtId="0" fontId="55" fillId="0" borderId="0"/>
    <xf numFmtId="0" fontId="66" fillId="0" borderId="0"/>
    <xf numFmtId="0" fontId="34" fillId="0" borderId="0"/>
    <xf numFmtId="0" fontId="34" fillId="0" borderId="0"/>
    <xf numFmtId="0" fontId="2" fillId="34"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34" fillId="0" borderId="0"/>
    <xf numFmtId="0" fontId="2" fillId="0" borderId="0"/>
    <xf numFmtId="0" fontId="2" fillId="0" borderId="0"/>
    <xf numFmtId="0" fontId="2" fillId="0" borderId="0"/>
    <xf numFmtId="0" fontId="34" fillId="0" borderId="0"/>
    <xf numFmtId="0" fontId="66" fillId="0" borderId="0"/>
    <xf numFmtId="0" fontId="2" fillId="0" borderId="0"/>
    <xf numFmtId="0" fontId="66" fillId="0" borderId="0"/>
    <xf numFmtId="0" fontId="66" fillId="0" borderId="0"/>
    <xf numFmtId="0" fontId="66" fillId="0" borderId="0"/>
    <xf numFmtId="0" fontId="66" fillId="0" borderId="0"/>
    <xf numFmtId="0" fontId="2" fillId="0" borderId="0"/>
    <xf numFmtId="0" fontId="2" fillId="0" borderId="0"/>
    <xf numFmtId="0" fontId="2" fillId="0" borderId="0"/>
    <xf numFmtId="0" fontId="55" fillId="0" borderId="0"/>
    <xf numFmtId="0" fontId="68" fillId="0" borderId="0"/>
    <xf numFmtId="0" fontId="2" fillId="0" borderId="0"/>
    <xf numFmtId="0" fontId="2" fillId="0" borderId="0"/>
    <xf numFmtId="0" fontId="66" fillId="0" borderId="0"/>
    <xf numFmtId="0" fontId="6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66" fillId="0" borderId="0"/>
    <xf numFmtId="0" fontId="34" fillId="0" borderId="0"/>
    <xf numFmtId="0" fontId="34" fillId="0" borderId="0"/>
    <xf numFmtId="0" fontId="34" fillId="0" borderId="0"/>
    <xf numFmtId="0" fontId="2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0" borderId="33"/>
    <xf numFmtId="0" fontId="34" fillId="0" borderId="0"/>
    <xf numFmtId="0" fontId="34" fillId="0" borderId="0"/>
    <xf numFmtId="0" fontId="34" fillId="0" borderId="0"/>
    <xf numFmtId="0" fontId="2" fillId="0" borderId="0"/>
    <xf numFmtId="0" fontId="29" fillId="0" borderId="0"/>
    <xf numFmtId="0" fontId="2" fillId="0" borderId="0"/>
    <xf numFmtId="0" fontId="2" fillId="0" borderId="0"/>
    <xf numFmtId="0" fontId="29" fillId="0" borderId="0"/>
    <xf numFmtId="0" fontId="34" fillId="0" borderId="0"/>
    <xf numFmtId="0" fontId="34" fillId="0" borderId="0"/>
    <xf numFmtId="0" fontId="2" fillId="0" borderId="0"/>
    <xf numFmtId="0" fontId="2" fillId="0" borderId="0"/>
    <xf numFmtId="0" fontId="34" fillId="0" borderId="0"/>
    <xf numFmtId="0" fontId="34" fillId="0" borderId="0"/>
    <xf numFmtId="0" fontId="34" fillId="0" borderId="0"/>
    <xf numFmtId="0" fontId="66" fillId="0" borderId="0"/>
    <xf numFmtId="0" fontId="34" fillId="0" borderId="0"/>
    <xf numFmtId="0" fontId="34" fillId="0" borderId="0"/>
    <xf numFmtId="0" fontId="2" fillId="0" borderId="0"/>
    <xf numFmtId="0" fontId="2" fillId="0" borderId="0"/>
    <xf numFmtId="0" fontId="34" fillId="0" borderId="0"/>
    <xf numFmtId="0" fontId="34" fillId="0" borderId="0"/>
    <xf numFmtId="0" fontId="2" fillId="0" borderId="0"/>
    <xf numFmtId="0" fontId="2" fillId="0" borderId="0"/>
    <xf numFmtId="0" fontId="66" fillId="0" borderId="0"/>
    <xf numFmtId="0" fontId="55" fillId="0" borderId="0"/>
    <xf numFmtId="0" fontId="2" fillId="0" borderId="0"/>
    <xf numFmtId="0" fontId="2" fillId="0" borderId="0"/>
    <xf numFmtId="0" fontId="57" fillId="0" borderId="32"/>
    <xf numFmtId="0" fontId="66" fillId="0" borderId="0"/>
    <xf numFmtId="0" fontId="66" fillId="0" borderId="0"/>
    <xf numFmtId="0" fontId="34" fillId="0" borderId="0"/>
    <xf numFmtId="0" fontId="66" fillId="0" borderId="0"/>
    <xf numFmtId="0" fontId="34" fillId="0" borderId="0"/>
    <xf numFmtId="0" fontId="34" fillId="0" borderId="0"/>
    <xf numFmtId="0" fontId="2" fillId="0" borderId="0"/>
    <xf numFmtId="0" fontId="2" fillId="0" borderId="0"/>
    <xf numFmtId="0" fontId="2" fillId="28" borderId="0"/>
    <xf numFmtId="0" fontId="66" fillId="0" borderId="0"/>
    <xf numFmtId="0" fontId="66" fillId="0" borderId="0"/>
    <xf numFmtId="0" fontId="34" fillId="0" borderId="0"/>
    <xf numFmtId="0" fontId="2" fillId="0" borderId="0"/>
    <xf numFmtId="0" fontId="2" fillId="0" borderId="0"/>
    <xf numFmtId="0" fontId="34" fillId="0" borderId="0"/>
    <xf numFmtId="0" fontId="2" fillId="0" borderId="0"/>
    <xf numFmtId="0" fontId="2" fillId="0" borderId="0"/>
    <xf numFmtId="0" fontId="66" fillId="0" borderId="0"/>
    <xf numFmtId="0" fontId="66" fillId="0" borderId="0"/>
    <xf numFmtId="0" fontId="34" fillId="0" borderId="0"/>
    <xf numFmtId="0" fontId="34"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34" fillId="0" borderId="0"/>
    <xf numFmtId="0" fontId="34" fillId="0" borderId="0"/>
    <xf numFmtId="0" fontId="66" fillId="0" borderId="0"/>
    <xf numFmtId="0" fontId="31" fillId="0" borderId="0"/>
    <xf numFmtId="0" fontId="34" fillId="0" borderId="0"/>
    <xf numFmtId="0" fontId="34" fillId="0" borderId="0"/>
    <xf numFmtId="0" fontId="34" fillId="0" borderId="0"/>
    <xf numFmtId="0" fontId="34" fillId="0" borderId="0"/>
    <xf numFmtId="0" fontId="34" fillId="0" borderId="0"/>
    <xf numFmtId="0" fontId="2" fillId="0" borderId="0"/>
    <xf numFmtId="0" fontId="2" fillId="0" borderId="0"/>
    <xf numFmtId="0" fontId="2" fillId="0" borderId="0"/>
    <xf numFmtId="0" fontId="34" fillId="0" borderId="0"/>
    <xf numFmtId="0" fontId="2" fillId="27" borderId="0"/>
    <xf numFmtId="0" fontId="66" fillId="0" borderId="0"/>
    <xf numFmtId="0" fontId="29" fillId="0" borderId="0"/>
    <xf numFmtId="0" fontId="2" fillId="0" borderId="0"/>
    <xf numFmtId="0" fontId="2" fillId="0" borderId="0"/>
    <xf numFmtId="0" fontId="2" fillId="0" borderId="0"/>
    <xf numFmtId="0" fontId="59" fillId="0" borderId="0"/>
    <xf numFmtId="0" fontId="2" fillId="0" borderId="0"/>
    <xf numFmtId="0" fontId="2" fillId="0" borderId="0"/>
    <xf numFmtId="0" fontId="61" fillId="0" borderId="0"/>
    <xf numFmtId="0" fontId="55" fillId="0" borderId="0"/>
    <xf numFmtId="0" fontId="66" fillId="0" borderId="0"/>
    <xf numFmtId="0" fontId="66" fillId="0" borderId="0"/>
    <xf numFmtId="0" fontId="34" fillId="0" borderId="0"/>
    <xf numFmtId="0" fontId="66" fillId="0" borderId="0"/>
    <xf numFmtId="0" fontId="66" fillId="0" borderId="0"/>
    <xf numFmtId="0" fontId="66" fillId="0" borderId="0"/>
    <xf numFmtId="0" fontId="34" fillId="0" borderId="0"/>
    <xf numFmtId="0" fontId="34" fillId="0" borderId="0"/>
    <xf numFmtId="0" fontId="55" fillId="0" borderId="0"/>
    <xf numFmtId="0" fontId="55" fillId="0" borderId="0"/>
    <xf numFmtId="0" fontId="2" fillId="26" borderId="0"/>
    <xf numFmtId="0" fontId="34" fillId="0" borderId="0"/>
    <xf numFmtId="0" fontId="34" fillId="0" borderId="0"/>
    <xf numFmtId="0" fontId="34" fillId="0" borderId="0"/>
    <xf numFmtId="0" fontId="34" fillId="0" borderId="0"/>
    <xf numFmtId="0" fontId="63" fillId="0" borderId="36"/>
    <xf numFmtId="0" fontId="34" fillId="0" borderId="0"/>
    <xf numFmtId="0" fontId="34" fillId="0" borderId="0"/>
    <xf numFmtId="0" fontId="31" fillId="0" borderId="0"/>
    <xf numFmtId="0" fontId="66" fillId="0" borderId="0"/>
    <xf numFmtId="0" fontId="34" fillId="0" borderId="0"/>
    <xf numFmtId="0" fontId="34" fillId="0" borderId="0"/>
    <xf numFmtId="0" fontId="25" fillId="0" borderId="0"/>
    <xf numFmtId="0" fontId="66" fillId="0" borderId="0"/>
    <xf numFmtId="0" fontId="66" fillId="0" borderId="0"/>
    <xf numFmtId="0" fontId="34" fillId="0" borderId="0"/>
    <xf numFmtId="0" fontId="34" fillId="0" borderId="0"/>
    <xf numFmtId="0" fontId="34" fillId="0" borderId="0"/>
    <xf numFmtId="0" fontId="2" fillId="0" borderId="0"/>
    <xf numFmtId="0" fontId="66" fillId="0" borderId="0"/>
    <xf numFmtId="0" fontId="34" fillId="0" borderId="0"/>
    <xf numFmtId="0" fontId="34" fillId="0" borderId="0"/>
    <xf numFmtId="0" fontId="66" fillId="0" borderId="0"/>
    <xf numFmtId="0" fontId="34" fillId="0" borderId="0"/>
    <xf numFmtId="0" fontId="2" fillId="0" borderId="0"/>
    <xf numFmtId="0" fontId="2" fillId="0" borderId="0"/>
    <xf numFmtId="0" fontId="34" fillId="0" borderId="0"/>
    <xf numFmtId="0" fontId="2" fillId="0" borderId="0"/>
    <xf numFmtId="0" fontId="34" fillId="0" borderId="0"/>
    <xf numFmtId="0" fontId="2" fillId="0" borderId="0"/>
    <xf numFmtId="0" fontId="2" fillId="0" borderId="0"/>
    <xf numFmtId="0" fontId="2" fillId="0" borderId="0"/>
    <xf numFmtId="0" fontId="2" fillId="32" borderId="0"/>
    <xf numFmtId="0" fontId="66" fillId="0" borderId="0"/>
    <xf numFmtId="0" fontId="66"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29" fillId="0" borderId="0"/>
    <xf numFmtId="0" fontId="55" fillId="0" borderId="0"/>
    <xf numFmtId="0" fontId="34" fillId="0" borderId="0"/>
    <xf numFmtId="0" fontId="34" fillId="0" borderId="0"/>
    <xf numFmtId="0" fontId="29" fillId="0" borderId="0"/>
    <xf numFmtId="0" fontId="34" fillId="0" borderId="0"/>
    <xf numFmtId="0" fontId="2" fillId="0" borderId="0"/>
    <xf numFmtId="0" fontId="2" fillId="0" borderId="0"/>
    <xf numFmtId="0" fontId="34" fillId="0" borderId="0"/>
    <xf numFmtId="0" fontId="34" fillId="0" borderId="0"/>
    <xf numFmtId="0" fontId="34" fillId="0" borderId="0"/>
    <xf numFmtId="0" fontId="66" fillId="0" borderId="0"/>
    <xf numFmtId="0" fontId="34" fillId="0" borderId="0"/>
    <xf numFmtId="0" fontId="65" fillId="0" borderId="0"/>
    <xf numFmtId="0" fontId="34" fillId="0" borderId="0"/>
    <xf numFmtId="0" fontId="34" fillId="0" borderId="0"/>
    <xf numFmtId="0" fontId="34" fillId="0" borderId="0"/>
    <xf numFmtId="0" fontId="2" fillId="0" borderId="0"/>
    <xf numFmtId="0" fontId="2" fillId="0" borderId="0"/>
    <xf numFmtId="0" fontId="2" fillId="0" borderId="0"/>
    <xf numFmtId="0" fontId="2" fillId="0" borderId="0"/>
    <xf numFmtId="0" fontId="29" fillId="2" borderId="12"/>
    <xf numFmtId="0" fontId="2" fillId="0" borderId="0"/>
    <xf numFmtId="0" fontId="55" fillId="0" borderId="0"/>
    <xf numFmtId="0" fontId="66"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6" fillId="0" borderId="0"/>
    <xf numFmtId="0" fontId="66" fillId="0" borderId="0"/>
    <xf numFmtId="0" fontId="34" fillId="0" borderId="0"/>
    <xf numFmtId="0" fontId="55" fillId="0" borderId="0"/>
    <xf numFmtId="0" fontId="55" fillId="0" borderId="0"/>
    <xf numFmtId="0" fontId="55" fillId="0" borderId="0"/>
    <xf numFmtId="0" fontId="34" fillId="0" borderId="0"/>
    <xf numFmtId="0" fontId="6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5" borderId="0"/>
    <xf numFmtId="0" fontId="2" fillId="0" borderId="0"/>
    <xf numFmtId="0" fontId="34" fillId="0" borderId="0"/>
    <xf numFmtId="0" fontId="34" fillId="0" borderId="0"/>
    <xf numFmtId="0" fontId="29" fillId="0" borderId="0"/>
    <xf numFmtId="0" fontId="66" fillId="0" borderId="0"/>
    <xf numFmtId="0" fontId="2" fillId="0" borderId="0"/>
    <xf numFmtId="0" fontId="2" fillId="0" borderId="0"/>
    <xf numFmtId="0" fontId="2" fillId="0" borderId="0"/>
    <xf numFmtId="0" fontId="34" fillId="0" borderId="0"/>
    <xf numFmtId="0" fontId="34" fillId="0" borderId="0"/>
    <xf numFmtId="0" fontId="34" fillId="0" borderId="0"/>
    <xf numFmtId="0" fontId="34" fillId="0" borderId="0"/>
    <xf numFmtId="0" fontId="34" fillId="0" borderId="0"/>
    <xf numFmtId="0" fontId="34" fillId="0" borderId="0"/>
    <xf numFmtId="0" fontId="66" fillId="0" borderId="0"/>
    <xf numFmtId="0" fontId="2" fillId="0" borderId="0"/>
    <xf numFmtId="0" fontId="2" fillId="0" borderId="0"/>
    <xf numFmtId="0" fontId="66" fillId="0" borderId="0"/>
    <xf numFmtId="0" fontId="6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7" fillId="0" borderId="0"/>
    <xf numFmtId="0" fontId="55" fillId="0" borderId="0"/>
    <xf numFmtId="0" fontId="2" fillId="0" borderId="0"/>
    <xf numFmtId="0" fontId="2" fillId="0" borderId="0"/>
    <xf numFmtId="0" fontId="2" fillId="25" borderId="0"/>
    <xf numFmtId="0" fontId="34" fillId="0" borderId="0"/>
    <xf numFmtId="0" fontId="2"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55" fillId="0" borderId="0"/>
    <xf numFmtId="0" fontId="2" fillId="0" borderId="0"/>
    <xf numFmtId="0" fontId="2" fillId="0" borderId="0"/>
    <xf numFmtId="0" fontId="34" fillId="0" borderId="0"/>
    <xf numFmtId="0" fontId="2" fillId="0" borderId="0"/>
    <xf numFmtId="0" fontId="34" fillId="0" borderId="0"/>
    <xf numFmtId="0" fontId="34" fillId="0" borderId="0"/>
    <xf numFmtId="0" fontId="34" fillId="0" borderId="0"/>
    <xf numFmtId="0" fontId="34" fillId="0" borderId="0"/>
    <xf numFmtId="0" fontId="2" fillId="0" borderId="0"/>
    <xf numFmtId="0" fontId="34" fillId="0" borderId="0"/>
    <xf numFmtId="0" fontId="2" fillId="0" borderId="0"/>
    <xf numFmtId="0" fontId="2" fillId="0" borderId="0"/>
    <xf numFmtId="0" fontId="2" fillId="0" borderId="0"/>
    <xf numFmtId="0" fontId="66" fillId="0" borderId="0"/>
    <xf numFmtId="0" fontId="2" fillId="0" borderId="0"/>
    <xf numFmtId="0" fontId="66" fillId="0" borderId="0"/>
    <xf numFmtId="0" fontId="2" fillId="0" borderId="0"/>
    <xf numFmtId="0" fontId="55" fillId="0" borderId="0"/>
    <xf numFmtId="0" fontId="55" fillId="0" borderId="0"/>
    <xf numFmtId="0" fontId="2" fillId="0" borderId="0"/>
    <xf numFmtId="0" fontId="2" fillId="0" borderId="0"/>
    <xf numFmtId="0" fontId="2" fillId="0" borderId="0"/>
    <xf numFmtId="0" fontId="2" fillId="0" borderId="0"/>
    <xf numFmtId="0" fontId="2" fillId="0" borderId="0"/>
    <xf numFmtId="0" fontId="66" fillId="0" borderId="0"/>
    <xf numFmtId="0" fontId="34" fillId="0" borderId="0"/>
    <xf numFmtId="0" fontId="34" fillId="0" borderId="0"/>
    <xf numFmtId="0" fontId="66" fillId="0" borderId="0"/>
    <xf numFmtId="0" fontId="66" fillId="0" borderId="0"/>
    <xf numFmtId="0" fontId="34" fillId="0" borderId="0"/>
    <xf numFmtId="0" fontId="66" fillId="0" borderId="0"/>
    <xf numFmtId="0" fontId="34" fillId="0" borderId="0"/>
    <xf numFmtId="0" fontId="2" fillId="0" borderId="0"/>
    <xf numFmtId="0" fontId="2" fillId="0" borderId="0"/>
    <xf numFmtId="0" fontId="66" fillId="0" borderId="0"/>
    <xf numFmtId="0" fontId="66" fillId="0" borderId="0"/>
    <xf numFmtId="0" fontId="66" fillId="0" borderId="0"/>
    <xf numFmtId="0" fontId="66" fillId="0" borderId="0"/>
    <xf numFmtId="0" fontId="34" fillId="0" borderId="0"/>
    <xf numFmtId="0" fontId="2" fillId="0" borderId="0"/>
    <xf numFmtId="0" fontId="34" fillId="0" borderId="0"/>
    <xf numFmtId="0" fontId="67" fillId="0" borderId="0"/>
    <xf numFmtId="0" fontId="64" fillId="0" borderId="0"/>
    <xf numFmtId="0" fontId="34" fillId="0" borderId="0"/>
    <xf numFmtId="0" fontId="2" fillId="0" borderId="0"/>
    <xf numFmtId="0" fontId="2" fillId="0" borderId="0"/>
    <xf numFmtId="0" fontId="2" fillId="0" borderId="0"/>
    <xf numFmtId="0" fontId="2" fillId="0" borderId="0"/>
    <xf numFmtId="0" fontId="2" fillId="0" borderId="0"/>
    <xf numFmtId="0" fontId="66" fillId="0" borderId="0"/>
    <xf numFmtId="0" fontId="66" fillId="0" borderId="0"/>
    <xf numFmtId="0" fontId="34" fillId="0" borderId="0"/>
    <xf numFmtId="0" fontId="66" fillId="0" borderId="0"/>
    <xf numFmtId="0" fontId="2" fillId="0" borderId="0"/>
    <xf numFmtId="0" fontId="66" fillId="0" borderId="0"/>
    <xf numFmtId="0" fontId="34" fillId="0" borderId="0"/>
    <xf numFmtId="0" fontId="34" fillId="0" borderId="0"/>
    <xf numFmtId="0" fontId="2" fillId="0" borderId="0"/>
    <xf numFmtId="0" fontId="66" fillId="0" borderId="0"/>
    <xf numFmtId="0" fontId="34" fillId="0" borderId="0"/>
    <xf numFmtId="0" fontId="66" fillId="0" borderId="0"/>
    <xf numFmtId="0" fontId="66" fillId="0" borderId="0"/>
    <xf numFmtId="0" fontId="66" fillId="0" borderId="0"/>
    <xf numFmtId="0" fontId="34" fillId="0" borderId="0"/>
    <xf numFmtId="0" fontId="34" fillId="0" borderId="0"/>
    <xf numFmtId="0" fontId="34" fillId="0" borderId="0"/>
    <xf numFmtId="0" fontId="34" fillId="0" borderId="0"/>
    <xf numFmtId="0" fontId="34"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34" fillId="0" borderId="0"/>
    <xf numFmtId="0" fontId="66" fillId="0" borderId="0"/>
    <xf numFmtId="0" fontId="34" fillId="0" borderId="0"/>
    <xf numFmtId="0" fontId="2" fillId="0" borderId="0"/>
    <xf numFmtId="0" fontId="2" fillId="0" borderId="0"/>
    <xf numFmtId="0" fontId="34" fillId="0" borderId="0"/>
    <xf numFmtId="0" fontId="2" fillId="0" borderId="0"/>
    <xf numFmtId="0" fontId="2" fillId="0" borderId="0"/>
    <xf numFmtId="0" fontId="34" fillId="0" borderId="0"/>
    <xf numFmtId="0" fontId="34" fillId="0" borderId="0"/>
    <xf numFmtId="0" fontId="34" fillId="0" borderId="0"/>
    <xf numFmtId="0" fontId="34" fillId="0" borderId="0"/>
    <xf numFmtId="0" fontId="66" fillId="0" borderId="0"/>
    <xf numFmtId="0" fontId="66" fillId="0" borderId="0"/>
    <xf numFmtId="0" fontId="34" fillId="0" borderId="0"/>
    <xf numFmtId="0" fontId="66" fillId="0" borderId="0"/>
    <xf numFmtId="0" fontId="34" fillId="0" borderId="0"/>
    <xf numFmtId="0" fontId="66" fillId="0" borderId="0"/>
    <xf numFmtId="0" fontId="29" fillId="2" borderId="12"/>
    <xf numFmtId="0" fontId="34" fillId="0" borderId="0"/>
    <xf numFmtId="0" fontId="34" fillId="0" borderId="0"/>
    <xf numFmtId="0" fontId="34" fillId="0" borderId="0"/>
    <xf numFmtId="0" fontId="2" fillId="33" borderId="0"/>
    <xf numFmtId="0" fontId="2" fillId="0" borderId="0"/>
    <xf numFmtId="0" fontId="66" fillId="0" borderId="0"/>
    <xf numFmtId="0" fontId="66" fillId="0" borderId="0"/>
    <xf numFmtId="0" fontId="66" fillId="0" borderId="0"/>
    <xf numFmtId="0" fontId="66"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2" fillId="0" borderId="0"/>
    <xf numFmtId="0" fontId="55" fillId="0" borderId="0"/>
    <xf numFmtId="0" fontId="2" fillId="0" borderId="0"/>
    <xf numFmtId="0" fontId="2" fillId="0" borderId="0"/>
    <xf numFmtId="0" fontId="2" fillId="0" borderId="0"/>
    <xf numFmtId="0" fontId="2" fillId="0" borderId="0"/>
    <xf numFmtId="0" fontId="2" fillId="0" borderId="0"/>
    <xf numFmtId="0" fontId="29" fillId="0" borderId="0"/>
    <xf numFmtId="0" fontId="29" fillId="0" borderId="0"/>
    <xf numFmtId="0" fontId="2" fillId="0" borderId="0"/>
    <xf numFmtId="0" fontId="2" fillId="0" borderId="0"/>
    <xf numFmtId="0" fontId="2" fillId="0" borderId="0"/>
    <xf numFmtId="0" fontId="2" fillId="0" borderId="0"/>
    <xf numFmtId="0" fontId="34" fillId="0" borderId="0"/>
    <xf numFmtId="0" fontId="34" fillId="0" borderId="0"/>
    <xf numFmtId="0" fontId="2" fillId="0" borderId="0"/>
    <xf numFmtId="0" fontId="55"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66" fillId="0" borderId="0"/>
    <xf numFmtId="0" fontId="29" fillId="0" borderId="0"/>
    <xf numFmtId="0" fontId="2" fillId="0" borderId="0"/>
    <xf numFmtId="0" fontId="2" fillId="0" borderId="0"/>
    <xf numFmtId="0" fontId="34" fillId="0" borderId="0"/>
    <xf numFmtId="0" fontId="2" fillId="0" borderId="0"/>
    <xf numFmtId="0" fontId="2" fillId="0" borderId="0"/>
    <xf numFmtId="0" fontId="2" fillId="0" borderId="0"/>
    <xf numFmtId="0" fontId="34" fillId="0" borderId="0"/>
    <xf numFmtId="0" fontId="2" fillId="0" borderId="0"/>
    <xf numFmtId="0" fontId="2" fillId="0" borderId="0"/>
    <xf numFmtId="0" fontId="66" fillId="0" borderId="0"/>
    <xf numFmtId="0" fontId="2" fillId="0" borderId="0"/>
    <xf numFmtId="0" fontId="2" fillId="0" borderId="0"/>
    <xf numFmtId="0" fontId="66" fillId="0" borderId="0"/>
    <xf numFmtId="0" fontId="2" fillId="0" borderId="0"/>
    <xf numFmtId="0" fontId="2" fillId="0" borderId="0"/>
    <xf numFmtId="0" fontId="2" fillId="0" borderId="0"/>
    <xf numFmtId="0" fontId="2" fillId="0" borderId="0"/>
    <xf numFmtId="0" fontId="66" fillId="0" borderId="0"/>
    <xf numFmtId="0" fontId="66" fillId="0" borderId="0"/>
    <xf numFmtId="0" fontId="2" fillId="0" borderId="0"/>
    <xf numFmtId="0" fontId="2" fillId="0" borderId="0"/>
    <xf numFmtId="0" fontId="66" fillId="0" borderId="0"/>
    <xf numFmtId="0" fontId="66" fillId="0" borderId="0"/>
    <xf numFmtId="0" fontId="66" fillId="0" borderId="0"/>
    <xf numFmtId="0" fontId="34" fillId="0" borderId="0"/>
    <xf numFmtId="0" fontId="2" fillId="0" borderId="0"/>
    <xf numFmtId="0" fontId="2" fillId="0" borderId="0"/>
    <xf numFmtId="0" fontId="34" fillId="0" borderId="0"/>
    <xf numFmtId="0" fontId="2" fillId="0" borderId="0"/>
    <xf numFmtId="0" fontId="55" fillId="0" borderId="0"/>
    <xf numFmtId="0" fontId="2" fillId="0" borderId="0"/>
    <xf numFmtId="0" fontId="2" fillId="0" borderId="0"/>
    <xf numFmtId="0" fontId="66" fillId="0" borderId="0"/>
    <xf numFmtId="0" fontId="34" fillId="0" borderId="0"/>
    <xf numFmtId="0" fontId="2" fillId="0" borderId="0"/>
    <xf numFmtId="0" fontId="2" fillId="0" borderId="0"/>
    <xf numFmtId="0" fontId="64" fillId="0" borderId="0"/>
    <xf numFmtId="0" fontId="68" fillId="0" borderId="0"/>
    <xf numFmtId="0" fontId="2" fillId="0" borderId="0"/>
    <xf numFmtId="0" fontId="2" fillId="0" borderId="0"/>
    <xf numFmtId="0" fontId="2" fillId="0" borderId="0"/>
    <xf numFmtId="0" fontId="2" fillId="0" borderId="0"/>
    <xf numFmtId="0" fontId="59" fillId="0" borderId="34"/>
    <xf numFmtId="0" fontId="2" fillId="0" borderId="0"/>
    <xf numFmtId="0" fontId="2"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66" fillId="0" borderId="0"/>
    <xf numFmtId="0" fontId="2" fillId="0" borderId="0"/>
    <xf numFmtId="0" fontId="2" fillId="0" borderId="0"/>
    <xf numFmtId="0" fontId="2" fillId="0" borderId="0"/>
    <xf numFmtId="0" fontId="34" fillId="0" borderId="0"/>
    <xf numFmtId="0" fontId="34" fillId="0" borderId="0"/>
    <xf numFmtId="0" fontId="66" fillId="0" borderId="0"/>
    <xf numFmtId="0" fontId="2" fillId="0" borderId="0"/>
    <xf numFmtId="0" fontId="2" fillId="0" borderId="0"/>
    <xf numFmtId="0" fontId="66" fillId="0" borderId="0"/>
    <xf numFmtId="0" fontId="34"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2" borderId="12"/>
    <xf numFmtId="0" fontId="29" fillId="2" borderId="12"/>
    <xf numFmtId="0" fontId="2" fillId="2" borderId="12"/>
    <xf numFmtId="0" fontId="2" fillId="0" borderId="0"/>
    <xf numFmtId="0" fontId="2" fillId="0" borderId="0"/>
    <xf numFmtId="0" fontId="34" fillId="0" borderId="0"/>
    <xf numFmtId="0" fontId="2" fillId="0" borderId="0"/>
    <xf numFmtId="0" fontId="34" fillId="0" borderId="0"/>
    <xf numFmtId="0" fontId="34" fillId="0" borderId="0"/>
    <xf numFmtId="0" fontId="34" fillId="0" borderId="0"/>
    <xf numFmtId="0" fontId="2" fillId="0" borderId="0"/>
    <xf numFmtId="0" fontId="2" fillId="0" borderId="0"/>
    <xf numFmtId="0" fontId="66" fillId="0" borderId="0"/>
    <xf numFmtId="0" fontId="34" fillId="0" borderId="0"/>
    <xf numFmtId="0" fontId="34" fillId="0" borderId="0"/>
    <xf numFmtId="0" fontId="34" fillId="0" borderId="0"/>
    <xf numFmtId="0" fontId="66" fillId="0" borderId="0"/>
    <xf numFmtId="0" fontId="66" fillId="0" borderId="0"/>
    <xf numFmtId="0" fontId="31" fillId="0" borderId="0"/>
    <xf numFmtId="0" fontId="66" fillId="0" borderId="0"/>
    <xf numFmtId="0" fontId="66" fillId="0" borderId="0"/>
    <xf numFmtId="0" fontId="2" fillId="0" borderId="0"/>
    <xf numFmtId="0" fontId="2" fillId="0" borderId="0"/>
    <xf numFmtId="0" fontId="2" fillId="0" borderId="0"/>
    <xf numFmtId="0" fontId="34" fillId="0" borderId="0"/>
    <xf numFmtId="0" fontId="34" fillId="0" borderId="0"/>
    <xf numFmtId="0" fontId="29" fillId="0" borderId="0"/>
    <xf numFmtId="0" fontId="29" fillId="0" borderId="0"/>
    <xf numFmtId="0" fontId="66" fillId="0" borderId="0"/>
    <xf numFmtId="0" fontId="34"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60" fillId="0" borderId="35"/>
    <xf numFmtId="0" fontId="66" fillId="0" borderId="0"/>
    <xf numFmtId="0" fontId="66" fillId="0" borderId="0"/>
    <xf numFmtId="0" fontId="2" fillId="0" borderId="0"/>
    <xf numFmtId="0" fontId="2" fillId="0" borderId="0"/>
    <xf numFmtId="0" fontId="66" fillId="0" borderId="0"/>
    <xf numFmtId="0" fontId="2" fillId="0" borderId="0"/>
    <xf numFmtId="0" fontId="2" fillId="0" borderId="0"/>
    <xf numFmtId="0" fontId="2" fillId="0" borderId="0"/>
    <xf numFmtId="0" fontId="2" fillId="0" borderId="0"/>
    <xf numFmtId="0" fontId="34" fillId="0" borderId="0"/>
    <xf numFmtId="0" fontId="2"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30" borderId="0"/>
    <xf numFmtId="0" fontId="66" fillId="0" borderId="0"/>
    <xf numFmtId="0" fontId="2" fillId="0" borderId="0"/>
    <xf numFmtId="0" fontId="2" fillId="0" borderId="0"/>
    <xf numFmtId="0" fontId="66" fillId="0" borderId="0"/>
    <xf numFmtId="0" fontId="66" fillId="0" borderId="0"/>
    <xf numFmtId="0" fontId="66" fillId="0" borderId="0"/>
    <xf numFmtId="0" fontId="2" fillId="29" borderId="0"/>
    <xf numFmtId="0" fontId="66" fillId="0" borderId="0"/>
    <xf numFmtId="0" fontId="55" fillId="0" borderId="0"/>
    <xf numFmtId="0" fontId="34" fillId="0" borderId="0"/>
    <xf numFmtId="0" fontId="34" fillId="0" borderId="0"/>
    <xf numFmtId="0" fontId="34" fillId="0" borderId="0"/>
    <xf numFmtId="0" fontId="2" fillId="0" borderId="0"/>
    <xf numFmtId="0" fontId="2" fillId="0" borderId="0"/>
    <xf numFmtId="0" fontId="66" fillId="0" borderId="0"/>
    <xf numFmtId="0" fontId="2" fillId="0" borderId="0"/>
    <xf numFmtId="0" fontId="66" fillId="0" borderId="0"/>
    <xf numFmtId="0" fontId="2" fillId="0" borderId="0"/>
    <xf numFmtId="0" fontId="34" fillId="0" borderId="0"/>
    <xf numFmtId="43" fontId="18" fillId="0" borderId="0"/>
    <xf numFmtId="43" fontId="34"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4" fillId="0" borderId="0"/>
  </cellStyleXfs>
  <cellXfs count="232">
    <xf numFmtId="0" fontId="0" fillId="0" borderId="0" xfId="0"/>
    <xf numFmtId="0" fontId="19" fillId="0" borderId="0" xfId="0" applyFont="1"/>
    <xf numFmtId="0" fontId="0" fillId="0" borderId="0" xfId="0" applyAlignment="1">
      <alignment horizontal="center"/>
    </xf>
    <xf numFmtId="0" fontId="19" fillId="0" borderId="0" xfId="0" applyFont="1" applyAlignment="1">
      <alignment horizontal="centerContinuous"/>
    </xf>
    <xf numFmtId="0" fontId="0" fillId="0" borderId="0" xfId="0" applyAlignment="1">
      <alignment horizontal="centerContinuous"/>
    </xf>
    <xf numFmtId="0" fontId="18" fillId="0" borderId="0" xfId="0" applyFont="1" applyAlignment="1">
      <alignment horizontal="center"/>
    </xf>
    <xf numFmtId="0" fontId="18" fillId="0" borderId="0" xfId="0" applyFont="1"/>
    <xf numFmtId="0" fontId="19" fillId="0" borderId="0" xfId="11" applyFont="1" applyAlignment="1">
      <alignment horizontal="centerContinuous"/>
    </xf>
    <xf numFmtId="0" fontId="20" fillId="0" borderId="0" xfId="11" applyAlignment="1">
      <alignment horizontal="centerContinuous"/>
    </xf>
    <xf numFmtId="0" fontId="20" fillId="0" borderId="0" xfId="11"/>
    <xf numFmtId="0" fontId="21" fillId="0" borderId="0" xfId="23"/>
    <xf numFmtId="0" fontId="19" fillId="0" borderId="0" xfId="0" applyFont="1" applyAlignment="1">
      <alignment horizontal="right"/>
    </xf>
    <xf numFmtId="0" fontId="18" fillId="0" borderId="0" xfId="0" quotePrefix="1" applyFont="1"/>
    <xf numFmtId="0" fontId="19" fillId="0" borderId="0" xfId="60" applyFont="1" applyAlignment="1">
      <alignment horizontal="centerContinuous"/>
    </xf>
    <xf numFmtId="0" fontId="18" fillId="0" borderId="0" xfId="60"/>
    <xf numFmtId="0" fontId="19" fillId="0" borderId="0" xfId="11" applyFont="1" applyAlignment="1">
      <alignment horizontal="right"/>
    </xf>
    <xf numFmtId="166" fontId="0" fillId="0" borderId="0" xfId="25" applyNumberFormat="1" applyFont="1" applyAlignment="1">
      <alignment horizontal="center"/>
    </xf>
    <xf numFmtId="3" fontId="0" fillId="0" borderId="0" xfId="1" applyNumberFormat="1" applyFont="1" applyAlignment="1">
      <alignment horizontal="center"/>
    </xf>
    <xf numFmtId="0" fontId="19" fillId="0" borderId="0" xfId="60" applyFont="1"/>
    <xf numFmtId="0" fontId="18" fillId="0" borderId="0" xfId="60" applyAlignment="1">
      <alignment horizontal="centerContinuous"/>
    </xf>
    <xf numFmtId="0" fontId="19" fillId="0" borderId="0" xfId="60" applyFont="1" applyAlignment="1">
      <alignment horizontal="right"/>
    </xf>
    <xf numFmtId="165" fontId="26" fillId="0" borderId="0" xfId="131" applyNumberFormat="1" applyFont="1" applyAlignment="1">
      <alignment horizontal="center"/>
    </xf>
    <xf numFmtId="0" fontId="26" fillId="0" borderId="0" xfId="60" applyFont="1"/>
    <xf numFmtId="0" fontId="26" fillId="0" borderId="0" xfId="60" quotePrefix="1" applyFont="1"/>
    <xf numFmtId="0" fontId="26" fillId="0" borderId="0" xfId="131" quotePrefix="1" applyFont="1"/>
    <xf numFmtId="0" fontId="26" fillId="0" borderId="0" xfId="131" quotePrefix="1" applyFont="1" applyAlignment="1">
      <alignment horizontal="left"/>
    </xf>
    <xf numFmtId="0" fontId="26" fillId="0" borderId="0" xfId="60" applyFont="1" applyAlignment="1">
      <alignment horizontal="center"/>
    </xf>
    <xf numFmtId="0" fontId="26" fillId="0" borderId="4" xfId="60" applyFont="1" applyBorder="1" applyAlignment="1">
      <alignment horizontal="center"/>
    </xf>
    <xf numFmtId="0" fontId="26" fillId="0" borderId="5" xfId="60" applyFont="1" applyBorder="1" applyAlignment="1">
      <alignment horizontal="center"/>
    </xf>
    <xf numFmtId="0" fontId="26" fillId="0" borderId="1" xfId="60" applyFont="1" applyBorder="1" applyAlignment="1">
      <alignment horizontal="center"/>
    </xf>
    <xf numFmtId="0" fontId="18" fillId="0" borderId="0" xfId="60" applyAlignment="1">
      <alignment horizontal="center"/>
    </xf>
    <xf numFmtId="0" fontId="18" fillId="0" borderId="0" xfId="71"/>
    <xf numFmtId="0" fontId="18" fillId="0" borderId="0" xfId="60" quotePrefix="1"/>
    <xf numFmtId="0" fontId="18" fillId="0" borderId="0" xfId="133" applyFont="1"/>
    <xf numFmtId="164" fontId="21" fillId="0" borderId="0" xfId="23" applyNumberFormat="1"/>
    <xf numFmtId="0" fontId="22" fillId="0" borderId="0" xfId="60" applyFont="1" applyAlignment="1">
      <alignment horizontal="center"/>
    </xf>
    <xf numFmtId="0" fontId="22" fillId="0" borderId="0" xfId="0" applyFont="1" applyAlignment="1">
      <alignment horizontal="center"/>
    </xf>
    <xf numFmtId="164" fontId="18" fillId="0" borderId="0" xfId="60" applyNumberFormat="1"/>
    <xf numFmtId="3" fontId="26" fillId="0" borderId="1" xfId="60" applyNumberFormat="1" applyFont="1" applyBorder="1" applyAlignment="1">
      <alignment horizontal="right" indent="2"/>
    </xf>
    <xf numFmtId="0" fontId="26" fillId="0" borderId="1" xfId="60" quotePrefix="1" applyFont="1" applyBorder="1" applyAlignment="1">
      <alignment horizontal="center"/>
    </xf>
    <xf numFmtId="3" fontId="18" fillId="0" borderId="0" xfId="60" applyNumberFormat="1"/>
    <xf numFmtId="0" fontId="18" fillId="0" borderId="0" xfId="60" applyAlignment="1">
      <alignment horizontal="left"/>
    </xf>
    <xf numFmtId="0" fontId="18" fillId="0" borderId="2" xfId="193" applyBorder="1"/>
    <xf numFmtId="0" fontId="18" fillId="0" borderId="10" xfId="193" applyBorder="1" applyAlignment="1">
      <alignment horizontal="center"/>
    </xf>
    <xf numFmtId="0" fontId="18" fillId="0" borderId="5" xfId="193" applyBorder="1"/>
    <xf numFmtId="0" fontId="18" fillId="0" borderId="0" xfId="193" applyAlignment="1">
      <alignment horizontal="center"/>
    </xf>
    <xf numFmtId="0" fontId="18" fillId="0" borderId="11" xfId="193" applyBorder="1" applyAlignment="1">
      <alignment horizontal="center"/>
    </xf>
    <xf numFmtId="0" fontId="18" fillId="0" borderId="4" xfId="193" applyBorder="1"/>
    <xf numFmtId="0" fontId="18" fillId="0" borderId="4" xfId="193" applyBorder="1" applyAlignment="1">
      <alignment horizontal="center"/>
    </xf>
    <xf numFmtId="0" fontId="18" fillId="0" borderId="1" xfId="193" applyBorder="1" applyAlignment="1">
      <alignment horizontal="center"/>
    </xf>
    <xf numFmtId="0" fontId="18" fillId="0" borderId="9" xfId="193" applyBorder="1" applyAlignment="1">
      <alignment horizontal="center"/>
    </xf>
    <xf numFmtId="3" fontId="18" fillId="0" borderId="0" xfId="1" applyNumberFormat="1" applyFont="1" applyFill="1" applyAlignment="1">
      <alignment horizontal="center"/>
    </xf>
    <xf numFmtId="0" fontId="18" fillId="0" borderId="0" xfId="193"/>
    <xf numFmtId="0" fontId="18" fillId="0" borderId="6" xfId="0" quotePrefix="1" applyFont="1" applyBorder="1" applyAlignment="1">
      <alignment horizontal="center"/>
    </xf>
    <xf numFmtId="0" fontId="18" fillId="0" borderId="0" xfId="60" applyAlignment="1">
      <alignment horizontal="right"/>
    </xf>
    <xf numFmtId="0" fontId="18" fillId="0" borderId="1" xfId="60" applyBorder="1" applyAlignment="1">
      <alignment horizontal="center"/>
    </xf>
    <xf numFmtId="168" fontId="18" fillId="0" borderId="0" xfId="60" applyNumberFormat="1" applyAlignment="1">
      <alignment horizontal="right" indent="2"/>
    </xf>
    <xf numFmtId="0" fontId="32" fillId="0" borderId="0" xfId="0" applyFont="1" applyAlignment="1">
      <alignment horizontal="center" vertical="center"/>
    </xf>
    <xf numFmtId="3" fontId="33" fillId="0" borderId="0" xfId="1" applyNumberFormat="1" applyFont="1" applyBorder="1" applyAlignment="1">
      <alignment horizontal="center"/>
    </xf>
    <xf numFmtId="0" fontId="34" fillId="0" borderId="0" xfId="0" applyFont="1" applyAlignment="1">
      <alignment horizontal="center" vertical="center"/>
    </xf>
    <xf numFmtId="0" fontId="18" fillId="0" borderId="0" xfId="71" applyAlignment="1">
      <alignment horizontal="center"/>
    </xf>
    <xf numFmtId="0" fontId="18" fillId="0" borderId="0" xfId="193" applyAlignment="1">
      <alignment horizontal="centerContinuous"/>
    </xf>
    <xf numFmtId="0" fontId="19" fillId="0" borderId="0" xfId="193" applyFont="1" applyAlignment="1">
      <alignment horizontal="centerContinuous"/>
    </xf>
    <xf numFmtId="0" fontId="19" fillId="0" borderId="0" xfId="193" applyFont="1" applyAlignment="1">
      <alignment horizontal="right"/>
    </xf>
    <xf numFmtId="0" fontId="19" fillId="0" borderId="0" xfId="193" applyFont="1"/>
    <xf numFmtId="166" fontId="18" fillId="0" borderId="0" xfId="25" applyNumberFormat="1"/>
    <xf numFmtId="0" fontId="34" fillId="0" borderId="5" xfId="0" applyFont="1" applyBorder="1" applyAlignment="1">
      <alignment horizontal="center" vertical="center"/>
    </xf>
    <xf numFmtId="171" fontId="34" fillId="0" borderId="6" xfId="1" applyNumberFormat="1" applyFont="1" applyFill="1" applyBorder="1" applyAlignment="1">
      <alignment horizontal="center" vertical="center"/>
    </xf>
    <xf numFmtId="3" fontId="18" fillId="0" borderId="0" xfId="0" applyNumberFormat="1" applyFont="1"/>
    <xf numFmtId="10" fontId="18" fillId="0" borderId="0" xfId="0" applyNumberFormat="1" applyFont="1" applyAlignment="1">
      <alignment horizontal="right" indent="1"/>
    </xf>
    <xf numFmtId="3" fontId="18" fillId="0" borderId="0" xfId="0" applyNumberFormat="1" applyFont="1" applyAlignment="1">
      <alignment horizontal="right" indent="1"/>
    </xf>
    <xf numFmtId="0" fontId="18" fillId="0" borderId="8" xfId="0" quotePrefix="1" applyFont="1" applyBorder="1" applyAlignment="1">
      <alignment horizontal="center"/>
    </xf>
    <xf numFmtId="3" fontId="19" fillId="0" borderId="0" xfId="0" applyNumberFormat="1" applyFont="1" applyAlignment="1">
      <alignment horizontal="center"/>
    </xf>
    <xf numFmtId="0" fontId="18" fillId="0" borderId="0" xfId="0" applyFont="1" applyAlignment="1">
      <alignment horizontal="right" indent="3"/>
    </xf>
    <xf numFmtId="172" fontId="18" fillId="0" borderId="0" xfId="0" applyNumberFormat="1" applyFont="1" applyAlignment="1">
      <alignment horizontal="right" indent="3"/>
    </xf>
    <xf numFmtId="0" fontId="18" fillId="0" borderId="0" xfId="129" applyFont="1"/>
    <xf numFmtId="0" fontId="19" fillId="0" borderId="0" xfId="129" applyFont="1" applyAlignment="1">
      <alignment horizontal="centerContinuous"/>
    </xf>
    <xf numFmtId="0" fontId="19" fillId="0" borderId="0" xfId="0" applyFont="1" applyAlignment="1">
      <alignment horizontal="center" vertical="center"/>
    </xf>
    <xf numFmtId="0" fontId="19" fillId="0" borderId="0" xfId="0" applyFont="1" applyAlignment="1">
      <alignment horizontal="center"/>
    </xf>
    <xf numFmtId="0" fontId="18" fillId="0" borderId="0" xfId="0" applyFont="1" applyAlignment="1">
      <alignment horizontal="centerContinuous"/>
    </xf>
    <xf numFmtId="0" fontId="22" fillId="0" borderId="0" xfId="0" quotePrefix="1" applyFont="1" applyAlignment="1">
      <alignment horizontal="center"/>
    </xf>
    <xf numFmtId="10" fontId="18" fillId="0" borderId="0" xfId="0" applyNumberFormat="1" applyFont="1" applyAlignment="1">
      <alignment horizontal="right" indent="2"/>
    </xf>
    <xf numFmtId="3" fontId="18" fillId="0" borderId="0" xfId="0" applyNumberFormat="1" applyFont="1" applyAlignment="1">
      <alignment horizontal="center"/>
    </xf>
    <xf numFmtId="0" fontId="18" fillId="0" borderId="31" xfId="0" applyFont="1" applyBorder="1" applyAlignment="1">
      <alignment horizontal="center" vertical="center"/>
    </xf>
    <xf numFmtId="0" fontId="18" fillId="0" borderId="8" xfId="0" applyFont="1" applyBorder="1" applyAlignment="1">
      <alignment horizontal="center" vertical="center"/>
    </xf>
    <xf numFmtId="0" fontId="18" fillId="0" borderId="1" xfId="0" applyFont="1" applyBorder="1" applyAlignment="1">
      <alignment horizontal="center"/>
    </xf>
    <xf numFmtId="166" fontId="18" fillId="0" borderId="0" xfId="25" applyNumberFormat="1" applyFont="1" applyAlignment="1">
      <alignment horizontal="right"/>
    </xf>
    <xf numFmtId="166" fontId="18" fillId="0" borderId="0" xfId="25" applyNumberFormat="1" applyFont="1" applyAlignment="1">
      <alignment horizontal="centerContinuous"/>
    </xf>
    <xf numFmtId="0" fontId="19" fillId="0" borderId="0" xfId="60" applyFont="1" applyAlignment="1">
      <alignment horizontal="center" vertical="center" wrapText="1"/>
    </xf>
    <xf numFmtId="166" fontId="19" fillId="0" borderId="0" xfId="25" applyNumberFormat="1" applyFont="1" applyFill="1" applyBorder="1" applyAlignment="1">
      <alignment horizontal="center" vertical="center" wrapText="1"/>
    </xf>
    <xf numFmtId="166" fontId="18" fillId="0" borderId="0" xfId="25" applyNumberFormat="1" applyFont="1" applyFill="1" applyBorder="1" applyAlignment="1">
      <alignment horizontal="right"/>
    </xf>
    <xf numFmtId="0" fontId="19" fillId="0" borderId="31" xfId="0" applyFont="1" applyBorder="1"/>
    <xf numFmtId="172" fontId="19" fillId="0" borderId="31" xfId="1" applyNumberFormat="1" applyFont="1" applyFill="1" applyBorder="1" applyAlignment="1">
      <alignment horizontal="right"/>
    </xf>
    <xf numFmtId="166" fontId="19" fillId="0" borderId="31" xfId="25" applyNumberFormat="1" applyFont="1" applyFill="1" applyBorder="1" applyAlignment="1">
      <alignment horizontal="right"/>
    </xf>
    <xf numFmtId="166" fontId="18" fillId="0" borderId="6" xfId="25" applyNumberFormat="1" applyFont="1" applyFill="1" applyBorder="1" applyAlignment="1">
      <alignment horizontal="right"/>
    </xf>
    <xf numFmtId="172" fontId="18" fillId="0" borderId="1" xfId="1" applyNumberFormat="1" applyFont="1" applyFill="1" applyBorder="1" applyAlignment="1">
      <alignment horizontal="right"/>
    </xf>
    <xf numFmtId="0" fontId="19" fillId="0" borderId="30" xfId="193" applyFont="1" applyBorder="1"/>
    <xf numFmtId="0" fontId="19" fillId="0" borderId="29" xfId="0" applyFont="1" applyBorder="1"/>
    <xf numFmtId="172" fontId="19" fillId="0" borderId="30" xfId="1" applyNumberFormat="1" applyFont="1" applyFill="1" applyBorder="1" applyAlignment="1">
      <alignment horizontal="right"/>
    </xf>
    <xf numFmtId="172" fontId="19" fillId="0" borderId="29" xfId="1" applyNumberFormat="1" applyFont="1" applyFill="1" applyBorder="1" applyAlignment="1">
      <alignment horizontal="right"/>
    </xf>
    <xf numFmtId="172" fontId="18" fillId="0" borderId="0" xfId="1" applyNumberFormat="1" applyFont="1" applyFill="1" applyBorder="1" applyAlignment="1">
      <alignment horizontal="right"/>
    </xf>
    <xf numFmtId="175" fontId="19" fillId="0" borderId="27" xfId="1" applyNumberFormat="1" applyFont="1" applyFill="1" applyBorder="1" applyAlignment="1">
      <alignment horizontal="right"/>
    </xf>
    <xf numFmtId="166" fontId="19" fillId="0" borderId="29" xfId="25" applyNumberFormat="1" applyFont="1" applyFill="1" applyBorder="1" applyAlignment="1">
      <alignment horizontal="right"/>
    </xf>
    <xf numFmtId="0" fontId="18" fillId="0" borderId="13" xfId="129" applyFont="1" applyBorder="1" applyAlignment="1">
      <alignment horizontal="center"/>
    </xf>
    <xf numFmtId="0" fontId="18" fillId="0" borderId="2" xfId="193" applyBorder="1" applyAlignment="1">
      <alignment horizontal="center"/>
    </xf>
    <xf numFmtId="0" fontId="18" fillId="0" borderId="3" xfId="193" applyBorder="1" applyAlignment="1">
      <alignment horizontal="center"/>
    </xf>
    <xf numFmtId="0" fontId="18" fillId="0" borderId="5" xfId="193" applyBorder="1" applyAlignment="1">
      <alignment horizontal="center"/>
    </xf>
    <xf numFmtId="167" fontId="18" fillId="0" borderId="0" xfId="60" applyNumberFormat="1" applyAlignment="1">
      <alignment horizontal="center"/>
    </xf>
    <xf numFmtId="168" fontId="18" fillId="0" borderId="0" xfId="60" applyNumberFormat="1"/>
    <xf numFmtId="164" fontId="18" fillId="0" borderId="0" xfId="60" applyNumberFormat="1" applyAlignment="1">
      <alignment horizontal="center"/>
    </xf>
    <xf numFmtId="3" fontId="56" fillId="0" borderId="0" xfId="60" applyNumberFormat="1" applyFont="1" applyAlignment="1">
      <alignment horizontal="right" indent="1"/>
    </xf>
    <xf numFmtId="0" fontId="22" fillId="0" borderId="0" xfId="71" applyFont="1"/>
    <xf numFmtId="165" fontId="18" fillId="0" borderId="0" xfId="60" applyNumberFormat="1" applyAlignment="1">
      <alignment horizontal="center"/>
    </xf>
    <xf numFmtId="0" fontId="26" fillId="0" borderId="25" xfId="60" quotePrefix="1" applyFont="1" applyBorder="1" applyAlignment="1">
      <alignment horizontal="center"/>
    </xf>
    <xf numFmtId="0" fontId="26" fillId="0" borderId="27" xfId="60" quotePrefix="1" applyFont="1" applyBorder="1" applyAlignment="1">
      <alignment horizontal="center"/>
    </xf>
    <xf numFmtId="0" fontId="26" fillId="0" borderId="26" xfId="60" quotePrefix="1" applyFont="1" applyBorder="1" applyAlignment="1">
      <alignment horizontal="center"/>
    </xf>
    <xf numFmtId="0" fontId="26" fillId="0" borderId="11" xfId="60" applyFont="1" applyBorder="1" applyAlignment="1">
      <alignment horizontal="center"/>
    </xf>
    <xf numFmtId="0" fontId="26" fillId="0" borderId="9" xfId="60" applyFont="1" applyBorder="1" applyAlignment="1">
      <alignment horizontal="center"/>
    </xf>
    <xf numFmtId="3" fontId="26" fillId="0" borderId="0" xfId="60" applyNumberFormat="1" applyFont="1" applyAlignment="1">
      <alignment horizontal="right" indent="2"/>
    </xf>
    <xf numFmtId="164" fontId="18" fillId="0" borderId="0" xfId="60" applyNumberFormat="1" applyAlignment="1">
      <alignment horizontal="right" indent="3"/>
    </xf>
    <xf numFmtId="166" fontId="18" fillId="0" borderId="0" xfId="25" applyNumberFormat="1" applyFont="1" applyFill="1" applyBorder="1" applyAlignment="1">
      <alignment horizontal="center"/>
    </xf>
    <xf numFmtId="3" fontId="26" fillId="0" borderId="11" xfId="60" applyNumberFormat="1" applyFont="1" applyBorder="1" applyAlignment="1">
      <alignment horizontal="right" indent="2"/>
    </xf>
    <xf numFmtId="0" fontId="21" fillId="0" borderId="11" xfId="23" applyBorder="1"/>
    <xf numFmtId="164" fontId="18" fillId="0" borderId="1" xfId="60" applyNumberFormat="1" applyBorder="1" applyAlignment="1">
      <alignment horizontal="right" indent="3"/>
    </xf>
    <xf numFmtId="166" fontId="18" fillId="0" borderId="1" xfId="25" applyNumberFormat="1" applyFont="1" applyFill="1" applyBorder="1" applyAlignment="1">
      <alignment horizontal="center"/>
    </xf>
    <xf numFmtId="3" fontId="26" fillId="0" borderId="9" xfId="60" applyNumberFormat="1" applyFont="1" applyBorder="1" applyAlignment="1">
      <alignment horizontal="right" indent="2"/>
    </xf>
    <xf numFmtId="0" fontId="18" fillId="0" borderId="0" xfId="71" quotePrefix="1" applyAlignment="1">
      <alignment horizontal="left"/>
    </xf>
    <xf numFmtId="165" fontId="18" fillId="0" borderId="0" xfId="71" applyNumberFormat="1"/>
    <xf numFmtId="165" fontId="21" fillId="0" borderId="0" xfId="23" applyNumberFormat="1"/>
    <xf numFmtId="166" fontId="18" fillId="0" borderId="0" xfId="25" applyNumberFormat="1" applyBorder="1"/>
    <xf numFmtId="14" fontId="18" fillId="0" borderId="0" xfId="60" applyNumberFormat="1"/>
    <xf numFmtId="0" fontId="18" fillId="0" borderId="0" xfId="0" applyFont="1" applyAlignment="1">
      <alignment horizontal="center" vertical="center"/>
    </xf>
    <xf numFmtId="171" fontId="34" fillId="0" borderId="0" xfId="1" applyNumberFormat="1" applyFont="1" applyFill="1" applyBorder="1" applyAlignment="1">
      <alignment horizontal="center" vertical="center"/>
    </xf>
    <xf numFmtId="0" fontId="26" fillId="0" borderId="25" xfId="60" applyFont="1" applyBorder="1" applyAlignment="1">
      <alignment horizontal="center" vertical="center" wrapText="1"/>
    </xf>
    <xf numFmtId="0" fontId="26" fillId="0" borderId="5" xfId="60" applyFont="1" applyBorder="1" applyAlignment="1">
      <alignment horizontal="center" vertical="center" wrapText="1"/>
    </xf>
    <xf numFmtId="0" fontId="26" fillId="0" borderId="4" xfId="60" applyFont="1" applyBorder="1" applyAlignment="1">
      <alignment horizontal="center" vertical="center" wrapText="1"/>
    </xf>
    <xf numFmtId="0" fontId="18" fillId="0" borderId="6" xfId="0" applyFont="1" applyBorder="1" applyAlignment="1">
      <alignment horizontal="center" vertical="center"/>
    </xf>
    <xf numFmtId="3" fontId="22" fillId="0" borderId="0" xfId="0" applyNumberFormat="1" applyFont="1" applyAlignment="1">
      <alignment horizontal="center"/>
    </xf>
    <xf numFmtId="3" fontId="18" fillId="0" borderId="0" xfId="1" applyNumberFormat="1" applyFont="1" applyAlignment="1">
      <alignment horizontal="center"/>
    </xf>
    <xf numFmtId="0" fontId="18" fillId="0" borderId="29" xfId="193" applyBorder="1"/>
    <xf numFmtId="0" fontId="18" fillId="0" borderId="0" xfId="129" applyFont="1" applyAlignment="1">
      <alignment horizontal="center"/>
    </xf>
    <xf numFmtId="3" fontId="26" fillId="0" borderId="0" xfId="60" applyNumberFormat="1" applyFont="1" applyAlignment="1">
      <alignment horizontal="right" indent="1"/>
    </xf>
    <xf numFmtId="171" fontId="21" fillId="0" borderId="0" xfId="1" applyNumberFormat="1" applyFont="1"/>
    <xf numFmtId="171" fontId="18" fillId="0" borderId="0" xfId="1" applyNumberFormat="1"/>
    <xf numFmtId="176" fontId="18" fillId="0" borderId="0" xfId="1" applyNumberFormat="1"/>
    <xf numFmtId="43" fontId="18" fillId="0" borderId="0" xfId="60" applyNumberFormat="1"/>
    <xf numFmtId="165" fontId="18" fillId="0" borderId="0" xfId="60" applyNumberFormat="1"/>
    <xf numFmtId="171" fontId="18" fillId="0" borderId="6" xfId="1" applyNumberFormat="1" applyFont="1" applyFill="1" applyBorder="1" applyAlignment="1">
      <alignment horizontal="center" vertical="center"/>
    </xf>
    <xf numFmtId="0" fontId="18" fillId="0" borderId="5" xfId="0" applyFont="1" applyBorder="1" applyAlignment="1">
      <alignment horizontal="center" vertical="center"/>
    </xf>
    <xf numFmtId="166" fontId="21" fillId="0" borderId="0" xfId="25" applyNumberFormat="1" applyFont="1"/>
    <xf numFmtId="3" fontId="18" fillId="0" borderId="11" xfId="60" applyNumberFormat="1" applyBorder="1" applyAlignment="1">
      <alignment horizontal="right" indent="2"/>
    </xf>
    <xf numFmtId="0" fontId="18" fillId="0" borderId="27" xfId="0" applyFont="1" applyBorder="1" applyAlignment="1">
      <alignment horizontal="center" vertical="center"/>
    </xf>
    <xf numFmtId="171" fontId="18" fillId="0" borderId="27" xfId="1" applyNumberFormat="1" applyFont="1" applyFill="1" applyBorder="1" applyAlignment="1">
      <alignment horizontal="center" vertical="center"/>
    </xf>
    <xf numFmtId="166" fontId="19" fillId="0" borderId="0" xfId="25" applyNumberFormat="1" applyFont="1" applyFill="1" applyBorder="1" applyAlignment="1">
      <alignment horizontal="right"/>
    </xf>
    <xf numFmtId="2" fontId="18" fillId="0" borderId="14" xfId="193" applyNumberFormat="1" applyBorder="1" applyAlignment="1">
      <alignment horizontal="right" indent="3"/>
    </xf>
    <xf numFmtId="2" fontId="18" fillId="0" borderId="30" xfId="193" applyNumberFormat="1" applyBorder="1" applyAlignment="1">
      <alignment horizontal="right" indent="3"/>
    </xf>
    <xf numFmtId="166" fontId="18" fillId="0" borderId="30" xfId="25" applyNumberFormat="1" applyFont="1" applyBorder="1" applyAlignment="1">
      <alignment horizontal="right" indent="3"/>
    </xf>
    <xf numFmtId="3" fontId="18" fillId="0" borderId="14" xfId="0" applyNumberFormat="1" applyFont="1" applyBorder="1" applyAlignment="1">
      <alignment horizontal="centerContinuous"/>
    </xf>
    <xf numFmtId="172" fontId="19" fillId="0" borderId="0" xfId="1" applyNumberFormat="1" applyFont="1" applyFill="1" applyBorder="1" applyAlignment="1">
      <alignment horizontal="right"/>
    </xf>
    <xf numFmtId="175" fontId="18" fillId="0" borderId="0" xfId="1" applyNumberFormat="1" applyFont="1" applyFill="1" applyBorder="1" applyAlignment="1">
      <alignment horizontal="right"/>
    </xf>
    <xf numFmtId="0" fontId="18" fillId="0" borderId="8" xfId="60" applyBorder="1"/>
    <xf numFmtId="172" fontId="18" fillId="0" borderId="0" xfId="60" applyNumberFormat="1"/>
    <xf numFmtId="0" fontId="18" fillId="0" borderId="27" xfId="60" applyBorder="1"/>
    <xf numFmtId="172" fontId="19" fillId="0" borderId="14" xfId="1" applyNumberFormat="1" applyFont="1" applyFill="1" applyBorder="1" applyAlignment="1">
      <alignment horizontal="right"/>
    </xf>
    <xf numFmtId="166" fontId="18" fillId="0" borderId="28" xfId="25" applyNumberFormat="1" applyFont="1" applyFill="1" applyBorder="1" applyAlignment="1">
      <alignment horizontal="center"/>
    </xf>
    <xf numFmtId="0" fontId="19" fillId="0" borderId="0" xfId="129" applyFont="1" applyAlignment="1">
      <alignment horizontal="right"/>
    </xf>
    <xf numFmtId="0" fontId="18" fillId="0" borderId="0" xfId="129" applyFont="1" applyAlignment="1">
      <alignment horizontal="centerContinuous"/>
    </xf>
    <xf numFmtId="3" fontId="18" fillId="0" borderId="6" xfId="0" applyNumberFormat="1" applyFont="1" applyBorder="1" applyAlignment="1">
      <alignment horizontal="right" indent="2"/>
    </xf>
    <xf numFmtId="166" fontId="18" fillId="0" borderId="6" xfId="25" applyNumberFormat="1" applyFont="1" applyFill="1" applyBorder="1" applyAlignment="1">
      <alignment horizontal="right" indent="2"/>
    </xf>
    <xf numFmtId="166" fontId="18" fillId="0" borderId="0" xfId="25" applyNumberFormat="1" applyFont="1" applyFill="1" applyBorder="1" applyAlignment="1">
      <alignment horizontal="right" indent="2"/>
    </xf>
    <xf numFmtId="3" fontId="18" fillId="0" borderId="8" xfId="0" applyNumberFormat="1" applyFont="1" applyBorder="1" applyAlignment="1">
      <alignment horizontal="right" indent="2"/>
    </xf>
    <xf numFmtId="166" fontId="18" fillId="0" borderId="8" xfId="25" applyNumberFormat="1" applyFont="1" applyFill="1" applyBorder="1" applyAlignment="1">
      <alignment horizontal="right" indent="2"/>
    </xf>
    <xf numFmtId="0" fontId="18" fillId="0" borderId="7" xfId="0" applyFont="1" applyBorder="1" applyAlignment="1">
      <alignment horizontal="center"/>
    </xf>
    <xf numFmtId="166" fontId="18" fillId="0" borderId="0" xfId="25" applyNumberFormat="1" applyFont="1" applyFill="1" applyBorder="1" applyAlignment="1">
      <alignment horizontal="right" indent="6"/>
    </xf>
    <xf numFmtId="0" fontId="18" fillId="0" borderId="8" xfId="0" applyFont="1" applyBorder="1" applyAlignment="1">
      <alignment horizontal="center"/>
    </xf>
    <xf numFmtId="172" fontId="19" fillId="0" borderId="26" xfId="1" applyNumberFormat="1" applyFont="1" applyFill="1" applyBorder="1" applyAlignment="1">
      <alignment horizontal="right"/>
    </xf>
    <xf numFmtId="172" fontId="18" fillId="0" borderId="8" xfId="1" applyNumberFormat="1" applyFont="1" applyFill="1" applyBorder="1" applyAlignment="1">
      <alignment horizontal="right"/>
    </xf>
    <xf numFmtId="168" fontId="18" fillId="0" borderId="0" xfId="60" applyNumberFormat="1" applyAlignment="1">
      <alignment horizontal="right" indent="4"/>
    </xf>
    <xf numFmtId="0" fontId="18" fillId="0" borderId="0" xfId="60" applyAlignment="1">
      <alignment horizontal="right" indent="4"/>
    </xf>
    <xf numFmtId="0" fontId="27" fillId="0" borderId="0" xfId="0" applyFont="1" applyAlignment="1">
      <alignment horizontal="centerContinuous"/>
    </xf>
    <xf numFmtId="0" fontId="26" fillId="0" borderId="0" xfId="0" applyFont="1" applyAlignment="1">
      <alignment horizontal="right" indent="3"/>
    </xf>
    <xf numFmtId="172" fontId="26" fillId="0" borderId="0" xfId="0" applyNumberFormat="1" applyFont="1" applyAlignment="1">
      <alignment horizontal="right" indent="3"/>
    </xf>
    <xf numFmtId="3" fontId="26" fillId="0" borderId="0" xfId="0" applyNumberFormat="1" applyFont="1" applyAlignment="1">
      <alignment horizontal="centerContinuous"/>
    </xf>
    <xf numFmtId="172" fontId="26" fillId="0" borderId="0" xfId="0" applyNumberFormat="1" applyFont="1" applyAlignment="1">
      <alignment horizontal="centerContinuous"/>
    </xf>
    <xf numFmtId="166" fontId="26" fillId="0" borderId="0" xfId="25" applyNumberFormat="1" applyFont="1" applyFill="1" applyBorder="1" applyAlignment="1">
      <alignment horizontal="centerContinuous"/>
    </xf>
    <xf numFmtId="172" fontId="26" fillId="0" borderId="28" xfId="0" applyNumberFormat="1" applyFont="1" applyBorder="1" applyAlignment="1">
      <alignment horizontal="centerContinuous"/>
    </xf>
    <xf numFmtId="166" fontId="26" fillId="0" borderId="30" xfId="25" applyNumberFormat="1" applyFont="1" applyFill="1" applyBorder="1" applyAlignment="1">
      <alignment horizontal="centerContinuous"/>
    </xf>
    <xf numFmtId="166" fontId="26" fillId="0" borderId="28" xfId="25" applyNumberFormat="1" applyFont="1" applyFill="1" applyBorder="1" applyAlignment="1">
      <alignment horizontal="centerContinuous"/>
    </xf>
    <xf numFmtId="3" fontId="26" fillId="0" borderId="8" xfId="0" applyNumberFormat="1" applyFont="1" applyBorder="1" applyAlignment="1">
      <alignment horizontal="center" wrapText="1"/>
    </xf>
    <xf numFmtId="172" fontId="26" fillId="0" borderId="8" xfId="0" applyNumberFormat="1" applyFont="1" applyBorder="1" applyAlignment="1">
      <alignment horizontal="center" wrapText="1"/>
    </xf>
    <xf numFmtId="166" fontId="26" fillId="0" borderId="8" xfId="25" applyNumberFormat="1" applyFont="1" applyFill="1" applyBorder="1" applyAlignment="1">
      <alignment horizontal="center" wrapText="1"/>
    </xf>
    <xf numFmtId="3" fontId="26" fillId="0" borderId="31" xfId="0" applyNumberFormat="1" applyFont="1" applyBorder="1" applyAlignment="1">
      <alignment horizontal="right" indent="2"/>
    </xf>
    <xf numFmtId="172" fontId="26" fillId="0" borderId="31" xfId="0" applyNumberFormat="1" applyFont="1" applyBorder="1" applyAlignment="1">
      <alignment horizontal="right" indent="2"/>
    </xf>
    <xf numFmtId="166" fontId="26" fillId="0" borderId="31" xfId="25" applyNumberFormat="1" applyFont="1" applyFill="1" applyBorder="1" applyAlignment="1">
      <alignment horizontal="right" indent="2"/>
    </xf>
    <xf numFmtId="3" fontId="26" fillId="0" borderId="6" xfId="0" applyNumberFormat="1" applyFont="1" applyBorder="1" applyAlignment="1">
      <alignment horizontal="right" indent="2"/>
    </xf>
    <xf numFmtId="172" fontId="26" fillId="0" borderId="6" xfId="0" applyNumberFormat="1" applyFont="1" applyBorder="1" applyAlignment="1">
      <alignment horizontal="right" indent="2"/>
    </xf>
    <xf numFmtId="166" fontId="26" fillId="0" borderId="6" xfId="25" applyNumberFormat="1" applyFont="1" applyFill="1" applyBorder="1" applyAlignment="1">
      <alignment horizontal="right" indent="2"/>
    </xf>
    <xf numFmtId="3" fontId="26" fillId="0" borderId="8" xfId="0" applyNumberFormat="1" applyFont="1" applyBorder="1" applyAlignment="1">
      <alignment horizontal="right" indent="2"/>
    </xf>
    <xf numFmtId="172" fontId="26" fillId="0" borderId="8" xfId="0" applyNumberFormat="1" applyFont="1" applyBorder="1" applyAlignment="1">
      <alignment horizontal="right" indent="2"/>
    </xf>
    <xf numFmtId="166" fontId="26" fillId="0" borderId="8" xfId="25" applyNumberFormat="1" applyFont="1" applyFill="1" applyBorder="1" applyAlignment="1">
      <alignment horizontal="right" indent="2"/>
    </xf>
    <xf numFmtId="0" fontId="26" fillId="0" borderId="0" xfId="0" applyFont="1" applyAlignment="1">
      <alignment horizontal="center"/>
    </xf>
    <xf numFmtId="0" fontId="27" fillId="0" borderId="0" xfId="129" applyFont="1" applyAlignment="1">
      <alignment horizontal="centerContinuous"/>
    </xf>
    <xf numFmtId="0" fontId="26" fillId="0" borderId="0" xfId="0" applyFont="1" applyAlignment="1">
      <alignment horizontal="centerContinuous"/>
    </xf>
    <xf numFmtId="0" fontId="34" fillId="0" borderId="29" xfId="0" applyFont="1" applyBorder="1" applyAlignment="1">
      <alignment horizontal="center" wrapText="1"/>
    </xf>
    <xf numFmtId="0" fontId="34" fillId="0" borderId="31" xfId="0" applyFont="1" applyBorder="1" applyAlignment="1">
      <alignment horizontal="center"/>
    </xf>
    <xf numFmtId="0" fontId="34" fillId="0" borderId="6" xfId="0" applyFont="1" applyBorder="1" applyAlignment="1">
      <alignment horizontal="center"/>
    </xf>
    <xf numFmtId="0" fontId="34" fillId="0" borderId="8" xfId="0" applyFont="1" applyBorder="1" applyAlignment="1">
      <alignment horizontal="center"/>
    </xf>
    <xf numFmtId="0" fontId="18" fillId="0" borderId="0" xfId="0" quotePrefix="1" applyFont="1" applyAlignment="1">
      <alignment horizontal="center"/>
    </xf>
    <xf numFmtId="169" fontId="18" fillId="0" borderId="0" xfId="0" applyNumberFormat="1" applyFont="1" applyAlignment="1">
      <alignment horizontal="center"/>
    </xf>
    <xf numFmtId="0" fontId="18" fillId="0" borderId="0" xfId="0" applyFont="1" applyAlignment="1">
      <alignment horizontal="right"/>
    </xf>
    <xf numFmtId="170" fontId="18" fillId="0" borderId="0" xfId="0" applyNumberFormat="1" applyFont="1"/>
    <xf numFmtId="0" fontId="18" fillId="0" borderId="1" xfId="71" applyBorder="1" applyAlignment="1">
      <alignment horizontal="center"/>
    </xf>
    <xf numFmtId="165" fontId="18" fillId="0" borderId="0" xfId="71" applyNumberFormat="1" applyAlignment="1">
      <alignment horizontal="center"/>
    </xf>
    <xf numFmtId="176" fontId="0" fillId="0" borderId="0" xfId="955" applyNumberFormat="1" applyFont="1"/>
    <xf numFmtId="171" fontId="0" fillId="0" borderId="37" xfId="784" applyNumberFormat="1" applyFont="1" applyBorder="1"/>
    <xf numFmtId="3" fontId="18" fillId="0" borderId="0" xfId="23" applyNumberFormat="1" applyFont="1"/>
    <xf numFmtId="3" fontId="21" fillId="0" borderId="0" xfId="23" applyNumberFormat="1"/>
    <xf numFmtId="171" fontId="18" fillId="0" borderId="0" xfId="1" applyNumberFormat="1" applyFill="1"/>
    <xf numFmtId="176" fontId="18" fillId="0" borderId="0" xfId="1" applyNumberFormat="1" applyFill="1"/>
    <xf numFmtId="166" fontId="18" fillId="0" borderId="0" xfId="25" applyNumberFormat="1" applyFill="1" applyBorder="1"/>
    <xf numFmtId="3" fontId="0" fillId="0" borderId="0" xfId="0" applyNumberFormat="1"/>
    <xf numFmtId="0" fontId="56" fillId="0" borderId="0" xfId="129" applyFont="1" applyAlignment="1">
      <alignment vertical="top" wrapText="1"/>
    </xf>
    <xf numFmtId="0" fontId="69" fillId="0" borderId="0" xfId="23" applyFont="1"/>
    <xf numFmtId="0" fontId="18" fillId="0" borderId="0" xfId="60" applyAlignment="1">
      <alignment horizontal="center"/>
    </xf>
    <xf numFmtId="0" fontId="19" fillId="0" borderId="0" xfId="60" applyFont="1" applyAlignment="1">
      <alignment horizontal="center"/>
    </xf>
    <xf numFmtId="0" fontId="18" fillId="0" borderId="0" xfId="60" quotePrefix="1" applyAlignment="1">
      <alignment horizontal="left" vertical="top" wrapText="1"/>
    </xf>
    <xf numFmtId="0" fontId="18" fillId="0" borderId="0" xfId="60" applyAlignment="1">
      <alignment horizontal="left" vertical="top" wrapText="1"/>
    </xf>
    <xf numFmtId="0" fontId="18" fillId="0" borderId="0" xfId="193" applyAlignment="1">
      <alignment horizontal="left" vertical="top" wrapText="1"/>
    </xf>
    <xf numFmtId="166" fontId="18" fillId="0" borderId="25" xfId="25" applyNumberFormat="1" applyFont="1" applyFill="1" applyBorder="1" applyAlignment="1">
      <alignment horizontal="right" indent="6"/>
    </xf>
    <xf numFmtId="166" fontId="18" fillId="0" borderId="26" xfId="25" applyNumberFormat="1" applyFont="1" applyFill="1" applyBorder="1" applyAlignment="1">
      <alignment horizontal="right" indent="6"/>
    </xf>
    <xf numFmtId="166" fontId="18" fillId="0" borderId="4" xfId="25" applyNumberFormat="1" applyFont="1" applyFill="1" applyBorder="1" applyAlignment="1">
      <alignment horizontal="right" indent="6"/>
    </xf>
    <xf numFmtId="166" fontId="18" fillId="0" borderId="9" xfId="25" applyNumberFormat="1" applyFont="1" applyFill="1" applyBorder="1" applyAlignment="1">
      <alignment horizontal="right" indent="6"/>
    </xf>
  </cellXfs>
  <cellStyles count="956">
    <cellStyle name="20% - Accent1 2" xfId="209" xr:uid="{972CF599-6E12-4B5F-B18D-3BA6F4FAA065}"/>
    <cellStyle name="20% - Accent1 2 2" xfId="637" xr:uid="{BF88DECF-E4D7-4EAE-A5F8-72EDCE9167CD}"/>
    <cellStyle name="20% - Accent1 3" xfId="208" xr:uid="{FE038531-3C40-401E-93EF-B287FE6397F3}"/>
    <cellStyle name="20% - Accent2 2" xfId="211" xr:uid="{A9BFBCFA-EA5A-4614-8B80-13AA51316D4D}"/>
    <cellStyle name="20% - Accent2 2 2" xfId="487" xr:uid="{5BDE7AEE-9411-40F0-903A-63A277ECBF46}"/>
    <cellStyle name="20% - Accent2 3" xfId="210" xr:uid="{01454F44-D0FB-4D0C-9484-CF4130DD0108}"/>
    <cellStyle name="20% - Accent3 2" xfId="213" xr:uid="{A1598BE8-83CF-4FCD-BC66-8909E77E81E4}"/>
    <cellStyle name="20% - Accent3 2 2" xfId="935" xr:uid="{A5C99BF6-4050-4EDC-8AC2-9AC320487571}"/>
    <cellStyle name="20% - Accent3 3" xfId="212" xr:uid="{C63B5583-9E8F-40B1-BCF8-CB6CA67E34DF}"/>
    <cellStyle name="20% - Accent4 2" xfId="215" xr:uid="{B30E3BB2-D10D-4100-B1D2-B3C2DB1F14EC}"/>
    <cellStyle name="20% - Accent4 2 2" xfId="337" xr:uid="{7C03F3CD-058D-42B9-8688-A5278DAB91CE}"/>
    <cellStyle name="20% - Accent4 3" xfId="214" xr:uid="{029862D1-227A-4758-A6B3-392AFFAE8D6D}"/>
    <cellStyle name="20% - Accent5 2" xfId="217" xr:uid="{2492D00F-9161-4D68-9DAC-F127B7750CF2}"/>
    <cellStyle name="20% - Accent5 2 2" xfId="760" xr:uid="{DB056B61-BF89-4467-BC21-0AB09B2F6866}"/>
    <cellStyle name="20% - Accent5 3" xfId="216" xr:uid="{A8D66CD4-EE9D-4A61-8C06-5E76E804905A}"/>
    <cellStyle name="20% - Accent6 2" xfId="219" xr:uid="{1D5C5A14-2606-43BE-BC88-0AA97E51F168}"/>
    <cellStyle name="20% - Accent6 2 2" xfId="598" xr:uid="{4354F615-E464-4D0A-9856-C7AE57E9842A}"/>
    <cellStyle name="20% - Accent6 3" xfId="218" xr:uid="{686646FD-1F6D-4F29-9416-59FD34EB2B8D}"/>
    <cellStyle name="40% - Accent1 2" xfId="221" xr:uid="{BEA2ECE6-0022-40DA-B8D1-CB9EA47989D3}"/>
    <cellStyle name="40% - Accent1 2 2" xfId="508" xr:uid="{3CA58FCD-25C3-40C4-948A-0EE0B05AC3EC}"/>
    <cellStyle name="40% - Accent1 3" xfId="220" xr:uid="{D7D79995-54D6-4C60-A008-423015C846C7}"/>
    <cellStyle name="40% - Accent2 2" xfId="223" xr:uid="{43A75A86-B8C4-40C1-A275-EFFFDBDE20BF}"/>
    <cellStyle name="40% - Accent2 2 2" xfId="452" xr:uid="{376A8820-2A3B-4375-BF24-38D48CA4B45A}"/>
    <cellStyle name="40% - Accent2 3" xfId="222" xr:uid="{D30E3060-5B54-4203-B090-FBE748CBFB7C}"/>
    <cellStyle name="40% - Accent3 2" xfId="225" xr:uid="{EB29052C-6888-4899-97A4-57CB0F7FCE06}"/>
    <cellStyle name="40% - Accent3 2 2" xfId="928" xr:uid="{A05741FC-67A0-4BDE-8CA0-861C5F200ECE}"/>
    <cellStyle name="40% - Accent3 3" xfId="224" xr:uid="{CC1C07F5-B42F-46E2-A9CB-F18A30439D7C}"/>
    <cellStyle name="40% - Accent4 2" xfId="227" xr:uid="{3FA770A7-0E11-42AD-A346-DB5EFBE21796}"/>
    <cellStyle name="40% - Accent4 2 2" xfId="540" xr:uid="{DFB5E6CD-60B3-4D54-A82F-39C02C80D8A5}"/>
    <cellStyle name="40% - Accent4 3" xfId="226" xr:uid="{C494C379-DE04-431D-95F7-12C0BF8FE0A5}"/>
    <cellStyle name="40% - Accent5 2" xfId="229" xr:uid="{9EC5904A-5E61-4645-B314-3208317843A8}"/>
    <cellStyle name="40% - Accent5 2 2" xfId="357" xr:uid="{B5A8CFE5-4254-48C6-975B-1BCD7492760E}"/>
    <cellStyle name="40% - Accent5 3" xfId="228" xr:uid="{2EB2C29C-352D-4D63-9DEC-9DBC23B70612}"/>
    <cellStyle name="40% - Accent6 2" xfId="231" xr:uid="{3DE91C19-E08C-4507-B493-6A0409BEB653}"/>
    <cellStyle name="40% - Accent6 2 2" xfId="324" xr:uid="{474BF685-A481-4C2E-A698-4A7EE16F9AE3}"/>
    <cellStyle name="40% - Accent6 3" xfId="230" xr:uid="{4F68464B-F14A-4692-BA05-EDF1AFFB6405}"/>
    <cellStyle name="60% - Accent1 2" xfId="232" xr:uid="{77FB84A7-8791-406F-ADDB-5C4F7BB6F6BD}"/>
    <cellStyle name="60% - Accent2 2" xfId="233" xr:uid="{88576E8C-2B3F-4D1F-8731-D5495BE0792F}"/>
    <cellStyle name="60% - Accent3 2" xfId="234" xr:uid="{51C7DA63-D131-4878-A2CE-6A828F5A2C8A}"/>
    <cellStyle name="60% - Accent4 2" xfId="235" xr:uid="{F89D3099-668B-41BF-9FDB-495A4B65B416}"/>
    <cellStyle name="60% - Accent5 2" xfId="236" xr:uid="{9D2B4522-6ED6-4842-8CEC-B01C8B602D4C}"/>
    <cellStyle name="60% - Accent6 2" xfId="237" xr:uid="{F6191FDF-010C-4DA8-8475-B482CD74902F}"/>
    <cellStyle name="Accent1 2" xfId="238" xr:uid="{A4085E25-08C2-4001-AB52-EF7BAE62C841}"/>
    <cellStyle name="Accent2 2" xfId="239" xr:uid="{B281512C-345E-48E1-9FB5-47D5856CF968}"/>
    <cellStyle name="Accent3 2" xfId="240" xr:uid="{1B496784-768B-4CD8-BBC1-8110C4406F9A}"/>
    <cellStyle name="Accent4 2" xfId="241" xr:uid="{A53A95DB-E972-4EF3-8C1C-4A9799CBD50F}"/>
    <cellStyle name="Accent5 2" xfId="242" xr:uid="{7DE2A437-F980-4615-98F7-0FE5659626B5}"/>
    <cellStyle name="Accent6 2" xfId="243" xr:uid="{F09229A5-169C-494E-8944-A9B5B639BB46}"/>
    <cellStyle name="Bad 2" xfId="244" xr:uid="{DC84DE09-E54C-4A1C-87A7-B7CC52BC46C6}"/>
    <cellStyle name="Calculation 2" xfId="245" xr:uid="{85E44375-FBE1-4511-A17B-B9E3D97B373A}"/>
    <cellStyle name="Check Cell 2" xfId="246" xr:uid="{061ECD68-58F8-4966-8818-47B8FF88BD76}"/>
    <cellStyle name="Comma" xfId="1" builtinId="3"/>
    <cellStyle name="Comma 10" xfId="125" xr:uid="{00000000-0005-0000-0000-000001000000}"/>
    <cellStyle name="Comma 10 2" xfId="185" xr:uid="{00000000-0005-0000-0000-000002000000}"/>
    <cellStyle name="Comma 10 2 2" xfId="667" xr:uid="{745B5D03-0010-4712-892A-46C42031D3E9}"/>
    <cellStyle name="Comma 10 3" xfId="668" xr:uid="{B1C3176B-6623-4122-B7E1-9A2253C26D1B}"/>
    <cellStyle name="Comma 10 4" xfId="947" xr:uid="{34B9EA3B-1037-4177-860C-FDA6FA1F10C8}"/>
    <cellStyle name="Comma 11" xfId="195" xr:uid="{00000000-0005-0000-0000-000003000000}"/>
    <cellStyle name="Comma 11 2" xfId="466" xr:uid="{5A3D7376-5E6D-447A-806A-A3955CE891FC}"/>
    <cellStyle name="Comma 11 3" xfId="465" xr:uid="{7F786B85-F2E9-431D-8B59-CCBFA58D54AA}"/>
    <cellStyle name="Comma 11 4" xfId="305" xr:uid="{061120A6-131A-40C1-A62B-8A88FF514A12}"/>
    <cellStyle name="Comma 12" xfId="207" xr:uid="{5A078811-067B-4A50-B84F-1E01BE54B209}"/>
    <cellStyle name="Comma 12 2" xfId="306" xr:uid="{E45087B1-798E-4067-8781-03950F90D105}"/>
    <cellStyle name="Comma 13" xfId="307" xr:uid="{45E21C53-CF81-4F71-BD0A-664062D19C04}"/>
    <cellStyle name="Comma 14" xfId="948" xr:uid="{EF64A986-BCAD-40E6-827B-3FF13A9D7D07}"/>
    <cellStyle name="Comma 15" xfId="949" xr:uid="{A4ADDAFC-0257-46A7-96E0-999B26F748B4}"/>
    <cellStyle name="Comma 16" xfId="954" xr:uid="{DA7535A3-6118-45C8-A175-FA16B053F0F9}"/>
    <cellStyle name="Comma 2" xfId="2" xr:uid="{00000000-0005-0000-0000-000004000000}"/>
    <cellStyle name="Comma 2 2" xfId="3" xr:uid="{00000000-0005-0000-0000-000005000000}"/>
    <cellStyle name="Comma 2 2 2" xfId="134" xr:uid="{00000000-0005-0000-0000-000006000000}"/>
    <cellStyle name="Comma 2 2 2 2" xfId="401" xr:uid="{52FC61FC-47E3-4F14-B627-5CCB6765AB5A}"/>
    <cellStyle name="Comma 2 2 3" xfId="247" xr:uid="{333FCB55-BCED-4D0D-A3DE-CD5175D917E1}"/>
    <cellStyle name="Comma 2 2 3 2" xfId="402" xr:uid="{B730764D-5E13-44C8-A336-1334330D0460}"/>
    <cellStyle name="Comma 2 2 4" xfId="740" xr:uid="{375EA578-995F-40A4-925B-01B07F91D00C}"/>
    <cellStyle name="Comma 2 3" xfId="4" xr:uid="{00000000-0005-0000-0000-000007000000}"/>
    <cellStyle name="Comma 2 3 2" xfId="37" xr:uid="{00000000-0005-0000-0000-000008000000}"/>
    <cellStyle name="Comma 2 3 2 2" xfId="523" xr:uid="{41C22AB6-4C59-40C5-9D8F-D11435CC6CA8}"/>
    <cellStyle name="Comma 2 3 2 2 2" xfId="846" xr:uid="{F66329A6-6BB4-4BB2-AB79-4ED97ED25A38}"/>
    <cellStyle name="Comma 2 3 2 3" xfId="522" xr:uid="{55C318FD-6742-4002-A70E-CF83338D896F}"/>
    <cellStyle name="Comma 2 3 2 4" xfId="521" xr:uid="{ABF12065-5F4F-4676-B16D-DE5C1A262E5D}"/>
    <cellStyle name="Comma 2 3 2 5" xfId="585" xr:uid="{D3210F8A-829D-41EB-9E78-EE08042A1FAB}"/>
    <cellStyle name="Comma 2 3 3" xfId="277" xr:uid="{9F6F38D6-6C06-4CBE-BEA1-9BD57A14D7E2}"/>
    <cellStyle name="Comma 2 3 3 2" xfId="332" xr:uid="{41C002B4-72F8-4583-AF3C-F0089BF17C44}"/>
    <cellStyle name="Comma 2 3 3 3" xfId="333" xr:uid="{40C7A5A2-F771-47EC-95BF-8505F43FAAAC}"/>
    <cellStyle name="Comma 2 3 3 4" xfId="584" xr:uid="{2FB9A442-21B8-4BAF-8F0E-5C1BEC0CA4A5}"/>
    <cellStyle name="Comma 2 3 4" xfId="586" xr:uid="{E30B188F-EDC9-4A7F-9CCE-105EF8D3D198}"/>
    <cellStyle name="Comma 2 3 5" xfId="743" xr:uid="{1A259B49-3A0D-4C67-A570-900AF40356AE}"/>
    <cellStyle name="Comma 2 4" xfId="38" xr:uid="{00000000-0005-0000-0000-000009000000}"/>
    <cellStyle name="Comma 2 4 2" xfId="541" xr:uid="{CC80395C-DF58-4687-A5E4-0EDE79485565}"/>
    <cellStyle name="Comma 2 4 3" xfId="542" xr:uid="{D3E5F477-224B-4510-BAC9-77353D2D293A}"/>
    <cellStyle name="Comma 2 4 4" xfId="932" xr:uid="{1E665E9D-B9A6-4DFC-990F-76F9F1E9394C}"/>
    <cellStyle name="Comma 2 5" xfId="39" xr:uid="{00000000-0005-0000-0000-00000A000000}"/>
    <cellStyle name="Comma 2 5 2" xfId="746" xr:uid="{0AFD21AB-7255-461F-A910-4E527C5B4D83}"/>
    <cellStyle name="Comma 2 5 3" xfId="755" xr:uid="{03C17CA0-B352-41AD-8DD4-EB1FCB0F427E}"/>
    <cellStyle name="Comma 2 6" xfId="920" xr:uid="{5C8A1ED9-60AF-49C8-AA62-DA02F1A52522}"/>
    <cellStyle name="Comma 2 7" xfId="902" xr:uid="{5586EAB7-BB9C-4545-870C-A0D10187C0E4}"/>
    <cellStyle name="Comma 3" xfId="5" xr:uid="{00000000-0005-0000-0000-00000B000000}"/>
    <cellStyle name="Comma 3 10" xfId="903" xr:uid="{AF27E0FA-7C24-42D1-B8C7-4BD09A715117}"/>
    <cellStyle name="Comma 3 2" xfId="40" xr:uid="{00000000-0005-0000-0000-00000C000000}"/>
    <cellStyle name="Comma 3 2 2" xfId="41" xr:uid="{00000000-0005-0000-0000-00000D000000}"/>
    <cellStyle name="Comma 3 2 2 2" xfId="524" xr:uid="{EBCB545E-941B-4407-A851-4017531700B2}"/>
    <cellStyle name="Comma 3 2 2 3" xfId="346" xr:uid="{B1601B3C-9D9A-40F5-B547-B577429D7595}"/>
    <cellStyle name="Comma 3 2 3" xfId="284" xr:uid="{BFE74ED0-966B-44CD-8383-83DB8F21BB76}"/>
    <cellStyle name="Comma 3 2 3 2" xfId="336" xr:uid="{970673D1-72C1-40EA-A90A-DB3767616FB7}"/>
    <cellStyle name="Comma 3 2 3 2 2" xfId="314" xr:uid="{535CF85E-CA15-4C8D-86FD-5A94B6F60E7B}"/>
    <cellStyle name="Comma 3 2 3 2 3" xfId="315" xr:uid="{E26AEC3F-5D2C-4AE0-B352-4D9BBAA4A741}"/>
    <cellStyle name="Comma 3 2 3 3" xfId="455" xr:uid="{9F69A1EA-132C-44F6-9A9E-92A88398E2FE}"/>
    <cellStyle name="Comma 3 2 3 4" xfId="345" xr:uid="{A9631905-B8E9-4F31-BDB1-C8491084169C}"/>
    <cellStyle name="Comma 3 2 4" xfId="348" xr:uid="{3732824B-917E-407D-9920-08991C7ECC81}"/>
    <cellStyle name="Comma 3 2 5" xfId="428" xr:uid="{438AC8BD-D27D-4D50-924F-A9D296522501}"/>
    <cellStyle name="Comma 3 3" xfId="288" xr:uid="{FAD3E758-998F-4F8D-B5CF-66C3F5784A64}"/>
    <cellStyle name="Comma 3 3 2" xfId="576" xr:uid="{F60C0FC5-E14A-4848-89BD-825A7B96B87B}"/>
    <cellStyle name="Comma 3 3 3" xfId="427" xr:uid="{E69C6A28-24FF-4BA5-B395-072AC55CA73E}"/>
    <cellStyle name="Comma 3 4" xfId="432" xr:uid="{2C5C26BE-B2D8-431E-AFDD-B16E95EDA280}"/>
    <cellStyle name="Comma 3 4 2" xfId="464" xr:uid="{0BEBEEB5-9CB6-4B5B-9448-0A6A978543A1}"/>
    <cellStyle name="Comma 3 4 3" xfId="463" xr:uid="{959D6095-D3EB-4EDB-96CF-DBA21309225D}"/>
    <cellStyle name="Comma 3 5" xfId="431" xr:uid="{6010654F-6D32-48B6-B319-29A0CD9DB3F7}"/>
    <cellStyle name="Comma 3 6" xfId="430" xr:uid="{69838D73-50BD-4078-AFD7-5F14CA4E693C}"/>
    <cellStyle name="Comma 3 7" xfId="429" xr:uid="{3F9A028F-68C2-41F0-B154-CCB5C6905468}"/>
    <cellStyle name="Comma 3 8" xfId="436" xr:uid="{A2EC13E9-AB64-463D-99CB-9B7E70C14765}"/>
    <cellStyle name="Comma 3 9" xfId="435" xr:uid="{ADC11349-AD7D-4E03-A52B-9DC6DCEF7124}"/>
    <cellStyle name="Comma 4" xfId="6" xr:uid="{00000000-0005-0000-0000-00000E000000}"/>
    <cellStyle name="Comma 4 2" xfId="249" xr:uid="{58554CAA-0356-4D1B-8945-837C3633E8E7}"/>
    <cellStyle name="Comma 4 2 2" xfId="750" xr:uid="{CEAD5DBF-007D-4DE2-9452-5D4AC49B4352}"/>
    <cellStyle name="Comma 4 2 3" xfId="751" xr:uid="{09912D66-7D09-4278-AC1B-A54D54D51BBF}"/>
    <cellStyle name="Comma 4 2 4" xfId="501" xr:uid="{07BAF753-E178-4FAD-B01F-BF56E710E0FA}"/>
    <cellStyle name="Comma 4 3" xfId="289" xr:uid="{F4029202-FEBB-41A9-AC6E-E6EADC23FC84}"/>
    <cellStyle name="Comma 4 3 2" xfId="329" xr:uid="{836BAF19-5A33-4A34-928B-701F9AE885E2}"/>
    <cellStyle name="Comma 4 3 3" xfId="328" xr:uid="{4E03416D-7B42-4DA8-9FFB-4E5643A52870}"/>
    <cellStyle name="Comma 4 3 4" xfId="502" xr:uid="{60EBEF09-0A61-412C-A708-9505B2D2963D}"/>
    <cellStyle name="Comma 4 4" xfId="248" xr:uid="{C1EDA0DD-052D-4127-8628-8642FF07752D}"/>
    <cellStyle name="Comma 4 4 2" xfId="649" xr:uid="{DFC26C0D-3138-4409-B008-D42C14ED7D1E}"/>
    <cellStyle name="Comma 4 4 3" xfId="497" xr:uid="{EA0CCE25-9E2E-4C1C-A8F8-9787ACF9A00C}"/>
    <cellStyle name="Comma 4 5" xfId="498" xr:uid="{5FD356B4-F56E-4D87-8B2D-BF78CCB83945}"/>
    <cellStyle name="Comma 4 6" xfId="499" xr:uid="{68ED68F0-DF3C-4DE4-8840-C79596CB828C}"/>
    <cellStyle name="Comma 4 7" xfId="900" xr:uid="{AC72F4CB-5D04-4206-80B0-F3A13D3E02D5}"/>
    <cellStyle name="Comma 5" xfId="42" xr:uid="{00000000-0005-0000-0000-00000F000000}"/>
    <cellStyle name="Comma 5 2" xfId="286" xr:uid="{7FCF5733-7FCF-479F-A1ED-9E04099B8A03}"/>
    <cellStyle name="Comma 5 2 2" xfId="565" xr:uid="{63249346-74F5-40BC-BE02-AD25963BB033}"/>
    <cellStyle name="Comma 5 2 3" xfId="833" xr:uid="{0E437090-1179-4337-AA96-D54E04EB269B}"/>
    <cellStyle name="Comma 5 3" xfId="276" xr:uid="{C1CAF319-8BF7-4546-8D57-471BFCA66911}"/>
    <cellStyle name="Comma 5 3 2" xfId="383" xr:uid="{C0069974-3484-47F5-8D2A-4B97CA758EB7}"/>
    <cellStyle name="Comma 5 3 3" xfId="829" xr:uid="{2C022AA3-7DB4-4BF0-A36E-F5F097BDF696}"/>
    <cellStyle name="Comma 5 4" xfId="327" xr:uid="{4C6DB7BD-9CC0-427A-A9E1-1CF3EC7B17D5}"/>
    <cellStyle name="Comma 5 5" xfId="901" xr:uid="{A55349BE-3B29-44B5-8D35-F2859330FB81}"/>
    <cellStyle name="Comma 6" xfId="43" xr:uid="{00000000-0005-0000-0000-000010000000}"/>
    <cellStyle name="Comma 6 2" xfId="44" xr:uid="{00000000-0005-0000-0000-000011000000}"/>
    <cellStyle name="Comma 6 2 2" xfId="148" xr:uid="{00000000-0005-0000-0000-000012000000}"/>
    <cellStyle name="Comma 6 2 2 2" xfId="421" xr:uid="{449E0399-DD64-4713-9071-1351522A6E67}"/>
    <cellStyle name="Comma 6 2 3" xfId="422" xr:uid="{2FF2E03E-BD30-4C7C-8A42-14120BB70180}"/>
    <cellStyle name="Comma 6 2 4" xfId="419" xr:uid="{B228418D-0947-46BC-88D6-6F3BF55EA71C}"/>
    <cellStyle name="Comma 6 2 5" xfId="420" xr:uid="{C63EF8EA-C62A-41A2-B8B7-90867B72EB17}"/>
    <cellStyle name="Comma 6 2 6" xfId="780" xr:uid="{264578F6-A54C-4259-A228-B382FEA52A90}"/>
    <cellStyle name="Comma 6 3" xfId="781" xr:uid="{71867FD0-C6C7-4286-9B04-B7BAC3028218}"/>
    <cellStyle name="Comma 6 3 2" xfId="602" xr:uid="{F6E96DB6-508E-4FB7-BE9E-F442A7479E80}"/>
    <cellStyle name="Comma 6 4" xfId="610" xr:uid="{7B448877-DD3C-4431-A2EE-9CB5DB475ADC}"/>
    <cellStyle name="Comma 6 4 2" xfId="802" xr:uid="{9A62F170-1EDA-422B-A074-59C1597B1316}"/>
    <cellStyle name="Comma 6 5" xfId="779" xr:uid="{7127B8DB-9ED8-4CC4-9E9F-97AAA4D0BB83}"/>
    <cellStyle name="Comma 6 6" xfId="777" xr:uid="{88E7F925-3BC5-4D36-B7EB-A6D55741E542}"/>
    <cellStyle name="Comma 6 7" xfId="898" xr:uid="{018CE3CD-9727-4C6C-B4FC-A2D22272CA04}"/>
    <cellStyle name="Comma 7" xfId="45" xr:uid="{00000000-0005-0000-0000-000013000000}"/>
    <cellStyle name="Comma 7 2" xfId="46" xr:uid="{00000000-0005-0000-0000-000014000000}"/>
    <cellStyle name="Comma 7 2 2" xfId="478" xr:uid="{8A3FD510-C7A5-4B83-B921-A3FE88CDB37A}"/>
    <cellStyle name="Comma 7 2 3" xfId="309" xr:uid="{64836113-FFA3-4C95-8845-91ED1F906642}"/>
    <cellStyle name="Comma 7 3" xfId="308" xr:uid="{B5DBA52F-DA0D-46C3-A394-C7C978066A10}"/>
    <cellStyle name="Comma 7 3 2" xfId="924" xr:uid="{E208CD9E-0B54-4903-B22D-1C866BB80104}"/>
    <cellStyle name="Comma 7 3 2 2" xfId="514" xr:uid="{BB0EE562-029E-4622-BF8C-C8C5EFACC8E4}"/>
    <cellStyle name="Comma 7 3 2 3" xfId="515" xr:uid="{10927A71-5EE4-478C-82CE-91E101C6B7E0}"/>
    <cellStyle name="Comma 7 3 3" xfId="925" xr:uid="{44DF46F3-CDDB-483D-8B58-54858BC26B5D}"/>
    <cellStyle name="Comma 7 4" xfId="313" xr:uid="{688D3895-16A9-4E8C-8875-596E4F80B206}"/>
    <cellStyle name="Comma 7 5" xfId="311" xr:uid="{3738EF68-C502-49C9-9C19-373EF79C76CF}"/>
    <cellStyle name="Comma 7 6" xfId="310" xr:uid="{AF83AA63-F19A-48D0-AAA0-2A322E4F0CF5}"/>
    <cellStyle name="Comma 7 7" xfId="492" xr:uid="{EB5AD6CC-E117-43D5-BF69-5064706B928E}"/>
    <cellStyle name="Comma 7 8" xfId="899" xr:uid="{C235F6C4-2E12-4770-AB8B-AE0209536B29}"/>
    <cellStyle name="Comma 8" xfId="47" xr:uid="{00000000-0005-0000-0000-000015000000}"/>
    <cellStyle name="Comma 8 2" xfId="927" xr:uid="{8176A48B-22E4-4ACD-B054-B6CD767AACDF}"/>
    <cellStyle name="Comma 8 3" xfId="896" xr:uid="{21D20A63-45A3-4602-9705-4786404F1AD7}"/>
    <cellStyle name="Comma 9" xfId="48" xr:uid="{00000000-0005-0000-0000-000016000000}"/>
    <cellStyle name="Comma 9 2" xfId="480" xr:uid="{36EC432E-44F3-4884-999A-1F66288DA65E}"/>
    <cellStyle name="Comma 9 2 2" xfId="881" xr:uid="{813257E6-59F0-4003-BE56-DC076A71FA0D}"/>
    <cellStyle name="Comma 9 2 3" xfId="880" xr:uid="{F6B6DCBD-C430-4C4F-A246-FC23FC105E85}"/>
    <cellStyle name="Comma 9 3" xfId="479" xr:uid="{3D9C0C80-8E12-4347-8433-74DE5E0C1758}"/>
    <cellStyle name="Comma 9 4" xfId="897" xr:uid="{3B607805-6F35-423D-BA6C-FE0E6A0A8038}"/>
    <cellStyle name="Currency 2" xfId="7" xr:uid="{00000000-0005-0000-0000-000017000000}"/>
    <cellStyle name="Currency 2 2" xfId="49" xr:uid="{00000000-0005-0000-0000-000018000000}"/>
    <cellStyle name="Currency 2 2 2" xfId="279" xr:uid="{6A42F084-F70F-4A2C-9A67-93FF7B1A91D4}"/>
    <cellStyle name="Currency 2 2 2 2" xfId="446" xr:uid="{0F04DC05-FA69-4130-9CBD-E83A12FAE347}"/>
    <cellStyle name="Currency 2 2 3" xfId="512" xr:uid="{5449307A-135D-405E-B6C9-399724AAB39A}"/>
    <cellStyle name="Currency 2 3" xfId="50" xr:uid="{00000000-0005-0000-0000-000019000000}"/>
    <cellStyle name="Currency 2 3 2" xfId="51" xr:uid="{00000000-0005-0000-0000-00001A000000}"/>
    <cellStyle name="Currency 2 3 2 2" xfId="647" xr:uid="{29E2C574-931A-4787-A11D-20CC129F8794}"/>
    <cellStyle name="Currency 2 3 2 3" xfId="640" xr:uid="{871B7B07-EF4F-41DA-AE13-F3CF975AA9F6}"/>
    <cellStyle name="Currency 2 3 3" xfId="641" xr:uid="{77C8C60E-9E26-4D7E-94E5-DC8B3656BF33}"/>
    <cellStyle name="Currency 2 3 3 2" xfId="482" xr:uid="{83C02949-D463-41B5-A480-F25AD1500C4A}"/>
    <cellStyle name="Currency 2 3 3 3" xfId="481" xr:uid="{79140354-7383-4078-93E6-8312B07D2068}"/>
    <cellStyle name="Currency 2 3 4" xfId="638" xr:uid="{4A2AC68B-1B76-4621-AB5B-6D3A7890DDBA}"/>
    <cellStyle name="Currency 2 3 5" xfId="511" xr:uid="{AE7C6396-1B11-4E12-8CA2-E3D7A116A8C9}"/>
    <cellStyle name="Currency 2 4" xfId="251" xr:uid="{EF244ED0-5486-4972-8552-9F049795BC95}"/>
    <cellStyle name="Currency 2 4 2" xfId="528" xr:uid="{1D3611FE-5780-43E6-992E-3648D23147DF}"/>
    <cellStyle name="Currency 2 4 3" xfId="510" xr:uid="{B33A8345-34BD-4753-AA5E-C0992DC9FBA5}"/>
    <cellStyle name="Currency 2 5" xfId="509" xr:uid="{D1231E9E-EC84-4CC4-831E-75CC0A6108C3}"/>
    <cellStyle name="Currency 2 6" xfId="608" xr:uid="{C7463C6E-0741-49E9-A8CA-17C0899040E9}"/>
    <cellStyle name="Currency 3" xfId="8" xr:uid="{00000000-0005-0000-0000-00001B000000}"/>
    <cellStyle name="Currency 3 2" xfId="135" xr:uid="{00000000-0005-0000-0000-00001C000000}"/>
    <cellStyle name="Currency 3 2 2" xfId="886" xr:uid="{478CB8A2-12F2-465C-A73D-DEEBFC885F42}"/>
    <cellStyle name="Currency 3 2 3" xfId="887" xr:uid="{1A00F4A1-994B-46FF-8DA6-3FBC712DDFD8}"/>
    <cellStyle name="Currency 3 2 4" xfId="716" xr:uid="{6DF178BD-2F34-4E21-908B-EFB374A136EB}"/>
    <cellStyle name="Currency 3 3" xfId="717" xr:uid="{8E42C09D-9968-41E1-9D4A-A054E698ADAE}"/>
    <cellStyle name="Currency 3 4" xfId="714" xr:uid="{ACBE0F94-F77E-4EE7-A29F-20826FC8556F}"/>
    <cellStyle name="Currency 3 5" xfId="715" xr:uid="{503047A2-76EA-4A05-BD93-F4BF2594B48F}"/>
    <cellStyle name="Currency 3 6" xfId="607" xr:uid="{4A615B97-287B-43BE-A45A-75B42428FAE7}"/>
    <cellStyle name="Currency 4" xfId="52" xr:uid="{00000000-0005-0000-0000-00001D000000}"/>
    <cellStyle name="Currency 4 2" xfId="53" xr:uid="{00000000-0005-0000-0000-00001E000000}"/>
    <cellStyle name="Currency 4 2 2" xfId="792" xr:uid="{C37ED6D8-5E26-43EE-BFD8-AE7EF5DD0032}"/>
    <cellStyle name="Currency 4 2 3" xfId="748" xr:uid="{175638CA-1C22-454B-9EB8-FBE2C779CA4D}"/>
    <cellStyle name="Currency 4 3" xfId="747" xr:uid="{E690A7B9-342D-4850-BB61-5EFBE8ED933C}"/>
    <cellStyle name="Currency 4 3 2" xfId="330" xr:uid="{0B48EDF2-C257-42DA-8AE7-407CE13BE422}"/>
    <cellStyle name="Currency 4 3 2 2" xfId="654" xr:uid="{2F5F8108-BD01-48A7-A8BC-DE313736A89C}"/>
    <cellStyle name="Currency 4 3 2 3" xfId="655" xr:uid="{054F2F36-F9E9-4DC2-B84D-547F1EF4D699}"/>
    <cellStyle name="Currency 4 3 3" xfId="331" xr:uid="{547EAB9C-AF8F-4E1D-81C9-ECC66D2114E1}"/>
    <cellStyle name="Currency 4 4" xfId="749" xr:uid="{0E2012D8-6789-434A-92A2-1E5469C27911}"/>
    <cellStyle name="Currency 4 5" xfId="612" xr:uid="{6371F167-90B5-4852-9D5C-3A11697A43C0}"/>
    <cellStyle name="Currency 5" xfId="126" xr:uid="{00000000-0005-0000-0000-00001F000000}"/>
    <cellStyle name="Currency 5 2" xfId="186" xr:uid="{00000000-0005-0000-0000-000020000000}"/>
    <cellStyle name="Currency 5 2 2" xfId="287" xr:uid="{C35CB14C-45DD-4D9C-A12E-1AC6C5815AB0}"/>
    <cellStyle name="Currency 5 2 3" xfId="326" xr:uid="{34555F63-7EFC-44A7-A317-9206E5BAC5CE}"/>
    <cellStyle name="Currency 5 3" xfId="250" xr:uid="{ECDB1695-96CE-46AC-87DC-2D624849C145}"/>
    <cellStyle name="Currency 5 4" xfId="611" xr:uid="{266332B8-7D63-473A-A394-88F00922AF15}"/>
    <cellStyle name="Currency 6" xfId="278" xr:uid="{B94DA936-F4D8-45F7-BD2D-7B1DFE5A489D}"/>
    <cellStyle name="Explanatory Text 2" xfId="252" xr:uid="{1745C51D-D0FD-4A20-A128-495E7C6F6F61}"/>
    <cellStyle name="Explanatory Text 2 2" xfId="772" xr:uid="{C178FCA8-BC63-4100-B994-465EBCD3D2FB}"/>
    <cellStyle name="Good 2" xfId="253" xr:uid="{8B290A93-C3B1-4148-A865-864DDD1C0745}"/>
    <cellStyle name="Heading 1 2" xfId="254" xr:uid="{858CAB2A-8EC1-46EF-A513-6512EDEA92D6}"/>
    <cellStyle name="Heading 1 2 2" xfId="443" xr:uid="{6D334AAA-12F9-4622-BECA-765F92A2D13D}"/>
    <cellStyle name="Heading 2 2" xfId="255" xr:uid="{C331A229-3329-4170-B5F7-3444B0C8622F}"/>
    <cellStyle name="Heading 2 2 2" xfId="414" xr:uid="{DE0B81F9-0B4C-4617-84F2-DB69C32C2294}"/>
    <cellStyle name="Heading 3 2" xfId="256" xr:uid="{F0F3760E-290D-4629-8121-A55BAB612377}"/>
    <cellStyle name="Heading 3 2 2" xfId="303" xr:uid="{1D648C87-C62E-4F76-B8CD-C22393C66934}"/>
    <cellStyle name="Heading 3 2 3" xfId="842" xr:uid="{7A64B7E1-1210-4DBC-9967-184D3CD23A0F}"/>
    <cellStyle name="Heading 4 2" xfId="257" xr:uid="{4532F6C5-3AA3-4D8F-ACCA-CF267885CCC1}"/>
    <cellStyle name="Heading 4 2 2" xfId="493" xr:uid="{99CEF5BD-A235-4C2D-ADE5-0F1A44450339}"/>
    <cellStyle name="Hyperlink 2" xfId="54" xr:uid="{00000000-0005-0000-0000-000021000000}"/>
    <cellStyle name="Hyperlink 2 2" xfId="837" xr:uid="{56CA9C7D-C985-489F-ACF3-EAAA886609C5}"/>
    <cellStyle name="Hyperlink 2 2 2" xfId="384" xr:uid="{87F262AB-A50C-4EA5-8BFE-9A6C61622FD3}"/>
    <cellStyle name="Hyperlink 2 3" xfId="836" xr:uid="{8FF26B14-B4AF-4925-8D8F-EE6268C08FBE}"/>
    <cellStyle name="Hyperlink 2 4" xfId="692" xr:uid="{C568431F-71D5-43FC-8BE6-F63A88967324}"/>
    <cellStyle name="Hyperlink 3" xfId="691" xr:uid="{9D65F474-7D8A-4E6C-8F78-8EFC206C3383}"/>
    <cellStyle name="Hyperlink 3 2" xfId="633" xr:uid="{B42201DB-7CFB-4989-A214-2679744997A5}"/>
    <cellStyle name="Input 2" xfId="258" xr:uid="{66A95074-5465-4032-A299-8CC6440DFB07}"/>
    <cellStyle name="Linked Cell 2" xfId="259" xr:uid="{26E3A9B2-27CE-497F-B4DC-73DF034A644B}"/>
    <cellStyle name="Linked Cell 2 2" xfId="910" xr:uid="{647BFB32-6012-472D-A87B-6E56D28D93E3}"/>
    <cellStyle name="Neutral 2" xfId="260" xr:uid="{C8D9B657-7314-48B6-9543-6BEA7703E8C5}"/>
    <cellStyle name="Normal" xfId="0" builtinId="0"/>
    <cellStyle name="Normal 10" xfId="36" xr:uid="{00000000-0005-0000-0000-000023000000}"/>
    <cellStyle name="Normal 10 2" xfId="55" xr:uid="{00000000-0005-0000-0000-000024000000}"/>
    <cellStyle name="Normal 10 2 2" xfId="149" xr:uid="{00000000-0005-0000-0000-000025000000}"/>
    <cellStyle name="Normal 10 2 2 2" xfId="852" xr:uid="{45A1EB66-947C-49EE-A463-8A27355B69D2}"/>
    <cellStyle name="Normal 10 2 3" xfId="851" xr:uid="{B49A44FA-0028-4ECD-8EA5-6DABF45352F3}"/>
    <cellStyle name="Normal 10 2 4" xfId="719" xr:uid="{57BF3A04-65AF-46A5-9BF6-4604136BE1FB}"/>
    <cellStyle name="Normal 10 3" xfId="56" xr:uid="{00000000-0005-0000-0000-000026000000}"/>
    <cellStyle name="Normal 10 3 2" xfId="150" xr:uid="{00000000-0005-0000-0000-000027000000}"/>
    <cellStyle name="Normal 10 3 2 2" xfId="630" xr:uid="{16240CBC-402C-4D9A-B0F3-216A560E6AAD}"/>
    <cellStyle name="Normal 10 3 3" xfId="631" xr:uid="{AD47EE4F-F308-4756-8E77-DE30BDF15170}"/>
    <cellStyle name="Normal 10 3 4" xfId="718" xr:uid="{23F4F10E-5498-4AE9-9675-46FD480AC371}"/>
    <cellStyle name="Normal 10 4" xfId="122" xr:uid="{00000000-0005-0000-0000-000028000000}"/>
    <cellStyle name="Normal 10 4 2" xfId="182" xr:uid="{00000000-0005-0000-0000-000029000000}"/>
    <cellStyle name="Normal 10 4 3" xfId="191" xr:uid="{00000000-0005-0000-0000-00002A000000}"/>
    <cellStyle name="Normal 10 5" xfId="147" xr:uid="{00000000-0005-0000-0000-00002B000000}"/>
    <cellStyle name="Normal 10 6" xfId="290" xr:uid="{89598E02-44A2-47AA-A0DC-6C82B2C235F0}"/>
    <cellStyle name="Normal 10 7" xfId="801" xr:uid="{3B6E6122-DC67-41CE-ADF6-A75A178B93D4}"/>
    <cellStyle name="Normal 11" xfId="57" xr:uid="{00000000-0005-0000-0000-00002C000000}"/>
    <cellStyle name="Normal 11 2" xfId="58" xr:uid="{00000000-0005-0000-0000-00002D000000}"/>
    <cellStyle name="Normal 11 2 2" xfId="152" xr:uid="{00000000-0005-0000-0000-00002E000000}"/>
    <cellStyle name="Normal 11 2 2 2" xfId="741" xr:uid="{830935E1-1FE7-460A-944C-4C964785783B}"/>
    <cellStyle name="Normal 11 2 3" xfId="742" xr:uid="{59DA3A77-6212-477B-AD49-350C543CC6CE}"/>
    <cellStyle name="Normal 11 2 4" xfId="556" xr:uid="{C2A58F1F-1C8C-4FD6-8780-220BD82E5C39}"/>
    <cellStyle name="Normal 11 3" xfId="59" xr:uid="{00000000-0005-0000-0000-00002F000000}"/>
    <cellStyle name="Normal 11 3 2" xfId="153" xr:uid="{00000000-0005-0000-0000-000030000000}"/>
    <cellStyle name="Normal 11 3 2 2" xfId="321" xr:uid="{A700E2EE-B795-417F-9AF7-9701BFB9491E}"/>
    <cellStyle name="Normal 11 3 3" xfId="320" xr:uid="{3FF7AA35-51FA-44F0-A6BE-9BA41A951522}"/>
    <cellStyle name="Normal 11 3 4" xfId="557" xr:uid="{48F306FB-4C46-488E-B625-550E6B001505}"/>
    <cellStyle name="Normal 11 4" xfId="151" xr:uid="{00000000-0005-0000-0000-000031000000}"/>
    <cellStyle name="Normal 11 5" xfId="291" xr:uid="{78C7C738-9768-4A20-9E6B-625122F191C6}"/>
    <cellStyle name="Normal 11 6" xfId="800" xr:uid="{BB6FE135-9664-4C3F-B650-453710D2AF34}"/>
    <cellStyle name="Normal 12" xfId="60" xr:uid="{00000000-0005-0000-0000-000032000000}"/>
    <cellStyle name="Normal 12 2" xfId="61" xr:uid="{00000000-0005-0000-0000-000033000000}"/>
    <cellStyle name="Normal 12 2 2" xfId="62" xr:uid="{00000000-0005-0000-0000-000034000000}"/>
    <cellStyle name="Normal 12 2 2 2" xfId="63" xr:uid="{00000000-0005-0000-0000-000035000000}"/>
    <cellStyle name="Normal 12 2 2 2 2" xfId="534" xr:uid="{8403C705-F83C-4FF0-8D20-C51DFA948619}"/>
    <cellStyle name="Normal 12 2 2 2 3" xfId="693" xr:uid="{EC219837-321F-49DB-BBD1-A80DD15359EC}"/>
    <cellStyle name="Normal 12 2 2 3" xfId="474" xr:uid="{434961B5-5C93-4A9D-9E22-CC7127D02228}"/>
    <cellStyle name="Normal 12 2 2 3 2" xfId="675" xr:uid="{F908248F-5D59-43F0-8047-8218D74CD0F3}"/>
    <cellStyle name="Normal 12 2 2 3 3" xfId="676" xr:uid="{EA2D9FA1-3A71-434B-B31D-428568692866}"/>
    <cellStyle name="Normal 12 2 2 4" xfId="473" xr:uid="{3150259A-C726-4186-8D88-66850A7B29FB}"/>
    <cellStyle name="Normal 12 2 2 5" xfId="475" xr:uid="{B255431A-F4F4-4E18-A7F8-85CE036B6613}"/>
    <cellStyle name="Normal 12 2 3" xfId="690" xr:uid="{3D117A64-4036-447F-B78F-ABB30D077F51}"/>
    <cellStyle name="Normal 12 2 3 2" xfId="340" xr:uid="{FB42795D-BCCF-4892-81CE-EEFA29240874}"/>
    <cellStyle name="Normal 12 2 4" xfId="681" xr:uid="{9496AD09-57F6-4F44-B82F-E4D30C403861}"/>
    <cellStyle name="Normal 12 2 5" xfId="369" xr:uid="{7719EE12-C2EE-4DEF-87F0-B4B80AB0A6E4}"/>
    <cellStyle name="Normal 12 3" xfId="292" xr:uid="{69F611EC-3ACA-4D7D-942C-3E09C6ED6FFD}"/>
    <cellStyle name="Normal 12 3 2" xfId="752" xr:uid="{50DC1FE4-9A7C-4204-9D4C-012E25D80D3B}"/>
    <cellStyle name="Normal 12 3 3" xfId="368" xr:uid="{A57B1C33-BBA0-4F4B-8FE5-A0C2C98D494A}"/>
    <cellStyle name="Normal 13" xfId="64" xr:uid="{00000000-0005-0000-0000-000036000000}"/>
    <cellStyle name="Normal 13 2" xfId="293" xr:uid="{B7463B6A-EFBD-4AA3-9277-4395CEA194FB}"/>
    <cellStyle name="Normal 14" xfId="120" xr:uid="{00000000-0005-0000-0000-000037000000}"/>
    <cellStyle name="Normal 15" xfId="9" xr:uid="{00000000-0005-0000-0000-000038000000}"/>
    <cellStyle name="Normal 15 2" xfId="65" xr:uid="{00000000-0005-0000-0000-000039000000}"/>
    <cellStyle name="Normal 15 2 2" xfId="154" xr:uid="{00000000-0005-0000-0000-00003A000000}"/>
    <cellStyle name="Normal 15 2 2 2" xfId="726" xr:uid="{4CD0F7EC-9627-417A-B3DA-E76AC38C1074}"/>
    <cellStyle name="Normal 15 2 2 3" xfId="727" xr:uid="{027D6C8B-232C-44F0-98A6-49EEA00ECB0C}"/>
    <cellStyle name="Normal 15 2 2 4" xfId="358" xr:uid="{9352ABF3-FAFD-4A2A-BC07-5715BA6BA154}"/>
    <cellStyle name="Normal 15 2 3" xfId="359" xr:uid="{0445D06C-57DC-4A01-870C-A2EB182A90AA}"/>
    <cellStyle name="Normal 15 2 3 2" xfId="942" xr:uid="{23DB3EF5-23E7-40A4-80B8-EB22BD701295}"/>
    <cellStyle name="Normal 15 2 3 3" xfId="941" xr:uid="{26F7EF27-8443-49DB-92DA-EF9D4B83A4A9}"/>
    <cellStyle name="Normal 15 2 4" xfId="363" xr:uid="{CA522B12-2D64-4BD3-901E-CC5035DD4A0F}"/>
    <cellStyle name="Normal 15 2 4 2" xfId="491" xr:uid="{BD00F595-3D37-4C87-BFD8-5D32BE676F53}"/>
    <cellStyle name="Normal 15 2 5" xfId="364" xr:uid="{58CEAC59-709E-41C6-A1DF-4D93A74F8FB5}"/>
    <cellStyle name="Normal 15 2 5 2" xfId="694" xr:uid="{B26F34E2-A449-467C-BCBA-36FFFA0B1A02}"/>
    <cellStyle name="Normal 15 2 6" xfId="361" xr:uid="{50BF3806-749C-4523-B707-9335C3EE220D}"/>
    <cellStyle name="Normal 15 2 7" xfId="362" xr:uid="{9B18DD6B-49E2-4945-ACBC-B7EB3BC4DC10}"/>
    <cellStyle name="Normal 15 2 8" xfId="366" xr:uid="{122496D9-D23C-4F3C-A83B-2D1DFA6ABAFC}"/>
    <cellStyle name="Normal 15 2 9" xfId="412" xr:uid="{62D833F1-ACD5-446A-A7B1-CA43799423CF}"/>
    <cellStyle name="Normal 15 3" xfId="136" xr:uid="{00000000-0005-0000-0000-00003B000000}"/>
    <cellStyle name="Normal 15 3 2" xfId="544" xr:uid="{56892F78-7F6A-43AD-8A19-51FFB6F49F07}"/>
    <cellStyle name="Normal 15 3 2 2" xfId="434" xr:uid="{28ED7EB7-47D8-47B8-BD98-1056BE935EB1}"/>
    <cellStyle name="Normal 15 3 2 3" xfId="433" xr:uid="{71854B79-711B-4F05-BE25-3C84923FD6F7}"/>
    <cellStyle name="Normal 15 3 3" xfId="543" xr:uid="{68514A97-6F23-4BA6-A88D-91B9F42D055D}"/>
    <cellStyle name="Normal 15 3 3 2" xfId="860" xr:uid="{D9307E05-625E-47C0-9E51-AA3880AF0991}"/>
    <cellStyle name="Normal 15 3 4" xfId="548" xr:uid="{FDD574C0-8A7A-4CC7-A302-3CB92D2F87F2}"/>
    <cellStyle name="Normal 15 3 5" xfId="547" xr:uid="{ACAE2738-3CFA-4FF2-896C-69957E202AB0}"/>
    <cellStyle name="Normal 15 3 6" xfId="413" xr:uid="{DF8BD2CE-21B4-44AB-A86F-9AA08EE9F302}"/>
    <cellStyle name="Normal 15 4" xfId="410" xr:uid="{77E9FD79-2D60-4FAB-A381-D811E566C915}"/>
    <cellStyle name="Normal 15 4 2" xfId="830" xr:uid="{BF1956D0-6523-4DFC-89A7-65E8375ABE7F}"/>
    <cellStyle name="Normal 15 4 3" xfId="831" xr:uid="{7A7D829D-1D79-46C5-9093-72806EA788A1}"/>
    <cellStyle name="Normal 15 5" xfId="411" xr:uid="{25681168-B5C8-4A48-8B5E-592B3B0CD55A}"/>
    <cellStyle name="Normal 15 5 2" xfId="406" xr:uid="{206159C1-F9FB-4D5C-9829-3D0832D51250}"/>
    <cellStyle name="Normal 15 6" xfId="408" xr:uid="{BA00B262-AAB0-430D-BB48-057A71444841}"/>
    <cellStyle name="Normal 15 6 2" xfId="460" xr:uid="{3E77C531-89F6-45CD-9CD3-ABA92419EC79}"/>
    <cellStyle name="Normal 15 7" xfId="409" xr:uid="{7B2710AF-1A9B-4E62-9562-7F968048E894}"/>
    <cellStyle name="Normal 15 8" xfId="407" xr:uid="{CCAED09F-1056-411C-8A5A-4B01493AD0CD}"/>
    <cellStyle name="Normal 15 9" xfId="803" xr:uid="{66AEAC15-5BC5-4E29-9CB4-221A24894CEA}"/>
    <cellStyle name="Normal 16" xfId="10" xr:uid="{00000000-0005-0000-0000-00003C000000}"/>
    <cellStyle name="Normal 16 2" xfId="66" xr:uid="{00000000-0005-0000-0000-00003D000000}"/>
    <cellStyle name="Normal 16 2 2" xfId="155" xr:uid="{00000000-0005-0000-0000-00003E000000}"/>
    <cellStyle name="Normal 16 2 2 2" xfId="495" xr:uid="{074900E9-0F32-459A-A064-CA42D211A242}"/>
    <cellStyle name="Normal 16 2 2 3" xfId="494" xr:uid="{0CA6E157-57D0-4363-8F27-2A944D99D92D}"/>
    <cellStyle name="Normal 16 2 2 4" xfId="767" xr:uid="{3E37BD74-DAA6-4CF5-9D8C-6D6BCB5BD2F8}"/>
    <cellStyle name="Normal 16 2 3" xfId="766" xr:uid="{98E15A96-67C4-4C00-B109-DD51608CB333}"/>
    <cellStyle name="Normal 16 2 3 2" xfId="350" xr:uid="{09D646D2-1DD3-42BF-9DA8-4998DBCC8E95}"/>
    <cellStyle name="Normal 16 2 3 3" xfId="351" xr:uid="{0A53A9C3-717D-4F37-AFAF-6A363B712136}"/>
    <cellStyle name="Normal 16 2 4" xfId="769" xr:uid="{AB3FA5B6-C6A0-43D7-AF84-9524A7A9A31B}"/>
    <cellStyle name="Normal 16 2 4 2" xfId="396" xr:uid="{24FD0EFB-C2FB-498E-8425-6B502DE271C4}"/>
    <cellStyle name="Normal 16 2 5" xfId="768" xr:uid="{54C1695D-1D61-410E-89F8-32DCB7E3B778}"/>
    <cellStyle name="Normal 16 2 5 2" xfId="820" xr:uid="{9E85C64D-3976-4075-AC92-85EEECD071FD}"/>
    <cellStyle name="Normal 16 2 6" xfId="771" xr:uid="{D84449E7-E4DD-42F6-83EB-E96D891412E7}"/>
    <cellStyle name="Normal 16 2 7" xfId="770" xr:uid="{179F92D6-9325-47F9-A80A-F4340280D946}"/>
    <cellStyle name="Normal 16 2 8" xfId="773" xr:uid="{1152D5DF-AA2C-4D1B-9241-83CBA1D5B5E7}"/>
    <cellStyle name="Normal 16 2 9" xfId="841" xr:uid="{1246922D-780D-4D7B-B45A-9CA0D35B6751}"/>
    <cellStyle name="Normal 16 3" xfId="137" xr:uid="{00000000-0005-0000-0000-00003F000000}"/>
    <cellStyle name="Normal 16 3 2" xfId="567" xr:uid="{FDE83C0F-72ED-4967-92D1-397DDAE504E8}"/>
    <cellStyle name="Normal 16 3 2 2" xfId="682" xr:uid="{FE15FE7C-8D1A-4543-853B-193DD21AA443}"/>
    <cellStyle name="Normal 16 3 2 3" xfId="683" xr:uid="{E4A13D48-84E4-48B7-8849-0817A5836817}"/>
    <cellStyle name="Normal 16 3 3" xfId="568" xr:uid="{3314553D-FB1B-47C4-AD5F-F6FC11CBA3C2}"/>
    <cellStyle name="Normal 16 3 3 2" xfId="893" xr:uid="{9A8F22A9-7907-4AF5-8AD0-0A040EB594F2}"/>
    <cellStyle name="Normal 16 3 4" xfId="569" xr:uid="{2B1083F7-900B-4A4C-8627-ACB0A41C36A6}"/>
    <cellStyle name="Normal 16 3 5" xfId="644" xr:uid="{03423A6B-B427-4BB6-86D4-CFCC3F6A0652}"/>
    <cellStyle name="Normal 16 3 6" xfId="840" xr:uid="{8FBD6C49-1CE5-4D6D-AE92-8FB4D236EBC1}"/>
    <cellStyle name="Normal 16 4" xfId="835" xr:uid="{9802B271-D8B3-4CEE-B754-2AE89E51F948}"/>
    <cellStyle name="Normal 16 4 2" xfId="533" xr:uid="{D4117CE9-29A8-4888-82A8-C3C714BE98D0}"/>
    <cellStyle name="Normal 16 4 3" xfId="532" xr:uid="{3ADFC157-0B3E-4FBD-BA1A-8DB46BEC3D7B}"/>
    <cellStyle name="Normal 16 5" xfId="834" xr:uid="{707B95BF-9742-4D46-AAB5-FD590CE2CFDA}"/>
    <cellStyle name="Normal 16 5 2" xfId="344" xr:uid="{70FEF23C-910C-4F8F-BB05-C25ED3A7E338}"/>
    <cellStyle name="Normal 16 6" xfId="904" xr:uid="{2EBEF4B1-76FB-4602-85DB-14AF6E2F818A}"/>
    <cellStyle name="Normal 16 6 2" xfId="908" xr:uid="{C85E42EF-80AC-49EE-A111-011CF9E5D968}"/>
    <cellStyle name="Normal 16 7" xfId="878" xr:uid="{CC813968-DA67-41B4-9462-BA394ED60A20}"/>
    <cellStyle name="Normal 16 8" xfId="843" xr:uid="{3A88875C-8BA9-4F46-9203-7E7A2C89475D}"/>
    <cellStyle name="Normal 16 9" xfId="805" xr:uid="{5E9C2332-EB2E-408D-AFC5-19B8590D7C52}"/>
    <cellStyle name="Normal 17" xfId="123" xr:uid="{00000000-0005-0000-0000-000040000000}"/>
    <cellStyle name="Normal 17 2" xfId="183" xr:uid="{00000000-0005-0000-0000-000041000000}"/>
    <cellStyle name="Normal 17 3" xfId="192" xr:uid="{00000000-0005-0000-0000-000042000000}"/>
    <cellStyle name="Normal 17 4" xfId="804" xr:uid="{7BB117DF-8607-4C80-AADF-FB07A02B6F25}"/>
    <cellStyle name="Normal 17 4 2" xfId="197" xr:uid="{00000000-0005-0000-0000-000043000000}"/>
    <cellStyle name="Normal 18" xfId="35" xr:uid="{00000000-0005-0000-0000-000044000000}"/>
    <cellStyle name="Normal 18 2" xfId="67" xr:uid="{00000000-0005-0000-0000-000045000000}"/>
    <cellStyle name="Normal 18 2 2" xfId="738" xr:uid="{9A2FE514-6603-4503-9A57-012E7305DE4C}"/>
    <cellStyle name="Normal 18 2 3" xfId="335" xr:uid="{4CB3B45A-D148-43CD-976C-7BEBE0802C7B}"/>
    <cellStyle name="Normal 18 3" xfId="334" xr:uid="{ED0EBCF7-580D-418F-88C7-1DD720755828}"/>
    <cellStyle name="Normal 18 4" xfId="806" xr:uid="{81379B3E-39FC-4CAE-84B1-6F78409E2D2E}"/>
    <cellStyle name="Normal 19" xfId="129" xr:uid="{00000000-0005-0000-0000-000046000000}"/>
    <cellStyle name="Normal 19 2" xfId="187" xr:uid="{00000000-0005-0000-0000-000047000000}"/>
    <cellStyle name="Normal 2" xfId="11" xr:uid="{00000000-0005-0000-0000-000048000000}"/>
    <cellStyle name="Normal 2 10" xfId="68" xr:uid="{00000000-0005-0000-0000-000049000000}"/>
    <cellStyle name="Normal 2 10 2" xfId="156" xr:uid="{00000000-0005-0000-0000-00004A000000}"/>
    <cellStyle name="Normal 2 10 2 2" xfId="193" xr:uid="{00000000-0005-0000-0000-00004B000000}"/>
    <cellStyle name="Normal 2 10 2 3" xfId="398" xr:uid="{722B114D-5549-45C4-8B41-AED6B60E7C69}"/>
    <cellStyle name="Normal 2 10 3" xfId="397" xr:uid="{63246993-50A3-41F5-AC35-BA7BF48BC716}"/>
    <cellStyle name="Normal 2 10 4" xfId="400" xr:uid="{BAA5E316-854D-43D4-869D-20E4FBA975DE}"/>
    <cellStyle name="Normal 2 10 5" xfId="399" xr:uid="{55EE1D0F-208C-4E59-8C4A-C7EF310FC9EB}"/>
    <cellStyle name="Normal 2 10 6" xfId="664" xr:uid="{5FD0701A-FC76-44CA-8519-BF3633D75133}"/>
    <cellStyle name="Normal 2 11" xfId="69" xr:uid="{00000000-0005-0000-0000-00004C000000}"/>
    <cellStyle name="Normal 2 11 2" xfId="822" xr:uid="{CCCE0326-CC3E-456B-9DFE-5CEBD42FB31E}"/>
    <cellStyle name="Normal 2 11 3" xfId="823" xr:uid="{F70C8027-1613-40E1-93B6-F2B34148219A}"/>
    <cellStyle name="Normal 2 11 4" xfId="663" xr:uid="{91CF0DF9-939F-4983-886D-393B5673CD2A}"/>
    <cellStyle name="Normal 2 12" xfId="70" xr:uid="{00000000-0005-0000-0000-00004D000000}"/>
    <cellStyle name="Normal 2 12 2" xfId="157" xr:uid="{00000000-0005-0000-0000-00004E000000}"/>
    <cellStyle name="Normal 2 12 2 2" xfId="797" xr:uid="{C9A4D573-69B7-4F77-9843-7639326A1B1D}"/>
    <cellStyle name="Normal 2 12 3" xfId="796" xr:uid="{1734CD77-4457-464F-9FC8-872007E0B1EE}"/>
    <cellStyle name="Normal 2 12 4" xfId="666" xr:uid="{ABD7F603-7640-46B0-8E2D-15BC52E2689D}"/>
    <cellStyle name="Normal 2 13" xfId="204" xr:uid="{5D4EDF44-C8F0-4EE1-AC84-2200897D23E6}"/>
    <cellStyle name="Normal 2 13 2" xfId="599" xr:uid="{3B428140-B125-4DD5-BEBE-55086F559384}"/>
    <cellStyle name="Normal 2 13 2 2" xfId="651" xr:uid="{A2B110D3-3521-4D64-8275-2C38464A188D}"/>
    <cellStyle name="Normal 2 13 3" xfId="665" xr:uid="{8B5C4EE7-B283-48EC-8CEA-F3A7CF500099}"/>
    <cellStyle name="Normal 2 14" xfId="660" xr:uid="{2374CFE8-FD56-4AAA-AFC9-885060BC04A1}"/>
    <cellStyle name="Normal 2 14 2" xfId="570" xr:uid="{9AEA5254-879A-472A-B364-27C0AE6A3C79}"/>
    <cellStyle name="Normal 2 15" xfId="659" xr:uid="{8F90BAEE-0AF6-415B-B4CB-E2E7F40A3624}"/>
    <cellStyle name="Normal 2 16" xfId="730" xr:uid="{CBEB7720-39D2-4CAF-B148-C8AA491E25CD}"/>
    <cellStyle name="Normal 2 2" xfId="12" xr:uid="{00000000-0005-0000-0000-00004F000000}"/>
    <cellStyle name="Normal 2 2 2" xfId="71" xr:uid="{00000000-0005-0000-0000-000050000000}"/>
    <cellStyle name="Normal 2 2 2 2" xfId="294" xr:uid="{03FCD42A-2E72-4FCF-874F-F4728F99C872}"/>
    <cellStyle name="Normal 2 2 2 2 2" xfId="885" xr:uid="{E1781217-C566-4733-8FEA-6975E0D51416}"/>
    <cellStyle name="Normal 2 2 2 2 3" xfId="531" xr:uid="{3134E50E-B78E-4297-903E-2C43282AA07A}"/>
    <cellStyle name="Normal 2 2 2 3" xfId="530" xr:uid="{B28C47A4-B3D5-4BBB-8C19-EE636BCEC90A}"/>
    <cellStyle name="Normal 2 2 2 4" xfId="527" xr:uid="{55715F89-28A5-49C7-B236-FAF3DE0DFBC8}"/>
    <cellStyle name="Normal 2 2 2 5" xfId="704" xr:uid="{744EB5AF-921E-4B12-B5C1-773FAB7A49CE}"/>
    <cellStyle name="Normal 2 2 3" xfId="72" xr:uid="{00000000-0005-0000-0000-000051000000}"/>
    <cellStyle name="Normal 2 2 3 2" xfId="732" xr:uid="{6354CE37-E589-4956-B4C1-C1B62A5EDCE0}"/>
    <cellStyle name="Normal 2 2 3 3" xfId="733" xr:uid="{129E18E4-E6FE-46ED-B9B1-9874F09F0950}"/>
    <cellStyle name="Normal 2 2 3 4" xfId="703" xr:uid="{AEE43C65-3592-423F-ACD6-FC4D7F1D325D}"/>
    <cellStyle name="Normal 2 2 4" xfId="73" xr:uid="{00000000-0005-0000-0000-000052000000}"/>
    <cellStyle name="Normal 2 2 4 2" xfId="158" xr:uid="{00000000-0005-0000-0000-000053000000}"/>
    <cellStyle name="Normal 2 2 4 2 2" xfId="763" xr:uid="{D0E4104F-DA3C-4156-966E-23C1F5AC93F1}"/>
    <cellStyle name="Normal 2 2 4 3" xfId="762" xr:uid="{53C19D0D-B40B-43DF-A543-3CFF51123A65}"/>
    <cellStyle name="Normal 2 2 4 4" xfId="702" xr:uid="{46A4EB51-B8EB-496C-8979-62D96F1F5FDF}"/>
    <cellStyle name="Normal 2 2 5" xfId="261" xr:uid="{B76949C0-8E05-4438-8845-AAF0CB004401}"/>
    <cellStyle name="Normal 2 2 5 2" xfId="701" xr:uid="{09EAF929-F749-4611-9D59-F589A8A2297D}"/>
    <cellStyle name="Normal 2 2 6" xfId="721" xr:uid="{9B45B09C-7BB1-420C-BCE9-8609D7B57B2B}"/>
    <cellStyle name="Normal 2 3" xfId="13" xr:uid="{00000000-0005-0000-0000-000054000000}"/>
    <cellStyle name="Normal 2 3 2" xfId="74" xr:uid="{00000000-0005-0000-0000-000055000000}"/>
    <cellStyle name="Normal 2 3 2 2" xfId="159" xr:uid="{00000000-0005-0000-0000-000056000000}"/>
    <cellStyle name="Normal 2 3 2 2 2" xfId="866" xr:uid="{3FA8517F-B7BC-4E49-BC51-141135463899}"/>
    <cellStyle name="Normal 2 3 2 3" xfId="867" xr:uid="{C40DF600-40A1-45B5-B6DF-4BF210E12525}"/>
    <cellStyle name="Normal 2 3 2 4" xfId="865" xr:uid="{48F7ED79-84CA-4A05-BA4F-370809E71665}"/>
    <cellStyle name="Normal 2 3 2 5" xfId="921" xr:uid="{3AC5B80E-316F-42CD-A74C-A498A6A06272}"/>
    <cellStyle name="Normal 2 3 3" xfId="128" xr:uid="{00000000-0005-0000-0000-000057000000}"/>
    <cellStyle name="Normal 2 3 3 2" xfId="658" xr:uid="{E3D1C4AC-11FF-41C9-8099-3CC9B33B0CC5}"/>
    <cellStyle name="Normal 2 3 3 2 2" xfId="913" xr:uid="{D11810E2-1DEF-48CD-8A90-14CB9FF4FBCC}"/>
    <cellStyle name="Normal 2 3 3 3" xfId="657" xr:uid="{5B7C5148-B738-4395-BBA3-4857DD757F45}"/>
    <cellStyle name="Normal 2 3 3 4" xfId="656" xr:uid="{59CEAC9F-B68A-4116-AFEF-9DAFF8ECE058}"/>
    <cellStyle name="Normal 2 3 3 5" xfId="922" xr:uid="{BA9AF652-4B9D-417C-9515-883E2FDDDE79}"/>
    <cellStyle name="Normal 2 3 4" xfId="916" xr:uid="{9C8124C4-A665-4619-B7D7-61419F9078A2}"/>
    <cellStyle name="Normal 2 3 4 2" xfId="457" xr:uid="{10BC2005-9A65-4E7F-90DD-4A6147BB2D97}"/>
    <cellStyle name="Normal 2 3 5" xfId="917" xr:uid="{79D6C4DB-7C3C-4BAD-873F-4BD8748276AB}"/>
    <cellStyle name="Normal 2 3 5 2" xfId="894" xr:uid="{BDB5ADA4-9742-4934-BEA6-9EFF40378BEF}"/>
    <cellStyle name="Normal 2 3 6" xfId="918" xr:uid="{B17C5956-D77B-4E7C-A89B-DC7C4FB5A59C}"/>
    <cellStyle name="Normal 2 3 7" xfId="919" xr:uid="{21AED0D2-2BAC-4ABE-B295-C254BF70ACF4}"/>
    <cellStyle name="Normal 2 3 8" xfId="914" xr:uid="{FDD07D9C-6812-4462-9F0B-98E4CE2411D9}"/>
    <cellStyle name="Normal 2 3 9" xfId="720" xr:uid="{DA2D3D8E-010B-4211-8173-92A982A12835}"/>
    <cellStyle name="Normal 2 4" xfId="75" xr:uid="{00000000-0005-0000-0000-000058000000}"/>
    <cellStyle name="Normal 2 4 2" xfId="160" xr:uid="{00000000-0005-0000-0000-000059000000}"/>
    <cellStyle name="Normal 2 4 2 2" xfId="442" xr:uid="{5F3156F9-3D44-4B89-9FA3-D7B073AC6F2D}"/>
    <cellStyle name="Normal 2 4 2 3" xfId="441" xr:uid="{454AB00A-3D10-497B-AB2D-46F6FC081ED8}"/>
    <cellStyle name="Normal 2 4 2 4" xfId="811" xr:uid="{4779C828-E16A-467F-B373-D9744D1205DD}"/>
    <cellStyle name="Normal 2 4 3" xfId="810" xr:uid="{84B3639B-5769-4FD0-A055-B77F31DF6075}"/>
    <cellStyle name="Normal 2 4 3 2" xfId="635" xr:uid="{66824974-369A-41A0-BEEA-6397F3894522}"/>
    <cellStyle name="Normal 2 4 3 3" xfId="636" xr:uid="{B2159C6C-F62E-4C85-8C66-93C72B091144}"/>
    <cellStyle name="Normal 2 4 4" xfId="816" xr:uid="{EAA2C496-E928-4C54-9C78-6AD297483597}"/>
    <cellStyle name="Normal 2 4 4 2" xfId="844" xr:uid="{2AB23714-1DD7-4E7E-A133-2AC673341F81}"/>
    <cellStyle name="Normal 2 4 5" xfId="815" xr:uid="{4810E3D0-F90C-4B6C-84D3-83A204EE7B0D}"/>
    <cellStyle name="Normal 2 4 5 2" xfId="343" xr:uid="{1571453F-F068-437E-ACBB-AA9FD6AFD6AB}"/>
    <cellStyle name="Normal 2 4 6" xfId="814" xr:uid="{BA1109AB-0BEB-40BD-9C22-6C784FBE5986}"/>
    <cellStyle name="Normal 2 4 7" xfId="813" xr:uid="{A5C93BED-9F63-460E-A3CE-BD4DFD978F4E}"/>
    <cellStyle name="Normal 2 4 8" xfId="819" xr:uid="{EB707C8D-0626-4B7E-BA62-AA2469CB3876}"/>
    <cellStyle name="Normal 2 4 9" xfId="723" xr:uid="{22C44386-0CDC-4B4D-87B7-FC0EEC335E38}"/>
    <cellStyle name="Normal 2 5" xfId="76" xr:uid="{00000000-0005-0000-0000-00005A000000}"/>
    <cellStyle name="Normal 2 5 2" xfId="161" xr:uid="{00000000-0005-0000-0000-00005B000000}"/>
    <cellStyle name="Normal 2 5 2 2" xfId="744" xr:uid="{ABAD9D1E-919F-4CB7-B3D8-F31C256C2B2F}"/>
    <cellStyle name="Normal 2 5 2 3" xfId="745" xr:uid="{751E2BB8-62EE-4AAD-BE53-52A0D1E3D08E}"/>
    <cellStyle name="Normal 2 5 2 4" xfId="389" xr:uid="{75A4F285-2DAE-488B-8CF3-A2A06359AD26}"/>
    <cellStyle name="Normal 2 5 3" xfId="390" xr:uid="{B7B8961D-69BC-4988-B66B-16D8DE05498C}"/>
    <cellStyle name="Normal 2 5 3 2" xfId="539" xr:uid="{450A12DD-AAAF-458F-B7B2-4605EFAE2A57}"/>
    <cellStyle name="Normal 2 5 3 3" xfId="538" xr:uid="{8388FFC1-98A1-4755-9A18-2A96385B3623}"/>
    <cellStyle name="Normal 2 5 4" xfId="393" xr:uid="{FC8551C7-5648-4DF0-83FC-756F631A1675}"/>
    <cellStyle name="Normal 2 5 4 2" xfId="648" xr:uid="{942E3D1B-0754-4ED4-90EC-7DE6C3BEE206}"/>
    <cellStyle name="Normal 2 5 5" xfId="394" xr:uid="{16B6D313-ABC5-4CA8-9689-A33A697128A3}"/>
    <cellStyle name="Normal 2 5 5 2" xfId="325" xr:uid="{6A834AA2-C400-4090-9C41-BBC33B24C507}"/>
    <cellStyle name="Normal 2 5 6" xfId="391" xr:uid="{4719859A-C77D-40CA-8C83-D4497767D2C7}"/>
    <cellStyle name="Normal 2 5 7" xfId="392" xr:uid="{101171DC-3592-4B56-AC53-C809A987AB7E}"/>
    <cellStyle name="Normal 2 5 8" xfId="386" xr:uid="{4BD4E2C8-2A6D-4C38-B0CC-E26CDC0A2D69}"/>
    <cellStyle name="Normal 2 5 9" xfId="722" xr:uid="{38F32FC7-3C72-410C-BD6F-B999B9A3063C}"/>
    <cellStyle name="Normal 2 6" xfId="77" xr:uid="{00000000-0005-0000-0000-00005C000000}"/>
    <cellStyle name="Normal 2 6 2" xfId="162" xr:uid="{00000000-0005-0000-0000-00005D000000}"/>
    <cellStyle name="Normal 2 6 2 2" xfId="451" xr:uid="{FFB90B13-D0E7-4BE8-A6C6-B571DED48A98}"/>
    <cellStyle name="Normal 2 6 2 3" xfId="450" xr:uid="{106B736D-BA71-412E-98DD-3172505BDBB2}"/>
    <cellStyle name="Normal 2 6 2 4" xfId="578" xr:uid="{FB6B528D-F481-4711-9249-B0B3F410D1B2}"/>
    <cellStyle name="Normal 2 6 3" xfId="577" xr:uid="{6E3C6790-A48C-4578-8560-F9A86D1E6721}"/>
    <cellStyle name="Normal 2 6 3 2" xfId="645" xr:uid="{8AEE7D2B-25B8-4581-8904-4884BB4712C4}"/>
    <cellStyle name="Normal 2 6 3 3" xfId="646" xr:uid="{3127D77E-D456-4903-A1ED-B75CC1388897}"/>
    <cellStyle name="Normal 2 6 4" xfId="580" xr:uid="{FCF34326-A8F1-46FC-A7F6-7476706C7395}"/>
    <cellStyle name="Normal 2 6 4 2" xfId="339" xr:uid="{C17305C0-2FC1-4A14-BEAE-EF71E1EBEDEE}"/>
    <cellStyle name="Normal 2 6 5" xfId="579" xr:uid="{5000C358-E4D7-4475-8527-8E6E8EAF67B2}"/>
    <cellStyle name="Normal 2 6 5 2" xfId="526" xr:uid="{F2CE951B-ED60-4DE8-89C5-A9D773C1258C}"/>
    <cellStyle name="Normal 2 6 6" xfId="582" xr:uid="{03A5F509-A115-4730-9509-DC888CB6FD26}"/>
    <cellStyle name="Normal 2 6 7" xfId="581" xr:uid="{013EB8A9-F639-400A-9E7C-AD38DB65B9A8}"/>
    <cellStyle name="Normal 2 6 8" xfId="583" xr:uid="{DE101237-E933-4526-8204-0C5094CB91A5}"/>
    <cellStyle name="Normal 2 6 9" xfId="725" xr:uid="{73ACAB34-C3FE-49BD-B050-CB2203239044}"/>
    <cellStyle name="Normal 2 7" xfId="78" xr:uid="{00000000-0005-0000-0000-00005E000000}"/>
    <cellStyle name="Normal 2 7 2" xfId="163" xr:uid="{00000000-0005-0000-0000-00005F000000}"/>
    <cellStyle name="Normal 2 7 2 2" xfId="825" xr:uid="{97AFEEC1-30E3-49AD-A26A-A3198F63406A}"/>
    <cellStyle name="Normal 2 7 2 3" xfId="826" xr:uid="{AEF6CA71-1C23-4D9F-85A3-5F42C914E344}"/>
    <cellStyle name="Normal 2 7 2 4" xfId="778" xr:uid="{872F5D56-B682-4902-8846-065F1CC78D47}"/>
    <cellStyle name="Normal 2 7 3" xfId="614" xr:uid="{D284BBA1-4916-4E3D-8854-3F973A7AE969}"/>
    <cellStyle name="Normal 2 7 3 2" xfId="624" xr:uid="{78B45AF9-5899-4ECB-8C70-3D4E05DC3156}"/>
    <cellStyle name="Normal 2 7 3 3" xfId="623" xr:uid="{DE95E61B-CEE7-45CF-90FE-3062658C35A1}"/>
    <cellStyle name="Normal 2 7 4" xfId="619" xr:uid="{6A7AF95C-803F-4D2E-B15E-CD4CB8578AF4}"/>
    <cellStyle name="Normal 2 7 4 2" xfId="775" xr:uid="{CF6ED42F-103E-4C3F-ABA9-CDE7D76A0F03}"/>
    <cellStyle name="Normal 2 7 5" xfId="622" xr:uid="{2F4F8D84-CB5E-4635-9899-B7576556D1B6}"/>
    <cellStyle name="Normal 2 7 5 2" xfId="572" xr:uid="{F5971363-20AD-4561-BDE2-C66EDB45EF74}"/>
    <cellStyle name="Normal 2 7 6" xfId="782" xr:uid="{3BE1215A-C1FA-45E9-AE67-B9F659D05B81}"/>
    <cellStyle name="Normal 2 7 7" xfId="199" xr:uid="{00000000-0005-0000-0000-000060000000}"/>
    <cellStyle name="Normal 2 7 7 2" xfId="783" xr:uid="{6B586D17-FE91-48E0-B094-DBF84EE7C9CF}"/>
    <cellStyle name="Normal 2 7 8" xfId="776" xr:uid="{90DC80FE-AADF-484E-B20A-4603030B093A}"/>
    <cellStyle name="Normal 2 7 9" xfId="724" xr:uid="{F0A0F9F8-FE18-42B6-8FA2-AFCA572FEA83}"/>
    <cellStyle name="Normal 2 8" xfId="79" xr:uid="{00000000-0005-0000-0000-000061000000}"/>
    <cellStyle name="Normal 2 8 2" xfId="164" xr:uid="{00000000-0005-0000-0000-000062000000}"/>
    <cellStyle name="Normal 2 8 2 2" xfId="341" xr:uid="{7795B84F-EC82-42CB-867E-028B52647E22}"/>
    <cellStyle name="Normal 2 8 2 3" xfId="338" xr:uid="{E8741CB6-AAF4-4AFE-A58B-DD95EDADB0B1}"/>
    <cellStyle name="Normal 2 8 2 4" xfId="946" xr:uid="{08A9D0A6-B695-4201-95D0-B761DF6F03B8}"/>
    <cellStyle name="Normal 2 8 3" xfId="944" xr:uid="{9095C06C-AAAF-4881-A634-60C65DA4EE1C}"/>
    <cellStyle name="Normal 2 8 3 2" xfId="620" xr:uid="{5061BBE3-774E-4AD3-BBC2-43EBF3116A8F}"/>
    <cellStyle name="Normal 2 8 3 3" xfId="621" xr:uid="{5579A7CD-1BF6-46FD-A7A4-DED2A3856E39}"/>
    <cellStyle name="Normal 2 8 4" xfId="629" xr:uid="{50564691-254E-415F-B1F9-A5E2B23C5998}"/>
    <cellStyle name="Normal 2 8 4 2" xfId="459" xr:uid="{244D6ED8-E865-45C5-B32D-2BD7CB75B121}"/>
    <cellStyle name="Normal 2 8 5" xfId="628" xr:uid="{F2DF4A41-055F-45B6-902C-F8237ED99F62}"/>
    <cellStyle name="Normal 2 8 5 2" xfId="661" xr:uid="{1F83469A-B10A-4A37-A424-3351814C2B24}"/>
    <cellStyle name="Normal 2 8 6" xfId="627" xr:uid="{07E557DB-5E1F-40C1-BF4E-8A16935CB3A8}"/>
    <cellStyle name="Normal 2 8 7" xfId="626" xr:uid="{4BB9DA35-6403-4846-8822-81A048EF7C83}"/>
    <cellStyle name="Normal 2 8 8" xfId="625" xr:uid="{5DA034D7-8F20-4FF8-A1AC-8BA8B9D46001}"/>
    <cellStyle name="Normal 2 8 9" xfId="761" xr:uid="{FFD260E6-30B9-448F-8718-A974A83166C5}"/>
    <cellStyle name="Normal 2 9" xfId="80" xr:uid="{00000000-0005-0000-0000-000063000000}"/>
    <cellStyle name="Normal 2 9 2" xfId="165" xr:uid="{00000000-0005-0000-0000-000064000000}"/>
    <cellStyle name="Normal 2 9 2 2" xfId="425" xr:uid="{127A91BE-ED1F-40AA-BA38-D4A623A63AB9}"/>
    <cellStyle name="Normal 2 9 2 3" xfId="426" xr:uid="{B76424A3-068C-4043-8048-DF60CA2CDB28}"/>
    <cellStyle name="Normal 2 9 2 4" xfId="365" xr:uid="{ACE85BE5-EBAF-4ED1-A903-C7795F49E816}"/>
    <cellStyle name="Normal 2 9 3" xfId="367" xr:uid="{7BF09725-125B-442D-9436-112FD0AB4D81}"/>
    <cellStyle name="Normal 2 9 3 2" xfId="855" xr:uid="{43FD1357-0096-41C1-9D2E-60D9751B9E6C}"/>
    <cellStyle name="Normal 2 9 3 3" xfId="854" xr:uid="{352AD08B-1CF8-48DA-A8D9-B12C3FF78A7B}"/>
    <cellStyle name="Normal 2 9 4" xfId="849" xr:uid="{7661C0CE-6C6E-4704-9F36-57B042446A9B}"/>
    <cellStyle name="Normal 2 9 4 2" xfId="456" xr:uid="{1719E12A-4D27-4528-935C-85C9BC0D95AB}"/>
    <cellStyle name="Normal 2 9 5" xfId="850" xr:uid="{AE8BD8B5-187B-48C0-94E3-CAB6749DB3ED}"/>
    <cellStyle name="Normal 2 9 5 2" xfId="639" xr:uid="{70C87E98-C8F3-4B82-A0CC-4BC7110E07A8}"/>
    <cellStyle name="Normal 2 9 6" xfId="847" xr:uid="{141101BD-2616-44D0-B806-D1C1AFEF80D5}"/>
    <cellStyle name="Normal 2 9 7" xfId="848" xr:uid="{C467D4D4-48FC-4BC3-AC03-8309A325F8A9}"/>
    <cellStyle name="Normal 2 9 8" xfId="856" xr:uid="{7C007679-C3D4-4193-9FB0-B3C7233A86E4}"/>
    <cellStyle name="Normal 2 9 9" xfId="907" xr:uid="{48BA70E6-2C08-4DC9-A865-CA47BE0589E5}"/>
    <cellStyle name="Normal 20" xfId="194" xr:uid="{00000000-0005-0000-0000-000065000000}"/>
    <cellStyle name="Normal 21" xfId="196" xr:uid="{00000000-0005-0000-0000-000066000000}"/>
    <cellStyle name="Normal 22" xfId="200" xr:uid="{5FA8C68B-1557-4E8C-B64E-6BB355287B47}"/>
    <cellStyle name="Normal 23" xfId="201" xr:uid="{B5A67265-9595-4308-AC5C-EB818051633C}"/>
    <cellStyle name="Normal 23 2" xfId="950" xr:uid="{60CC06DF-0E6C-448B-8D45-4FC2CC8DA7B5}"/>
    <cellStyle name="Normal 24" xfId="203" xr:uid="{0E37B316-F982-4673-B537-2095513ECDA1}"/>
    <cellStyle name="Normal 25" xfId="304" xr:uid="{0DBF224B-8E7A-456B-B717-F282244F3029}"/>
    <cellStyle name="Normal 26" xfId="952" xr:uid="{693417C7-74E2-4A51-BC05-C27D7AB9CA5A}"/>
    <cellStyle name="Normal 28" xfId="14" xr:uid="{00000000-0005-0000-0000-000067000000}"/>
    <cellStyle name="Normal 28 2" xfId="81" xr:uid="{00000000-0005-0000-0000-000068000000}"/>
    <cellStyle name="Normal 28 2 2" xfId="166" xr:uid="{00000000-0005-0000-0000-000069000000}"/>
    <cellStyle name="Normal 28 2 2 2" xfId="930" xr:uid="{126B1E19-BF2D-40D5-9218-3C748F7EC6D9}"/>
    <cellStyle name="Normal 28 2 3" xfId="931" xr:uid="{360E346B-ED42-4A74-96EB-8034623739F6}"/>
    <cellStyle name="Normal 28 2 4" xfId="870" xr:uid="{C183FAB5-70D3-4A55-B726-D985F2629C48}"/>
    <cellStyle name="Normal 28 3" xfId="138" xr:uid="{00000000-0005-0000-0000-00006A000000}"/>
    <cellStyle name="Normal 28 3 2" xfId="483" xr:uid="{F04AAA6B-FCBE-4B8F-ADCB-09B61BB29C10}"/>
    <cellStyle name="Normal 28 3 3" xfId="871" xr:uid="{09A199FA-E93E-4F22-B29E-BBA998DB8F64}"/>
    <cellStyle name="Normal 28 4" xfId="875" xr:uid="{F7437745-C950-44C9-BA13-96317BC9364F}"/>
    <cellStyle name="Normal 28 5" xfId="876" xr:uid="{CC298E87-24AD-4E0A-AE17-037C3FBAD8DA}"/>
    <cellStyle name="Normal 3" xfId="31" xr:uid="{00000000-0005-0000-0000-00006B000000}"/>
    <cellStyle name="Normal 3 2" xfId="15" xr:uid="{00000000-0005-0000-0000-00006C000000}"/>
    <cellStyle name="Normal 3 2 2" xfId="295" xr:uid="{7D9A259A-C2B8-4938-8F54-68BBE54ED7CD}"/>
    <cellStyle name="Normal 3 2 2 2" xfId="519" xr:uid="{F035BA4E-7750-4A22-A02B-64AE3155DB94}"/>
    <cellStyle name="Normal 3 2 3" xfId="262" xr:uid="{E2F87752-0EBF-417E-9404-A2F71003FC9D}"/>
    <cellStyle name="Normal 3 2 3 2" xfId="520" xr:uid="{9730BE4C-1E05-4308-8DAB-A98769A197E0}"/>
    <cellStyle name="Normal 3 3" xfId="32" xr:uid="{00000000-0005-0000-0000-00006D000000}"/>
    <cellStyle name="Normal 3 3 2" xfId="131" xr:uid="{00000000-0005-0000-0000-00006E000000}"/>
    <cellStyle name="Normal 3 3 2 2" xfId="379" xr:uid="{DA7F1CF2-07C3-49DF-8A07-2F53FF278A52}"/>
    <cellStyle name="Normal 3 3 3" xfId="145" xr:uid="{00000000-0005-0000-0000-00006F000000}"/>
    <cellStyle name="Normal 3 3 3 2" xfId="378" xr:uid="{299D7AE5-2337-41C5-83A2-4B896A3026C4}"/>
    <cellStyle name="Normal 3 3 4" xfId="189" xr:uid="{00000000-0005-0000-0000-000070000000}"/>
    <cellStyle name="Normal 3 3 5" xfId="936" xr:uid="{7FAB9120-8DDA-475D-83FB-0F7BB99132B2}"/>
    <cellStyle name="Normal 3 4" xfId="127" xr:uid="{00000000-0005-0000-0000-000071000000}"/>
    <cellStyle name="Normal 3 4 2" xfId="342" xr:uid="{EAC96EF1-16C9-421F-ABBC-387C58558F27}"/>
    <cellStyle name="Normal 3 4 3" xfId="937" xr:uid="{A843B7CC-BC10-425E-BE35-A0C46E1B3665}"/>
    <cellStyle name="Normal 3 5" xfId="144" xr:uid="{00000000-0005-0000-0000-000072000000}"/>
    <cellStyle name="Normal 3 5 2" xfId="416" xr:uid="{5B993AB9-25A8-4767-AC53-047EE88297B3}"/>
    <cellStyle name="Normal 3 5 3" xfId="415" xr:uid="{9267C5F7-A9B7-437A-97A4-10C5346F2CE2}"/>
    <cellStyle name="Normal 3 5 4" xfId="938" xr:uid="{4E359CE6-86AC-402D-A076-81FA5C337318}"/>
    <cellStyle name="Normal 3 6" xfId="939" xr:uid="{8BB6C689-8A5E-493F-BE22-59AC71F07C97}"/>
    <cellStyle name="Normal 3 7" xfId="940" xr:uid="{98BDFE0C-D83C-4C01-8327-2B69ED848E96}"/>
    <cellStyle name="Normal 3 8" xfId="729" xr:uid="{A8D626B2-DB18-4D3C-BE3F-4ABA6C5BD739}"/>
    <cellStyle name="Normal 36 2" xfId="759" xr:uid="{E1DB1693-5837-4DD4-A173-D72997105D89}"/>
    <cellStyle name="Normal 36 2 2" xfId="562" xr:uid="{51484B52-B3F8-4918-9CF2-E6F1DF2D1CF3}"/>
    <cellStyle name="Normal 37" xfId="16" xr:uid="{00000000-0005-0000-0000-000073000000}"/>
    <cellStyle name="Normal 37 2" xfId="82" xr:uid="{00000000-0005-0000-0000-000074000000}"/>
    <cellStyle name="Normal 37 2 2" xfId="167" xr:uid="{00000000-0005-0000-0000-000075000000}"/>
    <cellStyle name="Normal 37 2 2 2" xfId="695" xr:uid="{6BE3B4D4-3000-4824-AD51-1B0EBDB90E00}"/>
    <cellStyle name="Normal 37 2 2 3" xfId="696" xr:uid="{2F09A708-010B-49D3-A496-BBBB9E63D3C4}"/>
    <cellStyle name="Normal 37 2 2 4" xfId="471" xr:uid="{9C48C42C-C7C4-45FB-919C-F067C41E478A}"/>
    <cellStyle name="Normal 37 2 3" xfId="472" xr:uid="{CF83CCFA-708D-4C90-8D03-D112932050F7}"/>
    <cellStyle name="Normal 37 2 3 2" xfId="869" xr:uid="{C44A9B6E-F7F6-4983-9404-E1647D69C6BA}"/>
    <cellStyle name="Normal 37 2 4" xfId="469" xr:uid="{C5559664-9491-4959-830F-5EA7228489BA}"/>
    <cellStyle name="Normal 37 2 5" xfId="470" xr:uid="{159CC00F-EA59-4B05-9D23-F33934C5E03C}"/>
    <cellStyle name="Normal 37 2 6" xfId="468" xr:uid="{CF487C97-2984-4F9F-8AE1-21901ACEBEAA}"/>
    <cellStyle name="Normal 37 2 7" xfId="594" xr:uid="{71D44213-A2D1-4E40-AD6F-BF8B9A4E0749}"/>
    <cellStyle name="Normal 37 3" xfId="139" xr:uid="{00000000-0005-0000-0000-000076000000}"/>
    <cellStyle name="Normal 37 3 2" xfId="670" xr:uid="{4C2ED146-2955-4B9E-A7E3-9194D21E28B3}"/>
    <cellStyle name="Normal 37 3 3" xfId="669" xr:uid="{70125244-3BE3-41EA-9D99-E2C8CFF82BBC}"/>
    <cellStyle name="Normal 37 3 4" xfId="650" xr:uid="{6230CC23-7433-4D08-94D6-71649722B302}"/>
    <cellStyle name="Normal 37 4" xfId="597" xr:uid="{BBEEB604-9AF0-4CF8-B283-02DE412075DE}"/>
    <cellStyle name="Normal 37 4 2" xfId="697" xr:uid="{B4F553BC-67CA-4AE2-906F-076925C67A51}"/>
    <cellStyle name="Normal 37 5" xfId="698" xr:uid="{3D4C0BFB-9A7E-4F9F-99B9-3C18F1326D6C}"/>
    <cellStyle name="Normal 37 5 2" xfId="909" xr:uid="{42106AD2-4E67-4767-8F81-17250507D93B}"/>
    <cellStyle name="Normal 37 6" xfId="595" xr:uid="{191CF90C-BFAB-4235-9B57-B4398C674A03}"/>
    <cellStyle name="Normal 37 7" xfId="596" xr:uid="{C1E4461B-A7F6-458C-AEEC-587466797834}"/>
    <cellStyle name="Normal 4" xfId="17" xr:uid="{00000000-0005-0000-0000-000077000000}"/>
    <cellStyle name="Normal 4 10" xfId="731" xr:uid="{600755E9-DDC1-4F44-8B6C-A549F1420D57}"/>
    <cellStyle name="Normal 4 2" xfId="18" xr:uid="{00000000-0005-0000-0000-000078000000}"/>
    <cellStyle name="Normal 4 2 2" xfId="297" xr:uid="{542421B2-0EC0-4FB8-B138-80AD0CA1903B}"/>
    <cellStyle name="Normal 4 2 2 2" xfId="462" xr:uid="{8A60AFAE-99A5-4E80-8B6F-FAB43B97C0A8}"/>
    <cellStyle name="Normal 4 2 2 3" xfId="461" xr:uid="{1B61827A-0CCA-4F73-A73F-0CECEFFE6C0E}"/>
    <cellStyle name="Normal 4 2 2 4" xfId="674" xr:uid="{521B36DF-5061-4754-A536-99C3D1DE2BA6}"/>
    <cellStyle name="Normal 4 2 3" xfId="296" xr:uid="{E70B640E-D205-408B-87E8-1FBFDFD1040E}"/>
    <cellStyle name="Normal 4 2 3 2" xfId="632" xr:uid="{7A8E2FF6-E97E-489E-AE0B-31C4E73406DA}"/>
    <cellStyle name="Normal 4 2 3 3" xfId="673" xr:uid="{B7C6E4BA-A8A6-4313-94DF-0D3FFAC831A4}"/>
    <cellStyle name="Normal 4 2 4" xfId="680" xr:uid="{8A01BF58-9E03-43C0-A605-8A8B720E1DD3}"/>
    <cellStyle name="Normal 4 2 5" xfId="679" xr:uid="{AC5B0C68-6CE3-419F-9E14-6150B308DB3E}"/>
    <cellStyle name="Normal 4 2 6" xfId="678" xr:uid="{E833B188-9BF5-407A-93F7-5A45880B4F91}"/>
    <cellStyle name="Normal 4 2 7" xfId="677" xr:uid="{210D127C-A41C-47C4-9D85-177CFB6FF1EA}"/>
    <cellStyle name="Normal 4 2 8" xfId="377" xr:uid="{A26384D3-9942-4BA0-9E70-16ED2536CCE9}"/>
    <cellStyle name="Normal 4 3" xfId="83" xr:uid="{00000000-0005-0000-0000-000079000000}"/>
    <cellStyle name="Normal 4 3 2" xfId="888" xr:uid="{6232B75D-7BA6-4E7B-A1C6-8216DF9F5CBB}"/>
    <cellStyle name="Normal 4 3 3" xfId="889" xr:uid="{2C63F591-16A5-4760-9F37-66265863BD76}"/>
    <cellStyle name="Normal 4 3 4" xfId="376" xr:uid="{798C1064-CBD2-43CB-B8C3-81E5A575A4AD}"/>
    <cellStyle name="Normal 4 4" xfId="140" xr:uid="{00000000-0005-0000-0000-00007A000000}"/>
    <cellStyle name="Normal 4 4 2" xfId="643" xr:uid="{EDB62917-B060-43E4-B374-95BCCAD7A94E}"/>
    <cellStyle name="Normal 4 4 3" xfId="642" xr:uid="{1EFB812E-DD34-44E2-A9EE-444B38104844}"/>
    <cellStyle name="Normal 4 4 4" xfId="375" xr:uid="{3FDE716E-E7FF-4B80-8070-0C77B18D72B7}"/>
    <cellStyle name="Normal 4 5" xfId="263" xr:uid="{8D91FD86-6F8E-483B-AE56-F9B0671DCCB1}"/>
    <cellStyle name="Normal 4 5 2" xfId="374" xr:uid="{05949DB2-E675-4625-94BC-ED6F062CC785}"/>
    <cellStyle name="Normal 4 6" xfId="373" xr:uid="{E0A187F0-4665-43BD-8C05-97C7F3CED6C0}"/>
    <cellStyle name="Normal 4 7" xfId="372" xr:uid="{32229059-F93D-4ED8-9F48-C85C32F58481}"/>
    <cellStyle name="Normal 4 8" xfId="371" xr:uid="{D9908315-C1C4-40EB-A283-4738414F248D}"/>
    <cellStyle name="Normal 4 9" xfId="370" xr:uid="{9463959D-38E2-46B5-985B-B3A913464430}"/>
    <cellStyle name="Normal 44" xfId="19" xr:uid="{00000000-0005-0000-0000-00007B000000}"/>
    <cellStyle name="Normal 44 2" xfId="141" xr:uid="{00000000-0005-0000-0000-00007C000000}"/>
    <cellStyle name="Normal 44 2 2" xfId="484" xr:uid="{BBBF2ABE-C43D-4F15-8C5D-787FDB3E2D9F}"/>
    <cellStyle name="Normal 44 2 3" xfId="485" xr:uid="{ADAA3EF7-B683-4AA1-B707-C8C308BE4E56}"/>
    <cellStyle name="Normal 44 2 4" xfId="793" xr:uid="{105BF5B6-0DC4-49C4-90AD-5EE83E2825C1}"/>
    <cellStyle name="Normal 44 3" xfId="794" xr:uid="{ACC088D9-EB21-4A76-B7B6-F2FBC316E9FE}"/>
    <cellStyle name="Normal 44 4" xfId="795" xr:uid="{B0776E7D-65E5-4A40-A75E-E7896E294C62}"/>
    <cellStyle name="Normal 45" xfId="84" xr:uid="{00000000-0005-0000-0000-00007D000000}"/>
    <cellStyle name="Normal 45 2" xfId="85" xr:uid="{00000000-0005-0000-0000-00007E000000}"/>
    <cellStyle name="Normal 45 2 2" xfId="169" xr:uid="{00000000-0005-0000-0000-00007F000000}"/>
    <cellStyle name="Normal 45 2 2 2" xfId="883" xr:uid="{42A8B4F4-619A-44D3-A340-813229563F6A}"/>
    <cellStyle name="Normal 45 2 3" xfId="882" xr:uid="{EA172031-CF97-4B1D-A33E-C2E00292EC7B}"/>
    <cellStyle name="Normal 45 2 4" xfId="382" xr:uid="{6652BD2E-7B3A-469F-A3F6-F54B43BF3F25}"/>
    <cellStyle name="Normal 45 3" xfId="168" xr:uid="{00000000-0005-0000-0000-000080000000}"/>
    <cellStyle name="Normal 45 3 2" xfId="381" xr:uid="{54FDDBE0-3336-411D-9147-3A1AC2ADBB83}"/>
    <cellStyle name="Normal 48" xfId="86" xr:uid="{00000000-0005-0000-0000-000081000000}"/>
    <cellStyle name="Normal 48 10" xfId="439" xr:uid="{D26E329D-AA65-4C43-8A43-D3704ED4830F}"/>
    <cellStyle name="Normal 48 2" xfId="87" xr:uid="{00000000-0005-0000-0000-000082000000}"/>
    <cellStyle name="Normal 48 2 2" xfId="88" xr:uid="{00000000-0005-0000-0000-000083000000}"/>
    <cellStyle name="Normal 48 2 2 2" xfId="859" xr:uid="{58876860-960C-47AD-B8AB-D80A9154D83E}"/>
    <cellStyle name="Normal 48 2 2 3" xfId="862" xr:uid="{823B7294-4666-4B71-8AC4-03306AF818C4}"/>
    <cellStyle name="Normal 48 2 2 4" xfId="613" xr:uid="{1ADFB43D-1016-40AE-B0DA-F793CBA3DD9D}"/>
    <cellStyle name="Normal 48 2 3" xfId="891" xr:uid="{5399A3BF-8128-43B4-B336-B5E6CBE3F082}"/>
    <cellStyle name="Normal 48 2 3 2" xfId="354" xr:uid="{7D4B69DE-E569-4C5A-A846-8E4473D190A8}"/>
    <cellStyle name="Normal 48 2 4" xfId="615" xr:uid="{2BABB1CE-94BF-467F-9928-55707E412D1B}"/>
    <cellStyle name="Normal 48 2 4 2" xfId="653" xr:uid="{05E87A95-D4B2-4C93-8CEF-D022CB2251FA}"/>
    <cellStyle name="Normal 48 2 5" xfId="616" xr:uid="{B7035E3C-4F79-4C55-B580-0A917082BC62}"/>
    <cellStyle name="Normal 48 2 6" xfId="617" xr:uid="{86D7BBBA-E374-4A12-A9F0-DCB760C028B9}"/>
    <cellStyle name="Normal 48 2 7" xfId="322" xr:uid="{BCCE689E-0B7D-4122-9B80-A5050CF1AF17}"/>
    <cellStyle name="Normal 48 3" xfId="323" xr:uid="{F3AF081F-4A43-4541-839C-21981DD23A84}"/>
    <cellStyle name="Normal 48 3 2" xfId="828" xr:uid="{67BA059A-4E7B-4418-8DCA-1943559E8A91}"/>
    <cellStyle name="Normal 48 3 2 2" xfId="467" xr:uid="{4297A34A-0A6E-40F5-B118-B30CBA9F9102}"/>
    <cellStyle name="Normal 48 3 3" xfId="818" xr:uid="{7086A780-3862-490B-816F-1BF9783ECB83}"/>
    <cellStyle name="Normal 48 3 4" xfId="821" xr:uid="{F8C53E4E-9A51-46A6-90C9-13FF5AAAAFE3}"/>
    <cellStyle name="Normal 48 3 5" xfId="832" xr:uid="{85EE9F50-6451-45C3-9BE2-23A9CB61EE10}"/>
    <cellStyle name="Normal 48 4" xfId="316" xr:uid="{BFBB86A4-08A9-4FC3-83C6-7CBFDA568D57}"/>
    <cellStyle name="Normal 48 4 2" xfId="395" xr:uid="{88F619EB-3CB5-447A-AA37-89C0E7B824EC}"/>
    <cellStyle name="Normal 48 5" xfId="317" xr:uid="{45331D97-3FBF-46C9-A5B3-3206DD281CB9}"/>
    <cellStyle name="Normal 48 6" xfId="318" xr:uid="{EFB91CEE-19B7-42B0-B297-495BA80B13A5}"/>
    <cellStyle name="Normal 48 6 2" xfId="734" xr:uid="{C19432FE-6FFD-4A23-A918-AFC924C02BD9}"/>
    <cellStyle name="Normal 48 7" xfId="319" xr:uid="{6AFB8AC3-B3AF-47A9-BB46-EAC6F3F55CDA}"/>
    <cellStyle name="Normal 48 8" xfId="349" xr:uid="{9599D366-D1FF-4CBB-A510-28CB416A0E01}"/>
    <cellStyle name="Normal 48 9" xfId="352" xr:uid="{D0BB70DE-DD96-4BE1-9DEF-B5119DBD5548}"/>
    <cellStyle name="Normal 49" xfId="440" xr:uid="{99EFC9DD-C23F-4EEB-8161-1889EF341F38}"/>
    <cellStyle name="Normal 49 2" xfId="507" xr:uid="{C5290F03-9891-45F1-8574-720D493CC96B}"/>
    <cellStyle name="Normal 49 3" xfId="506" xr:uid="{0F48F233-05A1-4AE9-8E74-754919F0ECE4}"/>
    <cellStyle name="Normal 5" xfId="20" xr:uid="{00000000-0005-0000-0000-000084000000}"/>
    <cellStyle name="Normal 5 2" xfId="89" xr:uid="{00000000-0005-0000-0000-000085000000}"/>
    <cellStyle name="Normal 5 2 2" xfId="90" xr:uid="{00000000-0005-0000-0000-000086000000}"/>
    <cellStyle name="Normal 5 2 2 2" xfId="91" xr:uid="{00000000-0005-0000-0000-000087000000}"/>
    <cellStyle name="Normal 5 2 2 2 2" xfId="453" xr:uid="{7F68A081-CAE5-443A-8AE8-5D34186BFC3C}"/>
    <cellStyle name="Normal 5 2 2 2 3" xfId="454" xr:uid="{248C13B5-6ED5-40AF-9767-499BDC4CEF8D}"/>
    <cellStyle name="Normal 5 2 2 2 4" xfId="911" xr:uid="{7A0A1CAC-6574-4816-BAA4-161E954DA786}"/>
    <cellStyle name="Normal 5 2 2 3" xfId="912" xr:uid="{EADFBCAA-51A0-463B-AFF0-608F74478ED1}"/>
    <cellStyle name="Normal 5 2 2 3 2" xfId="892" xr:uid="{AD407BEB-CC1D-47B8-B60B-5775A86BA514}"/>
    <cellStyle name="Normal 5 2 2 4" xfId="915" xr:uid="{759F84C6-E28B-47A6-BB24-E4416ABC77FE}"/>
    <cellStyle name="Normal 5 2 2 5" xfId="764" xr:uid="{A701F53D-57F4-4684-9293-21FD5253A344}"/>
    <cellStyle name="Normal 5 2 3" xfId="265" xr:uid="{5DE12BCF-82C8-4093-AB9F-ADF8DF837019}"/>
    <cellStyle name="Normal 5 2 3 2" xfId="700" xr:uid="{A0BA2E36-E8CB-4ED4-980E-09CCAA9886BC}"/>
    <cellStyle name="Normal 5 2 3 3" xfId="699" xr:uid="{9D876932-5016-414F-9EDC-F9DD9360B736}"/>
    <cellStyle name="Normal 5 2 3 4" xfId="765" xr:uid="{D7417B00-6E19-4496-B5B2-7B20E1FEEA46}"/>
    <cellStyle name="Normal 5 2 4" xfId="490" xr:uid="{D293B032-6F89-4666-A846-9B1DCBB4F400}"/>
    <cellStyle name="Normal 5 2 4 2" xfId="895" xr:uid="{6DE9B8EE-673A-4F37-A8AB-F1D4AF692CC9}"/>
    <cellStyle name="Normal 5 2 4 3" xfId="618" xr:uid="{19906BCD-6FBD-4705-AE01-C444749B1108}"/>
    <cellStyle name="Normal 5 2 5" xfId="574" xr:uid="{7D8A80CB-0B42-4ACF-B2B2-8C70A7584E14}"/>
    <cellStyle name="Normal 5 2 6" xfId="517" xr:uid="{5DF4E588-03E8-4789-8EA8-82015F8303A9}"/>
    <cellStyle name="Normal 5 3" xfId="92" xr:uid="{00000000-0005-0000-0000-000088000000}"/>
    <cellStyle name="Normal 5 3 2" xfId="298" xr:uid="{C794793A-B4F2-4D18-B31A-1AE443DF7031}"/>
    <cellStyle name="Normal 5 3 2 2" xfId="566" xr:uid="{2CC77B8B-089B-4F01-BBA1-0CAD2695EA3B}"/>
    <cellStyle name="Normal 5 3 3" xfId="518" xr:uid="{932E7907-A908-48CA-B366-D552248FB8BB}"/>
    <cellStyle name="Normal 5 4" xfId="93" xr:uid="{00000000-0005-0000-0000-000089000000}"/>
    <cellStyle name="Normal 5 4 2" xfId="170" xr:uid="{00000000-0005-0000-0000-00008A000000}"/>
    <cellStyle name="Normal 5 4 3" xfId="516" xr:uid="{64D46763-579A-4D8D-A68D-6737BC0F4779}"/>
    <cellStyle name="Normal 5 5" xfId="264" xr:uid="{12245A0C-2C0A-4AB6-8C54-108A7456F4C0}"/>
    <cellStyle name="Normal 50" xfId="890" xr:uid="{1A40439D-E45C-4B48-80E1-82F7732E8B56}"/>
    <cellStyle name="Normal 6" xfId="21" xr:uid="{00000000-0005-0000-0000-00008B000000}"/>
    <cellStyle name="Normal 6 2" xfId="22" xr:uid="{00000000-0005-0000-0000-00008C000000}"/>
    <cellStyle name="Normal 6 2 2" xfId="94" xr:uid="{00000000-0005-0000-0000-00008D000000}"/>
    <cellStyle name="Normal 6 2 2 2" xfId="171" xr:uid="{00000000-0005-0000-0000-00008E000000}"/>
    <cellStyle name="Normal 6 2 2 2 2" xfId="737" xr:uid="{780B8972-1B51-4BA7-9C96-636D9D50F8F0}"/>
    <cellStyle name="Normal 6 2 2 3" xfId="736" xr:uid="{FE044CDA-69EE-4DA7-9221-F0BF48EAFB42}"/>
    <cellStyle name="Normal 6 2 2 4" xfId="604" xr:uid="{88645AC8-9090-45AA-9D58-817353B9C1A7}"/>
    <cellStyle name="Normal 6 2 3" xfId="603" xr:uid="{9979D147-91AA-4903-8E3F-62D71DE13939}"/>
    <cellStyle name="Normal 6 2 3 2" xfId="312" xr:uid="{AE86DF9F-5183-431A-9A5A-471D8F88FEB6}"/>
    <cellStyle name="Normal 6 2 3 3" xfId="347" xr:uid="{AC87E940-CCD8-43BB-B4E0-EE6079E7B54F}"/>
    <cellStyle name="Normal 6 2 4" xfId="606" xr:uid="{545455E5-9F63-42AE-B8CA-3490901F7F38}"/>
    <cellStyle name="Normal 6 2 5" xfId="605" xr:uid="{EACA8F91-6BB5-4B59-ACA7-C46FF759F539}"/>
    <cellStyle name="Normal 6 2 6" xfId="593" xr:uid="{D88C72C5-DC62-4848-885D-8A8E400DBFF7}"/>
    <cellStyle name="Normal 6 3" xfId="95" xr:uid="{00000000-0005-0000-0000-00008F000000}"/>
    <cellStyle name="Normal 6 3 2" xfId="172" xr:uid="{00000000-0005-0000-0000-000090000000}"/>
    <cellStyle name="Normal 6 3 2 2" xfId="807" xr:uid="{797AC70C-8EAC-4EFC-81A7-C88E8BE2EC93}"/>
    <cellStyle name="Normal 6 3 3" xfId="808" xr:uid="{40122423-892B-46AC-B576-80FBD1D72EE3}"/>
    <cellStyle name="Normal 6 3 4" xfId="592" xr:uid="{E2CEF5CF-1EB7-4174-88CF-DDCE38836308}"/>
    <cellStyle name="Normal 6 4" xfId="96" xr:uid="{00000000-0005-0000-0000-000091000000}"/>
    <cellStyle name="Normal 6 4 2" xfId="388" xr:uid="{8ACA58BB-222E-4667-820E-2046B6562607}"/>
    <cellStyle name="Normal 6 4 3" xfId="387" xr:uid="{18BA2D27-C772-4759-970B-E65740252003}"/>
    <cellStyle name="Normal 6 4 4" xfId="591" xr:uid="{E5ACEE9F-F06E-4977-AEC9-BBD4B593FA4B}"/>
    <cellStyle name="Normal 6 5" xfId="266" xr:uid="{C3820581-DA3F-4916-A7D0-92A3B8B2C5B7}"/>
    <cellStyle name="Normal 6 5 2" xfId="590" xr:uid="{484CCD29-7A4D-4D01-8197-C6F5B6955475}"/>
    <cellStyle name="Normal 7" xfId="34" xr:uid="{00000000-0005-0000-0000-000092000000}"/>
    <cellStyle name="Normal 7 2" xfId="97" xr:uid="{00000000-0005-0000-0000-000093000000}"/>
    <cellStyle name="Normal 7 2 2" xfId="173" xr:uid="{00000000-0005-0000-0000-000094000000}"/>
    <cellStyle name="Normal 7 2 2 2" xfId="437" xr:uid="{F6E2D7C2-AC4C-433D-8ABB-423E1D3C9AA3}"/>
    <cellStyle name="Normal 7 2 3" xfId="438" xr:uid="{6F7940C2-EDE3-45C5-A222-9B0C10375FA4}"/>
    <cellStyle name="Normal 7 2 4" xfId="790" xr:uid="{27145E30-B4A2-401A-A395-DF727C3D1E0A}"/>
    <cellStyle name="Normal 7 3" xfId="98" xr:uid="{00000000-0005-0000-0000-000095000000}"/>
    <cellStyle name="Normal 7 3 2" xfId="174" xr:uid="{00000000-0005-0000-0000-000096000000}"/>
    <cellStyle name="Normal 7 3 2 2" xfId="906" xr:uid="{29BC7546-54F4-46EC-BAFB-344FAFBFB21D}"/>
    <cellStyle name="Normal 7 3 3" xfId="905" xr:uid="{C6D44620-36E0-4185-B394-1104602A321A}"/>
    <cellStyle name="Normal 7 3 4" xfId="791" xr:uid="{8376011F-EFCD-4DC2-A477-8E4E05FF75C1}"/>
    <cellStyle name="Normal 7 4" xfId="267" xr:uid="{1626D3EB-DC4A-4414-9BC3-74B978A5B465}"/>
    <cellStyle name="Normal 7 4 2" xfId="838" xr:uid="{3E6A2199-31A9-477D-8AE3-7A7A1308BBF1}"/>
    <cellStyle name="Normal 7 4 3" xfId="839" xr:uid="{4D2B516A-9BC7-460D-BA2D-EDBC97C8F544}"/>
    <cellStyle name="Normal 7 4 4" xfId="788" xr:uid="{FCC8BCBB-F558-4DD1-A6AE-75463D26EF12}"/>
    <cellStyle name="Normal 7 5" xfId="789" xr:uid="{9F0FE96B-1476-4ED4-B09F-205230F7BA48}"/>
    <cellStyle name="Normal 7 5 2" xfId="634" xr:uid="{B16DDCFA-AC02-4D1C-9516-7798969518B6}"/>
    <cellStyle name="Normal 8" xfId="99" xr:uid="{00000000-0005-0000-0000-000097000000}"/>
    <cellStyle name="Normal 8 2" xfId="100" xr:uid="{00000000-0005-0000-0000-000098000000}"/>
    <cellStyle name="Normal 8 2 2" xfId="176" xr:uid="{00000000-0005-0000-0000-000099000000}"/>
    <cellStyle name="Normal 8 2 2 2" xfId="546" xr:uid="{04ED8D6C-E1E1-49F3-9C15-F684481154BA}"/>
    <cellStyle name="Normal 8 2 3" xfId="299" xr:uid="{9512872D-9F92-4EA7-922F-4895E3AECB34}"/>
    <cellStyle name="Normal 8 2 3 2" xfId="545" xr:uid="{494BFAED-7A00-487E-8A9F-B1B3F2E2C795}"/>
    <cellStyle name="Normal 8 2 4" xfId="861" xr:uid="{EE0964BF-5CF5-448C-93FE-7B9854F2068B}"/>
    <cellStyle name="Normal 8 3" xfId="101" xr:uid="{00000000-0005-0000-0000-00009A000000}"/>
    <cellStyle name="Normal 8 3 2" xfId="177" xr:uid="{00000000-0005-0000-0000-00009B000000}"/>
    <cellStyle name="Normal 8 3 2 2" xfId="689" xr:uid="{36A0D900-5308-40D5-B52B-6EA0F069196A}"/>
    <cellStyle name="Normal 8 3 3" xfId="728" xr:uid="{CB6AE0CF-7C40-4F81-A618-87B595379F09}"/>
    <cellStyle name="Normal 8 3 4" xfId="418" xr:uid="{56ED7A54-3CF8-48BA-9F11-5ACC433ECB98}"/>
    <cellStyle name="Normal 8 4" xfId="175" xr:uid="{00000000-0005-0000-0000-00009C000000}"/>
    <cellStyle name="Normal 8 4 2" xfId="785" xr:uid="{2884C888-2DB2-4AB9-B555-2E1E64ACE74A}"/>
    <cellStyle name="Normal 8 4 3" xfId="784" xr:uid="{84FB8C70-36D9-495B-8B36-95E6C008B201}"/>
    <cellStyle name="Normal 8 4 4" xfId="864" xr:uid="{2C854129-27EC-4786-8266-E6EA43750426}"/>
    <cellStyle name="Normal 8 5" xfId="275" xr:uid="{995BBAFC-1000-4797-9972-B81351774539}"/>
    <cellStyle name="Normal 8 5 2" xfId="360" xr:uid="{CA876E4F-9FB4-467F-A89C-89CF20D41453}"/>
    <cellStyle name="Normal 8 5 3" xfId="863" xr:uid="{1DC1E301-B6DB-498F-8EBF-E19E51C04FE5}"/>
    <cellStyle name="Normal 9" xfId="102" xr:uid="{00000000-0005-0000-0000-00009D000000}"/>
    <cellStyle name="Normal 9 2" xfId="103" xr:uid="{00000000-0005-0000-0000-00009E000000}"/>
    <cellStyle name="Normal 9 2 2" xfId="179" xr:uid="{00000000-0005-0000-0000-00009F000000}"/>
    <cellStyle name="Normal 9 2 2 2" xfId="535" xr:uid="{4F515F7D-6308-4FBE-A828-0B1046F0A0B8}"/>
    <cellStyle name="Normal 9 2 3" xfId="283" xr:uid="{B6240528-7E2E-4BF1-B65F-3A470E6DC6ED}"/>
    <cellStyle name="Normal 9 2 3 2" xfId="537" xr:uid="{F2A8C550-14F5-4142-8C57-79484B494BA9}"/>
    <cellStyle name="Normal 9 2 4" xfId="380" xr:uid="{1936BD25-5531-40AF-A066-B7FDA31BE26C}"/>
    <cellStyle name="Normal 9 3" xfId="104" xr:uid="{00000000-0005-0000-0000-0000A0000000}"/>
    <cellStyle name="Normal 9 3 2" xfId="180" xr:uid="{00000000-0005-0000-0000-0000A1000000}"/>
    <cellStyle name="Normal 9 3 2 2" xfId="672" xr:uid="{8D995471-6D1B-408C-A2EC-C6E43AF0BA19}"/>
    <cellStyle name="Normal 9 3 3" xfId="300" xr:uid="{404CA246-A103-4328-96B5-63EAF519BFD1}"/>
    <cellStyle name="Normal 9 3 3 2" xfId="671" xr:uid="{A510F8F2-2BA6-4805-A74E-61187FC5784F}"/>
    <cellStyle name="Normal 9 3 4" xfId="385" xr:uid="{0A1683D3-8FB6-48B7-9078-2647126C3F94}"/>
    <cellStyle name="Normal 9 4" xfId="178" xr:uid="{00000000-0005-0000-0000-0000A2000000}"/>
    <cellStyle name="Normal 9 5" xfId="282" xr:uid="{70DE7CAF-67FC-4563-AC5D-7616D9218985}"/>
    <cellStyle name="Normal_CA_EXH_8_WP" xfId="133" xr:uid="{00000000-0005-0000-0000-0000A3000000}"/>
    <cellStyle name="Normal_PLQUERY" xfId="23" xr:uid="{00000000-0005-0000-0000-0000A4000000}"/>
    <cellStyle name="Normal_YldsFITratesInCalc" xfId="955" xr:uid="{2D5441FA-C688-4595-8EA1-6BF92CA77E31}"/>
    <cellStyle name="Note 2" xfId="24" xr:uid="{00000000-0005-0000-0000-0000A5000000}"/>
    <cellStyle name="Note 2 2" xfId="142" xr:uid="{00000000-0005-0000-0000-0000A6000000}"/>
    <cellStyle name="Note 2 2 2" xfId="756" xr:uid="{2A612BA0-70A9-4743-8C6F-6917546370C2}"/>
    <cellStyle name="Note 2 2 3" xfId="873" xr:uid="{325BDFB8-C8F6-4811-A04C-40988C91D753}"/>
    <cellStyle name="Note 2 3" xfId="269" xr:uid="{30CF6CF3-7874-41B8-B9B7-C98E1B0B8AA1}"/>
    <cellStyle name="Note 2 3 2" xfId="874" xr:uid="{3080346C-B74A-4463-A94D-0479D9C541FD}"/>
    <cellStyle name="Note 2 4" xfId="872" xr:uid="{A506977D-03C0-4F8A-BBA7-D2395FFAEA64}"/>
    <cellStyle name="Note 2 5" xfId="571" xr:uid="{0457EB95-FA18-4107-BC10-F4F007F3B3AA}"/>
    <cellStyle name="Note 3" xfId="268" xr:uid="{C93EDD33-239F-4280-A6D5-9A8DCEB6FE8B}"/>
    <cellStyle name="Output 2" xfId="270" xr:uid="{F4A025F7-9BAC-4806-A2CD-C8FEAE2E9CBF}"/>
    <cellStyle name="Percent" xfId="25" builtinId="5"/>
    <cellStyle name="Percent 10" xfId="121" xr:uid="{00000000-0005-0000-0000-0000A8000000}"/>
    <cellStyle name="Percent 10 2" xfId="600" xr:uid="{D56FE9FB-F0A8-4EA4-95BF-F288B00E5485}"/>
    <cellStyle name="Percent 10 3" xfId="601" xr:uid="{BFC95E32-86E2-4D8D-947B-631D56E219EA}"/>
    <cellStyle name="Percent 10 4" xfId="476" xr:uid="{60AA3BB7-6145-42C8-91FE-ED7DFDB9FAFC}"/>
    <cellStyle name="Percent 11" xfId="124" xr:uid="{00000000-0005-0000-0000-0000A9000000}"/>
    <cellStyle name="Percent 11 2" xfId="184" xr:uid="{00000000-0005-0000-0000-0000AA000000}"/>
    <cellStyle name="Percent 11 3" xfId="477" xr:uid="{9D9F792F-08E0-4EF5-877F-139824EA9CCE}"/>
    <cellStyle name="Percent 11 3 2" xfId="198" xr:uid="{00000000-0005-0000-0000-0000AB000000}"/>
    <cellStyle name="Percent 12" xfId="130" xr:uid="{00000000-0005-0000-0000-0000AC000000}"/>
    <cellStyle name="Percent 12 2" xfId="188" xr:uid="{00000000-0005-0000-0000-0000AD000000}"/>
    <cellStyle name="Percent 13" xfId="202" xr:uid="{BFB5C178-89EB-4235-9F85-51B07933B801}"/>
    <cellStyle name="Percent 13 2" xfId="951" xr:uid="{6E311032-46D7-45D8-92B0-D981C0914942}"/>
    <cellStyle name="Percent 14" xfId="205" xr:uid="{47348062-82B6-42A2-A94E-083B194FB8FD}"/>
    <cellStyle name="Percent 15" xfId="500" xr:uid="{05B74A43-DE1E-4BA1-AE6F-EA6BB82C5563}"/>
    <cellStyle name="Percent 16" xfId="953" xr:uid="{6FC1A0B9-9CF3-4204-ACB0-E1A0E47C98EA}"/>
    <cellStyle name="Percent 2" xfId="26" xr:uid="{00000000-0005-0000-0000-0000AE000000}"/>
    <cellStyle name="Percent 2 2" xfId="27" xr:uid="{00000000-0005-0000-0000-0000AF000000}"/>
    <cellStyle name="Percent 2 2 2" xfId="281" xr:uid="{9FF4D904-8382-4CBC-939E-EDD2B4098A4F}"/>
    <cellStyle name="Percent 2 2 2 2" xfId="445" xr:uid="{F2385FB6-BE0A-4519-B421-1624DB60885B}"/>
    <cellStyle name="Percent 2 2 2 3" xfId="447" xr:uid="{60A9B10F-1C60-4605-9A08-CF189BBD8127}"/>
    <cellStyle name="Percent 2 2 2 4" xfId="687" xr:uid="{04FD9777-5F67-4BFD-9CCA-D7F7A411CBA1}"/>
    <cellStyle name="Percent 2 2 3" xfId="688" xr:uid="{EAAA1081-1CB7-4E5D-882E-3C6C2C06F5E6}"/>
    <cellStyle name="Percent 2 2 4" xfId="685" xr:uid="{DB2F01D3-2473-4E22-B555-952074D6DFFB}"/>
    <cellStyle name="Percent 2 2 5" xfId="686" xr:uid="{4340192D-D57C-425A-944B-98FD2F9D892D}"/>
    <cellStyle name="Percent 2 2 6" xfId="684" xr:uid="{7CF39139-F935-4922-A7AB-BC8D89A2DC4B}"/>
    <cellStyle name="Percent 2 2 7" xfId="503" xr:uid="{C546B110-41D7-4801-A1A5-A2B75EB66816}"/>
    <cellStyle name="Percent 2 3" xfId="105" xr:uid="{00000000-0005-0000-0000-0000B0000000}"/>
    <cellStyle name="Percent 2 3 2" xfId="845" xr:uid="{1BEFB87E-469E-46F7-B7EE-03A17BF2D6FD}"/>
    <cellStyle name="Percent 2 3 3" xfId="504" xr:uid="{3885E89B-312C-4394-9692-28D20C21DAD3}"/>
    <cellStyle name="Percent 2 4" xfId="106" xr:uid="{00000000-0005-0000-0000-0000B1000000}"/>
    <cellStyle name="Percent 2 4 2" xfId="933" xr:uid="{FEDD11D6-FDED-4EFB-92E9-37484699FFF6}"/>
    <cellStyle name="Percent 2 4 3" xfId="934" xr:uid="{B9D15051-3A93-43CC-A01B-E5305850E444}"/>
    <cellStyle name="Percent 2 4 4" xfId="943" xr:uid="{3759D487-058B-4098-A59E-BE707326A236}"/>
    <cellStyle name="Percent 2 5" xfId="107" xr:uid="{00000000-0005-0000-0000-0000B2000000}"/>
    <cellStyle name="Percent 2 5 2" xfId="486" xr:uid="{D41DD5BD-035F-449D-918F-44BED63952E6}"/>
    <cellStyle name="Percent 2 5 3" xfId="945" xr:uid="{693E8CB1-AEF3-485C-AD99-81CFBF9FB2FD}"/>
    <cellStyle name="Percent 2 6" xfId="505" xr:uid="{99CCAD80-63DD-41B6-8CC9-DF2084503B51}"/>
    <cellStyle name="Percent 2 7" xfId="564" xr:uid="{0DD674CC-3ABE-40F6-B3C5-F77ACB49F7F3}"/>
    <cellStyle name="Percent 3" xfId="28" xr:uid="{00000000-0005-0000-0000-0000B3000000}"/>
    <cellStyle name="Percent 3 2" xfId="33" xr:uid="{00000000-0005-0000-0000-0000B4000000}"/>
    <cellStyle name="Percent 3 2 2" xfId="132" xr:uid="{00000000-0005-0000-0000-0000B5000000}"/>
    <cellStyle name="Percent 3 2 2 2" xfId="929" xr:uid="{2C162248-2262-4625-8FE5-3730E1D4053A}"/>
    <cellStyle name="Percent 3 2 2 3" xfId="817" xr:uid="{12FBCD5E-AF09-4511-9E46-57F54FF2773E}"/>
    <cellStyle name="Percent 3 2 2 4" xfId="739" xr:uid="{BF6C88BE-F117-4DF6-BA0B-CF4801B47184}"/>
    <cellStyle name="Percent 3 2 3" xfId="146" xr:uid="{00000000-0005-0000-0000-0000B6000000}"/>
    <cellStyle name="Percent 3 2 3 2" xfId="735" xr:uid="{9B92B53E-1E88-4174-B671-FBDE6C27984B}"/>
    <cellStyle name="Percent 3 2 4" xfId="190" xr:uid="{00000000-0005-0000-0000-0000B7000000}"/>
    <cellStyle name="Percent 3 2 5" xfId="271" xr:uid="{E943012D-D3C1-4D69-8CB4-1324235A03F9}"/>
    <cellStyle name="Percent 3 2 6" xfId="709" xr:uid="{06695AD3-A608-49E4-A09C-C3800CEF8A7D}"/>
    <cellStyle name="Percent 3 3" xfId="108" xr:uid="{00000000-0005-0000-0000-0000B8000000}"/>
    <cellStyle name="Percent 3 3 2" xfId="458" xr:uid="{73B26BA3-DF80-44C5-ABB4-3FBB9992A121}"/>
    <cellStyle name="Percent 3 3 2 2" xfId="529" xr:uid="{A94817BF-AD49-4A96-A9CF-27984569592E}"/>
    <cellStyle name="Percent 3 3 3" xfId="809" xr:uid="{E50716FD-90E8-431E-B71A-14E843FA5CDA}"/>
    <cellStyle name="Percent 3 3 4" xfId="812" xr:uid="{8C02469F-8230-4B2E-AB38-12CFDDCFCC48}"/>
    <cellStyle name="Percent 3 3 5" xfId="708" xr:uid="{DF66FB61-1E2F-429C-A32E-1BBC9FF14D75}"/>
    <cellStyle name="Percent 3 4" xfId="109" xr:uid="{00000000-0005-0000-0000-0000B9000000}"/>
    <cellStyle name="Percent 3 4 2" xfId="285" xr:uid="{C4A95623-08F0-458C-A1A6-CC1708AF4BEF}"/>
    <cellStyle name="Percent 3 4 2 2" xfId="609" xr:uid="{576C8CFD-D0F2-4F0C-BF87-1E54FDFF5A35}"/>
    <cellStyle name="Percent 3 4 3" xfId="713" xr:uid="{11AF34DA-2A99-472D-845E-3574BED452E8}"/>
    <cellStyle name="Percent 3 5" xfId="206" xr:uid="{B585686B-6F09-45FA-B5AE-B8CD25A5532C}"/>
    <cellStyle name="Percent 3 5 2" xfId="712" xr:uid="{281A8C18-0C87-417B-B11E-3D7428CD41DA}"/>
    <cellStyle name="Percent 3 6" xfId="711" xr:uid="{D00E5EA6-7BE0-4391-A83D-A13DCC910491}"/>
    <cellStyle name="Percent 3 7" xfId="710" xr:uid="{2E1B4D33-E79E-469E-A988-4323E9652AD5}"/>
    <cellStyle name="Percent 3 8" xfId="798" xr:uid="{6E953A64-D5DC-44F8-8244-4170B9424909}"/>
    <cellStyle name="Percent 4" xfId="29" xr:uid="{00000000-0005-0000-0000-0000BA000000}"/>
    <cellStyle name="Percent 4 10" xfId="560" xr:uid="{AA0F9ED4-00D1-46AE-9C4E-85D9640200CE}"/>
    <cellStyle name="Percent 4 2" xfId="110" xr:uid="{00000000-0005-0000-0000-0000BB000000}"/>
    <cellStyle name="Percent 4 2 2" xfId="301" xr:uid="{48BDCA61-D100-4F53-91F6-42CD96A55C41}"/>
    <cellStyle name="Percent 4 2 2 2" xfId="824" xr:uid="{256B4BF2-4C3D-429A-9E47-D731C761A618}"/>
    <cellStyle name="Percent 4 2 2 3" xfId="525" xr:uid="{7B748A94-57DB-4EF2-BEDF-4F4E8F6A7C5A}"/>
    <cellStyle name="Percent 4 2 3" xfId="662" xr:uid="{7D6C558F-2376-48BC-8866-20ECCC6A8518}"/>
    <cellStyle name="Percent 4 2 4" xfId="489" xr:uid="{EFD66C62-E8C4-4A92-B3C6-19FF77E3B096}"/>
    <cellStyle name="Percent 4 2 5" xfId="799" xr:uid="{E3DA1203-2D19-47A6-A27A-4D52358147D1}"/>
    <cellStyle name="Percent 4 2 6" xfId="707" xr:uid="{9F1341AF-0006-4DA9-91AC-11D260F1F1CD}"/>
    <cellStyle name="Percent 4 2 7" xfId="554" xr:uid="{260A0CC3-3729-4B88-8982-DAD47D2C8D9F}"/>
    <cellStyle name="Percent 4 3" xfId="111" xr:uid="{00000000-0005-0000-0000-0000BC000000}"/>
    <cellStyle name="Percent 4 3 2" xfId="112" xr:uid="{00000000-0005-0000-0000-0000BD000000}"/>
    <cellStyle name="Percent 4 3 2 2" xfId="923" xr:uid="{442C337A-31B1-4B40-8710-AE5C01CDD52C}"/>
    <cellStyle name="Percent 4 3 2 3" xfId="877" xr:uid="{C1BB29EB-69A9-4E77-A874-A21E8CDA36D8}"/>
    <cellStyle name="Percent 4 3 3" xfId="827" xr:uid="{62627C72-280A-4ABD-AC54-9F2DC2BA97BA}"/>
    <cellStyle name="Percent 4 3 3 2" xfId="705" xr:uid="{28E3FC7E-46F7-4495-9928-03AB20CFD511}"/>
    <cellStyle name="Percent 4 3 3 3" xfId="706" xr:uid="{4A854C8D-50A3-495C-BC56-8CF7A9C70256}"/>
    <cellStyle name="Percent 4 3 4" xfId="652" xr:uid="{D644009E-8E3A-4A0F-870B-3AB87D6DFDCA}"/>
    <cellStyle name="Percent 4 3 5" xfId="555" xr:uid="{C90CB679-6ED8-4FDF-8FC3-45DAED568B88}"/>
    <cellStyle name="Percent 4 4" xfId="143" xr:uid="{00000000-0005-0000-0000-0000BE000000}"/>
    <cellStyle name="Percent 4 4 2" xfId="405" xr:uid="{72E4E11C-3D23-4ECA-9A13-7201EB81DA36}"/>
    <cellStyle name="Percent 4 4 3" xfId="550" xr:uid="{B1DA9B6A-8DE0-498A-8E09-B02A7DAB3B10}"/>
    <cellStyle name="Percent 4 5" xfId="551" xr:uid="{6DEAB5B2-24AA-4315-9C7D-6073284A701E}"/>
    <cellStyle name="Percent 4 5 2" xfId="589" xr:uid="{A3C4A89A-4A35-4DEF-BC94-939BECEECDBB}"/>
    <cellStyle name="Percent 4 6" xfId="552" xr:uid="{403C0991-25F1-4FD4-B97B-8C66183391F2}"/>
    <cellStyle name="Percent 4 6 2" xfId="786" xr:uid="{A66B8E6D-A6C4-40C8-AB75-6985BFC200D4}"/>
    <cellStyle name="Percent 4 6 3" xfId="787" xr:uid="{4FF8B7C7-9E47-48B4-AC62-67579600C9B9}"/>
    <cellStyle name="Percent 4 7" xfId="553" xr:uid="{70EEDD6F-84C3-4149-AFB8-E6D6E91F9A50}"/>
    <cellStyle name="Percent 4 8" xfId="558" xr:uid="{8BBE5A7B-34F0-4BA8-BD13-614C7A95F7D1}"/>
    <cellStyle name="Percent 4 9" xfId="559" xr:uid="{3B699E31-140C-44D0-82D6-EA2FE56A3A98}"/>
    <cellStyle name="Percent 5" xfId="30" xr:uid="{00000000-0005-0000-0000-0000BF000000}"/>
    <cellStyle name="Percent 5 2" xfId="113" xr:uid="{00000000-0005-0000-0000-0000C0000000}"/>
    <cellStyle name="Percent 5 2 2" xfId="302" xr:uid="{AB2C2F0F-57AE-4B3D-B16B-EAE0B38C2468}"/>
    <cellStyle name="Percent 5 2 2 2" xfId="853" xr:uid="{614C21A8-DE73-41A3-86FA-23A35DB72FCF}"/>
    <cellStyle name="Percent 5 2 2 3" xfId="884" xr:uid="{18A2E8DE-913D-4479-8F96-A6A5EC2CC599}"/>
    <cellStyle name="Percent 5 2 2 4" xfId="444" xr:uid="{F9E0BBE5-679E-40B4-864C-5C501493A873}"/>
    <cellStyle name="Percent 5 2 3" xfId="417" xr:uid="{2C698601-262C-4DB9-BD7E-ECB3537F447B}"/>
    <cellStyle name="Percent 5 2 4" xfId="758" xr:uid="{FEC63D6D-49A0-4D2C-BBFF-22A06F6D3886}"/>
    <cellStyle name="Percent 5 3" xfId="114" xr:uid="{00000000-0005-0000-0000-0000C1000000}"/>
    <cellStyle name="Percent 5 3 2" xfId="868" xr:uid="{DACCB9C2-2972-4D50-8C06-BA5EABFF2B09}"/>
    <cellStyle name="Percent 5 3 3" xfId="757" xr:uid="{29EEBAA2-0809-4335-91FB-2FB8EB74C609}"/>
    <cellStyle name="Percent 5 4" xfId="280" xr:uid="{812FADD7-0655-4ED9-AB02-E721DDF8C423}"/>
    <cellStyle name="Percent 5 4 2" xfId="926" xr:uid="{5C44E825-BFFC-4898-B9BF-FC988D243537}"/>
    <cellStyle name="Percent 5 4 3" xfId="754" xr:uid="{B7FD1512-C55A-475B-B097-F545A99BF69B}"/>
    <cellStyle name="Percent 5 5" xfId="753" xr:uid="{28BE0CDE-EE12-4C40-B6EF-74DA7B8672B4}"/>
    <cellStyle name="Percent 5 6" xfId="488" xr:uid="{BF2AD73B-6764-4745-B1A2-CF1FBF072E00}"/>
    <cellStyle name="Percent 5 7" xfId="561" xr:uid="{8FAF1F2A-A7F0-4774-9328-D95984ACCA1C}"/>
    <cellStyle name="Percent 6" xfId="115" xr:uid="{00000000-0005-0000-0000-0000C2000000}"/>
    <cellStyle name="Percent 6 2" xfId="116" xr:uid="{00000000-0005-0000-0000-0000C3000000}"/>
    <cellStyle name="Percent 6 2 2" xfId="879" xr:uid="{255F1FA3-9E80-4EF2-93F7-6D0758DD83AA}"/>
    <cellStyle name="Percent 6 2 3" xfId="355" xr:uid="{33235A09-C00C-4FB8-9AEC-25938C8D166E}"/>
    <cellStyle name="Percent 6 3" xfId="356" xr:uid="{ED745CBB-50EE-42B6-8ABC-915DC2921BB3}"/>
    <cellStyle name="Percent 6 3 2" xfId="449" xr:uid="{AA23D196-1EFF-4D86-9818-C9256BDC5376}"/>
    <cellStyle name="Percent 6 3 2 2" xfId="424" xr:uid="{3832FC55-46D5-405E-8EB0-B0F878CDCBD7}"/>
    <cellStyle name="Percent 6 3 2 3" xfId="423" xr:uid="{464C91AA-5D3A-4889-8E04-636848A7512E}"/>
    <cellStyle name="Percent 6 3 3" xfId="448" xr:uid="{D05FA48A-F7D2-4159-8595-14E09AF9B4F1}"/>
    <cellStyle name="Percent 6 4" xfId="353" xr:uid="{1A19F032-7BE6-439B-B946-347CDAD90443}"/>
    <cellStyle name="Percent 6 5" xfId="573" xr:uid="{8E11241D-9088-4461-BA63-35CE23EE2B02}"/>
    <cellStyle name="Percent 7" xfId="117" xr:uid="{00000000-0005-0000-0000-0000C4000000}"/>
    <cellStyle name="Percent 7 2" xfId="536" xr:uid="{C4857448-8BA1-4CD0-9DE5-87F102D006C7}"/>
    <cellStyle name="Percent 7 3" xfId="575" xr:uid="{490BFB96-A066-48E5-B228-BABDDCE174B2}"/>
    <cellStyle name="Percent 8" xfId="118" xr:uid="{00000000-0005-0000-0000-0000C5000000}"/>
    <cellStyle name="Percent 8 2" xfId="403" xr:uid="{663D103E-418A-4FA8-8EAA-1D1239A41A64}"/>
    <cellStyle name="Percent 8 2 2" xfId="857" xr:uid="{491D6B1B-DC40-4DE7-8073-095DEA73A4F1}"/>
    <cellStyle name="Percent 8 2 3" xfId="858" xr:uid="{D4FCF640-6930-434B-AA4C-EADB67AD5413}"/>
    <cellStyle name="Percent 8 3" xfId="404" xr:uid="{D6F83A6E-C5AE-4303-BDC5-3358BFE29A71}"/>
    <cellStyle name="Percent 8 4" xfId="549" xr:uid="{88D12DD9-4800-4C5F-A2D7-F08675719A50}"/>
    <cellStyle name="Percent 9" xfId="119" xr:uid="{00000000-0005-0000-0000-0000C6000000}"/>
    <cellStyle name="Percent 9 2" xfId="181" xr:uid="{00000000-0005-0000-0000-0000C7000000}"/>
    <cellStyle name="Percent 9 2 2" xfId="588" xr:uid="{D178C3C3-86D6-4EDB-9CC8-C08B526EBD87}"/>
    <cellStyle name="Percent 9 3" xfId="587" xr:uid="{3D079D68-10BF-465D-97D4-15A7265D9E05}"/>
    <cellStyle name="Percent 9 4" xfId="774" xr:uid="{B7911767-5BA8-49BC-88EF-D1425C828E46}"/>
    <cellStyle name="Title 2" xfId="272" xr:uid="{2FF96EE8-04F9-4CB4-A383-2F80A32094C3}"/>
    <cellStyle name="Title 2 2" xfId="563" xr:uid="{0A5FD6DE-2A67-42EC-8560-A4BBF0341908}"/>
    <cellStyle name="Total 2" xfId="273" xr:uid="{A6CD2BC5-85DC-49C8-AFF6-2665BD513DE5}"/>
    <cellStyle name="Total 2 2" xfId="513" xr:uid="{351F26FC-AA76-49F1-80F7-0AC094FE4A84}"/>
    <cellStyle name="Warning Text 2" xfId="274" xr:uid="{083308C6-7890-475E-B8B0-A8400D32D24A}"/>
    <cellStyle name="Warning Text 2 2" xfId="496" xr:uid="{9C28DDFA-2366-468C-BB57-AA90C5190D22}"/>
  </cellStyles>
  <dxfs count="1">
    <dxf>
      <font>
        <color rgb="FFFF0000"/>
      </font>
    </dxf>
  </dxfs>
  <tableStyles count="0" defaultTableStyle="TableStyleMedium9" defaultPivotStyle="PivotStyleLight16"/>
  <colors>
    <mruColors>
      <color rgb="FFFFFF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pr.statefarm.org\dfs\pcact\00\WORKGROUP\P-C%20ACTUARIAL\HOMEOWNERS\Administration\Analyst,%20Tech\DJ%20Falkson\California\4Q%202017%20CDI%20Template%20Updates\HO-W\PCI%20LER%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pr.statefarm.org\dfs\P-C%20ACTUARIAL\HOMEOWNERS\State%20Files%202019%20and%20Forward\California\2019\RDP%20RCUP\Worksheets\RCUP\Zone%20Ind\CA%20RCUP%20Zone%20Ind%20group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CYE Input"/>
      <sheetName val="Output for PCI"/>
      <sheetName val="Allowed Values"/>
    </sheetNames>
    <sheetDataSet>
      <sheetData sheetId="0">
        <row r="2">
          <cell r="A2" t="str">
            <v>010###</v>
          </cell>
        </row>
        <row r="3">
          <cell r="A3" t="str">
            <v>CA</v>
          </cell>
        </row>
        <row r="4">
          <cell r="A4">
            <v>39083</v>
          </cell>
        </row>
        <row r="5">
          <cell r="A5">
            <v>42887</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ry Result 1"/>
      <sheetName val="Data"/>
      <sheetName val="Cover"/>
      <sheetName val="Inputs"/>
      <sheetName val="Tables"/>
      <sheetName val="CAT Provision"/>
      <sheetName val="Dev. of Cred."/>
      <sheetName val="SW Data"/>
      <sheetName val="Losses"/>
      <sheetName val="Losses Detail"/>
      <sheetName val="Credibility"/>
      <sheetName val="Fixed Expenses"/>
      <sheetName val="Hurricane"/>
      <sheetName val="Non-Hurricane"/>
      <sheetName val="Internal Indication Summary"/>
      <sheetName val="Summary of Indications"/>
      <sheetName val="Development of Ind Changes"/>
      <sheetName val="Exhibit 10"/>
      <sheetName val="Exhibit 10 Filing"/>
      <sheetName val="Errors"/>
      <sheetName val="Documentation"/>
    </sheetNames>
    <sheetDataSet>
      <sheetData sheetId="0"/>
      <sheetData sheetId="1"/>
      <sheetData sheetId="2"/>
      <sheetData sheetId="3">
        <row r="2">
          <cell r="F2">
            <v>0.17499999999999999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26"/>
  <sheetViews>
    <sheetView tabSelected="1" zoomScaleNormal="100" workbookViewId="0">
      <selection activeCell="C13" sqref="C13"/>
    </sheetView>
  </sheetViews>
  <sheetFormatPr defaultColWidth="9.140625" defaultRowHeight="12.75" x14ac:dyDescent="0.2"/>
  <cols>
    <col min="1" max="1" width="7.7109375" style="14" customWidth="1"/>
    <col min="2" max="2" width="10.7109375" style="14" customWidth="1"/>
    <col min="3" max="3" width="14.28515625" style="14" customWidth="1"/>
    <col min="4" max="4" width="5.7109375" style="14" customWidth="1"/>
    <col min="5" max="5" width="14.28515625" style="14" customWidth="1"/>
    <col min="6" max="6" width="5.7109375" style="14" customWidth="1"/>
    <col min="7" max="7" width="14.28515625" style="14" customWidth="1"/>
    <col min="8" max="8" width="10.7109375" style="14" customWidth="1"/>
    <col min="9" max="9" width="7.7109375" style="14" customWidth="1"/>
    <col min="10" max="16384" width="9.140625" style="14"/>
  </cols>
  <sheetData>
    <row r="1" spans="1:9" x14ac:dyDescent="0.2">
      <c r="D1" s="20"/>
      <c r="E1" s="54"/>
      <c r="F1" s="54"/>
      <c r="G1" s="54"/>
      <c r="H1" s="54"/>
      <c r="I1" s="20" t="s">
        <v>207</v>
      </c>
    </row>
    <row r="2" spans="1:9" x14ac:dyDescent="0.2">
      <c r="A2" s="13" t="s">
        <v>0</v>
      </c>
      <c r="B2" s="19"/>
      <c r="C2" s="19"/>
      <c r="D2" s="19"/>
      <c r="E2" s="19"/>
      <c r="F2" s="19"/>
      <c r="G2" s="19"/>
      <c r="H2" s="19"/>
      <c r="I2" s="19"/>
    </row>
    <row r="3" spans="1:9" x14ac:dyDescent="0.2">
      <c r="A3" s="13" t="s">
        <v>2613</v>
      </c>
      <c r="B3" s="19"/>
      <c r="C3" s="19"/>
      <c r="D3" s="19"/>
      <c r="E3" s="19"/>
      <c r="F3" s="19"/>
      <c r="G3" s="19"/>
      <c r="H3" s="19"/>
      <c r="I3" s="19"/>
    </row>
    <row r="4" spans="1:9" x14ac:dyDescent="0.2">
      <c r="A4" s="13" t="s">
        <v>208</v>
      </c>
      <c r="B4" s="19"/>
      <c r="C4" s="19"/>
      <c r="D4" s="19"/>
      <c r="E4" s="19"/>
      <c r="F4" s="19"/>
      <c r="G4" s="19"/>
      <c r="H4" s="19"/>
      <c r="I4" s="19"/>
    </row>
    <row r="8" spans="1:9" x14ac:dyDescent="0.2">
      <c r="A8" s="14" t="s">
        <v>209</v>
      </c>
    </row>
    <row r="9" spans="1:9" x14ac:dyDescent="0.2">
      <c r="A9" s="14" t="s">
        <v>2615</v>
      </c>
    </row>
    <row r="12" spans="1:9" x14ac:dyDescent="0.2">
      <c r="G12" s="30"/>
      <c r="H12" s="30"/>
      <c r="I12" s="30"/>
    </row>
    <row r="13" spans="1:9" x14ac:dyDescent="0.2">
      <c r="C13" s="55" t="s">
        <v>211</v>
      </c>
      <c r="D13" s="30"/>
      <c r="E13" s="55" t="s">
        <v>212</v>
      </c>
      <c r="F13" s="30"/>
      <c r="G13" s="55" t="s">
        <v>210</v>
      </c>
    </row>
    <row r="14" spans="1:9" x14ac:dyDescent="0.2">
      <c r="D14" s="19"/>
      <c r="E14" s="19"/>
      <c r="G14" s="19"/>
      <c r="H14" s="19"/>
      <c r="I14" s="19"/>
    </row>
    <row r="15" spans="1:9" x14ac:dyDescent="0.2">
      <c r="C15" s="30" t="s">
        <v>2643</v>
      </c>
      <c r="D15" s="19"/>
      <c r="E15" s="107">
        <v>45323</v>
      </c>
      <c r="G15" s="177">
        <v>11.4</v>
      </c>
      <c r="H15" s="19"/>
      <c r="I15" s="19"/>
    </row>
    <row r="16" spans="1:9" x14ac:dyDescent="0.2">
      <c r="D16" s="19"/>
      <c r="E16" s="19"/>
      <c r="G16" s="19"/>
      <c r="H16" s="19"/>
      <c r="I16" s="19"/>
    </row>
    <row r="17" spans="3:9" x14ac:dyDescent="0.2">
      <c r="C17" s="30" t="s">
        <v>2618</v>
      </c>
      <c r="D17" s="19"/>
      <c r="E17" s="107">
        <v>44287</v>
      </c>
      <c r="G17" s="177">
        <v>6.9</v>
      </c>
      <c r="H17" s="19"/>
      <c r="I17" s="19"/>
    </row>
    <row r="18" spans="3:9" x14ac:dyDescent="0.2">
      <c r="D18" s="19"/>
      <c r="E18" s="19"/>
      <c r="G18" s="178"/>
      <c r="H18" s="19"/>
      <c r="I18" s="19"/>
    </row>
    <row r="19" spans="3:9" x14ac:dyDescent="0.2">
      <c r="C19" s="30" t="s">
        <v>2617</v>
      </c>
      <c r="D19" s="30"/>
      <c r="E19" s="107">
        <v>43449</v>
      </c>
      <c r="F19" s="30"/>
      <c r="G19" s="177">
        <v>6.9</v>
      </c>
      <c r="H19" s="19"/>
      <c r="I19" s="19"/>
    </row>
    <row r="20" spans="3:9" x14ac:dyDescent="0.2">
      <c r="C20" s="30"/>
      <c r="D20" s="30"/>
      <c r="E20" s="30"/>
      <c r="F20" s="30"/>
      <c r="G20" s="178"/>
    </row>
    <row r="21" spans="3:9" x14ac:dyDescent="0.2">
      <c r="C21" s="30" t="s">
        <v>2616</v>
      </c>
      <c r="D21" s="30"/>
      <c r="E21" s="107">
        <v>42767</v>
      </c>
      <c r="F21" s="30"/>
      <c r="G21" s="177">
        <v>-40</v>
      </c>
      <c r="H21" s="108"/>
      <c r="I21" s="56"/>
    </row>
    <row r="22" spans="3:9" x14ac:dyDescent="0.2">
      <c r="D22" s="19"/>
      <c r="E22" s="19"/>
      <c r="G22" s="19"/>
      <c r="H22" s="19"/>
      <c r="I22" s="19"/>
    </row>
    <row r="23" spans="3:9" x14ac:dyDescent="0.2">
      <c r="D23" s="19"/>
      <c r="E23" s="19"/>
      <c r="G23" s="19"/>
      <c r="H23" s="19"/>
      <c r="I23" s="19"/>
    </row>
    <row r="24" spans="3:9" x14ac:dyDescent="0.2">
      <c r="D24" s="19"/>
      <c r="E24" s="19"/>
      <c r="G24" s="19"/>
      <c r="H24" s="19"/>
      <c r="I24" s="19"/>
    </row>
    <row r="25" spans="3:9" x14ac:dyDescent="0.2">
      <c r="D25" s="19"/>
      <c r="E25" s="19"/>
      <c r="G25" s="19"/>
      <c r="H25" s="19"/>
      <c r="I25" s="19"/>
    </row>
    <row r="26" spans="3:9" x14ac:dyDescent="0.2">
      <c r="D26" s="19"/>
      <c r="E26" s="19"/>
      <c r="G26" s="19"/>
      <c r="H26" s="19"/>
      <c r="I26" s="19"/>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33"/>
  <sheetViews>
    <sheetView zoomScaleNormal="100" workbookViewId="0">
      <selection activeCell="I19" sqref="I19"/>
    </sheetView>
  </sheetViews>
  <sheetFormatPr defaultRowHeight="12.75" x14ac:dyDescent="0.2"/>
  <cols>
    <col min="4" max="4" width="13.140625" customWidth="1"/>
    <col min="5" max="6" width="14.42578125" customWidth="1"/>
  </cols>
  <sheetData>
    <row r="1" spans="1:12" x14ac:dyDescent="0.2">
      <c r="A1" s="14"/>
      <c r="B1" s="14"/>
      <c r="C1" s="14"/>
      <c r="D1" s="14"/>
      <c r="E1" s="14"/>
      <c r="F1" s="14"/>
      <c r="G1" s="14"/>
      <c r="H1" s="20" t="s">
        <v>30</v>
      </c>
    </row>
    <row r="2" spans="1:12" x14ac:dyDescent="0.2">
      <c r="A2" s="18"/>
      <c r="B2" s="18"/>
      <c r="C2" s="14"/>
      <c r="D2" s="14"/>
      <c r="E2" s="14"/>
      <c r="F2" s="14"/>
      <c r="G2" s="14"/>
      <c r="H2" s="20" t="s">
        <v>145</v>
      </c>
    </row>
    <row r="3" spans="1:12" x14ac:dyDescent="0.2">
      <c r="A3" s="13" t="s">
        <v>0</v>
      </c>
      <c r="B3" s="13"/>
      <c r="C3" s="19"/>
      <c r="D3" s="19"/>
      <c r="E3" s="19"/>
      <c r="F3" s="19"/>
      <c r="G3" s="19"/>
      <c r="H3" s="19"/>
    </row>
    <row r="4" spans="1:12" x14ac:dyDescent="0.2">
      <c r="A4" s="13" t="s">
        <v>2613</v>
      </c>
      <c r="B4" s="13"/>
      <c r="C4" s="19"/>
      <c r="D4" s="19"/>
      <c r="E4" s="19"/>
      <c r="F4" s="19"/>
      <c r="G4" s="19"/>
      <c r="H4" s="19"/>
    </row>
    <row r="5" spans="1:12" x14ac:dyDescent="0.2">
      <c r="A5" s="13" t="s">
        <v>260</v>
      </c>
      <c r="B5" s="13"/>
      <c r="C5" s="19"/>
      <c r="D5" s="19"/>
      <c r="E5" s="19"/>
      <c r="F5" s="19"/>
      <c r="G5" s="19"/>
      <c r="H5" s="19"/>
    </row>
    <row r="6" spans="1:12" x14ac:dyDescent="0.2">
      <c r="A6" s="13"/>
      <c r="B6" s="13"/>
      <c r="C6" s="19"/>
      <c r="D6" s="19"/>
      <c r="E6" s="19"/>
      <c r="F6" s="19"/>
      <c r="G6" s="19"/>
      <c r="H6" s="19"/>
    </row>
    <row r="7" spans="1:12" x14ac:dyDescent="0.2">
      <c r="A7" s="13"/>
      <c r="B7" s="13"/>
      <c r="C7" s="19"/>
      <c r="D7" s="19"/>
      <c r="E7" s="19"/>
      <c r="F7" s="19"/>
      <c r="G7" s="19"/>
      <c r="H7" s="19"/>
    </row>
    <row r="8" spans="1:12" x14ac:dyDescent="0.2">
      <c r="D8" s="133"/>
      <c r="E8" s="83"/>
      <c r="F8" s="131"/>
      <c r="K8" s="77"/>
      <c r="L8" s="78"/>
    </row>
    <row r="9" spans="1:12" x14ac:dyDescent="0.2">
      <c r="D9" s="134" t="s">
        <v>146</v>
      </c>
      <c r="E9" s="136"/>
      <c r="F9" s="131"/>
      <c r="K9" s="77"/>
      <c r="L9" s="78"/>
    </row>
    <row r="10" spans="1:12" x14ac:dyDescent="0.2">
      <c r="D10" s="135" t="s">
        <v>10</v>
      </c>
      <c r="E10" s="84" t="s">
        <v>261</v>
      </c>
      <c r="F10" s="131"/>
    </row>
    <row r="11" spans="1:12" x14ac:dyDescent="0.2">
      <c r="D11" s="66">
        <v>2004</v>
      </c>
      <c r="E11" s="67">
        <v>36836</v>
      </c>
      <c r="F11" s="132"/>
    </row>
    <row r="12" spans="1:12" x14ac:dyDescent="0.2">
      <c r="D12" s="66">
        <v>2005</v>
      </c>
      <c r="E12" s="67">
        <v>31415</v>
      </c>
      <c r="F12" s="132"/>
    </row>
    <row r="13" spans="1:12" x14ac:dyDescent="0.2">
      <c r="D13" s="66">
        <v>2006</v>
      </c>
      <c r="E13" s="67">
        <v>1195</v>
      </c>
      <c r="F13" s="132"/>
    </row>
    <row r="14" spans="1:12" x14ac:dyDescent="0.2">
      <c r="D14" s="66">
        <v>2007</v>
      </c>
      <c r="E14" s="67">
        <v>0</v>
      </c>
      <c r="F14" s="132"/>
    </row>
    <row r="15" spans="1:12" x14ac:dyDescent="0.2">
      <c r="D15" s="66">
        <v>2008</v>
      </c>
      <c r="E15" s="67">
        <v>0</v>
      </c>
      <c r="F15" s="132"/>
    </row>
    <row r="16" spans="1:12" x14ac:dyDescent="0.2">
      <c r="D16" s="66">
        <v>2009</v>
      </c>
      <c r="E16" s="67">
        <v>4162127</v>
      </c>
      <c r="F16" s="132"/>
    </row>
    <row r="17" spans="4:6" x14ac:dyDescent="0.2">
      <c r="D17" s="66">
        <v>2010</v>
      </c>
      <c r="E17" s="67">
        <v>15843</v>
      </c>
      <c r="F17" s="132"/>
    </row>
    <row r="18" spans="4:6" x14ac:dyDescent="0.2">
      <c r="D18" s="66">
        <v>2011</v>
      </c>
      <c r="E18" s="67">
        <v>66472</v>
      </c>
      <c r="F18" s="132"/>
    </row>
    <row r="19" spans="4:6" x14ac:dyDescent="0.2">
      <c r="D19" s="66">
        <v>2012</v>
      </c>
      <c r="E19" s="67">
        <v>-15247</v>
      </c>
      <c r="F19" s="132"/>
    </row>
    <row r="20" spans="4:6" x14ac:dyDescent="0.2">
      <c r="D20" s="66">
        <v>2013</v>
      </c>
      <c r="E20" s="67">
        <v>113938</v>
      </c>
      <c r="F20" s="132"/>
    </row>
    <row r="21" spans="4:6" x14ac:dyDescent="0.2">
      <c r="D21" s="66">
        <v>2014</v>
      </c>
      <c r="E21" s="67">
        <v>-45</v>
      </c>
      <c r="F21" s="132"/>
    </row>
    <row r="22" spans="4:6" x14ac:dyDescent="0.2">
      <c r="D22" s="66">
        <v>2015</v>
      </c>
      <c r="E22" s="67">
        <v>13305</v>
      </c>
      <c r="F22" s="132"/>
    </row>
    <row r="23" spans="4:6" x14ac:dyDescent="0.2">
      <c r="D23" s="66">
        <v>2016</v>
      </c>
      <c r="E23" s="67">
        <v>1046</v>
      </c>
      <c r="F23" s="132"/>
    </row>
    <row r="24" spans="4:6" x14ac:dyDescent="0.2">
      <c r="D24" s="66">
        <v>2017</v>
      </c>
      <c r="E24" s="67">
        <v>1261700</v>
      </c>
      <c r="F24" s="132"/>
    </row>
    <row r="25" spans="4:6" x14ac:dyDescent="0.2">
      <c r="D25" s="66">
        <v>2018</v>
      </c>
      <c r="E25" s="67">
        <v>400078</v>
      </c>
      <c r="F25" s="132"/>
    </row>
    <row r="26" spans="4:6" x14ac:dyDescent="0.2">
      <c r="D26" s="148">
        <v>2019</v>
      </c>
      <c r="E26" s="147">
        <v>65831</v>
      </c>
      <c r="F26" s="132"/>
    </row>
    <row r="27" spans="4:6" x14ac:dyDescent="0.2">
      <c r="D27" s="148">
        <v>2020</v>
      </c>
      <c r="E27" s="147">
        <v>75531433</v>
      </c>
      <c r="F27" s="132"/>
    </row>
    <row r="28" spans="4:6" x14ac:dyDescent="0.2">
      <c r="D28" s="148">
        <v>2021</v>
      </c>
      <c r="E28" s="147">
        <v>24399486</v>
      </c>
      <c r="F28" s="132"/>
    </row>
    <row r="29" spans="4:6" x14ac:dyDescent="0.2">
      <c r="D29" s="148">
        <v>2022</v>
      </c>
      <c r="E29" s="147">
        <v>4327924.3899999997</v>
      </c>
      <c r="F29" s="132"/>
    </row>
    <row r="30" spans="4:6" x14ac:dyDescent="0.2">
      <c r="D30" s="148">
        <v>2023</v>
      </c>
      <c r="E30" s="147">
        <v>1945277.86</v>
      </c>
      <c r="F30" s="132"/>
    </row>
    <row r="31" spans="4:6" x14ac:dyDescent="0.2">
      <c r="D31" s="151"/>
      <c r="E31" s="152"/>
      <c r="F31" s="132"/>
    </row>
    <row r="32" spans="4:6" ht="15" x14ac:dyDescent="0.25">
      <c r="D32" s="57"/>
      <c r="E32" s="58"/>
      <c r="F32" s="58"/>
    </row>
    <row r="33" spans="3:4" x14ac:dyDescent="0.2">
      <c r="C33" s="6"/>
      <c r="D33" s="6" t="s">
        <v>283</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J37"/>
  <sheetViews>
    <sheetView zoomScaleNormal="100" workbookViewId="0">
      <selection activeCell="I19" sqref="I19"/>
    </sheetView>
  </sheetViews>
  <sheetFormatPr defaultRowHeight="12.75" x14ac:dyDescent="0.2"/>
  <cols>
    <col min="3" max="3" width="5.5703125" bestFit="1" customWidth="1"/>
    <col min="4" max="4" width="24.140625" bestFit="1" customWidth="1"/>
    <col min="5" max="5" width="16.85546875" bestFit="1" customWidth="1"/>
    <col min="6" max="8" width="9.140625" customWidth="1"/>
    <col min="9" max="9" width="13.7109375" bestFit="1" customWidth="1"/>
    <col min="10" max="10" width="7.140625" bestFit="1" customWidth="1"/>
  </cols>
  <sheetData>
    <row r="1" spans="1:10" x14ac:dyDescent="0.2">
      <c r="A1" s="14"/>
      <c r="B1" s="14"/>
      <c r="C1" s="14"/>
      <c r="D1" s="14"/>
      <c r="E1" s="14"/>
      <c r="F1" s="14"/>
      <c r="G1" s="14"/>
      <c r="H1" s="20" t="s">
        <v>30</v>
      </c>
    </row>
    <row r="2" spans="1:10" x14ac:dyDescent="0.2">
      <c r="A2" s="18"/>
      <c r="B2" s="14"/>
      <c r="C2" s="14"/>
      <c r="D2" s="14"/>
      <c r="E2" s="14"/>
      <c r="F2" s="14"/>
      <c r="G2" s="14"/>
      <c r="H2" s="20" t="s">
        <v>161</v>
      </c>
    </row>
    <row r="3" spans="1:10" x14ac:dyDescent="0.2">
      <c r="A3" s="13" t="s">
        <v>0</v>
      </c>
      <c r="B3" s="19"/>
      <c r="C3" s="19"/>
      <c r="D3" s="19"/>
      <c r="E3" s="19"/>
      <c r="F3" s="19"/>
      <c r="G3" s="19"/>
      <c r="H3" s="19"/>
    </row>
    <row r="4" spans="1:10" x14ac:dyDescent="0.2">
      <c r="A4" s="13" t="s">
        <v>2613</v>
      </c>
      <c r="B4" s="19"/>
      <c r="C4" s="19"/>
      <c r="D4" s="19"/>
      <c r="E4" s="19"/>
      <c r="F4" s="19"/>
      <c r="G4" s="19"/>
      <c r="H4" s="19"/>
    </row>
    <row r="5" spans="1:10" x14ac:dyDescent="0.2">
      <c r="A5" s="13" t="s">
        <v>262</v>
      </c>
      <c r="B5" s="19"/>
      <c r="C5" s="19"/>
      <c r="D5" s="19"/>
      <c r="E5" s="19"/>
      <c r="F5" s="19"/>
      <c r="G5" s="19"/>
      <c r="H5" s="19"/>
    </row>
    <row r="8" spans="1:10" x14ac:dyDescent="0.2">
      <c r="C8" s="85" t="s">
        <v>10</v>
      </c>
      <c r="D8" s="85" t="s">
        <v>263</v>
      </c>
      <c r="E8" s="85" t="s">
        <v>264</v>
      </c>
    </row>
    <row r="9" spans="1:10" x14ac:dyDescent="0.2">
      <c r="C9" s="59">
        <v>1991</v>
      </c>
      <c r="D9" s="59" t="s">
        <v>265</v>
      </c>
      <c r="E9" s="59" t="s">
        <v>266</v>
      </c>
    </row>
    <row r="10" spans="1:10" x14ac:dyDescent="0.2">
      <c r="C10" s="59">
        <v>2003</v>
      </c>
      <c r="D10" s="59" t="s">
        <v>267</v>
      </c>
      <c r="E10" s="59" t="s">
        <v>266</v>
      </c>
      <c r="I10" s="34"/>
      <c r="J10" s="10"/>
    </row>
    <row r="11" spans="1:10" x14ac:dyDescent="0.2">
      <c r="C11" s="59">
        <v>2017</v>
      </c>
      <c r="D11" s="59" t="s">
        <v>268</v>
      </c>
      <c r="E11" s="59" t="s">
        <v>266</v>
      </c>
      <c r="I11" s="34"/>
      <c r="J11" s="10"/>
    </row>
    <row r="12" spans="1:10" x14ac:dyDescent="0.2">
      <c r="C12" s="59">
        <v>2018</v>
      </c>
      <c r="D12" s="59" t="s">
        <v>269</v>
      </c>
      <c r="E12" s="59" t="s">
        <v>266</v>
      </c>
      <c r="I12" s="34"/>
      <c r="J12" s="10"/>
    </row>
    <row r="13" spans="1:10" x14ac:dyDescent="0.2">
      <c r="C13" s="59">
        <v>2018</v>
      </c>
      <c r="D13" s="59" t="s">
        <v>270</v>
      </c>
      <c r="E13" s="59" t="s">
        <v>266</v>
      </c>
      <c r="I13" s="34"/>
      <c r="J13" s="10"/>
    </row>
    <row r="14" spans="1:10" x14ac:dyDescent="0.2">
      <c r="C14" s="59">
        <v>2020</v>
      </c>
      <c r="D14" s="59" t="s">
        <v>286</v>
      </c>
      <c r="E14" s="5" t="s">
        <v>266</v>
      </c>
      <c r="I14" s="34"/>
      <c r="J14" s="10"/>
    </row>
    <row r="15" spans="1:10" x14ac:dyDescent="0.2">
      <c r="I15" s="34"/>
      <c r="J15" s="10"/>
    </row>
    <row r="16" spans="1:10" x14ac:dyDescent="0.2">
      <c r="I16" s="34"/>
      <c r="J16" s="10"/>
    </row>
    <row r="17" spans="9:10" x14ac:dyDescent="0.2">
      <c r="I17" s="34"/>
      <c r="J17" s="10"/>
    </row>
    <row r="18" spans="9:10" x14ac:dyDescent="0.2">
      <c r="I18" s="34"/>
      <c r="J18" s="10"/>
    </row>
    <row r="19" spans="9:10" x14ac:dyDescent="0.2">
      <c r="I19" s="34"/>
      <c r="J19" s="10"/>
    </row>
    <row r="20" spans="9:10" x14ac:dyDescent="0.2">
      <c r="I20" s="34"/>
      <c r="J20" s="10"/>
    </row>
    <row r="21" spans="9:10" x14ac:dyDescent="0.2">
      <c r="I21" s="34"/>
      <c r="J21" s="10"/>
    </row>
    <row r="22" spans="9:10" x14ac:dyDescent="0.2">
      <c r="I22" s="34"/>
      <c r="J22" s="10"/>
    </row>
    <row r="23" spans="9:10" x14ac:dyDescent="0.2">
      <c r="I23" s="34"/>
      <c r="J23" s="10"/>
    </row>
    <row r="24" spans="9:10" x14ac:dyDescent="0.2">
      <c r="I24" s="34"/>
      <c r="J24" s="10"/>
    </row>
    <row r="25" spans="9:10" x14ac:dyDescent="0.2">
      <c r="I25" s="34"/>
      <c r="J25" s="10"/>
    </row>
    <row r="26" spans="9:10" x14ac:dyDescent="0.2">
      <c r="I26" s="34"/>
      <c r="J26" s="10"/>
    </row>
    <row r="27" spans="9:10" x14ac:dyDescent="0.2">
      <c r="I27" s="34"/>
      <c r="J27" s="10"/>
    </row>
    <row r="28" spans="9:10" x14ac:dyDescent="0.2">
      <c r="I28" s="34"/>
      <c r="J28" s="10"/>
    </row>
    <row r="29" spans="9:10" x14ac:dyDescent="0.2">
      <c r="I29" s="34"/>
      <c r="J29" s="10"/>
    </row>
    <row r="30" spans="9:10" x14ac:dyDescent="0.2">
      <c r="I30" s="34"/>
      <c r="J30" s="10"/>
    </row>
    <row r="31" spans="9:10" x14ac:dyDescent="0.2">
      <c r="I31" s="34"/>
      <c r="J31" s="10"/>
    </row>
    <row r="32" spans="9:10" x14ac:dyDescent="0.2">
      <c r="I32" s="34"/>
      <c r="J32" s="10"/>
    </row>
    <row r="33" spans="9:10" x14ac:dyDescent="0.2">
      <c r="I33" s="34"/>
      <c r="J33" s="10"/>
    </row>
    <row r="34" spans="9:10" x14ac:dyDescent="0.2">
      <c r="I34" s="34"/>
      <c r="J34" s="10"/>
    </row>
    <row r="35" spans="9:10" x14ac:dyDescent="0.2">
      <c r="I35" s="34"/>
      <c r="J35" s="10"/>
    </row>
    <row r="36" spans="9:10" x14ac:dyDescent="0.2">
      <c r="I36" s="34"/>
      <c r="J36" s="10"/>
    </row>
    <row r="37" spans="9:10" x14ac:dyDescent="0.2">
      <c r="I37" s="10"/>
      <c r="J37" s="10"/>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47"/>
  <sheetViews>
    <sheetView zoomScaleNormal="100" workbookViewId="0">
      <selection activeCell="I19" sqref="I19"/>
    </sheetView>
  </sheetViews>
  <sheetFormatPr defaultRowHeight="12.75" x14ac:dyDescent="0.2"/>
  <cols>
    <col min="1" max="1" width="20.7109375" customWidth="1"/>
    <col min="2" max="2" width="10.7109375" customWidth="1"/>
    <col min="3" max="3" width="14.85546875" bestFit="1" customWidth="1"/>
    <col min="4" max="4" width="11.140625" bestFit="1" customWidth="1"/>
    <col min="5" max="6" width="12.7109375" customWidth="1"/>
  </cols>
  <sheetData>
    <row r="1" spans="1:6" x14ac:dyDescent="0.2">
      <c r="F1" s="11" t="s">
        <v>4</v>
      </c>
    </row>
    <row r="2" spans="1:6" x14ac:dyDescent="0.2">
      <c r="A2" s="3" t="s">
        <v>0</v>
      </c>
      <c r="B2" s="4"/>
      <c r="C2" s="4"/>
      <c r="D2" s="4"/>
      <c r="E2" s="4"/>
      <c r="F2" s="4"/>
    </row>
    <row r="3" spans="1:6" x14ac:dyDescent="0.2">
      <c r="A3" s="3" t="s">
        <v>2613</v>
      </c>
      <c r="B3" s="4"/>
      <c r="C3" s="4"/>
      <c r="D3" s="4"/>
      <c r="E3" s="4"/>
      <c r="F3" s="4"/>
    </row>
    <row r="4" spans="1:6" x14ac:dyDescent="0.2">
      <c r="A4" s="3" t="s">
        <v>5</v>
      </c>
      <c r="B4" s="4"/>
      <c r="C4" s="4"/>
      <c r="D4" s="4"/>
      <c r="E4" s="4"/>
      <c r="F4" s="4"/>
    </row>
    <row r="5" spans="1:6" x14ac:dyDescent="0.2">
      <c r="A5" s="3"/>
      <c r="B5" s="4"/>
      <c r="C5" s="4"/>
      <c r="D5" s="4"/>
      <c r="E5" s="4"/>
      <c r="F5" s="4"/>
    </row>
    <row r="6" spans="1:6" x14ac:dyDescent="0.2">
      <c r="A6" s="3"/>
      <c r="B6" s="4"/>
      <c r="C6" s="4"/>
      <c r="D6" s="4"/>
      <c r="E6" s="4"/>
      <c r="F6" s="4"/>
    </row>
    <row r="7" spans="1:6" x14ac:dyDescent="0.2">
      <c r="A7" s="3"/>
      <c r="B7" s="4"/>
      <c r="C7" s="4"/>
      <c r="D7" s="4"/>
      <c r="E7" s="4"/>
      <c r="F7" s="4"/>
    </row>
    <row r="8" spans="1:6" x14ac:dyDescent="0.2">
      <c r="A8" s="1" t="s">
        <v>35</v>
      </c>
    </row>
    <row r="9" spans="1:6" x14ac:dyDescent="0.2">
      <c r="A9" s="2"/>
      <c r="B9" s="5" t="s">
        <v>26</v>
      </c>
      <c r="C9" s="5" t="s">
        <v>46</v>
      </c>
      <c r="D9" s="2"/>
      <c r="E9" s="82" t="s">
        <v>44</v>
      </c>
      <c r="F9" s="82"/>
    </row>
    <row r="10" spans="1:6" x14ac:dyDescent="0.2">
      <c r="A10" s="36" t="s">
        <v>37</v>
      </c>
      <c r="B10" s="36" t="s">
        <v>45</v>
      </c>
      <c r="C10" s="36" t="s">
        <v>59</v>
      </c>
      <c r="D10" s="36" t="s">
        <v>38</v>
      </c>
      <c r="E10" s="36" t="s">
        <v>43</v>
      </c>
      <c r="F10" s="137" t="s">
        <v>39</v>
      </c>
    </row>
    <row r="11" spans="1:6" x14ac:dyDescent="0.2">
      <c r="A11" s="5" t="s">
        <v>184</v>
      </c>
      <c r="B11" s="5" t="s">
        <v>2654</v>
      </c>
      <c r="C11" s="5" t="s">
        <v>2655</v>
      </c>
      <c r="D11" s="138">
        <v>15026</v>
      </c>
      <c r="E11" s="17">
        <v>6000</v>
      </c>
      <c r="F11" s="16">
        <f>MIN(SQRT(D11/E11), 1)</f>
        <v>1</v>
      </c>
    </row>
    <row r="12" spans="1:6" x14ac:dyDescent="0.2">
      <c r="A12" s="5" t="s">
        <v>183</v>
      </c>
      <c r="B12" s="5" t="s">
        <v>2654</v>
      </c>
      <c r="C12" s="5" t="s">
        <v>2655</v>
      </c>
      <c r="D12" s="138">
        <v>27561</v>
      </c>
      <c r="E12" s="17">
        <v>6000</v>
      </c>
      <c r="F12" s="16">
        <f>MIN(SQRT(D12/E12), 1)</f>
        <v>1</v>
      </c>
    </row>
    <row r="13" spans="1:6" x14ac:dyDescent="0.2">
      <c r="B13" s="6"/>
    </row>
    <row r="14" spans="1:6" x14ac:dyDescent="0.2">
      <c r="A14" s="1" t="s">
        <v>36</v>
      </c>
      <c r="B14" s="6"/>
      <c r="E14" s="36"/>
      <c r="F14" s="36"/>
    </row>
    <row r="15" spans="1:6" x14ac:dyDescent="0.2">
      <c r="B15" s="6" t="s">
        <v>42</v>
      </c>
      <c r="C15" s="2" t="s">
        <v>40</v>
      </c>
      <c r="E15" s="82" t="s">
        <v>44</v>
      </c>
      <c r="F15" s="82"/>
    </row>
    <row r="16" spans="1:6" x14ac:dyDescent="0.2">
      <c r="A16" s="36" t="s">
        <v>37</v>
      </c>
      <c r="B16" s="36" t="s">
        <v>41</v>
      </c>
      <c r="C16" s="36" t="s">
        <v>56</v>
      </c>
      <c r="D16" s="36" t="s">
        <v>38</v>
      </c>
      <c r="E16" s="36" t="s">
        <v>188</v>
      </c>
      <c r="F16" s="137" t="s">
        <v>39</v>
      </c>
    </row>
    <row r="17" spans="1:12" x14ac:dyDescent="0.2">
      <c r="A17" s="5" t="s">
        <v>184</v>
      </c>
      <c r="B17" s="5">
        <v>2</v>
      </c>
      <c r="C17" s="5">
        <v>20234</v>
      </c>
      <c r="D17" s="138">
        <v>4309</v>
      </c>
      <c r="E17" s="17">
        <v>3000</v>
      </c>
      <c r="F17" s="16">
        <f>MIN(SQRT(D17/E17), 1)</f>
        <v>1</v>
      </c>
    </row>
    <row r="18" spans="1:12" x14ac:dyDescent="0.2">
      <c r="A18" s="5" t="s">
        <v>198</v>
      </c>
      <c r="B18" s="5">
        <v>2</v>
      </c>
      <c r="C18" s="5">
        <v>20234</v>
      </c>
      <c r="D18" s="51">
        <v>5089</v>
      </c>
      <c r="E18" s="17">
        <v>3000</v>
      </c>
      <c r="F18" s="16">
        <f>MIN(SQRT(D18/E18), 1)</f>
        <v>1</v>
      </c>
      <c r="L18" s="6"/>
    </row>
    <row r="19" spans="1:12" x14ac:dyDescent="0.2">
      <c r="B19" s="6"/>
    </row>
    <row r="20" spans="1:12" x14ac:dyDescent="0.2">
      <c r="B20" s="6"/>
      <c r="F20" s="220"/>
    </row>
    <row r="21" spans="1:12" x14ac:dyDescent="0.2">
      <c r="A21" s="5"/>
      <c r="B21" s="5"/>
      <c r="C21" s="5"/>
      <c r="D21" s="138"/>
      <c r="E21" s="17"/>
      <c r="F21" s="16"/>
    </row>
    <row r="22" spans="1:12" x14ac:dyDescent="0.2">
      <c r="A22" s="5"/>
      <c r="B22" s="5"/>
      <c r="C22" s="5"/>
      <c r="D22" s="138"/>
      <c r="E22" s="17"/>
      <c r="F22" s="16"/>
    </row>
    <row r="23" spans="1:12" x14ac:dyDescent="0.2">
      <c r="B23" s="6"/>
    </row>
    <row r="24" spans="1:12" x14ac:dyDescent="0.2">
      <c r="A24" s="12" t="s">
        <v>186</v>
      </c>
      <c r="B24" s="6"/>
    </row>
    <row r="25" spans="1:12" x14ac:dyDescent="0.2">
      <c r="A25" s="6" t="s">
        <v>187</v>
      </c>
      <c r="B25" s="6"/>
    </row>
    <row r="26" spans="1:12" x14ac:dyDescent="0.2">
      <c r="A26" s="12" t="s">
        <v>185</v>
      </c>
      <c r="B26" s="6"/>
    </row>
    <row r="28" spans="1:12" x14ac:dyDescent="0.2">
      <c r="B28" s="6"/>
    </row>
    <row r="29" spans="1:12" x14ac:dyDescent="0.2">
      <c r="B29" s="6"/>
    </row>
    <row r="30" spans="1:12" x14ac:dyDescent="0.2">
      <c r="B30" s="6"/>
    </row>
    <row r="31" spans="1:12" x14ac:dyDescent="0.2">
      <c r="B31" s="6"/>
    </row>
    <row r="32" spans="1:12" x14ac:dyDescent="0.2">
      <c r="B32" s="6"/>
    </row>
    <row r="33" spans="2:2" x14ac:dyDescent="0.2">
      <c r="B33" s="6"/>
    </row>
    <row r="34" spans="2:2" x14ac:dyDescent="0.2">
      <c r="B34" s="6"/>
    </row>
    <row r="35" spans="2:2" x14ac:dyDescent="0.2">
      <c r="B35" s="6"/>
    </row>
    <row r="36" spans="2:2" x14ac:dyDescent="0.2">
      <c r="B36" s="6"/>
    </row>
    <row r="37" spans="2:2" x14ac:dyDescent="0.2">
      <c r="B37" s="6"/>
    </row>
    <row r="38" spans="2:2" x14ac:dyDescent="0.2">
      <c r="B38" s="6"/>
    </row>
    <row r="39" spans="2:2" x14ac:dyDescent="0.2">
      <c r="B39" s="6"/>
    </row>
    <row r="40" spans="2:2" x14ac:dyDescent="0.2">
      <c r="B40" s="6"/>
    </row>
    <row r="41" spans="2:2" x14ac:dyDescent="0.2">
      <c r="B41" s="6"/>
    </row>
    <row r="42" spans="2:2" x14ac:dyDescent="0.2">
      <c r="B42" s="6"/>
    </row>
    <row r="43" spans="2:2" x14ac:dyDescent="0.2">
      <c r="B43" s="6"/>
    </row>
    <row r="44" spans="2:2" x14ac:dyDescent="0.2">
      <c r="B44" s="6"/>
    </row>
    <row r="45" spans="2:2" x14ac:dyDescent="0.2">
      <c r="B45" s="6"/>
    </row>
    <row r="46" spans="2:2" x14ac:dyDescent="0.2">
      <c r="B46" s="6"/>
    </row>
    <row r="47" spans="2:2" x14ac:dyDescent="0.2">
      <c r="B47" s="6"/>
    </row>
  </sheetData>
  <printOptions horizontalCentered="1"/>
  <pageMargins left="0" right="0" top="0.5" bottom="0.75" header="0.3" footer="0.3"/>
  <pageSetup fitToHeight="0"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31"/>
  <sheetViews>
    <sheetView zoomScaleNormal="100" workbookViewId="0">
      <selection activeCell="I19" sqref="I19"/>
    </sheetView>
  </sheetViews>
  <sheetFormatPr defaultColWidth="9.140625" defaultRowHeight="12.75" x14ac:dyDescent="0.2"/>
  <cols>
    <col min="1" max="1" width="8.85546875" style="6" customWidth="1"/>
    <col min="2" max="2" width="12.28515625" style="6" customWidth="1"/>
    <col min="3" max="3" width="14.7109375" style="6" customWidth="1"/>
    <col min="4" max="4" width="14.5703125" style="6" bestFit="1" customWidth="1"/>
    <col min="5" max="5" width="15.5703125" style="6" bestFit="1" customWidth="1"/>
    <col min="6" max="6" width="12.7109375" style="6" bestFit="1" customWidth="1"/>
    <col min="7" max="7" width="13" style="6" bestFit="1" customWidth="1"/>
    <col min="8" max="9" width="14.85546875" style="6" bestFit="1" customWidth="1"/>
    <col min="10" max="16384" width="9.140625" style="14"/>
  </cols>
  <sheetData>
    <row r="1" spans="1:9" x14ac:dyDescent="0.2">
      <c r="I1" s="11" t="s">
        <v>226</v>
      </c>
    </row>
    <row r="2" spans="1:9" x14ac:dyDescent="0.2">
      <c r="A2" s="3" t="s">
        <v>0</v>
      </c>
      <c r="B2" s="79"/>
      <c r="C2" s="79"/>
      <c r="D2" s="79"/>
      <c r="E2" s="79"/>
      <c r="F2" s="79"/>
      <c r="G2" s="79"/>
      <c r="H2" s="79"/>
      <c r="I2" s="79"/>
    </row>
    <row r="3" spans="1:9" x14ac:dyDescent="0.2">
      <c r="A3" s="3" t="s">
        <v>2613</v>
      </c>
      <c r="B3" s="79"/>
      <c r="C3" s="79"/>
      <c r="D3" s="79"/>
      <c r="E3" s="79"/>
      <c r="F3" s="79"/>
      <c r="G3" s="79"/>
      <c r="H3" s="79"/>
      <c r="I3" s="79"/>
    </row>
    <row r="4" spans="1:9" x14ac:dyDescent="0.2">
      <c r="A4" s="3" t="s">
        <v>227</v>
      </c>
      <c r="B4" s="79"/>
      <c r="C4" s="79"/>
      <c r="D4" s="79"/>
      <c r="E4" s="79"/>
      <c r="F4" s="79"/>
      <c r="G4" s="79"/>
      <c r="H4" s="79"/>
      <c r="I4" s="79"/>
    </row>
    <row r="6" spans="1:9" x14ac:dyDescent="0.2">
      <c r="A6" s="1"/>
    </row>
    <row r="8" spans="1:9" x14ac:dyDescent="0.2">
      <c r="A8" s="207" t="s">
        <v>14</v>
      </c>
      <c r="B8" s="207" t="s">
        <v>15</v>
      </c>
      <c r="C8" s="207" t="s">
        <v>16</v>
      </c>
      <c r="D8" s="207" t="s">
        <v>21</v>
      </c>
      <c r="E8" s="207" t="s">
        <v>22</v>
      </c>
      <c r="F8" s="207" t="s">
        <v>228</v>
      </c>
      <c r="G8" s="207" t="s">
        <v>229</v>
      </c>
      <c r="H8" s="207" t="s">
        <v>230</v>
      </c>
      <c r="I8" s="207" t="s">
        <v>231</v>
      </c>
    </row>
    <row r="9" spans="1:9" x14ac:dyDescent="0.2">
      <c r="A9" s="5"/>
      <c r="B9" s="5" t="s">
        <v>232</v>
      </c>
      <c r="C9" s="5" t="s">
        <v>233</v>
      </c>
      <c r="D9" s="5" t="s">
        <v>232</v>
      </c>
      <c r="E9" s="5" t="s">
        <v>233</v>
      </c>
      <c r="F9" s="5" t="s">
        <v>232</v>
      </c>
      <c r="G9" s="5" t="s">
        <v>232</v>
      </c>
      <c r="H9" s="5" t="s">
        <v>13</v>
      </c>
      <c r="I9" s="5" t="s">
        <v>234</v>
      </c>
    </row>
    <row r="10" spans="1:9" x14ac:dyDescent="0.2">
      <c r="A10" s="5"/>
      <c r="B10" s="5" t="s">
        <v>235</v>
      </c>
      <c r="C10" s="5" t="s">
        <v>236</v>
      </c>
      <c r="D10" s="5" t="s">
        <v>237</v>
      </c>
      <c r="E10" s="5" t="s">
        <v>237</v>
      </c>
      <c r="F10" s="5" t="s">
        <v>238</v>
      </c>
      <c r="G10" s="5" t="s">
        <v>239</v>
      </c>
      <c r="H10" s="5" t="s">
        <v>232</v>
      </c>
      <c r="I10" s="5" t="s">
        <v>227</v>
      </c>
    </row>
    <row r="11" spans="1:9" x14ac:dyDescent="0.2">
      <c r="A11" s="5"/>
      <c r="B11" s="5" t="s">
        <v>240</v>
      </c>
      <c r="C11" s="5" t="s">
        <v>241</v>
      </c>
      <c r="D11" s="5" t="s">
        <v>242</v>
      </c>
      <c r="E11" s="5" t="s">
        <v>242</v>
      </c>
      <c r="F11" s="5" t="s">
        <v>243</v>
      </c>
      <c r="G11" s="5" t="s">
        <v>244</v>
      </c>
      <c r="H11" s="5" t="s">
        <v>227</v>
      </c>
      <c r="I11" s="5" t="s">
        <v>245</v>
      </c>
    </row>
    <row r="12" spans="1:9" x14ac:dyDescent="0.2">
      <c r="A12" s="36" t="s">
        <v>10</v>
      </c>
      <c r="B12" s="36" t="s">
        <v>246</v>
      </c>
      <c r="C12" s="36" t="s">
        <v>244</v>
      </c>
      <c r="D12" s="36" t="s">
        <v>6</v>
      </c>
      <c r="E12" s="36" t="s">
        <v>6</v>
      </c>
      <c r="F12" s="36" t="s">
        <v>247</v>
      </c>
      <c r="G12" s="36" t="s">
        <v>248</v>
      </c>
      <c r="H12" s="36" t="s">
        <v>249</v>
      </c>
      <c r="I12" s="80" t="s">
        <v>250</v>
      </c>
    </row>
    <row r="13" spans="1:9" x14ac:dyDescent="0.2">
      <c r="A13" s="5">
        <v>2020</v>
      </c>
      <c r="B13" s="68">
        <v>4422390</v>
      </c>
      <c r="C13" s="68">
        <f>-1751615+5569</f>
        <v>-1746046</v>
      </c>
      <c r="D13" s="68">
        <v>2435240176</v>
      </c>
      <c r="E13" s="68">
        <v>2450054148</v>
      </c>
      <c r="F13" s="69">
        <f>D13/E13</f>
        <v>0.993953614448851</v>
      </c>
      <c r="G13" s="70">
        <f>F13*C13</f>
        <v>-1735488.7326939586</v>
      </c>
      <c r="H13" s="70">
        <f>B13+G13</f>
        <v>2686901.2673060414</v>
      </c>
      <c r="I13" s="81">
        <f t="shared" ref="I13:I15" si="0">H13/D13</f>
        <v>1.1033413844705072E-3</v>
      </c>
    </row>
    <row r="14" spans="1:9" x14ac:dyDescent="0.2">
      <c r="A14" s="5">
        <v>2021</v>
      </c>
      <c r="B14" s="68">
        <v>0</v>
      </c>
      <c r="C14" s="68">
        <f>-1582771+12115</f>
        <v>-1570656</v>
      </c>
      <c r="D14" s="68">
        <v>2923729002</v>
      </c>
      <c r="E14" s="68">
        <v>2938386899</v>
      </c>
      <c r="F14" s="69">
        <f>D14/E14</f>
        <v>0.99501158373494369</v>
      </c>
      <c r="G14" s="70">
        <f>F14*C14</f>
        <v>-1562820.9140627917</v>
      </c>
      <c r="H14" s="70">
        <f>B14+G14</f>
        <v>-1562820.9140627917</v>
      </c>
      <c r="I14" s="81">
        <f t="shared" si="0"/>
        <v>-5.3453001731478249E-4</v>
      </c>
    </row>
    <row r="15" spans="1:9" x14ac:dyDescent="0.2">
      <c r="A15" s="5">
        <v>2022</v>
      </c>
      <c r="B15" s="68">
        <v>0</v>
      </c>
      <c r="C15" s="68">
        <f>-1242689+7657</f>
        <v>-1235032</v>
      </c>
      <c r="D15" s="68">
        <v>3418461238</v>
      </c>
      <c r="E15" s="68">
        <v>3433377394</v>
      </c>
      <c r="F15" s="69">
        <f>D15/E15</f>
        <v>0.99565554429697511</v>
      </c>
      <c r="G15" s="70">
        <f>F15*C15</f>
        <v>-1229666.4581841817</v>
      </c>
      <c r="H15" s="70">
        <f>B15+G15</f>
        <v>-1229666.4581841817</v>
      </c>
      <c r="I15" s="81">
        <f t="shared" si="0"/>
        <v>-3.5971344197648666E-4</v>
      </c>
    </row>
    <row r="17" spans="1:9" x14ac:dyDescent="0.2">
      <c r="A17" s="6" t="s">
        <v>251</v>
      </c>
      <c r="B17" s="5" t="s">
        <v>252</v>
      </c>
      <c r="C17" s="6" t="s">
        <v>253</v>
      </c>
      <c r="D17" s="82"/>
      <c r="E17" s="82"/>
      <c r="F17" s="82"/>
      <c r="G17" s="208"/>
      <c r="H17" s="5"/>
    </row>
    <row r="18" spans="1:9" x14ac:dyDescent="0.2">
      <c r="B18" s="5" t="s">
        <v>254</v>
      </c>
      <c r="C18" s="6" t="s">
        <v>255</v>
      </c>
      <c r="D18" s="82"/>
      <c r="E18" s="82"/>
      <c r="F18" s="82"/>
      <c r="G18" s="208"/>
      <c r="H18" s="5"/>
    </row>
    <row r="19" spans="1:9" x14ac:dyDescent="0.2">
      <c r="B19" s="5" t="s">
        <v>256</v>
      </c>
      <c r="C19" s="6" t="s">
        <v>257</v>
      </c>
      <c r="D19" s="82"/>
      <c r="E19" s="82"/>
      <c r="F19" s="82"/>
      <c r="G19" s="208"/>
      <c r="H19" s="5"/>
    </row>
    <row r="20" spans="1:9" x14ac:dyDescent="0.2">
      <c r="B20" s="5" t="s">
        <v>258</v>
      </c>
      <c r="C20" s="6" t="s">
        <v>259</v>
      </c>
      <c r="D20" s="82"/>
      <c r="E20" s="82"/>
      <c r="F20" s="82"/>
      <c r="G20" s="208"/>
      <c r="H20" s="5"/>
    </row>
    <row r="21" spans="1:9" x14ac:dyDescent="0.2">
      <c r="H21" s="209"/>
    </row>
    <row r="22" spans="1:9" x14ac:dyDescent="0.2">
      <c r="A22" s="14" t="s">
        <v>2638</v>
      </c>
      <c r="B22" s="14"/>
      <c r="C22" s="14"/>
      <c r="D22" s="14"/>
      <c r="E22" s="14"/>
      <c r="F22" s="14"/>
      <c r="G22" s="30"/>
      <c r="H22" s="30"/>
      <c r="I22" s="30"/>
    </row>
    <row r="23" spans="1:9" x14ac:dyDescent="0.2">
      <c r="A23" s="14" t="s">
        <v>284</v>
      </c>
      <c r="B23" s="14"/>
      <c r="C23" s="14"/>
      <c r="D23" s="14"/>
      <c r="E23" s="14"/>
      <c r="F23" s="14"/>
      <c r="G23" s="30"/>
      <c r="H23" s="30"/>
      <c r="I23" s="30"/>
    </row>
    <row r="26" spans="1:9" x14ac:dyDescent="0.2">
      <c r="C26" s="68"/>
    </row>
    <row r="27" spans="1:9" x14ac:dyDescent="0.2">
      <c r="B27" s="68"/>
      <c r="C27" s="68"/>
      <c r="D27" s="68"/>
      <c r="E27" s="68"/>
    </row>
    <row r="28" spans="1:9" x14ac:dyDescent="0.2">
      <c r="C28" s="68"/>
    </row>
    <row r="30" spans="1:9" x14ac:dyDescent="0.2">
      <c r="B30" s="68"/>
      <c r="C30" s="68"/>
      <c r="D30" s="68"/>
      <c r="E30" s="68"/>
    </row>
    <row r="31" spans="1:9" x14ac:dyDescent="0.2">
      <c r="B31" s="210"/>
      <c r="C31" s="210"/>
      <c r="D31" s="210"/>
      <c r="E31" s="210"/>
    </row>
  </sheetData>
  <printOptions horizontalCentered="1"/>
  <pageMargins left="0" right="0" top="0.5" bottom="0.75" header="0.3" footer="0.3"/>
  <pageSetup orientation="landscape" r:id="rId1"/>
  <headerFooter>
    <oddFooter>&amp;C&amp;8©, Copyright, State Farm Mutual Automobile Insurance Company 2024
No reproduction of this copyrighted material allowed without express written consent from State Farm®</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I8"/>
  <sheetViews>
    <sheetView zoomScaleNormal="100" workbookViewId="0">
      <selection activeCell="I19" sqref="I19"/>
    </sheetView>
  </sheetViews>
  <sheetFormatPr defaultColWidth="9.140625" defaultRowHeight="12.75" x14ac:dyDescent="0.2"/>
  <cols>
    <col min="1" max="16384" width="9.140625" style="14"/>
  </cols>
  <sheetData>
    <row r="1" spans="1:9" x14ac:dyDescent="0.2">
      <c r="I1" s="20" t="s">
        <v>24</v>
      </c>
    </row>
    <row r="2" spans="1:9" x14ac:dyDescent="0.2">
      <c r="A2" s="13" t="s">
        <v>0</v>
      </c>
      <c r="B2" s="19"/>
      <c r="C2" s="19"/>
      <c r="D2" s="19"/>
      <c r="E2" s="19"/>
      <c r="F2" s="19"/>
      <c r="G2" s="19"/>
      <c r="H2" s="19"/>
      <c r="I2" s="19"/>
    </row>
    <row r="3" spans="1:9" x14ac:dyDescent="0.2">
      <c r="A3" s="13" t="s">
        <v>2613</v>
      </c>
      <c r="B3" s="19"/>
      <c r="C3" s="19"/>
      <c r="D3" s="19"/>
      <c r="E3" s="19"/>
      <c r="F3" s="19"/>
      <c r="G3" s="19"/>
      <c r="H3" s="19"/>
      <c r="I3" s="19"/>
    </row>
    <row r="4" spans="1:9" x14ac:dyDescent="0.2">
      <c r="A4" s="13" t="s">
        <v>25</v>
      </c>
      <c r="B4" s="19"/>
      <c r="C4" s="19"/>
      <c r="D4" s="19"/>
      <c r="E4" s="19"/>
      <c r="F4" s="19"/>
      <c r="G4" s="19"/>
      <c r="H4" s="19"/>
      <c r="I4" s="19"/>
    </row>
    <row r="8" spans="1:9" x14ac:dyDescent="0.2">
      <c r="A8" s="41" t="s">
        <v>2631</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F23"/>
  <sheetViews>
    <sheetView zoomScaleNormal="100" zoomScaleSheetLayoutView="100" workbookViewId="0">
      <selection activeCell="I19" sqref="I19"/>
    </sheetView>
  </sheetViews>
  <sheetFormatPr defaultColWidth="9.140625" defaultRowHeight="12.75" x14ac:dyDescent="0.2"/>
  <cols>
    <col min="1" max="1" width="9.140625" style="14"/>
    <col min="2" max="2" width="50" style="14" customWidth="1"/>
    <col min="3" max="4" width="15.140625" style="54" customWidth="1"/>
    <col min="5" max="5" width="15.140625" style="86" customWidth="1"/>
    <col min="6" max="16384" width="9.140625" style="14"/>
  </cols>
  <sheetData>
    <row r="1" spans="1:6" x14ac:dyDescent="0.2">
      <c r="F1" s="20" t="s">
        <v>147</v>
      </c>
    </row>
    <row r="3" spans="1:6" x14ac:dyDescent="0.2">
      <c r="A3" s="13" t="s">
        <v>0</v>
      </c>
      <c r="B3" s="19"/>
      <c r="C3" s="19"/>
      <c r="D3" s="19"/>
      <c r="E3" s="87"/>
      <c r="F3" s="13"/>
    </row>
    <row r="4" spans="1:6" x14ac:dyDescent="0.2">
      <c r="A4" s="13" t="s">
        <v>2613</v>
      </c>
      <c r="B4" s="19"/>
      <c r="C4" s="19"/>
      <c r="D4" s="19"/>
      <c r="E4" s="87"/>
      <c r="F4" s="62"/>
    </row>
    <row r="5" spans="1:6" x14ac:dyDescent="0.2">
      <c r="A5" s="13" t="s">
        <v>148</v>
      </c>
      <c r="B5" s="19"/>
      <c r="C5" s="19"/>
      <c r="D5" s="19"/>
      <c r="E5" s="87"/>
      <c r="F5" s="13"/>
    </row>
    <row r="7" spans="1:6" x14ac:dyDescent="0.2">
      <c r="C7" s="88" t="s">
        <v>190</v>
      </c>
      <c r="D7" s="88" t="s">
        <v>189</v>
      </c>
      <c r="E7" s="89" t="s">
        <v>191</v>
      </c>
    </row>
    <row r="8" spans="1:6" x14ac:dyDescent="0.2">
      <c r="B8" s="6"/>
      <c r="C8" s="159"/>
      <c r="D8" s="100"/>
      <c r="E8" s="90"/>
    </row>
    <row r="9" spans="1:6" x14ac:dyDescent="0.2">
      <c r="B9" s="91" t="s">
        <v>2609</v>
      </c>
      <c r="C9" s="92">
        <f>C10</f>
        <v>257900924</v>
      </c>
      <c r="D9" s="175">
        <f>D10</f>
        <v>358725135</v>
      </c>
      <c r="E9" s="93">
        <f>D9/C9-1</f>
        <v>0.3909416431559587</v>
      </c>
    </row>
    <row r="10" spans="1:6" x14ac:dyDescent="0.2">
      <c r="B10" s="160" t="s">
        <v>2610</v>
      </c>
      <c r="C10" s="176">
        <v>257900924</v>
      </c>
      <c r="D10" s="95">
        <v>358725135</v>
      </c>
      <c r="E10" s="94">
        <f>D10/C10-1</f>
        <v>0.3909416431559587</v>
      </c>
      <c r="F10" s="161"/>
    </row>
    <row r="11" spans="1:6" x14ac:dyDescent="0.2">
      <c r="B11" s="96"/>
      <c r="C11" s="101"/>
      <c r="D11" s="101"/>
      <c r="E11" s="101"/>
    </row>
    <row r="12" spans="1:6" x14ac:dyDescent="0.2">
      <c r="B12" s="91" t="s">
        <v>2611</v>
      </c>
      <c r="C12" s="99">
        <v>6920501</v>
      </c>
      <c r="D12" s="99">
        <v>6920501</v>
      </c>
      <c r="E12" s="102">
        <f>D12/C12-1</f>
        <v>0</v>
      </c>
    </row>
    <row r="13" spans="1:6" x14ac:dyDescent="0.2">
      <c r="B13" s="162"/>
      <c r="C13" s="100"/>
      <c r="D13" s="100"/>
      <c r="E13" s="90"/>
    </row>
    <row r="14" spans="1:6" x14ac:dyDescent="0.2">
      <c r="B14" s="97" t="s">
        <v>2633</v>
      </c>
      <c r="C14" s="163">
        <v>150710</v>
      </c>
      <c r="D14" s="163">
        <v>15959</v>
      </c>
      <c r="E14" s="102">
        <f>D14/C14-1</f>
        <v>-0.89410788932386698</v>
      </c>
    </row>
    <row r="15" spans="1:6" x14ac:dyDescent="0.2">
      <c r="D15" s="86"/>
      <c r="E15" s="14"/>
    </row>
    <row r="16" spans="1:6" x14ac:dyDescent="0.2">
      <c r="B16" s="97" t="s">
        <v>2612</v>
      </c>
      <c r="C16" s="98">
        <f>C9+C12+C14</f>
        <v>264972135</v>
      </c>
      <c r="D16" s="99">
        <f>D9+D12+D14</f>
        <v>365661595</v>
      </c>
      <c r="E16" s="102">
        <f>D16/C16-1</f>
        <v>0.38000018379291101</v>
      </c>
    </row>
    <row r="17" spans="2:5" x14ac:dyDescent="0.2">
      <c r="B17" s="1"/>
      <c r="C17" s="158"/>
      <c r="D17" s="158"/>
      <c r="E17" s="153"/>
    </row>
    <row r="18" spans="2:5" x14ac:dyDescent="0.2">
      <c r="B18" s="226" t="s">
        <v>2634</v>
      </c>
      <c r="C18" s="226"/>
      <c r="D18" s="226"/>
      <c r="E18" s="226"/>
    </row>
    <row r="19" spans="2:5" x14ac:dyDescent="0.2">
      <c r="B19" s="226"/>
      <c r="C19" s="226"/>
      <c r="D19" s="226"/>
      <c r="E19" s="226"/>
    </row>
    <row r="21" spans="2:5" x14ac:dyDescent="0.2">
      <c r="B21" s="225" t="s">
        <v>2662</v>
      </c>
      <c r="C21" s="225"/>
      <c r="D21" s="225"/>
      <c r="E21" s="225"/>
    </row>
    <row r="22" spans="2:5" x14ac:dyDescent="0.2">
      <c r="B22" s="225"/>
      <c r="C22" s="225"/>
      <c r="D22" s="225"/>
      <c r="E22" s="225"/>
    </row>
    <row r="23" spans="2:5" x14ac:dyDescent="0.2">
      <c r="B23" s="225"/>
      <c r="C23" s="225"/>
      <c r="D23" s="225"/>
      <c r="E23" s="225"/>
    </row>
  </sheetData>
  <mergeCells count="2">
    <mergeCell ref="B21:E23"/>
    <mergeCell ref="B18:E19"/>
  </mergeCells>
  <printOptions horizontalCentered="1"/>
  <pageMargins left="0" right="0" top="0.5" bottom="0.75" header="0.3" footer="0.3"/>
  <pageSetup orientation="landscape" r:id="rId1"/>
  <headerFooter>
    <oddFooter>&amp;C&amp;8©, Copyright, State Farm Mutual Automobile Insurance Company 2024
No reproduction of this copyrighted material allowed without express written consent from State Farm®</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B1:G19"/>
  <sheetViews>
    <sheetView zoomScaleNormal="100" zoomScaleSheetLayoutView="100" workbookViewId="0">
      <selection activeCell="I19" sqref="I19"/>
    </sheetView>
  </sheetViews>
  <sheetFormatPr defaultColWidth="9.140625" defaultRowHeight="12.75" x14ac:dyDescent="0.2"/>
  <cols>
    <col min="1" max="1" width="9.140625" style="52"/>
    <col min="2" max="6" width="15.7109375" style="52" customWidth="1"/>
    <col min="7" max="16384" width="9.140625" style="52"/>
  </cols>
  <sheetData>
    <row r="1" spans="2:7" x14ac:dyDescent="0.2">
      <c r="G1" s="63" t="s">
        <v>201</v>
      </c>
    </row>
    <row r="2" spans="2:7" x14ac:dyDescent="0.2">
      <c r="B2" s="62" t="s">
        <v>0</v>
      </c>
      <c r="C2" s="61"/>
      <c r="D2" s="61"/>
      <c r="E2" s="61"/>
      <c r="F2" s="61"/>
      <c r="G2" s="61"/>
    </row>
    <row r="3" spans="2:7" x14ac:dyDescent="0.2">
      <c r="B3" s="13" t="s">
        <v>2613</v>
      </c>
      <c r="C3" s="61"/>
      <c r="D3" s="61"/>
      <c r="E3" s="61"/>
      <c r="F3" s="61"/>
      <c r="G3" s="61"/>
    </row>
    <row r="4" spans="2:7" x14ac:dyDescent="0.2">
      <c r="B4" s="62" t="s">
        <v>202</v>
      </c>
      <c r="C4" s="61"/>
      <c r="D4" s="61"/>
      <c r="E4" s="61"/>
      <c r="F4" s="61"/>
      <c r="G4" s="61"/>
    </row>
    <row r="5" spans="2:7" x14ac:dyDescent="0.2">
      <c r="B5" s="62"/>
      <c r="C5" s="61"/>
      <c r="D5" s="61"/>
      <c r="E5" s="61"/>
      <c r="F5" s="61"/>
    </row>
    <row r="6" spans="2:7" x14ac:dyDescent="0.2">
      <c r="B6" s="62"/>
      <c r="C6" s="61"/>
      <c r="D6" s="61"/>
      <c r="E6" s="61"/>
      <c r="F6" s="61"/>
    </row>
    <row r="7" spans="2:7" x14ac:dyDescent="0.2">
      <c r="B7" s="62"/>
      <c r="C7" s="61"/>
      <c r="D7" s="61"/>
      <c r="E7" s="61"/>
      <c r="F7" s="61"/>
    </row>
    <row r="8" spans="2:7" x14ac:dyDescent="0.2">
      <c r="B8" s="64"/>
    </row>
    <row r="9" spans="2:7" x14ac:dyDescent="0.2">
      <c r="B9" s="42"/>
      <c r="C9" s="104"/>
      <c r="D9" s="105"/>
      <c r="E9" s="105"/>
      <c r="F9" s="43" t="s">
        <v>13</v>
      </c>
    </row>
    <row r="10" spans="2:7" x14ac:dyDescent="0.2">
      <c r="B10" s="44"/>
      <c r="C10" s="106"/>
      <c r="D10" s="45"/>
      <c r="E10" s="45" t="s">
        <v>189</v>
      </c>
      <c r="F10" s="46" t="s">
        <v>206</v>
      </c>
    </row>
    <row r="11" spans="2:7" x14ac:dyDescent="0.2">
      <c r="B11" s="47" t="s">
        <v>149</v>
      </c>
      <c r="C11" s="48" t="s">
        <v>190</v>
      </c>
      <c r="D11" s="49" t="s">
        <v>189</v>
      </c>
      <c r="E11" s="49" t="s">
        <v>191</v>
      </c>
      <c r="F11" s="50" t="s">
        <v>192</v>
      </c>
    </row>
    <row r="12" spans="2:7" x14ac:dyDescent="0.2">
      <c r="B12" s="139" t="s">
        <v>2632</v>
      </c>
      <c r="C12" s="154">
        <v>259.88</v>
      </c>
      <c r="D12" s="155">
        <v>361.49</v>
      </c>
      <c r="E12" s="156">
        <f>(D12/C12)-1</f>
        <v>0.39098814837617368</v>
      </c>
      <c r="F12" s="164">
        <f>'Exhibit 14'!E16</f>
        <v>0.38000018379291101</v>
      </c>
      <c r="G12" s="65"/>
    </row>
    <row r="14" spans="2:7" ht="12.75" customHeight="1" x14ac:dyDescent="0.2">
      <c r="B14" s="227" t="s">
        <v>2637</v>
      </c>
      <c r="C14" s="227"/>
      <c r="D14" s="227"/>
      <c r="E14" s="227"/>
      <c r="F14" s="227"/>
    </row>
    <row r="15" spans="2:7" x14ac:dyDescent="0.2">
      <c r="B15" s="227"/>
      <c r="C15" s="227"/>
      <c r="D15" s="227"/>
      <c r="E15" s="227"/>
      <c r="F15" s="227"/>
    </row>
    <row r="16" spans="2:7" x14ac:dyDescent="0.2">
      <c r="B16" s="227"/>
      <c r="C16" s="227"/>
      <c r="D16" s="227"/>
      <c r="E16" s="227"/>
      <c r="F16" s="227"/>
    </row>
    <row r="17" spans="2:6" x14ac:dyDescent="0.2">
      <c r="B17" s="227"/>
      <c r="C17" s="227"/>
      <c r="D17" s="227"/>
      <c r="E17" s="227"/>
      <c r="F17" s="227"/>
    </row>
    <row r="18" spans="2:6" x14ac:dyDescent="0.2">
      <c r="B18" s="227"/>
      <c r="C18" s="227"/>
      <c r="D18" s="227"/>
      <c r="E18" s="227"/>
      <c r="F18" s="227"/>
    </row>
    <row r="19" spans="2:6" x14ac:dyDescent="0.2">
      <c r="B19" s="227"/>
      <c r="C19" s="227"/>
      <c r="D19" s="227"/>
      <c r="E19" s="227"/>
      <c r="F19" s="227"/>
    </row>
  </sheetData>
  <mergeCells count="1">
    <mergeCell ref="B14:F19"/>
  </mergeCells>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94EB-D3AC-4E17-8893-F657B2857051}">
  <sheetPr codeName="Sheet18"/>
  <dimension ref="A1:I12"/>
  <sheetViews>
    <sheetView zoomScaleNormal="100" zoomScaleSheetLayoutView="100" workbookViewId="0">
      <selection activeCell="I19" sqref="I19"/>
    </sheetView>
  </sheetViews>
  <sheetFormatPr defaultRowHeight="12.75" x14ac:dyDescent="0.2"/>
  <cols>
    <col min="9" max="9" width="9.85546875" bestFit="1" customWidth="1"/>
  </cols>
  <sheetData>
    <row r="1" spans="1:9" x14ac:dyDescent="0.2">
      <c r="I1" s="11" t="s">
        <v>2644</v>
      </c>
    </row>
    <row r="2" spans="1:9" x14ac:dyDescent="0.2">
      <c r="A2" s="3" t="s">
        <v>0</v>
      </c>
      <c r="B2" s="4"/>
      <c r="C2" s="4"/>
      <c r="D2" s="4"/>
      <c r="E2" s="4"/>
      <c r="F2" s="4"/>
      <c r="G2" s="4"/>
      <c r="H2" s="4"/>
      <c r="I2" s="4"/>
    </row>
    <row r="3" spans="1:9" x14ac:dyDescent="0.2">
      <c r="A3" s="13" t="s">
        <v>2613</v>
      </c>
      <c r="B3" s="4"/>
      <c r="C3" s="4"/>
      <c r="D3" s="4"/>
      <c r="E3" s="4"/>
      <c r="F3" s="4"/>
      <c r="G3" s="4"/>
      <c r="H3" s="4"/>
      <c r="I3" s="4"/>
    </row>
    <row r="4" spans="1:9" x14ac:dyDescent="0.2">
      <c r="A4" s="3" t="s">
        <v>2645</v>
      </c>
      <c r="B4" s="4"/>
      <c r="C4" s="4"/>
      <c r="D4" s="4"/>
      <c r="E4" s="4"/>
      <c r="F4" s="4"/>
      <c r="G4" s="4"/>
      <c r="H4" s="4"/>
      <c r="I4" s="4"/>
    </row>
    <row r="8" spans="1:9" x14ac:dyDescent="0.2">
      <c r="A8" s="6" t="s">
        <v>2646</v>
      </c>
    </row>
    <row r="9" spans="1:9" x14ac:dyDescent="0.2">
      <c r="A9" s="6"/>
    </row>
    <row r="11" spans="1:9" x14ac:dyDescent="0.2">
      <c r="A11" s="6"/>
    </row>
    <row r="12" spans="1:9" x14ac:dyDescent="0.2">
      <c r="A12" s="6"/>
    </row>
  </sheetData>
  <printOptions horizontalCentered="1"/>
  <pageMargins left="0" right="0" top="0.5" bottom="0.75" header="0.3" footer="0.3"/>
  <pageSetup fitToHeight="0"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783C3-18EE-4E37-BC84-44E4DECC53AB}">
  <sheetPr codeName="Sheet17"/>
  <dimension ref="A1:I35"/>
  <sheetViews>
    <sheetView zoomScaleNormal="100" workbookViewId="0">
      <selection activeCell="I19" sqref="I19"/>
    </sheetView>
  </sheetViews>
  <sheetFormatPr defaultColWidth="9.140625" defaultRowHeight="12.75" x14ac:dyDescent="0.2"/>
  <cols>
    <col min="1" max="1" width="11.28515625" style="52" customWidth="1"/>
    <col min="2" max="8" width="9.140625" style="52"/>
    <col min="9" max="9" width="15" style="52" customWidth="1"/>
    <col min="10" max="16384" width="9.140625" style="52"/>
  </cols>
  <sheetData>
    <row r="1" spans="1:9" x14ac:dyDescent="0.2">
      <c r="I1" s="63" t="s">
        <v>280</v>
      </c>
    </row>
    <row r="2" spans="1:9" x14ac:dyDescent="0.2">
      <c r="A2" s="62" t="s">
        <v>0</v>
      </c>
      <c r="B2" s="61"/>
      <c r="C2" s="61"/>
      <c r="D2" s="61"/>
      <c r="E2" s="61"/>
      <c r="F2" s="61"/>
      <c r="G2" s="61"/>
      <c r="H2" s="61"/>
      <c r="I2" s="61"/>
    </row>
    <row r="3" spans="1:9" x14ac:dyDescent="0.2">
      <c r="A3" s="13" t="s">
        <v>2613</v>
      </c>
      <c r="B3" s="61"/>
      <c r="C3" s="61"/>
      <c r="D3" s="61"/>
      <c r="E3" s="61"/>
      <c r="F3" s="61"/>
      <c r="G3" s="61"/>
      <c r="H3" s="61"/>
      <c r="I3" s="61"/>
    </row>
    <row r="4" spans="1:9" x14ac:dyDescent="0.2">
      <c r="A4" s="62" t="s">
        <v>279</v>
      </c>
      <c r="B4" s="61"/>
      <c r="C4" s="61"/>
      <c r="D4" s="61"/>
      <c r="E4" s="61"/>
      <c r="F4" s="61"/>
      <c r="G4" s="61"/>
      <c r="H4" s="61"/>
      <c r="I4" s="61"/>
    </row>
    <row r="7" spans="1:9" x14ac:dyDescent="0.2">
      <c r="A7" s="64" t="s">
        <v>329</v>
      </c>
    </row>
    <row r="8" spans="1:9" x14ac:dyDescent="0.2">
      <c r="A8" s="52" t="s">
        <v>2656</v>
      </c>
    </row>
    <row r="9" spans="1:9" x14ac:dyDescent="0.2">
      <c r="A9" s="52" t="s">
        <v>2657</v>
      </c>
    </row>
    <row r="10" spans="1:9" x14ac:dyDescent="0.2">
      <c r="A10" s="52" t="s">
        <v>2658</v>
      </c>
    </row>
    <row r="12" spans="1:9" x14ac:dyDescent="0.2">
      <c r="A12" s="52" t="s">
        <v>278</v>
      </c>
    </row>
    <row r="13" spans="1:9" x14ac:dyDescent="0.2">
      <c r="A13" s="52" t="s">
        <v>277</v>
      </c>
    </row>
    <row r="14" spans="1:9" x14ac:dyDescent="0.2">
      <c r="A14" s="52" t="s">
        <v>276</v>
      </c>
    </row>
    <row r="15" spans="1:9" x14ac:dyDescent="0.2">
      <c r="A15" s="52" t="s">
        <v>275</v>
      </c>
    </row>
    <row r="17" spans="1:1" x14ac:dyDescent="0.2">
      <c r="A17" s="64" t="s">
        <v>330</v>
      </c>
    </row>
    <row r="18" spans="1:1" x14ac:dyDescent="0.2">
      <c r="A18" s="52" t="s">
        <v>331</v>
      </c>
    </row>
    <row r="19" spans="1:1" x14ac:dyDescent="0.2">
      <c r="A19" s="52" t="s">
        <v>332</v>
      </c>
    </row>
    <row r="20" spans="1:1" x14ac:dyDescent="0.2">
      <c r="A20" s="52" t="s">
        <v>333</v>
      </c>
    </row>
    <row r="21" spans="1:1" x14ac:dyDescent="0.2">
      <c r="A21" s="52" t="s">
        <v>334</v>
      </c>
    </row>
    <row r="22" spans="1:1" x14ac:dyDescent="0.2">
      <c r="A22" s="52" t="s">
        <v>2659</v>
      </c>
    </row>
    <row r="23" spans="1:1" x14ac:dyDescent="0.2">
      <c r="A23" s="52" t="s">
        <v>2660</v>
      </c>
    </row>
    <row r="24" spans="1:1" x14ac:dyDescent="0.2">
      <c r="A24" s="52" t="s">
        <v>2661</v>
      </c>
    </row>
    <row r="25" spans="1:1" x14ac:dyDescent="0.2">
      <c r="A25" s="52" t="s">
        <v>335</v>
      </c>
    </row>
    <row r="26" spans="1:1" x14ac:dyDescent="0.2">
      <c r="A26" s="52" t="s">
        <v>336</v>
      </c>
    </row>
    <row r="28" spans="1:1" x14ac:dyDescent="0.2">
      <c r="A28" s="64" t="s">
        <v>2666</v>
      </c>
    </row>
    <row r="29" spans="1:1" x14ac:dyDescent="0.2">
      <c r="A29" s="52" t="s">
        <v>2667</v>
      </c>
    </row>
    <row r="30" spans="1:1" x14ac:dyDescent="0.2">
      <c r="A30" s="52" t="s">
        <v>2668</v>
      </c>
    </row>
    <row r="31" spans="1:1" x14ac:dyDescent="0.2">
      <c r="A31" s="52" t="s">
        <v>2669</v>
      </c>
    </row>
    <row r="32" spans="1:1" x14ac:dyDescent="0.2">
      <c r="A32" s="52" t="s">
        <v>2670</v>
      </c>
    </row>
    <row r="33" spans="1:1" x14ac:dyDescent="0.2">
      <c r="A33" s="52" t="s">
        <v>2671</v>
      </c>
    </row>
    <row r="34" spans="1:1" x14ac:dyDescent="0.2">
      <c r="A34" s="52" t="s">
        <v>2672</v>
      </c>
    </row>
    <row r="35" spans="1:1" x14ac:dyDescent="0.2">
      <c r="A35" s="52" t="s">
        <v>2673</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G23"/>
  <sheetViews>
    <sheetView zoomScaleNormal="100" workbookViewId="0">
      <selection activeCell="I19" sqref="I19"/>
    </sheetView>
  </sheetViews>
  <sheetFormatPr defaultColWidth="9.140625" defaultRowHeight="12.75" x14ac:dyDescent="0.2"/>
  <cols>
    <col min="1" max="2" width="9.140625" style="75"/>
    <col min="3" max="3" width="25.7109375" style="75" customWidth="1"/>
    <col min="4" max="5" width="12.85546875" style="75" customWidth="1"/>
    <col min="6" max="6" width="9.140625" style="75" customWidth="1"/>
    <col min="7" max="16384" width="9.140625" style="75"/>
  </cols>
  <sheetData>
    <row r="1" spans="1:7" x14ac:dyDescent="0.2">
      <c r="G1" s="165" t="s">
        <v>287</v>
      </c>
    </row>
    <row r="2" spans="1:7" x14ac:dyDescent="0.2">
      <c r="G2" s="165" t="s">
        <v>31</v>
      </c>
    </row>
    <row r="3" spans="1:7" x14ac:dyDescent="0.2">
      <c r="A3" s="76" t="s">
        <v>0</v>
      </c>
      <c r="B3" s="166"/>
      <c r="C3" s="166"/>
      <c r="D3" s="76"/>
      <c r="E3" s="76"/>
      <c r="F3" s="76"/>
      <c r="G3" s="166"/>
    </row>
    <row r="4" spans="1:7" x14ac:dyDescent="0.2">
      <c r="A4" s="13" t="s">
        <v>2613</v>
      </c>
      <c r="B4" s="166"/>
      <c r="C4" s="166"/>
      <c r="D4" s="76"/>
      <c r="E4" s="76"/>
      <c r="F4" s="76"/>
      <c r="G4" s="166"/>
    </row>
    <row r="5" spans="1:7" x14ac:dyDescent="0.2">
      <c r="A5" s="76" t="s">
        <v>58</v>
      </c>
      <c r="B5" s="166"/>
      <c r="C5" s="166"/>
      <c r="D5" s="76"/>
      <c r="E5" s="76"/>
      <c r="F5" s="76"/>
      <c r="G5" s="166"/>
    </row>
    <row r="6" spans="1:7" x14ac:dyDescent="0.2">
      <c r="C6" s="76"/>
      <c r="D6" s="76"/>
      <c r="E6" s="76"/>
      <c r="F6" s="76"/>
    </row>
    <row r="7" spans="1:7" x14ac:dyDescent="0.2">
      <c r="C7" s="103" t="s">
        <v>47</v>
      </c>
      <c r="D7" s="103" t="s">
        <v>48</v>
      </c>
      <c r="E7" s="103" t="s">
        <v>49</v>
      </c>
      <c r="F7" s="140"/>
    </row>
    <row r="8" spans="1:7" x14ac:dyDescent="0.2">
      <c r="C8" s="53" t="s">
        <v>50</v>
      </c>
      <c r="D8" s="167">
        <v>619</v>
      </c>
      <c r="E8" s="168">
        <f t="shared" ref="E8:E15" si="0">D8/SUM(D$8:D$15)</f>
        <v>2.3726747595702352E-3</v>
      </c>
      <c r="F8" s="169"/>
    </row>
    <row r="9" spans="1:7" x14ac:dyDescent="0.2">
      <c r="C9" s="53" t="s">
        <v>51</v>
      </c>
      <c r="D9" s="167">
        <v>287</v>
      </c>
      <c r="E9" s="168">
        <f t="shared" si="0"/>
        <v>1.100093143774891E-3</v>
      </c>
      <c r="F9" s="169"/>
    </row>
    <row r="10" spans="1:7" x14ac:dyDescent="0.2">
      <c r="C10" s="53" t="s">
        <v>52</v>
      </c>
      <c r="D10" s="167">
        <v>351</v>
      </c>
      <c r="E10" s="168">
        <f t="shared" si="0"/>
        <v>1.3454100817595358E-3</v>
      </c>
      <c r="F10" s="169"/>
    </row>
    <row r="11" spans="1:7" x14ac:dyDescent="0.2">
      <c r="C11" s="53" t="s">
        <v>53</v>
      </c>
      <c r="D11" s="167">
        <v>518</v>
      </c>
      <c r="E11" s="168">
        <f t="shared" si="0"/>
        <v>1.9855339668132179E-3</v>
      </c>
      <c r="F11" s="169"/>
    </row>
    <row r="12" spans="1:7" x14ac:dyDescent="0.2">
      <c r="C12" s="53" t="s">
        <v>193</v>
      </c>
      <c r="D12" s="167">
        <v>732</v>
      </c>
      <c r="E12" s="168">
        <f t="shared" si="0"/>
        <v>2.8058124781993737E-3</v>
      </c>
      <c r="F12" s="169"/>
    </row>
    <row r="13" spans="1:7" x14ac:dyDescent="0.2">
      <c r="C13" s="53" t="s">
        <v>203</v>
      </c>
      <c r="D13" s="167">
        <v>1743</v>
      </c>
      <c r="E13" s="168">
        <f t="shared" si="0"/>
        <v>6.6810534829255582E-3</v>
      </c>
      <c r="F13" s="169"/>
    </row>
    <row r="14" spans="1:7" x14ac:dyDescent="0.2">
      <c r="C14" s="53" t="s">
        <v>204</v>
      </c>
      <c r="D14" s="167">
        <v>9009</v>
      </c>
      <c r="E14" s="168">
        <f t="shared" si="0"/>
        <v>3.453219209849475E-2</v>
      </c>
      <c r="F14" s="169"/>
    </row>
    <row r="15" spans="1:7" x14ac:dyDescent="0.2">
      <c r="C15" s="71" t="s">
        <v>205</v>
      </c>
      <c r="D15" s="170">
        <v>247628</v>
      </c>
      <c r="E15" s="171">
        <f t="shared" si="0"/>
        <v>0.94917722998846243</v>
      </c>
      <c r="F15" s="169"/>
    </row>
    <row r="16" spans="1:7" x14ac:dyDescent="0.2">
      <c r="C16" s="6"/>
      <c r="D16" s="6"/>
      <c r="E16" s="6"/>
      <c r="F16" s="6"/>
    </row>
    <row r="17" spans="3:6" x14ac:dyDescent="0.2">
      <c r="C17" s="172" t="s">
        <v>54</v>
      </c>
      <c r="D17" s="228">
        <v>0</v>
      </c>
      <c r="E17" s="229"/>
      <c r="F17" s="173"/>
    </row>
    <row r="18" spans="3:6" x14ac:dyDescent="0.2">
      <c r="C18" s="174" t="s">
        <v>55</v>
      </c>
      <c r="D18" s="230">
        <v>0.39939024390243905</v>
      </c>
      <c r="E18" s="231"/>
      <c r="F18" s="173"/>
    </row>
    <row r="20" spans="3:6" x14ac:dyDescent="0.2">
      <c r="C20" s="221"/>
      <c r="D20" s="221"/>
      <c r="E20" s="221"/>
    </row>
    <row r="21" spans="3:6" x14ac:dyDescent="0.2">
      <c r="C21" s="221"/>
      <c r="D21" s="221"/>
      <c r="E21" s="221"/>
    </row>
    <row r="22" spans="3:6" x14ac:dyDescent="0.2">
      <c r="C22" s="221"/>
      <c r="D22" s="221"/>
      <c r="E22" s="221"/>
    </row>
    <row r="23" spans="3:6" x14ac:dyDescent="0.2">
      <c r="C23" s="221"/>
      <c r="D23" s="221"/>
      <c r="E23" s="221"/>
    </row>
  </sheetData>
  <mergeCells count="2">
    <mergeCell ref="D17:E17"/>
    <mergeCell ref="D18:E18"/>
  </mergeCells>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H8"/>
  <sheetViews>
    <sheetView zoomScaleNormal="100" workbookViewId="0">
      <selection activeCell="I19" sqref="I19"/>
    </sheetView>
  </sheetViews>
  <sheetFormatPr defaultColWidth="9.140625" defaultRowHeight="12.75" x14ac:dyDescent="0.2"/>
  <cols>
    <col min="1" max="7" width="10.7109375" style="14" customWidth="1"/>
    <col min="8" max="16384" width="9.140625" style="14"/>
  </cols>
  <sheetData>
    <row r="1" spans="1:8" x14ac:dyDescent="0.2">
      <c r="A1" s="20"/>
      <c r="B1" s="19"/>
      <c r="C1" s="19"/>
      <c r="D1" s="19"/>
      <c r="E1" s="19"/>
      <c r="F1" s="19"/>
      <c r="H1" s="20" t="s">
        <v>213</v>
      </c>
    </row>
    <row r="2" spans="1:8" x14ac:dyDescent="0.2">
      <c r="A2" s="13" t="s">
        <v>0</v>
      </c>
      <c r="B2" s="19"/>
      <c r="C2" s="19"/>
      <c r="D2" s="19"/>
      <c r="E2" s="19"/>
      <c r="F2" s="19"/>
      <c r="G2" s="19"/>
      <c r="H2" s="19"/>
    </row>
    <row r="3" spans="1:8" x14ac:dyDescent="0.2">
      <c r="A3" s="13" t="s">
        <v>2613</v>
      </c>
      <c r="B3" s="19"/>
      <c r="C3" s="19"/>
      <c r="D3" s="19"/>
      <c r="E3" s="19"/>
      <c r="F3" s="19"/>
      <c r="G3" s="19"/>
      <c r="H3" s="19"/>
    </row>
    <row r="4" spans="1:8" x14ac:dyDescent="0.2">
      <c r="A4" s="13" t="s">
        <v>214</v>
      </c>
      <c r="B4" s="19"/>
      <c r="C4" s="19"/>
      <c r="D4" s="19"/>
      <c r="E4" s="19"/>
      <c r="F4" s="19"/>
      <c r="G4" s="19"/>
      <c r="H4" s="19"/>
    </row>
    <row r="8" spans="1:8" x14ac:dyDescent="0.2">
      <c r="A8" s="14" t="s">
        <v>2614</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K2701"/>
  <sheetViews>
    <sheetView zoomScaleNormal="100" workbookViewId="0">
      <selection activeCell="I19" sqref="I19"/>
    </sheetView>
  </sheetViews>
  <sheetFormatPr defaultColWidth="9.140625" defaultRowHeight="12.75" x14ac:dyDescent="0.2"/>
  <cols>
    <col min="1" max="1" width="9.140625" style="6"/>
    <col min="2" max="2" width="14.28515625" style="200" customWidth="1"/>
    <col min="3" max="3" width="14.28515625" style="180" customWidth="1"/>
    <col min="4" max="4" width="14.28515625" style="181" customWidth="1"/>
    <col min="5" max="6" width="14.28515625" style="180" customWidth="1"/>
    <col min="7" max="7" width="9.140625" style="11"/>
    <col min="8" max="9" width="9.140625" style="73"/>
    <col min="10" max="10" width="9.140625" style="74"/>
    <col min="11" max="11" width="9.140625" style="11"/>
    <col min="12" max="16384" width="9.140625" style="75"/>
  </cols>
  <sheetData>
    <row r="1" spans="2:7" x14ac:dyDescent="0.2">
      <c r="G1" s="11" t="s">
        <v>287</v>
      </c>
    </row>
    <row r="2" spans="2:7" x14ac:dyDescent="0.2">
      <c r="G2" s="11" t="s">
        <v>32</v>
      </c>
    </row>
    <row r="3" spans="2:7" x14ac:dyDescent="0.2">
      <c r="B3" s="179" t="s">
        <v>0</v>
      </c>
      <c r="C3" s="182"/>
      <c r="D3" s="183"/>
      <c r="E3" s="184"/>
      <c r="F3" s="184"/>
    </row>
    <row r="4" spans="2:7" x14ac:dyDescent="0.2">
      <c r="B4" s="3" t="s">
        <v>2613</v>
      </c>
      <c r="C4" s="182"/>
      <c r="D4" s="183"/>
      <c r="E4" s="184"/>
      <c r="F4" s="184"/>
    </row>
    <row r="5" spans="2:7" x14ac:dyDescent="0.2">
      <c r="B5" s="201" t="s">
        <v>285</v>
      </c>
      <c r="C5" s="182"/>
      <c r="D5" s="183"/>
      <c r="E5" s="184"/>
      <c r="F5" s="184"/>
    </row>
    <row r="6" spans="2:7" x14ac:dyDescent="0.2">
      <c r="B6" s="179"/>
      <c r="C6" s="72"/>
      <c r="D6" s="72"/>
      <c r="E6" s="72"/>
      <c r="F6" s="72"/>
    </row>
    <row r="7" spans="2:7" x14ac:dyDescent="0.2">
      <c r="B7" s="202"/>
      <c r="C7" s="157" t="s">
        <v>2632</v>
      </c>
      <c r="D7" s="185"/>
      <c r="E7" s="186"/>
      <c r="F7" s="187"/>
    </row>
    <row r="8" spans="2:7" ht="25.5" x14ac:dyDescent="0.2">
      <c r="B8" s="203" t="s">
        <v>288</v>
      </c>
      <c r="C8" s="188" t="s">
        <v>2639</v>
      </c>
      <c r="D8" s="189" t="s">
        <v>2640</v>
      </c>
      <c r="E8" s="190" t="s">
        <v>2641</v>
      </c>
      <c r="F8" s="189" t="s">
        <v>2642</v>
      </c>
    </row>
    <row r="9" spans="2:7" x14ac:dyDescent="0.2">
      <c r="B9" s="204" t="s">
        <v>337</v>
      </c>
      <c r="C9" s="191">
        <v>351</v>
      </c>
      <c r="D9" s="192">
        <v>262.61253561253562</v>
      </c>
      <c r="E9" s="193">
        <v>0.37700358692673586</v>
      </c>
      <c r="F9" s="192">
        <v>710</v>
      </c>
    </row>
    <row r="10" spans="2:7" x14ac:dyDescent="0.2">
      <c r="B10" s="205" t="s">
        <v>338</v>
      </c>
      <c r="C10" s="194">
        <v>257</v>
      </c>
      <c r="D10" s="195">
        <v>275.00389105058366</v>
      </c>
      <c r="E10" s="196">
        <v>0.37907360923387179</v>
      </c>
      <c r="F10" s="195">
        <v>749</v>
      </c>
    </row>
    <row r="11" spans="2:7" x14ac:dyDescent="0.2">
      <c r="B11" s="205" t="s">
        <v>339</v>
      </c>
      <c r="C11" s="194">
        <v>448</v>
      </c>
      <c r="D11" s="195">
        <v>329.45982142857144</v>
      </c>
      <c r="E11" s="196">
        <v>0.37996848999093835</v>
      </c>
      <c r="F11" s="195">
        <v>959</v>
      </c>
    </row>
    <row r="12" spans="2:7" x14ac:dyDescent="0.2">
      <c r="B12" s="205" t="s">
        <v>340</v>
      </c>
      <c r="C12" s="194">
        <v>109</v>
      </c>
      <c r="D12" s="195">
        <v>552.43119266055044</v>
      </c>
      <c r="E12" s="196">
        <v>0.38111965568530648</v>
      </c>
      <c r="F12" s="195">
        <v>3789</v>
      </c>
    </row>
    <row r="13" spans="2:7" x14ac:dyDescent="0.2">
      <c r="B13" s="205" t="s">
        <v>341</v>
      </c>
      <c r="C13" s="194">
        <v>20</v>
      </c>
      <c r="D13" s="195">
        <v>558.4</v>
      </c>
      <c r="E13" s="196">
        <v>0.37927052910412273</v>
      </c>
      <c r="F13" s="195">
        <v>2389</v>
      </c>
    </row>
    <row r="14" spans="2:7" x14ac:dyDescent="0.2">
      <c r="B14" s="205" t="s">
        <v>342</v>
      </c>
      <c r="C14" s="194">
        <v>87</v>
      </c>
      <c r="D14" s="195">
        <v>396.21839080459768</v>
      </c>
      <c r="E14" s="196">
        <v>0.38008865170026018</v>
      </c>
      <c r="F14" s="195">
        <v>2593</v>
      </c>
    </row>
    <row r="15" spans="2:7" x14ac:dyDescent="0.2">
      <c r="B15" s="205" t="s">
        <v>343</v>
      </c>
      <c r="C15" s="194">
        <v>183</v>
      </c>
      <c r="D15" s="195">
        <v>465.22950819672133</v>
      </c>
      <c r="E15" s="196">
        <v>0.37734519393141586</v>
      </c>
      <c r="F15" s="195">
        <v>1992</v>
      </c>
    </row>
    <row r="16" spans="2:7" x14ac:dyDescent="0.2">
      <c r="B16" s="205" t="s">
        <v>344</v>
      </c>
      <c r="C16" s="194">
        <v>108</v>
      </c>
      <c r="D16" s="195">
        <v>448.25</v>
      </c>
      <c r="E16" s="196">
        <v>0.38298023827982841</v>
      </c>
      <c r="F16" s="195">
        <v>1284</v>
      </c>
    </row>
    <row r="17" spans="2:6" x14ac:dyDescent="0.2">
      <c r="B17" s="205" t="s">
        <v>345</v>
      </c>
      <c r="C17" s="194">
        <v>0</v>
      </c>
      <c r="D17" s="195">
        <v>0</v>
      </c>
      <c r="E17" s="196">
        <v>0</v>
      </c>
      <c r="F17" s="195">
        <v>0</v>
      </c>
    </row>
    <row r="18" spans="2:6" x14ac:dyDescent="0.2">
      <c r="B18" s="205" t="s">
        <v>346</v>
      </c>
      <c r="C18" s="194">
        <v>404</v>
      </c>
      <c r="D18" s="195">
        <v>291.85643564356434</v>
      </c>
      <c r="E18" s="196">
        <v>0.37893322792234296</v>
      </c>
      <c r="F18" s="195">
        <v>903</v>
      </c>
    </row>
    <row r="19" spans="2:6" x14ac:dyDescent="0.2">
      <c r="B19" s="205" t="s">
        <v>347</v>
      </c>
      <c r="C19" s="194">
        <v>34</v>
      </c>
      <c r="D19" s="195">
        <v>318.8235294117647</v>
      </c>
      <c r="E19" s="196">
        <v>0.37943225174139794</v>
      </c>
      <c r="F19" s="195">
        <v>727</v>
      </c>
    </row>
    <row r="20" spans="2:6" x14ac:dyDescent="0.2">
      <c r="B20" s="205" t="s">
        <v>348</v>
      </c>
      <c r="C20" s="194">
        <v>0</v>
      </c>
      <c r="D20" s="195">
        <v>0</v>
      </c>
      <c r="E20" s="196">
        <v>0</v>
      </c>
      <c r="F20" s="195">
        <v>0</v>
      </c>
    </row>
    <row r="21" spans="2:6" x14ac:dyDescent="0.2">
      <c r="B21" s="205" t="s">
        <v>349</v>
      </c>
      <c r="C21" s="194">
        <v>0</v>
      </c>
      <c r="D21" s="195">
        <v>0</v>
      </c>
      <c r="E21" s="196">
        <v>0</v>
      </c>
      <c r="F21" s="195">
        <v>0</v>
      </c>
    </row>
    <row r="22" spans="2:6" x14ac:dyDescent="0.2">
      <c r="B22" s="205" t="s">
        <v>350</v>
      </c>
      <c r="C22" s="194">
        <v>14</v>
      </c>
      <c r="D22" s="195">
        <v>399.42857142857144</v>
      </c>
      <c r="E22" s="196">
        <v>0.37950458092975903</v>
      </c>
      <c r="F22" s="195">
        <v>919</v>
      </c>
    </row>
    <row r="23" spans="2:6" x14ac:dyDescent="0.2">
      <c r="B23" s="205" t="s">
        <v>351</v>
      </c>
      <c r="C23" s="194">
        <v>227</v>
      </c>
      <c r="D23" s="195">
        <v>323.27312775330398</v>
      </c>
      <c r="E23" s="196">
        <v>0.37754671550872576</v>
      </c>
      <c r="F23" s="195">
        <v>1092</v>
      </c>
    </row>
    <row r="24" spans="2:6" x14ac:dyDescent="0.2">
      <c r="B24" s="205" t="s">
        <v>352</v>
      </c>
      <c r="C24" s="194">
        <v>3</v>
      </c>
      <c r="D24" s="195">
        <v>620.66666666666663</v>
      </c>
      <c r="E24" s="196">
        <v>0.37999999999999989</v>
      </c>
      <c r="F24" s="195">
        <v>890</v>
      </c>
    </row>
    <row r="25" spans="2:6" x14ac:dyDescent="0.2">
      <c r="B25" s="205" t="s">
        <v>353</v>
      </c>
      <c r="C25" s="194">
        <v>220</v>
      </c>
      <c r="D25" s="195">
        <v>368.13181818181818</v>
      </c>
      <c r="E25" s="196">
        <v>0.3828615460252629</v>
      </c>
      <c r="F25" s="195">
        <v>1539</v>
      </c>
    </row>
    <row r="26" spans="2:6" x14ac:dyDescent="0.2">
      <c r="B26" s="205" t="s">
        <v>354</v>
      </c>
      <c r="C26" s="194">
        <v>291</v>
      </c>
      <c r="D26" s="195">
        <v>535.95189003436428</v>
      </c>
      <c r="E26" s="196">
        <v>0.38275607343835505</v>
      </c>
      <c r="F26" s="195">
        <v>1901</v>
      </c>
    </row>
    <row r="27" spans="2:6" x14ac:dyDescent="0.2">
      <c r="B27" s="205" t="s">
        <v>355</v>
      </c>
      <c r="C27" s="194">
        <v>13</v>
      </c>
      <c r="D27" s="195">
        <v>1080.3076923076924</v>
      </c>
      <c r="E27" s="196">
        <v>0.37431701271355844</v>
      </c>
      <c r="F27" s="195">
        <v>3502</v>
      </c>
    </row>
    <row r="28" spans="2:6" x14ac:dyDescent="0.2">
      <c r="B28" s="205" t="s">
        <v>356</v>
      </c>
      <c r="C28" s="194">
        <v>1</v>
      </c>
      <c r="D28" s="195">
        <v>195</v>
      </c>
      <c r="E28" s="196">
        <v>0.36448598130841114</v>
      </c>
      <c r="F28" s="195">
        <v>195</v>
      </c>
    </row>
    <row r="29" spans="2:6" x14ac:dyDescent="0.2">
      <c r="B29" s="205" t="s">
        <v>357</v>
      </c>
      <c r="C29" s="194">
        <v>574</v>
      </c>
      <c r="D29" s="195">
        <v>229.71254355400697</v>
      </c>
      <c r="E29" s="196">
        <v>0.37800948356430641</v>
      </c>
      <c r="F29" s="195">
        <v>725</v>
      </c>
    </row>
    <row r="30" spans="2:6" x14ac:dyDescent="0.2">
      <c r="B30" s="205" t="s">
        <v>358</v>
      </c>
      <c r="C30" s="194">
        <v>275</v>
      </c>
      <c r="D30" s="195">
        <v>209.3890909090909</v>
      </c>
      <c r="E30" s="196">
        <v>0.37529573554236095</v>
      </c>
      <c r="F30" s="195">
        <v>650</v>
      </c>
    </row>
    <row r="31" spans="2:6" x14ac:dyDescent="0.2">
      <c r="B31" s="205" t="s">
        <v>359</v>
      </c>
      <c r="C31" s="194">
        <v>80</v>
      </c>
      <c r="D31" s="195">
        <v>1210.1125</v>
      </c>
      <c r="E31" s="196">
        <v>0.37976674760804507</v>
      </c>
      <c r="F31" s="195">
        <v>4432</v>
      </c>
    </row>
    <row r="32" spans="2:6" x14ac:dyDescent="0.2">
      <c r="B32" s="205" t="s">
        <v>360</v>
      </c>
      <c r="C32" s="194">
        <v>157</v>
      </c>
      <c r="D32" s="195">
        <v>475.44585987261149</v>
      </c>
      <c r="E32" s="196">
        <v>0.3772426340526609</v>
      </c>
      <c r="F32" s="195">
        <v>1395</v>
      </c>
    </row>
    <row r="33" spans="2:6" x14ac:dyDescent="0.2">
      <c r="B33" s="205" t="s">
        <v>361</v>
      </c>
      <c r="C33" s="194">
        <v>417</v>
      </c>
      <c r="D33" s="195">
        <v>330.12709832134294</v>
      </c>
      <c r="E33" s="196">
        <v>0.37645961747767154</v>
      </c>
      <c r="F33" s="195">
        <v>1407</v>
      </c>
    </row>
    <row r="34" spans="2:6" x14ac:dyDescent="0.2">
      <c r="B34" s="205" t="s">
        <v>362</v>
      </c>
      <c r="C34" s="194">
        <v>215</v>
      </c>
      <c r="D34" s="195">
        <v>512.64186046511622</v>
      </c>
      <c r="E34" s="196">
        <v>0.38025744261706884</v>
      </c>
      <c r="F34" s="195">
        <v>2311</v>
      </c>
    </row>
    <row r="35" spans="2:6" x14ac:dyDescent="0.2">
      <c r="B35" s="205" t="s">
        <v>363</v>
      </c>
      <c r="C35" s="194">
        <v>34</v>
      </c>
      <c r="D35" s="195">
        <v>475.47058823529414</v>
      </c>
      <c r="E35" s="196">
        <v>0.37756913303437978</v>
      </c>
      <c r="F35" s="195">
        <v>995</v>
      </c>
    </row>
    <row r="36" spans="2:6" x14ac:dyDescent="0.2">
      <c r="B36" s="205" t="s">
        <v>364</v>
      </c>
      <c r="C36" s="194">
        <v>133</v>
      </c>
      <c r="D36" s="195">
        <v>330.81203007518798</v>
      </c>
      <c r="E36" s="196">
        <v>0.37936832302956613</v>
      </c>
      <c r="F36" s="195">
        <v>1200</v>
      </c>
    </row>
    <row r="37" spans="2:6" x14ac:dyDescent="0.2">
      <c r="B37" s="205" t="s">
        <v>365</v>
      </c>
      <c r="C37" s="194">
        <v>289</v>
      </c>
      <c r="D37" s="195">
        <v>240.57093425605535</v>
      </c>
      <c r="E37" s="196">
        <v>0.37454343680303404</v>
      </c>
      <c r="F37" s="195">
        <v>914</v>
      </c>
    </row>
    <row r="38" spans="2:6" x14ac:dyDescent="0.2">
      <c r="B38" s="205" t="s">
        <v>366</v>
      </c>
      <c r="C38" s="194">
        <v>296</v>
      </c>
      <c r="D38" s="195">
        <v>232.66891891891891</v>
      </c>
      <c r="E38" s="196">
        <v>0.37629972844349502</v>
      </c>
      <c r="F38" s="195">
        <v>602</v>
      </c>
    </row>
    <row r="39" spans="2:6" x14ac:dyDescent="0.2">
      <c r="B39" s="205" t="s">
        <v>367</v>
      </c>
      <c r="C39" s="194">
        <v>255</v>
      </c>
      <c r="D39" s="195">
        <v>221.16078431372549</v>
      </c>
      <c r="E39" s="196">
        <v>0.37429648508017421</v>
      </c>
      <c r="F39" s="195">
        <v>804</v>
      </c>
    </row>
    <row r="40" spans="2:6" x14ac:dyDescent="0.2">
      <c r="B40" s="205" t="s">
        <v>368</v>
      </c>
      <c r="C40" s="194">
        <v>179</v>
      </c>
      <c r="D40" s="195">
        <v>418.15642458100558</v>
      </c>
      <c r="E40" s="196">
        <v>0.3787878787878789</v>
      </c>
      <c r="F40" s="195">
        <v>1286</v>
      </c>
    </row>
    <row r="41" spans="2:6" x14ac:dyDescent="0.2">
      <c r="B41" s="205" t="s">
        <v>369</v>
      </c>
      <c r="C41" s="194">
        <v>160</v>
      </c>
      <c r="D41" s="195">
        <v>773.88750000000005</v>
      </c>
      <c r="E41" s="196">
        <v>0.3834020733474528</v>
      </c>
      <c r="F41" s="195">
        <v>2573</v>
      </c>
    </row>
    <row r="42" spans="2:6" x14ac:dyDescent="0.2">
      <c r="B42" s="205" t="s">
        <v>370</v>
      </c>
      <c r="C42" s="194">
        <v>102</v>
      </c>
      <c r="D42" s="195">
        <v>905.66666666666663</v>
      </c>
      <c r="E42" s="196">
        <v>0.38414484545299543</v>
      </c>
      <c r="F42" s="195">
        <v>2761</v>
      </c>
    </row>
    <row r="43" spans="2:6" x14ac:dyDescent="0.2">
      <c r="B43" s="205" t="s">
        <v>371</v>
      </c>
      <c r="C43" s="194">
        <v>230</v>
      </c>
      <c r="D43" s="195">
        <v>339.70434782608697</v>
      </c>
      <c r="E43" s="196">
        <v>0.38080662848787616</v>
      </c>
      <c r="F43" s="195">
        <v>1190</v>
      </c>
    </row>
    <row r="44" spans="2:6" x14ac:dyDescent="0.2">
      <c r="B44" s="205" t="s">
        <v>372</v>
      </c>
      <c r="C44" s="194">
        <v>76</v>
      </c>
      <c r="D44" s="195">
        <v>465.90789473684208</v>
      </c>
      <c r="E44" s="196">
        <v>0.37984745599073144</v>
      </c>
      <c r="F44" s="195">
        <v>1307</v>
      </c>
    </row>
    <row r="45" spans="2:6" x14ac:dyDescent="0.2">
      <c r="B45" s="205" t="s">
        <v>373</v>
      </c>
      <c r="C45" s="194">
        <v>340</v>
      </c>
      <c r="D45" s="195">
        <v>362.07941176470587</v>
      </c>
      <c r="E45" s="196">
        <v>0.37575696530168723</v>
      </c>
      <c r="F45" s="195">
        <v>2906</v>
      </c>
    </row>
    <row r="46" spans="2:6" x14ac:dyDescent="0.2">
      <c r="B46" s="205" t="s">
        <v>374</v>
      </c>
      <c r="C46" s="194">
        <v>107</v>
      </c>
      <c r="D46" s="195">
        <v>209.2336448598131</v>
      </c>
      <c r="E46" s="196">
        <v>0.37188751017424959</v>
      </c>
      <c r="F46" s="195">
        <v>474</v>
      </c>
    </row>
    <row r="47" spans="2:6" x14ac:dyDescent="0.2">
      <c r="B47" s="205" t="s">
        <v>375</v>
      </c>
      <c r="C47" s="194">
        <v>274</v>
      </c>
      <c r="D47" s="195">
        <v>322.29562043795619</v>
      </c>
      <c r="E47" s="196">
        <v>0.37643011816058247</v>
      </c>
      <c r="F47" s="195">
        <v>1266</v>
      </c>
    </row>
    <row r="48" spans="2:6" x14ac:dyDescent="0.2">
      <c r="B48" s="205" t="s">
        <v>376</v>
      </c>
      <c r="C48" s="194">
        <v>462</v>
      </c>
      <c r="D48" s="195">
        <v>271.29653679653677</v>
      </c>
      <c r="E48" s="196">
        <v>0.37502730294752151</v>
      </c>
      <c r="F48" s="195">
        <v>1112</v>
      </c>
    </row>
    <row r="49" spans="2:7" x14ac:dyDescent="0.2">
      <c r="B49" s="205" t="s">
        <v>377</v>
      </c>
      <c r="C49" s="194">
        <v>265</v>
      </c>
      <c r="D49" s="195">
        <v>361.15849056603776</v>
      </c>
      <c r="E49" s="196">
        <v>0.38206844792552408</v>
      </c>
      <c r="F49" s="195">
        <v>1150</v>
      </c>
    </row>
    <row r="50" spans="2:7" x14ac:dyDescent="0.2">
      <c r="B50" s="205" t="s">
        <v>378</v>
      </c>
      <c r="C50" s="194">
        <v>581</v>
      </c>
      <c r="D50" s="195">
        <v>304.75043029259899</v>
      </c>
      <c r="E50" s="196">
        <v>0.37992365478573764</v>
      </c>
      <c r="F50" s="195">
        <v>854</v>
      </c>
    </row>
    <row r="51" spans="2:7" x14ac:dyDescent="0.2">
      <c r="B51" s="205" t="s">
        <v>379</v>
      </c>
      <c r="C51" s="194">
        <v>378</v>
      </c>
      <c r="D51" s="195">
        <v>394.04497354497357</v>
      </c>
      <c r="E51" s="196">
        <v>0.37851388783004247</v>
      </c>
      <c r="F51" s="195">
        <v>1108</v>
      </c>
    </row>
    <row r="52" spans="2:7" x14ac:dyDescent="0.2">
      <c r="B52" s="205" t="s">
        <v>380</v>
      </c>
      <c r="C52" s="194">
        <v>220</v>
      </c>
      <c r="D52" s="195">
        <v>772.45</v>
      </c>
      <c r="E52" s="196">
        <v>0.38307076053315536</v>
      </c>
      <c r="F52" s="195">
        <v>4385</v>
      </c>
    </row>
    <row r="53" spans="2:7" x14ac:dyDescent="0.2">
      <c r="B53" s="205" t="s">
        <v>381</v>
      </c>
      <c r="C53" s="194">
        <v>335</v>
      </c>
      <c r="D53" s="195">
        <v>324.6776119402985</v>
      </c>
      <c r="E53" s="196">
        <v>0.37849246091262456</v>
      </c>
      <c r="F53" s="195">
        <v>795</v>
      </c>
    </row>
    <row r="54" spans="2:7" x14ac:dyDescent="0.2">
      <c r="B54" s="205" t="s">
        <v>382</v>
      </c>
      <c r="C54" s="194">
        <v>180</v>
      </c>
      <c r="D54" s="195">
        <v>846.61666666666667</v>
      </c>
      <c r="E54" s="196">
        <v>0.38342374348342423</v>
      </c>
      <c r="F54" s="195">
        <v>3076</v>
      </c>
    </row>
    <row r="55" spans="2:7" x14ac:dyDescent="0.2">
      <c r="B55" s="205" t="s">
        <v>383</v>
      </c>
      <c r="C55" s="194">
        <v>212</v>
      </c>
      <c r="D55" s="195">
        <v>1391.0377358490566</v>
      </c>
      <c r="E55" s="196">
        <v>0.38490001605381563</v>
      </c>
      <c r="F55" s="195">
        <v>4794</v>
      </c>
    </row>
    <row r="56" spans="2:7" x14ac:dyDescent="0.2">
      <c r="B56" s="206" t="s">
        <v>384</v>
      </c>
      <c r="C56" s="197">
        <v>0</v>
      </c>
      <c r="D56" s="198">
        <v>0</v>
      </c>
      <c r="E56" s="199">
        <v>0</v>
      </c>
      <c r="F56" s="198">
        <v>0</v>
      </c>
    </row>
    <row r="58" spans="2:7" x14ac:dyDescent="0.2">
      <c r="G58" s="11" t="s">
        <v>287</v>
      </c>
    </row>
    <row r="59" spans="2:7" x14ac:dyDescent="0.2">
      <c r="G59" s="11" t="s">
        <v>33</v>
      </c>
    </row>
    <row r="60" spans="2:7" x14ac:dyDescent="0.2">
      <c r="B60" s="179" t="s">
        <v>0</v>
      </c>
      <c r="C60" s="182"/>
      <c r="D60" s="183"/>
      <c r="E60" s="184"/>
      <c r="F60" s="184"/>
    </row>
    <row r="61" spans="2:7" x14ac:dyDescent="0.2">
      <c r="B61" s="179" t="s">
        <v>2613</v>
      </c>
      <c r="C61" s="182"/>
      <c r="D61" s="183"/>
      <c r="E61" s="184"/>
      <c r="F61" s="184"/>
    </row>
    <row r="62" spans="2:7" x14ac:dyDescent="0.2">
      <c r="B62" s="201" t="s">
        <v>285</v>
      </c>
      <c r="C62" s="182"/>
      <c r="D62" s="183"/>
      <c r="E62" s="184"/>
      <c r="F62" s="184"/>
    </row>
    <row r="63" spans="2:7" x14ac:dyDescent="0.2">
      <c r="B63" s="179"/>
      <c r="C63" s="72"/>
      <c r="D63" s="72"/>
      <c r="E63" s="72"/>
      <c r="F63" s="72"/>
    </row>
    <row r="64" spans="2:7" x14ac:dyDescent="0.2">
      <c r="B64" s="202"/>
      <c r="C64" s="157" t="s">
        <v>2632</v>
      </c>
      <c r="D64" s="185"/>
      <c r="E64" s="186"/>
      <c r="F64" s="187"/>
    </row>
    <row r="65" spans="2:6" ht="25.5" x14ac:dyDescent="0.2">
      <c r="B65" s="203" t="s">
        <v>288</v>
      </c>
      <c r="C65" s="188" t="s">
        <v>2639</v>
      </c>
      <c r="D65" s="189" t="s">
        <v>2640</v>
      </c>
      <c r="E65" s="190" t="s">
        <v>2641</v>
      </c>
      <c r="F65" s="189" t="s">
        <v>2642</v>
      </c>
    </row>
    <row r="66" spans="2:6" x14ac:dyDescent="0.2">
      <c r="B66" s="204" t="s">
        <v>385</v>
      </c>
      <c r="C66" s="191">
        <v>0</v>
      </c>
      <c r="D66" s="192">
        <v>0</v>
      </c>
      <c r="E66" s="193">
        <v>0</v>
      </c>
      <c r="F66" s="192">
        <v>0</v>
      </c>
    </row>
    <row r="67" spans="2:6" x14ac:dyDescent="0.2">
      <c r="B67" s="205" t="s">
        <v>386</v>
      </c>
      <c r="C67" s="194">
        <v>0</v>
      </c>
      <c r="D67" s="195">
        <v>0</v>
      </c>
      <c r="E67" s="196">
        <v>0</v>
      </c>
      <c r="F67" s="195">
        <v>0</v>
      </c>
    </row>
    <row r="68" spans="2:6" x14ac:dyDescent="0.2">
      <c r="B68" s="205" t="s">
        <v>387</v>
      </c>
      <c r="C68" s="194">
        <v>35</v>
      </c>
      <c r="D68" s="195">
        <v>570.31428571428569</v>
      </c>
      <c r="E68" s="196">
        <v>0.38484229197192876</v>
      </c>
      <c r="F68" s="195">
        <v>989</v>
      </c>
    </row>
    <row r="69" spans="2:6" x14ac:dyDescent="0.2">
      <c r="B69" s="205" t="s">
        <v>388</v>
      </c>
      <c r="C69" s="194">
        <v>19</v>
      </c>
      <c r="D69" s="195">
        <v>385.78947368421052</v>
      </c>
      <c r="E69" s="196">
        <v>0.37558926009428162</v>
      </c>
      <c r="F69" s="195">
        <v>1696</v>
      </c>
    </row>
    <row r="70" spans="2:6" x14ac:dyDescent="0.2">
      <c r="B70" s="205" t="s">
        <v>389</v>
      </c>
      <c r="C70" s="194">
        <v>9</v>
      </c>
      <c r="D70" s="195">
        <v>245.55555555555554</v>
      </c>
      <c r="E70" s="196">
        <v>0.37694013303769403</v>
      </c>
      <c r="F70" s="195">
        <v>316</v>
      </c>
    </row>
    <row r="71" spans="2:6" x14ac:dyDescent="0.2">
      <c r="B71" s="205" t="s">
        <v>390</v>
      </c>
      <c r="C71" s="194">
        <v>178</v>
      </c>
      <c r="D71" s="195">
        <v>291.09550561797755</v>
      </c>
      <c r="E71" s="196">
        <v>0.3784160787578692</v>
      </c>
      <c r="F71" s="195">
        <v>679</v>
      </c>
    </row>
    <row r="72" spans="2:6" x14ac:dyDescent="0.2">
      <c r="B72" s="205" t="s">
        <v>391</v>
      </c>
      <c r="C72" s="194">
        <v>0</v>
      </c>
      <c r="D72" s="195">
        <v>0</v>
      </c>
      <c r="E72" s="196">
        <v>0</v>
      </c>
      <c r="F72" s="195">
        <v>0</v>
      </c>
    </row>
    <row r="73" spans="2:6" x14ac:dyDescent="0.2">
      <c r="B73" s="205" t="s">
        <v>392</v>
      </c>
      <c r="C73" s="194">
        <v>171</v>
      </c>
      <c r="D73" s="195">
        <v>350.76608187134502</v>
      </c>
      <c r="E73" s="196">
        <v>0.38111728151885216</v>
      </c>
      <c r="F73" s="195">
        <v>696</v>
      </c>
    </row>
    <row r="74" spans="2:6" x14ac:dyDescent="0.2">
      <c r="B74" s="205" t="s">
        <v>393</v>
      </c>
      <c r="C74" s="194">
        <v>195</v>
      </c>
      <c r="D74" s="195">
        <v>357.95897435897433</v>
      </c>
      <c r="E74" s="196">
        <v>0.37997615690714803</v>
      </c>
      <c r="F74" s="195">
        <v>1196</v>
      </c>
    </row>
    <row r="75" spans="2:6" x14ac:dyDescent="0.2">
      <c r="B75" s="205" t="s">
        <v>394</v>
      </c>
      <c r="C75" s="194">
        <v>376</v>
      </c>
      <c r="D75" s="195">
        <v>213.43351063829786</v>
      </c>
      <c r="E75" s="196">
        <v>0.37504673421318269</v>
      </c>
      <c r="F75" s="195">
        <v>607</v>
      </c>
    </row>
    <row r="76" spans="2:6" x14ac:dyDescent="0.2">
      <c r="B76" s="205" t="s">
        <v>395</v>
      </c>
      <c r="C76" s="194">
        <v>251</v>
      </c>
      <c r="D76" s="195">
        <v>490.59362549800795</v>
      </c>
      <c r="E76" s="196">
        <v>0.38071431663172994</v>
      </c>
      <c r="F76" s="195">
        <v>1665</v>
      </c>
    </row>
    <row r="77" spans="2:6" x14ac:dyDescent="0.2">
      <c r="B77" s="205" t="s">
        <v>396</v>
      </c>
      <c r="C77" s="194">
        <v>353</v>
      </c>
      <c r="D77" s="195">
        <v>315.32861189801702</v>
      </c>
      <c r="E77" s="196">
        <v>0.37885754934361682</v>
      </c>
      <c r="F77" s="195">
        <v>892</v>
      </c>
    </row>
    <row r="78" spans="2:6" x14ac:dyDescent="0.2">
      <c r="B78" s="205" t="s">
        <v>397</v>
      </c>
      <c r="C78" s="194">
        <v>433</v>
      </c>
      <c r="D78" s="195">
        <v>382.32563510392612</v>
      </c>
      <c r="E78" s="196">
        <v>0.37663950930183354</v>
      </c>
      <c r="F78" s="195">
        <v>1456</v>
      </c>
    </row>
    <row r="79" spans="2:6" x14ac:dyDescent="0.2">
      <c r="B79" s="205" t="s">
        <v>398</v>
      </c>
      <c r="C79" s="194">
        <v>0</v>
      </c>
      <c r="D79" s="195">
        <v>0</v>
      </c>
      <c r="E79" s="196">
        <v>0</v>
      </c>
      <c r="F79" s="195">
        <v>0</v>
      </c>
    </row>
    <row r="80" spans="2:6" x14ac:dyDescent="0.2">
      <c r="B80" s="205" t="s">
        <v>399</v>
      </c>
      <c r="C80" s="194">
        <v>189</v>
      </c>
      <c r="D80" s="195">
        <v>756.48677248677245</v>
      </c>
      <c r="E80" s="196">
        <v>0.38165404060626451</v>
      </c>
      <c r="F80" s="195">
        <v>4723</v>
      </c>
    </row>
    <row r="81" spans="2:6" x14ac:dyDescent="0.2">
      <c r="B81" s="205" t="s">
        <v>400</v>
      </c>
      <c r="C81" s="194">
        <v>127</v>
      </c>
      <c r="D81" s="195">
        <v>1279.1889763779527</v>
      </c>
      <c r="E81" s="196">
        <v>0.38270831321128962</v>
      </c>
      <c r="F81" s="195">
        <v>8483</v>
      </c>
    </row>
    <row r="82" spans="2:6" x14ac:dyDescent="0.2">
      <c r="B82" s="205" t="s">
        <v>401</v>
      </c>
      <c r="C82" s="194">
        <v>0</v>
      </c>
      <c r="D82" s="195">
        <v>0</v>
      </c>
      <c r="E82" s="196">
        <v>0</v>
      </c>
      <c r="F82" s="195">
        <v>0</v>
      </c>
    </row>
    <row r="83" spans="2:6" x14ac:dyDescent="0.2">
      <c r="B83" s="205" t="s">
        <v>402</v>
      </c>
      <c r="C83" s="194">
        <v>0</v>
      </c>
      <c r="D83" s="195">
        <v>0</v>
      </c>
      <c r="E83" s="196">
        <v>0</v>
      </c>
      <c r="F83" s="195">
        <v>0</v>
      </c>
    </row>
    <row r="84" spans="2:6" x14ac:dyDescent="0.2">
      <c r="B84" s="205" t="s">
        <v>403</v>
      </c>
      <c r="C84" s="194">
        <v>0</v>
      </c>
      <c r="D84" s="195">
        <v>0</v>
      </c>
      <c r="E84" s="196">
        <v>0</v>
      </c>
      <c r="F84" s="195">
        <v>0</v>
      </c>
    </row>
    <row r="85" spans="2:6" x14ac:dyDescent="0.2">
      <c r="B85" s="205" t="s">
        <v>404</v>
      </c>
      <c r="C85" s="194">
        <v>0</v>
      </c>
      <c r="D85" s="195">
        <v>0</v>
      </c>
      <c r="E85" s="196">
        <v>0</v>
      </c>
      <c r="F85" s="195">
        <v>0</v>
      </c>
    </row>
    <row r="86" spans="2:6" x14ac:dyDescent="0.2">
      <c r="B86" s="205" t="s">
        <v>405</v>
      </c>
      <c r="C86" s="194">
        <v>0</v>
      </c>
      <c r="D86" s="195">
        <v>0</v>
      </c>
      <c r="E86" s="196">
        <v>0</v>
      </c>
      <c r="F86" s="195">
        <v>0</v>
      </c>
    </row>
    <row r="87" spans="2:6" x14ac:dyDescent="0.2">
      <c r="B87" s="205" t="s">
        <v>406</v>
      </c>
      <c r="C87" s="194">
        <v>0</v>
      </c>
      <c r="D87" s="195">
        <v>0</v>
      </c>
      <c r="E87" s="196">
        <v>0</v>
      </c>
      <c r="F87" s="195">
        <v>0</v>
      </c>
    </row>
    <row r="88" spans="2:6" x14ac:dyDescent="0.2">
      <c r="B88" s="205" t="s">
        <v>407</v>
      </c>
      <c r="C88" s="194">
        <v>95</v>
      </c>
      <c r="D88" s="195">
        <v>1689.1578947368421</v>
      </c>
      <c r="E88" s="196">
        <v>0.38685647472908946</v>
      </c>
      <c r="F88" s="195">
        <v>6302</v>
      </c>
    </row>
    <row r="89" spans="2:6" x14ac:dyDescent="0.2">
      <c r="B89" s="205" t="s">
        <v>408</v>
      </c>
      <c r="C89" s="194">
        <v>0</v>
      </c>
      <c r="D89" s="195">
        <v>0</v>
      </c>
      <c r="E89" s="196">
        <v>0</v>
      </c>
      <c r="F89" s="195">
        <v>0</v>
      </c>
    </row>
    <row r="90" spans="2:6" x14ac:dyDescent="0.2">
      <c r="B90" s="205" t="s">
        <v>409</v>
      </c>
      <c r="C90" s="194">
        <v>0</v>
      </c>
      <c r="D90" s="195">
        <v>0</v>
      </c>
      <c r="E90" s="196">
        <v>0</v>
      </c>
      <c r="F90" s="195">
        <v>0</v>
      </c>
    </row>
    <row r="91" spans="2:6" x14ac:dyDescent="0.2">
      <c r="B91" s="205" t="s">
        <v>410</v>
      </c>
      <c r="C91" s="194">
        <v>0</v>
      </c>
      <c r="D91" s="195">
        <v>0</v>
      </c>
      <c r="E91" s="196">
        <v>0</v>
      </c>
      <c r="F91" s="195">
        <v>0</v>
      </c>
    </row>
    <row r="92" spans="2:6" x14ac:dyDescent="0.2">
      <c r="B92" s="205" t="s">
        <v>411</v>
      </c>
      <c r="C92" s="194">
        <v>0</v>
      </c>
      <c r="D92" s="195">
        <v>0</v>
      </c>
      <c r="E92" s="196">
        <v>0</v>
      </c>
      <c r="F92" s="195">
        <v>0</v>
      </c>
    </row>
    <row r="93" spans="2:6" x14ac:dyDescent="0.2">
      <c r="B93" s="205" t="s">
        <v>412</v>
      </c>
      <c r="C93" s="194">
        <v>0</v>
      </c>
      <c r="D93" s="195">
        <v>0</v>
      </c>
      <c r="E93" s="196">
        <v>0</v>
      </c>
      <c r="F93" s="195">
        <v>0</v>
      </c>
    </row>
    <row r="94" spans="2:6" x14ac:dyDescent="0.2">
      <c r="B94" s="205" t="s">
        <v>413</v>
      </c>
      <c r="C94" s="194">
        <v>0</v>
      </c>
      <c r="D94" s="195">
        <v>0</v>
      </c>
      <c r="E94" s="196">
        <v>0</v>
      </c>
      <c r="F94" s="195">
        <v>0</v>
      </c>
    </row>
    <row r="95" spans="2:6" x14ac:dyDescent="0.2">
      <c r="B95" s="205" t="s">
        <v>414</v>
      </c>
      <c r="C95" s="194">
        <v>0</v>
      </c>
      <c r="D95" s="195">
        <v>0</v>
      </c>
      <c r="E95" s="196">
        <v>0</v>
      </c>
      <c r="F95" s="195">
        <v>0</v>
      </c>
    </row>
    <row r="96" spans="2:6" x14ac:dyDescent="0.2">
      <c r="B96" s="205" t="s">
        <v>415</v>
      </c>
      <c r="C96" s="194">
        <v>9</v>
      </c>
      <c r="D96" s="195">
        <v>633.55555555555554</v>
      </c>
      <c r="E96" s="196">
        <v>0.38454275694631779</v>
      </c>
      <c r="F96" s="195">
        <v>1467</v>
      </c>
    </row>
    <row r="97" spans="2:6" x14ac:dyDescent="0.2">
      <c r="B97" s="205" t="s">
        <v>416</v>
      </c>
      <c r="C97" s="194">
        <v>0</v>
      </c>
      <c r="D97" s="195">
        <v>0</v>
      </c>
      <c r="E97" s="196">
        <v>0</v>
      </c>
      <c r="F97" s="195">
        <v>0</v>
      </c>
    </row>
    <row r="98" spans="2:6" x14ac:dyDescent="0.2">
      <c r="B98" s="205" t="s">
        <v>417</v>
      </c>
      <c r="C98" s="194">
        <v>1300</v>
      </c>
      <c r="D98" s="195">
        <v>214.33230769230769</v>
      </c>
      <c r="E98" s="196">
        <v>0.37086748533870706</v>
      </c>
      <c r="F98" s="195">
        <v>707</v>
      </c>
    </row>
    <row r="99" spans="2:6" x14ac:dyDescent="0.2">
      <c r="B99" s="205" t="s">
        <v>418</v>
      </c>
      <c r="C99" s="194">
        <v>0</v>
      </c>
      <c r="D99" s="195">
        <v>0</v>
      </c>
      <c r="E99" s="196">
        <v>0</v>
      </c>
      <c r="F99" s="195">
        <v>0</v>
      </c>
    </row>
    <row r="100" spans="2:6" x14ac:dyDescent="0.2">
      <c r="B100" s="205" t="s">
        <v>419</v>
      </c>
      <c r="C100" s="194">
        <v>137</v>
      </c>
      <c r="D100" s="195">
        <v>2405.7153284671531</v>
      </c>
      <c r="E100" s="196">
        <v>0.38334391770707565</v>
      </c>
      <c r="F100" s="195">
        <v>9171</v>
      </c>
    </row>
    <row r="101" spans="2:6" x14ac:dyDescent="0.2">
      <c r="B101" s="205" t="s">
        <v>420</v>
      </c>
      <c r="C101" s="194">
        <v>52</v>
      </c>
      <c r="D101" s="195">
        <v>885.84615384615381</v>
      </c>
      <c r="E101" s="196">
        <v>0.3839178557140952</v>
      </c>
      <c r="F101" s="195">
        <v>2168</v>
      </c>
    </row>
    <row r="102" spans="2:6" x14ac:dyDescent="0.2">
      <c r="B102" s="205" t="s">
        <v>421</v>
      </c>
      <c r="C102" s="194">
        <v>62</v>
      </c>
      <c r="D102" s="195">
        <v>1115.741935483871</v>
      </c>
      <c r="E102" s="196">
        <v>0.38546536573405921</v>
      </c>
      <c r="F102" s="195">
        <v>2475</v>
      </c>
    </row>
    <row r="103" spans="2:6" x14ac:dyDescent="0.2">
      <c r="B103" s="205" t="s">
        <v>422</v>
      </c>
      <c r="C103" s="194">
        <v>175</v>
      </c>
      <c r="D103" s="195">
        <v>379.64571428571429</v>
      </c>
      <c r="E103" s="196">
        <v>0.38298313878080426</v>
      </c>
      <c r="F103" s="195">
        <v>1225</v>
      </c>
    </row>
    <row r="104" spans="2:6" x14ac:dyDescent="0.2">
      <c r="B104" s="205" t="s">
        <v>423</v>
      </c>
      <c r="C104" s="194">
        <v>212</v>
      </c>
      <c r="D104" s="195">
        <v>264.83018867924528</v>
      </c>
      <c r="E104" s="196">
        <v>0.37762905666722713</v>
      </c>
      <c r="F104" s="195">
        <v>771</v>
      </c>
    </row>
    <row r="105" spans="2:6" x14ac:dyDescent="0.2">
      <c r="B105" s="205" t="s">
        <v>424</v>
      </c>
      <c r="C105" s="194">
        <v>137</v>
      </c>
      <c r="D105" s="195">
        <v>267.75912408759126</v>
      </c>
      <c r="E105" s="196">
        <v>0.37922300789811025</v>
      </c>
      <c r="F105" s="195">
        <v>526</v>
      </c>
    </row>
    <row r="106" spans="2:6" x14ac:dyDescent="0.2">
      <c r="B106" s="205" t="s">
        <v>425</v>
      </c>
      <c r="C106" s="194">
        <v>0</v>
      </c>
      <c r="D106" s="195">
        <v>0</v>
      </c>
      <c r="E106" s="196">
        <v>0</v>
      </c>
      <c r="F106" s="195">
        <v>0</v>
      </c>
    </row>
    <row r="107" spans="2:6" x14ac:dyDescent="0.2">
      <c r="B107" s="205" t="s">
        <v>426</v>
      </c>
      <c r="C107" s="194">
        <v>0</v>
      </c>
      <c r="D107" s="195">
        <v>0</v>
      </c>
      <c r="E107" s="196">
        <v>0</v>
      </c>
      <c r="F107" s="195">
        <v>0</v>
      </c>
    </row>
    <row r="108" spans="2:6" x14ac:dyDescent="0.2">
      <c r="B108" s="205" t="s">
        <v>427</v>
      </c>
      <c r="C108" s="194">
        <v>134</v>
      </c>
      <c r="D108" s="195">
        <v>358.33582089552237</v>
      </c>
      <c r="E108" s="196">
        <v>0.37549657480684417</v>
      </c>
      <c r="F108" s="195">
        <v>885</v>
      </c>
    </row>
    <row r="109" spans="2:6" x14ac:dyDescent="0.2">
      <c r="B109" s="205" t="s">
        <v>428</v>
      </c>
      <c r="C109" s="194">
        <v>187</v>
      </c>
      <c r="D109" s="195">
        <v>402.52406417112297</v>
      </c>
      <c r="E109" s="196">
        <v>0.3801884981766388</v>
      </c>
      <c r="F109" s="195">
        <v>1311</v>
      </c>
    </row>
    <row r="110" spans="2:6" x14ac:dyDescent="0.2">
      <c r="B110" s="205" t="s">
        <v>429</v>
      </c>
      <c r="C110" s="194">
        <v>0</v>
      </c>
      <c r="D110" s="195">
        <v>0</v>
      </c>
      <c r="E110" s="196">
        <v>0</v>
      </c>
      <c r="F110" s="195">
        <v>0</v>
      </c>
    </row>
    <row r="111" spans="2:6" x14ac:dyDescent="0.2">
      <c r="B111" s="205" t="s">
        <v>430</v>
      </c>
      <c r="C111" s="194">
        <v>0</v>
      </c>
      <c r="D111" s="195">
        <v>0</v>
      </c>
      <c r="E111" s="196">
        <v>0</v>
      </c>
      <c r="F111" s="195">
        <v>0</v>
      </c>
    </row>
    <row r="112" spans="2:6" x14ac:dyDescent="0.2">
      <c r="B112" s="205" t="s">
        <v>431</v>
      </c>
      <c r="C112" s="194">
        <v>130</v>
      </c>
      <c r="D112" s="195">
        <v>323.87692307692305</v>
      </c>
      <c r="E112" s="196">
        <v>0.37990056754098656</v>
      </c>
      <c r="F112" s="195">
        <v>1418</v>
      </c>
    </row>
    <row r="113" spans="2:7" x14ac:dyDescent="0.2">
      <c r="B113" s="206" t="s">
        <v>432</v>
      </c>
      <c r="C113" s="197">
        <v>444</v>
      </c>
      <c r="D113" s="198">
        <v>278.34459459459458</v>
      </c>
      <c r="E113" s="199">
        <v>0.37565542501937776</v>
      </c>
      <c r="F113" s="198">
        <v>979</v>
      </c>
    </row>
    <row r="115" spans="2:7" x14ac:dyDescent="0.2">
      <c r="G115" s="11" t="s">
        <v>287</v>
      </c>
    </row>
    <row r="116" spans="2:7" x14ac:dyDescent="0.2">
      <c r="G116" s="11" t="s">
        <v>34</v>
      </c>
    </row>
    <row r="117" spans="2:7" x14ac:dyDescent="0.2">
      <c r="B117" s="179" t="s">
        <v>0</v>
      </c>
      <c r="C117" s="182"/>
      <c r="D117" s="183"/>
      <c r="E117" s="184"/>
      <c r="F117" s="184"/>
    </row>
    <row r="118" spans="2:7" x14ac:dyDescent="0.2">
      <c r="B118" s="179" t="s">
        <v>2613</v>
      </c>
      <c r="C118" s="182"/>
      <c r="D118" s="183"/>
      <c r="E118" s="184"/>
      <c r="F118" s="184"/>
    </row>
    <row r="119" spans="2:7" x14ac:dyDescent="0.2">
      <c r="B119" s="201" t="s">
        <v>285</v>
      </c>
      <c r="C119" s="182"/>
      <c r="D119" s="183"/>
      <c r="E119" s="184"/>
      <c r="F119" s="184"/>
    </row>
    <row r="120" spans="2:7" x14ac:dyDescent="0.2">
      <c r="B120" s="179"/>
      <c r="C120" s="72"/>
      <c r="D120" s="72"/>
      <c r="E120" s="72"/>
      <c r="F120" s="72"/>
    </row>
    <row r="121" spans="2:7" x14ac:dyDescent="0.2">
      <c r="B121" s="202"/>
      <c r="C121" s="157" t="s">
        <v>2632</v>
      </c>
      <c r="D121" s="185"/>
      <c r="E121" s="186"/>
      <c r="F121" s="187"/>
    </row>
    <row r="122" spans="2:7" ht="25.5" x14ac:dyDescent="0.2">
      <c r="B122" s="203" t="s">
        <v>288</v>
      </c>
      <c r="C122" s="188" t="s">
        <v>2639</v>
      </c>
      <c r="D122" s="189" t="s">
        <v>2640</v>
      </c>
      <c r="E122" s="190" t="s">
        <v>2641</v>
      </c>
      <c r="F122" s="189" t="s">
        <v>2642</v>
      </c>
    </row>
    <row r="123" spans="2:7" x14ac:dyDescent="0.2">
      <c r="B123" s="204" t="s">
        <v>433</v>
      </c>
      <c r="C123" s="191">
        <v>379</v>
      </c>
      <c r="D123" s="192">
        <v>257.50131926121372</v>
      </c>
      <c r="E123" s="193">
        <v>0.37787053134111059</v>
      </c>
      <c r="F123" s="192">
        <v>629</v>
      </c>
    </row>
    <row r="124" spans="2:7" x14ac:dyDescent="0.2">
      <c r="B124" s="205" t="s">
        <v>434</v>
      </c>
      <c r="C124" s="194">
        <v>277</v>
      </c>
      <c r="D124" s="195">
        <v>317.01083032490976</v>
      </c>
      <c r="E124" s="196">
        <v>0.37579492446612739</v>
      </c>
      <c r="F124" s="195">
        <v>1303</v>
      </c>
    </row>
    <row r="125" spans="2:7" x14ac:dyDescent="0.2">
      <c r="B125" s="205" t="s">
        <v>435</v>
      </c>
      <c r="C125" s="194">
        <v>267</v>
      </c>
      <c r="D125" s="195">
        <v>340.29588014981272</v>
      </c>
      <c r="E125" s="196">
        <v>0.37908144958737</v>
      </c>
      <c r="F125" s="195">
        <v>1363</v>
      </c>
    </row>
    <row r="126" spans="2:7" x14ac:dyDescent="0.2">
      <c r="B126" s="205" t="s">
        <v>436</v>
      </c>
      <c r="C126" s="194">
        <v>55</v>
      </c>
      <c r="D126" s="195">
        <v>361.38181818181818</v>
      </c>
      <c r="E126" s="196">
        <v>0.38200303665122726</v>
      </c>
      <c r="F126" s="195">
        <v>578</v>
      </c>
    </row>
    <row r="127" spans="2:7" x14ac:dyDescent="0.2">
      <c r="B127" s="205" t="s">
        <v>437</v>
      </c>
      <c r="C127" s="194">
        <v>146</v>
      </c>
      <c r="D127" s="195">
        <v>295.60273972602738</v>
      </c>
      <c r="E127" s="196">
        <v>0.37388893701810622</v>
      </c>
      <c r="F127" s="195">
        <v>660</v>
      </c>
    </row>
    <row r="128" spans="2:7" x14ac:dyDescent="0.2">
      <c r="B128" s="205" t="s">
        <v>438</v>
      </c>
      <c r="C128" s="194">
        <v>570</v>
      </c>
      <c r="D128" s="195">
        <v>293.71754385964914</v>
      </c>
      <c r="E128" s="196">
        <v>0.37781779694485262</v>
      </c>
      <c r="F128" s="195">
        <v>1509</v>
      </c>
    </row>
    <row r="129" spans="2:6" x14ac:dyDescent="0.2">
      <c r="B129" s="205" t="s">
        <v>439</v>
      </c>
      <c r="C129" s="194">
        <v>0</v>
      </c>
      <c r="D129" s="195">
        <v>0</v>
      </c>
      <c r="E129" s="196">
        <v>0</v>
      </c>
      <c r="F129" s="195">
        <v>0</v>
      </c>
    </row>
    <row r="130" spans="2:6" x14ac:dyDescent="0.2">
      <c r="B130" s="205" t="s">
        <v>440</v>
      </c>
      <c r="C130" s="194">
        <v>403</v>
      </c>
      <c r="D130" s="195">
        <v>481.9503722084367</v>
      </c>
      <c r="E130" s="196">
        <v>0.38198349155402411</v>
      </c>
      <c r="F130" s="195">
        <v>1616</v>
      </c>
    </row>
    <row r="131" spans="2:6" x14ac:dyDescent="0.2">
      <c r="B131" s="205" t="s">
        <v>441</v>
      </c>
      <c r="C131" s="194">
        <v>557</v>
      </c>
      <c r="D131" s="195">
        <v>266.89048473967682</v>
      </c>
      <c r="E131" s="196">
        <v>0.37512806407493571</v>
      </c>
      <c r="F131" s="195">
        <v>760</v>
      </c>
    </row>
    <row r="132" spans="2:6" x14ac:dyDescent="0.2">
      <c r="B132" s="205" t="s">
        <v>442</v>
      </c>
      <c r="C132" s="194">
        <v>612</v>
      </c>
      <c r="D132" s="195">
        <v>247.83496732026143</v>
      </c>
      <c r="E132" s="196">
        <v>0.37642267544882846</v>
      </c>
      <c r="F132" s="195">
        <v>825</v>
      </c>
    </row>
    <row r="133" spans="2:6" x14ac:dyDescent="0.2">
      <c r="B133" s="205" t="s">
        <v>443</v>
      </c>
      <c r="C133" s="194">
        <v>392</v>
      </c>
      <c r="D133" s="195">
        <v>240.79336734693877</v>
      </c>
      <c r="E133" s="196">
        <v>0.37637915840932745</v>
      </c>
      <c r="F133" s="195">
        <v>818</v>
      </c>
    </row>
    <row r="134" spans="2:6" x14ac:dyDescent="0.2">
      <c r="B134" s="205" t="s">
        <v>444</v>
      </c>
      <c r="C134" s="194">
        <v>0</v>
      </c>
      <c r="D134" s="195">
        <v>0</v>
      </c>
      <c r="E134" s="196">
        <v>0</v>
      </c>
      <c r="F134" s="195">
        <v>0</v>
      </c>
    </row>
    <row r="135" spans="2:6" x14ac:dyDescent="0.2">
      <c r="B135" s="205" t="s">
        <v>445</v>
      </c>
      <c r="C135" s="194">
        <v>0</v>
      </c>
      <c r="D135" s="195">
        <v>0</v>
      </c>
      <c r="E135" s="196">
        <v>0</v>
      </c>
      <c r="F135" s="195">
        <v>0</v>
      </c>
    </row>
    <row r="136" spans="2:6" x14ac:dyDescent="0.2">
      <c r="B136" s="205" t="s">
        <v>446</v>
      </c>
      <c r="C136" s="194">
        <v>143</v>
      </c>
      <c r="D136" s="195">
        <v>3509.3146853146854</v>
      </c>
      <c r="E136" s="196">
        <v>0.38719573355718984</v>
      </c>
      <c r="F136" s="195">
        <v>16225</v>
      </c>
    </row>
    <row r="137" spans="2:6" x14ac:dyDescent="0.2">
      <c r="B137" s="205" t="s">
        <v>447</v>
      </c>
      <c r="C137" s="194">
        <v>635</v>
      </c>
      <c r="D137" s="195">
        <v>500.11181102362207</v>
      </c>
      <c r="E137" s="196">
        <v>0.37894582345907946</v>
      </c>
      <c r="F137" s="195">
        <v>2902</v>
      </c>
    </row>
    <row r="138" spans="2:6" x14ac:dyDescent="0.2">
      <c r="B138" s="205" t="s">
        <v>448</v>
      </c>
      <c r="C138" s="194">
        <v>0</v>
      </c>
      <c r="D138" s="195">
        <v>0</v>
      </c>
      <c r="E138" s="196">
        <v>0</v>
      </c>
      <c r="F138" s="195">
        <v>0</v>
      </c>
    </row>
    <row r="139" spans="2:6" x14ac:dyDescent="0.2">
      <c r="B139" s="205" t="s">
        <v>449</v>
      </c>
      <c r="C139" s="194">
        <v>289</v>
      </c>
      <c r="D139" s="195">
        <v>222.8166089965398</v>
      </c>
      <c r="E139" s="196">
        <v>0.3754795974297076</v>
      </c>
      <c r="F139" s="195">
        <v>517</v>
      </c>
    </row>
    <row r="140" spans="2:6" x14ac:dyDescent="0.2">
      <c r="B140" s="205" t="s">
        <v>450</v>
      </c>
      <c r="C140" s="194">
        <v>245</v>
      </c>
      <c r="D140" s="195">
        <v>1744.2612244897959</v>
      </c>
      <c r="E140" s="196">
        <v>0.38701369034304189</v>
      </c>
      <c r="F140" s="195">
        <v>8773</v>
      </c>
    </row>
    <row r="141" spans="2:6" x14ac:dyDescent="0.2">
      <c r="B141" s="205" t="s">
        <v>451</v>
      </c>
      <c r="C141" s="194">
        <v>170</v>
      </c>
      <c r="D141" s="195">
        <v>769.85294117647061</v>
      </c>
      <c r="E141" s="196">
        <v>0.38230989667773785</v>
      </c>
      <c r="F141" s="195">
        <v>2966</v>
      </c>
    </row>
    <row r="142" spans="2:6" x14ac:dyDescent="0.2">
      <c r="B142" s="205" t="s">
        <v>452</v>
      </c>
      <c r="C142" s="194">
        <v>322</v>
      </c>
      <c r="D142" s="195">
        <v>587.26708074534156</v>
      </c>
      <c r="E142" s="196">
        <v>0.38271759853308462</v>
      </c>
      <c r="F142" s="195">
        <v>2969</v>
      </c>
    </row>
    <row r="143" spans="2:6" x14ac:dyDescent="0.2">
      <c r="B143" s="205" t="s">
        <v>453</v>
      </c>
      <c r="C143" s="194">
        <v>368</v>
      </c>
      <c r="D143" s="195">
        <v>415.26086956521738</v>
      </c>
      <c r="E143" s="196">
        <v>0.37892335540182009</v>
      </c>
      <c r="F143" s="195">
        <v>2100</v>
      </c>
    </row>
    <row r="144" spans="2:6" x14ac:dyDescent="0.2">
      <c r="B144" s="205" t="s">
        <v>454</v>
      </c>
      <c r="C144" s="194">
        <v>455</v>
      </c>
      <c r="D144" s="195">
        <v>385.07472527472527</v>
      </c>
      <c r="E144" s="196">
        <v>0.38045078496514884</v>
      </c>
      <c r="F144" s="195">
        <v>1354</v>
      </c>
    </row>
    <row r="145" spans="2:6" x14ac:dyDescent="0.2">
      <c r="B145" s="205" t="s">
        <v>455</v>
      </c>
      <c r="C145" s="194">
        <v>680</v>
      </c>
      <c r="D145" s="195">
        <v>249.52058823529413</v>
      </c>
      <c r="E145" s="196">
        <v>0.37722601902204111</v>
      </c>
      <c r="F145" s="195">
        <v>758</v>
      </c>
    </row>
    <row r="146" spans="2:6" x14ac:dyDescent="0.2">
      <c r="B146" s="205" t="s">
        <v>456</v>
      </c>
      <c r="C146" s="194">
        <v>34</v>
      </c>
      <c r="D146" s="195">
        <v>939.32352941176475</v>
      </c>
      <c r="E146" s="196">
        <v>0.38547513005274525</v>
      </c>
      <c r="F146" s="195">
        <v>4832</v>
      </c>
    </row>
    <row r="147" spans="2:6" x14ac:dyDescent="0.2">
      <c r="B147" s="205" t="s">
        <v>457</v>
      </c>
      <c r="C147" s="194">
        <v>477</v>
      </c>
      <c r="D147" s="195">
        <v>436.7190775681342</v>
      </c>
      <c r="E147" s="196">
        <v>0.37902261781514568</v>
      </c>
      <c r="F147" s="195">
        <v>2327</v>
      </c>
    </row>
    <row r="148" spans="2:6" x14ac:dyDescent="0.2">
      <c r="B148" s="205" t="s">
        <v>458</v>
      </c>
      <c r="C148" s="194">
        <v>65</v>
      </c>
      <c r="D148" s="195">
        <v>790.09230769230771</v>
      </c>
      <c r="E148" s="196">
        <v>0.37466167662486405</v>
      </c>
      <c r="F148" s="195">
        <v>2662</v>
      </c>
    </row>
    <row r="149" spans="2:6" x14ac:dyDescent="0.2">
      <c r="B149" s="205" t="s">
        <v>459</v>
      </c>
      <c r="C149" s="194">
        <v>66</v>
      </c>
      <c r="D149" s="195">
        <v>581.90909090909088</v>
      </c>
      <c r="E149" s="196">
        <v>0.38394097829672802</v>
      </c>
      <c r="F149" s="195">
        <v>1292</v>
      </c>
    </row>
    <row r="150" spans="2:6" x14ac:dyDescent="0.2">
      <c r="B150" s="205" t="s">
        <v>460</v>
      </c>
      <c r="C150" s="194">
        <v>0</v>
      </c>
      <c r="D150" s="195">
        <v>0</v>
      </c>
      <c r="E150" s="196">
        <v>0</v>
      </c>
      <c r="F150" s="195">
        <v>0</v>
      </c>
    </row>
    <row r="151" spans="2:6" x14ac:dyDescent="0.2">
      <c r="B151" s="205" t="s">
        <v>461</v>
      </c>
      <c r="C151" s="194">
        <v>0</v>
      </c>
      <c r="D151" s="195">
        <v>0</v>
      </c>
      <c r="E151" s="196">
        <v>0</v>
      </c>
      <c r="F151" s="195">
        <v>0</v>
      </c>
    </row>
    <row r="152" spans="2:6" x14ac:dyDescent="0.2">
      <c r="B152" s="205" t="s">
        <v>462</v>
      </c>
      <c r="C152" s="194">
        <v>0</v>
      </c>
      <c r="D152" s="195">
        <v>0</v>
      </c>
      <c r="E152" s="196">
        <v>0</v>
      </c>
      <c r="F152" s="195">
        <v>0</v>
      </c>
    </row>
    <row r="153" spans="2:6" x14ac:dyDescent="0.2">
      <c r="B153" s="205" t="s">
        <v>463</v>
      </c>
      <c r="C153" s="194">
        <v>269</v>
      </c>
      <c r="D153" s="195">
        <v>249.87732342007436</v>
      </c>
      <c r="E153" s="196">
        <v>0.37787834495165273</v>
      </c>
      <c r="F153" s="195">
        <v>696</v>
      </c>
    </row>
    <row r="154" spans="2:6" x14ac:dyDescent="0.2">
      <c r="B154" s="205" t="s">
        <v>464</v>
      </c>
      <c r="C154" s="194">
        <v>149</v>
      </c>
      <c r="D154" s="195">
        <v>294.22147651006713</v>
      </c>
      <c r="E154" s="196">
        <v>0.37975571725571733</v>
      </c>
      <c r="F154" s="195">
        <v>723</v>
      </c>
    </row>
    <row r="155" spans="2:6" x14ac:dyDescent="0.2">
      <c r="B155" s="205" t="s">
        <v>465</v>
      </c>
      <c r="C155" s="194">
        <v>178</v>
      </c>
      <c r="D155" s="195">
        <v>324.36516853932585</v>
      </c>
      <c r="E155" s="196">
        <v>0.37981869852380079</v>
      </c>
      <c r="F155" s="195">
        <v>976</v>
      </c>
    </row>
    <row r="156" spans="2:6" x14ac:dyDescent="0.2">
      <c r="B156" s="205" t="s">
        <v>466</v>
      </c>
      <c r="C156" s="194">
        <v>231</v>
      </c>
      <c r="D156" s="195">
        <v>251.16450216450215</v>
      </c>
      <c r="E156" s="196">
        <v>0.37215761486603505</v>
      </c>
      <c r="F156" s="195">
        <v>736</v>
      </c>
    </row>
    <row r="157" spans="2:6" x14ac:dyDescent="0.2">
      <c r="B157" s="205" t="s">
        <v>467</v>
      </c>
      <c r="C157" s="194">
        <v>81</v>
      </c>
      <c r="D157" s="195">
        <v>427.91358024691357</v>
      </c>
      <c r="E157" s="196">
        <v>0.38191414341751506</v>
      </c>
      <c r="F157" s="195">
        <v>1421</v>
      </c>
    </row>
    <row r="158" spans="2:6" x14ac:dyDescent="0.2">
      <c r="B158" s="205" t="s">
        <v>468</v>
      </c>
      <c r="C158" s="194">
        <v>0</v>
      </c>
      <c r="D158" s="195">
        <v>0</v>
      </c>
      <c r="E158" s="196">
        <v>0</v>
      </c>
      <c r="F158" s="195">
        <v>0</v>
      </c>
    </row>
    <row r="159" spans="2:6" x14ac:dyDescent="0.2">
      <c r="B159" s="205" t="s">
        <v>469</v>
      </c>
      <c r="C159" s="194">
        <v>0</v>
      </c>
      <c r="D159" s="195">
        <v>0</v>
      </c>
      <c r="E159" s="196">
        <v>0</v>
      </c>
      <c r="F159" s="195">
        <v>0</v>
      </c>
    </row>
    <row r="160" spans="2:6" x14ac:dyDescent="0.2">
      <c r="B160" s="205" t="s">
        <v>470</v>
      </c>
      <c r="C160" s="194">
        <v>0</v>
      </c>
      <c r="D160" s="195">
        <v>0</v>
      </c>
      <c r="E160" s="196">
        <v>0</v>
      </c>
      <c r="F160" s="195">
        <v>0</v>
      </c>
    </row>
    <row r="161" spans="2:7" x14ac:dyDescent="0.2">
      <c r="B161" s="205" t="s">
        <v>471</v>
      </c>
      <c r="C161" s="194">
        <v>0</v>
      </c>
      <c r="D161" s="195">
        <v>0</v>
      </c>
      <c r="E161" s="196">
        <v>0</v>
      </c>
      <c r="F161" s="195">
        <v>0</v>
      </c>
    </row>
    <row r="162" spans="2:7" x14ac:dyDescent="0.2">
      <c r="B162" s="205" t="s">
        <v>472</v>
      </c>
      <c r="C162" s="194">
        <v>0</v>
      </c>
      <c r="D162" s="195">
        <v>0</v>
      </c>
      <c r="E162" s="196">
        <v>0</v>
      </c>
      <c r="F162" s="195">
        <v>0</v>
      </c>
    </row>
    <row r="163" spans="2:7" x14ac:dyDescent="0.2">
      <c r="B163" s="205" t="s">
        <v>473</v>
      </c>
      <c r="C163" s="194">
        <v>0</v>
      </c>
      <c r="D163" s="195">
        <v>0</v>
      </c>
      <c r="E163" s="196">
        <v>0</v>
      </c>
      <c r="F163" s="195">
        <v>0</v>
      </c>
    </row>
    <row r="164" spans="2:7" x14ac:dyDescent="0.2">
      <c r="B164" s="205" t="s">
        <v>474</v>
      </c>
      <c r="C164" s="194">
        <v>10</v>
      </c>
      <c r="D164" s="195">
        <v>367.5</v>
      </c>
      <c r="E164" s="196">
        <v>0.37286931818181812</v>
      </c>
      <c r="F164" s="195">
        <v>1195</v>
      </c>
    </row>
    <row r="165" spans="2:7" x14ac:dyDescent="0.2">
      <c r="B165" s="205" t="s">
        <v>475</v>
      </c>
      <c r="C165" s="194">
        <v>102</v>
      </c>
      <c r="D165" s="195">
        <v>904.53921568627447</v>
      </c>
      <c r="E165" s="196">
        <v>0.38285785422329188</v>
      </c>
      <c r="F165" s="195">
        <v>2468</v>
      </c>
    </row>
    <row r="166" spans="2:7" x14ac:dyDescent="0.2">
      <c r="B166" s="205" t="s">
        <v>476</v>
      </c>
      <c r="C166" s="194">
        <v>96</v>
      </c>
      <c r="D166" s="195">
        <v>553.51041666666663</v>
      </c>
      <c r="E166" s="196">
        <v>0.38097867001254704</v>
      </c>
      <c r="F166" s="195">
        <v>1824</v>
      </c>
    </row>
    <row r="167" spans="2:7" x14ac:dyDescent="0.2">
      <c r="B167" s="205" t="s">
        <v>477</v>
      </c>
      <c r="C167" s="194">
        <v>114</v>
      </c>
      <c r="D167" s="195">
        <v>333.57894736842104</v>
      </c>
      <c r="E167" s="196">
        <v>0.37744913151364767</v>
      </c>
      <c r="F167" s="195">
        <v>1190</v>
      </c>
    </row>
    <row r="168" spans="2:7" x14ac:dyDescent="0.2">
      <c r="B168" s="205" t="s">
        <v>478</v>
      </c>
      <c r="C168" s="194">
        <v>215</v>
      </c>
      <c r="D168" s="195">
        <v>426.27441860465115</v>
      </c>
      <c r="E168" s="196">
        <v>0.37723555149434662</v>
      </c>
      <c r="F168" s="195">
        <v>1741</v>
      </c>
    </row>
    <row r="169" spans="2:7" x14ac:dyDescent="0.2">
      <c r="B169" s="205" t="s">
        <v>479</v>
      </c>
      <c r="C169" s="194">
        <v>0</v>
      </c>
      <c r="D169" s="195">
        <v>0</v>
      </c>
      <c r="E169" s="196">
        <v>0</v>
      </c>
      <c r="F169" s="195">
        <v>0</v>
      </c>
    </row>
    <row r="170" spans="2:7" x14ac:dyDescent="0.2">
      <c r="B170" s="206" t="s">
        <v>480</v>
      </c>
      <c r="C170" s="197">
        <v>0</v>
      </c>
      <c r="D170" s="198">
        <v>0</v>
      </c>
      <c r="E170" s="199">
        <v>0</v>
      </c>
      <c r="F170" s="198">
        <v>0</v>
      </c>
    </row>
    <row r="172" spans="2:7" x14ac:dyDescent="0.2">
      <c r="G172" s="11" t="s">
        <v>287</v>
      </c>
    </row>
    <row r="173" spans="2:7" x14ac:dyDescent="0.2">
      <c r="G173" s="11" t="s">
        <v>134</v>
      </c>
    </row>
    <row r="174" spans="2:7" x14ac:dyDescent="0.2">
      <c r="B174" s="179" t="s">
        <v>0</v>
      </c>
      <c r="C174" s="182"/>
      <c r="D174" s="183"/>
      <c r="E174" s="184"/>
      <c r="F174" s="184"/>
    </row>
    <row r="175" spans="2:7" x14ac:dyDescent="0.2">
      <c r="B175" s="179" t="s">
        <v>2613</v>
      </c>
      <c r="C175" s="182"/>
      <c r="D175" s="183"/>
      <c r="E175" s="184"/>
      <c r="F175" s="184"/>
    </row>
    <row r="176" spans="2:7" x14ac:dyDescent="0.2">
      <c r="B176" s="201" t="s">
        <v>285</v>
      </c>
      <c r="C176" s="182"/>
      <c r="D176" s="183"/>
      <c r="E176" s="184"/>
      <c r="F176" s="184"/>
    </row>
    <row r="177" spans="2:6" x14ac:dyDescent="0.2">
      <c r="B177" s="179"/>
      <c r="C177" s="72"/>
      <c r="D177" s="72"/>
      <c r="E177" s="72"/>
      <c r="F177" s="72"/>
    </row>
    <row r="178" spans="2:6" x14ac:dyDescent="0.2">
      <c r="B178" s="202"/>
      <c r="C178" s="157" t="s">
        <v>2632</v>
      </c>
      <c r="D178" s="185"/>
      <c r="E178" s="186"/>
      <c r="F178" s="187"/>
    </row>
    <row r="179" spans="2:6" ht="25.5" x14ac:dyDescent="0.2">
      <c r="B179" s="203" t="s">
        <v>288</v>
      </c>
      <c r="C179" s="188" t="s">
        <v>2639</v>
      </c>
      <c r="D179" s="189" t="s">
        <v>2640</v>
      </c>
      <c r="E179" s="190" t="s">
        <v>2641</v>
      </c>
      <c r="F179" s="189" t="s">
        <v>2642</v>
      </c>
    </row>
    <row r="180" spans="2:6" x14ac:dyDescent="0.2">
      <c r="B180" s="204" t="s">
        <v>481</v>
      </c>
      <c r="C180" s="191">
        <v>0</v>
      </c>
      <c r="D180" s="192">
        <v>0</v>
      </c>
      <c r="E180" s="193">
        <v>0</v>
      </c>
      <c r="F180" s="192">
        <v>0</v>
      </c>
    </row>
    <row r="181" spans="2:6" x14ac:dyDescent="0.2">
      <c r="B181" s="205" t="s">
        <v>482</v>
      </c>
      <c r="C181" s="194">
        <v>441</v>
      </c>
      <c r="D181" s="195">
        <v>327.26303854875283</v>
      </c>
      <c r="E181" s="196">
        <v>0.37983235297987972</v>
      </c>
      <c r="F181" s="195">
        <v>1201</v>
      </c>
    </row>
    <row r="182" spans="2:6" x14ac:dyDescent="0.2">
      <c r="B182" s="205" t="s">
        <v>483</v>
      </c>
      <c r="C182" s="194">
        <v>94</v>
      </c>
      <c r="D182" s="195">
        <v>336.68085106382978</v>
      </c>
      <c r="E182" s="196">
        <v>0.38054927612909428</v>
      </c>
      <c r="F182" s="195">
        <v>648</v>
      </c>
    </row>
    <row r="183" spans="2:6" x14ac:dyDescent="0.2">
      <c r="B183" s="205" t="s">
        <v>484</v>
      </c>
      <c r="C183" s="194">
        <v>336</v>
      </c>
      <c r="D183" s="195">
        <v>390.32440476190476</v>
      </c>
      <c r="E183" s="196">
        <v>0.38002636878631146</v>
      </c>
      <c r="F183" s="195">
        <v>1161</v>
      </c>
    </row>
    <row r="184" spans="2:6" x14ac:dyDescent="0.2">
      <c r="B184" s="205" t="s">
        <v>485</v>
      </c>
      <c r="C184" s="194">
        <v>222</v>
      </c>
      <c r="D184" s="195">
        <v>309.40540540540542</v>
      </c>
      <c r="E184" s="196">
        <v>0.37835247459307619</v>
      </c>
      <c r="F184" s="195">
        <v>871</v>
      </c>
    </row>
    <row r="185" spans="2:6" x14ac:dyDescent="0.2">
      <c r="B185" s="205" t="s">
        <v>486</v>
      </c>
      <c r="C185" s="194">
        <v>308</v>
      </c>
      <c r="D185" s="195">
        <v>392.39610389610391</v>
      </c>
      <c r="E185" s="196">
        <v>0.38110884769899278</v>
      </c>
      <c r="F185" s="195">
        <v>1098</v>
      </c>
    </row>
    <row r="186" spans="2:6" x14ac:dyDescent="0.2">
      <c r="B186" s="205" t="s">
        <v>487</v>
      </c>
      <c r="C186" s="194">
        <v>0</v>
      </c>
      <c r="D186" s="195">
        <v>0</v>
      </c>
      <c r="E186" s="196">
        <v>0</v>
      </c>
      <c r="F186" s="195">
        <v>0</v>
      </c>
    </row>
    <row r="187" spans="2:6" x14ac:dyDescent="0.2">
      <c r="B187" s="205" t="s">
        <v>488</v>
      </c>
      <c r="C187" s="194">
        <v>0</v>
      </c>
      <c r="D187" s="195">
        <v>0</v>
      </c>
      <c r="E187" s="196">
        <v>0</v>
      </c>
      <c r="F187" s="195">
        <v>0</v>
      </c>
    </row>
    <row r="188" spans="2:6" x14ac:dyDescent="0.2">
      <c r="B188" s="205" t="s">
        <v>489</v>
      </c>
      <c r="C188" s="194">
        <v>0</v>
      </c>
      <c r="D188" s="195">
        <v>0</v>
      </c>
      <c r="E188" s="196">
        <v>0</v>
      </c>
      <c r="F188" s="195">
        <v>0</v>
      </c>
    </row>
    <row r="189" spans="2:6" x14ac:dyDescent="0.2">
      <c r="B189" s="205" t="s">
        <v>490</v>
      </c>
      <c r="C189" s="194">
        <v>339</v>
      </c>
      <c r="D189" s="195">
        <v>350.00294985250736</v>
      </c>
      <c r="E189" s="196">
        <v>0.37932390439775454</v>
      </c>
      <c r="F189" s="195">
        <v>1368</v>
      </c>
    </row>
    <row r="190" spans="2:6" x14ac:dyDescent="0.2">
      <c r="B190" s="205" t="s">
        <v>491</v>
      </c>
      <c r="C190" s="194">
        <v>302</v>
      </c>
      <c r="D190" s="195">
        <v>310.52649006622516</v>
      </c>
      <c r="E190" s="196">
        <v>0.37989508010775563</v>
      </c>
      <c r="F190" s="195">
        <v>1193</v>
      </c>
    </row>
    <row r="191" spans="2:6" x14ac:dyDescent="0.2">
      <c r="B191" s="205" t="s">
        <v>492</v>
      </c>
      <c r="C191" s="194">
        <v>190</v>
      </c>
      <c r="D191" s="195">
        <v>363.4</v>
      </c>
      <c r="E191" s="196">
        <v>0.37912990000933466</v>
      </c>
      <c r="F191" s="195">
        <v>1372</v>
      </c>
    </row>
    <row r="192" spans="2:6" x14ac:dyDescent="0.2">
      <c r="B192" s="205" t="s">
        <v>493</v>
      </c>
      <c r="C192" s="194">
        <v>264</v>
      </c>
      <c r="D192" s="195">
        <v>312.95833333333331</v>
      </c>
      <c r="E192" s="196">
        <v>0.37818872588286445</v>
      </c>
      <c r="F192" s="195">
        <v>715</v>
      </c>
    </row>
    <row r="193" spans="2:6" x14ac:dyDescent="0.2">
      <c r="B193" s="205" t="s">
        <v>494</v>
      </c>
      <c r="C193" s="194">
        <v>429</v>
      </c>
      <c r="D193" s="195">
        <v>279.15617715617714</v>
      </c>
      <c r="E193" s="196">
        <v>0.37677639382222372</v>
      </c>
      <c r="F193" s="195">
        <v>866</v>
      </c>
    </row>
    <row r="194" spans="2:6" x14ac:dyDescent="0.2">
      <c r="B194" s="205" t="s">
        <v>495</v>
      </c>
      <c r="C194" s="194">
        <v>239</v>
      </c>
      <c r="D194" s="195">
        <v>266.95397489539749</v>
      </c>
      <c r="E194" s="196">
        <v>0.37691776006805577</v>
      </c>
      <c r="F194" s="195">
        <v>533</v>
      </c>
    </row>
    <row r="195" spans="2:6" x14ac:dyDescent="0.2">
      <c r="B195" s="205" t="s">
        <v>496</v>
      </c>
      <c r="C195" s="194">
        <v>0</v>
      </c>
      <c r="D195" s="195">
        <v>0</v>
      </c>
      <c r="E195" s="196">
        <v>0</v>
      </c>
      <c r="F195" s="195">
        <v>0</v>
      </c>
    </row>
    <row r="196" spans="2:6" x14ac:dyDescent="0.2">
      <c r="B196" s="205" t="s">
        <v>497</v>
      </c>
      <c r="C196" s="194">
        <v>0</v>
      </c>
      <c r="D196" s="195">
        <v>0</v>
      </c>
      <c r="E196" s="196">
        <v>0</v>
      </c>
      <c r="F196" s="195">
        <v>0</v>
      </c>
    </row>
    <row r="197" spans="2:6" x14ac:dyDescent="0.2">
      <c r="B197" s="205" t="s">
        <v>498</v>
      </c>
      <c r="C197" s="194">
        <v>0</v>
      </c>
      <c r="D197" s="195">
        <v>0</v>
      </c>
      <c r="E197" s="196">
        <v>0</v>
      </c>
      <c r="F197" s="195">
        <v>0</v>
      </c>
    </row>
    <row r="198" spans="2:6" x14ac:dyDescent="0.2">
      <c r="B198" s="205" t="s">
        <v>499</v>
      </c>
      <c r="C198" s="194">
        <v>288</v>
      </c>
      <c r="D198" s="195">
        <v>319.75694444444446</v>
      </c>
      <c r="E198" s="196">
        <v>0.38240814563816361</v>
      </c>
      <c r="F198" s="195">
        <v>858</v>
      </c>
    </row>
    <row r="199" spans="2:6" x14ac:dyDescent="0.2">
      <c r="B199" s="205" t="s">
        <v>500</v>
      </c>
      <c r="C199" s="194">
        <v>159</v>
      </c>
      <c r="D199" s="195">
        <v>293.60377358490564</v>
      </c>
      <c r="E199" s="196">
        <v>0.37963843958135102</v>
      </c>
      <c r="F199" s="195">
        <v>880</v>
      </c>
    </row>
    <row r="200" spans="2:6" x14ac:dyDescent="0.2">
      <c r="B200" s="205" t="s">
        <v>501</v>
      </c>
      <c r="C200" s="194">
        <v>0</v>
      </c>
      <c r="D200" s="195">
        <v>0</v>
      </c>
      <c r="E200" s="196">
        <v>0</v>
      </c>
      <c r="F200" s="195">
        <v>0</v>
      </c>
    </row>
    <row r="201" spans="2:6" x14ac:dyDescent="0.2">
      <c r="B201" s="205" t="s">
        <v>502</v>
      </c>
      <c r="C201" s="194">
        <v>65</v>
      </c>
      <c r="D201" s="195">
        <v>431.06153846153848</v>
      </c>
      <c r="E201" s="196">
        <v>0.38321297663985998</v>
      </c>
      <c r="F201" s="195">
        <v>914</v>
      </c>
    </row>
    <row r="202" spans="2:6" x14ac:dyDescent="0.2">
      <c r="B202" s="205" t="s">
        <v>503</v>
      </c>
      <c r="C202" s="194">
        <v>298</v>
      </c>
      <c r="D202" s="195">
        <v>309.95302013422821</v>
      </c>
      <c r="E202" s="196">
        <v>0.37732288096473354</v>
      </c>
      <c r="F202" s="195">
        <v>848</v>
      </c>
    </row>
    <row r="203" spans="2:6" x14ac:dyDescent="0.2">
      <c r="B203" s="205" t="s">
        <v>504</v>
      </c>
      <c r="C203" s="194">
        <v>447</v>
      </c>
      <c r="D203" s="195">
        <v>367.0089485458613</v>
      </c>
      <c r="E203" s="196">
        <v>0.38180984564970499</v>
      </c>
      <c r="F203" s="195">
        <v>1518</v>
      </c>
    </row>
    <row r="204" spans="2:6" x14ac:dyDescent="0.2">
      <c r="B204" s="205" t="s">
        <v>505</v>
      </c>
      <c r="C204" s="194">
        <v>0</v>
      </c>
      <c r="D204" s="195">
        <v>0</v>
      </c>
      <c r="E204" s="196">
        <v>0</v>
      </c>
      <c r="F204" s="195">
        <v>0</v>
      </c>
    </row>
    <row r="205" spans="2:6" x14ac:dyDescent="0.2">
      <c r="B205" s="205" t="s">
        <v>506</v>
      </c>
      <c r="C205" s="194">
        <v>270</v>
      </c>
      <c r="D205" s="195">
        <v>375.4</v>
      </c>
      <c r="E205" s="196">
        <v>0.38290927636425454</v>
      </c>
      <c r="F205" s="195">
        <v>977</v>
      </c>
    </row>
    <row r="206" spans="2:6" x14ac:dyDescent="0.2">
      <c r="B206" s="205" t="s">
        <v>507</v>
      </c>
      <c r="C206" s="194">
        <v>0</v>
      </c>
      <c r="D206" s="195">
        <v>0</v>
      </c>
      <c r="E206" s="196">
        <v>0</v>
      </c>
      <c r="F206" s="195">
        <v>0</v>
      </c>
    </row>
    <row r="207" spans="2:6" x14ac:dyDescent="0.2">
      <c r="B207" s="205" t="s">
        <v>508</v>
      </c>
      <c r="C207" s="194">
        <v>475</v>
      </c>
      <c r="D207" s="195">
        <v>279.94736842105266</v>
      </c>
      <c r="E207" s="196">
        <v>0.37564302118968462</v>
      </c>
      <c r="F207" s="195">
        <v>622</v>
      </c>
    </row>
    <row r="208" spans="2:6" x14ac:dyDescent="0.2">
      <c r="B208" s="205" t="s">
        <v>509</v>
      </c>
      <c r="C208" s="194">
        <v>619</v>
      </c>
      <c r="D208" s="195">
        <v>268.01777059773826</v>
      </c>
      <c r="E208" s="196">
        <v>0.37829893968760686</v>
      </c>
      <c r="F208" s="195">
        <v>665</v>
      </c>
    </row>
    <row r="209" spans="2:6" x14ac:dyDescent="0.2">
      <c r="B209" s="205" t="s">
        <v>510</v>
      </c>
      <c r="C209" s="194">
        <v>0</v>
      </c>
      <c r="D209" s="195">
        <v>0</v>
      </c>
      <c r="E209" s="196">
        <v>0</v>
      </c>
      <c r="F209" s="195">
        <v>0</v>
      </c>
    </row>
    <row r="210" spans="2:6" x14ac:dyDescent="0.2">
      <c r="B210" s="205" t="s">
        <v>511</v>
      </c>
      <c r="C210" s="194">
        <v>0</v>
      </c>
      <c r="D210" s="195">
        <v>0</v>
      </c>
      <c r="E210" s="196">
        <v>0</v>
      </c>
      <c r="F210" s="195">
        <v>0</v>
      </c>
    </row>
    <row r="211" spans="2:6" x14ac:dyDescent="0.2">
      <c r="B211" s="205" t="s">
        <v>512</v>
      </c>
      <c r="C211" s="194">
        <v>355</v>
      </c>
      <c r="D211" s="195">
        <v>270.70985915492957</v>
      </c>
      <c r="E211" s="196">
        <v>0.37523280739361131</v>
      </c>
      <c r="F211" s="195">
        <v>623</v>
      </c>
    </row>
    <row r="212" spans="2:6" x14ac:dyDescent="0.2">
      <c r="B212" s="205" t="s">
        <v>513</v>
      </c>
      <c r="C212" s="194">
        <v>0</v>
      </c>
      <c r="D212" s="195">
        <v>0</v>
      </c>
      <c r="E212" s="196">
        <v>0</v>
      </c>
      <c r="F212" s="195">
        <v>0</v>
      </c>
    </row>
    <row r="213" spans="2:6" x14ac:dyDescent="0.2">
      <c r="B213" s="205" t="s">
        <v>514</v>
      </c>
      <c r="C213" s="194">
        <v>0</v>
      </c>
      <c r="D213" s="195">
        <v>0</v>
      </c>
      <c r="E213" s="196">
        <v>0</v>
      </c>
      <c r="F213" s="195">
        <v>0</v>
      </c>
    </row>
    <row r="214" spans="2:6" x14ac:dyDescent="0.2">
      <c r="B214" s="205" t="s">
        <v>515</v>
      </c>
      <c r="C214" s="194">
        <v>64</v>
      </c>
      <c r="D214" s="195">
        <v>292.0625</v>
      </c>
      <c r="E214" s="196">
        <v>0.38007320048800319</v>
      </c>
      <c r="F214" s="195">
        <v>556</v>
      </c>
    </row>
    <row r="215" spans="2:6" x14ac:dyDescent="0.2">
      <c r="B215" s="205" t="s">
        <v>516</v>
      </c>
      <c r="C215" s="194">
        <v>106</v>
      </c>
      <c r="D215" s="195">
        <v>237</v>
      </c>
      <c r="E215" s="196">
        <v>0.36632739362477773</v>
      </c>
      <c r="F215" s="195">
        <v>695</v>
      </c>
    </row>
    <row r="216" spans="2:6" x14ac:dyDescent="0.2">
      <c r="B216" s="205" t="s">
        <v>517</v>
      </c>
      <c r="C216" s="194">
        <v>163</v>
      </c>
      <c r="D216" s="195">
        <v>306.3006134969325</v>
      </c>
      <c r="E216" s="196">
        <v>0.38054405902484012</v>
      </c>
      <c r="F216" s="195">
        <v>878</v>
      </c>
    </row>
    <row r="217" spans="2:6" x14ac:dyDescent="0.2">
      <c r="B217" s="205" t="s">
        <v>518</v>
      </c>
      <c r="C217" s="194">
        <v>362</v>
      </c>
      <c r="D217" s="195">
        <v>372.06353591160223</v>
      </c>
      <c r="E217" s="196">
        <v>0.38337194937977137</v>
      </c>
      <c r="F217" s="195">
        <v>935</v>
      </c>
    </row>
    <row r="218" spans="2:6" x14ac:dyDescent="0.2">
      <c r="B218" s="205" t="s">
        <v>519</v>
      </c>
      <c r="C218" s="194">
        <v>14</v>
      </c>
      <c r="D218" s="195">
        <v>612.42857142857144</v>
      </c>
      <c r="E218" s="196">
        <v>0.38013744180891162</v>
      </c>
      <c r="F218" s="195">
        <v>1462</v>
      </c>
    </row>
    <row r="219" spans="2:6" x14ac:dyDescent="0.2">
      <c r="B219" s="205" t="s">
        <v>520</v>
      </c>
      <c r="C219" s="194">
        <v>980</v>
      </c>
      <c r="D219" s="195">
        <v>238.99693877551022</v>
      </c>
      <c r="E219" s="196">
        <v>0.37330772541081592</v>
      </c>
      <c r="F219" s="195">
        <v>1126</v>
      </c>
    </row>
    <row r="220" spans="2:6" x14ac:dyDescent="0.2">
      <c r="B220" s="205" t="s">
        <v>521</v>
      </c>
      <c r="C220" s="194">
        <v>0</v>
      </c>
      <c r="D220" s="195">
        <v>0</v>
      </c>
      <c r="E220" s="196">
        <v>0</v>
      </c>
      <c r="F220" s="195">
        <v>0</v>
      </c>
    </row>
    <row r="221" spans="2:6" x14ac:dyDescent="0.2">
      <c r="B221" s="205" t="s">
        <v>522</v>
      </c>
      <c r="C221" s="194">
        <v>149</v>
      </c>
      <c r="D221" s="195">
        <v>362.16107382550337</v>
      </c>
      <c r="E221" s="196">
        <v>0.38203997253039002</v>
      </c>
      <c r="F221" s="195">
        <v>785</v>
      </c>
    </row>
    <row r="222" spans="2:6" x14ac:dyDescent="0.2">
      <c r="B222" s="205" t="s">
        <v>523</v>
      </c>
      <c r="C222" s="194">
        <v>0</v>
      </c>
      <c r="D222" s="195">
        <v>0</v>
      </c>
      <c r="E222" s="196">
        <v>0</v>
      </c>
      <c r="F222" s="195">
        <v>0</v>
      </c>
    </row>
    <row r="223" spans="2:6" x14ac:dyDescent="0.2">
      <c r="B223" s="205" t="s">
        <v>524</v>
      </c>
      <c r="C223" s="194">
        <v>322</v>
      </c>
      <c r="D223" s="195">
        <v>243.40372670807454</v>
      </c>
      <c r="E223" s="196">
        <v>0.37711954115903534</v>
      </c>
      <c r="F223" s="195">
        <v>500</v>
      </c>
    </row>
    <row r="224" spans="2:6" x14ac:dyDescent="0.2">
      <c r="B224" s="205" t="s">
        <v>525</v>
      </c>
      <c r="C224" s="194">
        <v>370</v>
      </c>
      <c r="D224" s="195">
        <v>258.88648648648649</v>
      </c>
      <c r="E224" s="196">
        <v>0.37481315688560901</v>
      </c>
      <c r="F224" s="195">
        <v>680</v>
      </c>
    </row>
    <row r="225" spans="2:7" x14ac:dyDescent="0.2">
      <c r="B225" s="205" t="s">
        <v>526</v>
      </c>
      <c r="C225" s="194">
        <v>0</v>
      </c>
      <c r="D225" s="195">
        <v>0</v>
      </c>
      <c r="E225" s="196">
        <v>0</v>
      </c>
      <c r="F225" s="195">
        <v>0</v>
      </c>
    </row>
    <row r="226" spans="2:7" x14ac:dyDescent="0.2">
      <c r="B226" s="205" t="s">
        <v>527</v>
      </c>
      <c r="C226" s="194">
        <v>136</v>
      </c>
      <c r="D226" s="195">
        <v>264.98529411764707</v>
      </c>
      <c r="E226" s="196">
        <v>0.38017976200523251</v>
      </c>
      <c r="F226" s="195">
        <v>571</v>
      </c>
    </row>
    <row r="227" spans="2:7" x14ac:dyDescent="0.2">
      <c r="B227" s="206" t="s">
        <v>528</v>
      </c>
      <c r="C227" s="197">
        <v>144</v>
      </c>
      <c r="D227" s="198">
        <v>215.85416666666666</v>
      </c>
      <c r="E227" s="199">
        <v>0.37756911714688313</v>
      </c>
      <c r="F227" s="198">
        <v>687</v>
      </c>
    </row>
    <row r="229" spans="2:7" x14ac:dyDescent="0.2">
      <c r="G229" s="11" t="s">
        <v>287</v>
      </c>
    </row>
    <row r="230" spans="2:7" x14ac:dyDescent="0.2">
      <c r="G230" s="11" t="s">
        <v>145</v>
      </c>
    </row>
    <row r="231" spans="2:7" x14ac:dyDescent="0.2">
      <c r="B231" s="179" t="s">
        <v>0</v>
      </c>
      <c r="C231" s="182"/>
      <c r="D231" s="183"/>
      <c r="E231" s="184"/>
      <c r="F231" s="184"/>
    </row>
    <row r="232" spans="2:7" x14ac:dyDescent="0.2">
      <c r="B232" s="179" t="s">
        <v>2613</v>
      </c>
      <c r="C232" s="182"/>
      <c r="D232" s="183"/>
      <c r="E232" s="184"/>
      <c r="F232" s="184"/>
    </row>
    <row r="233" spans="2:7" x14ac:dyDescent="0.2">
      <c r="B233" s="201" t="s">
        <v>285</v>
      </c>
      <c r="C233" s="182"/>
      <c r="D233" s="183"/>
      <c r="E233" s="184"/>
      <c r="F233" s="184"/>
    </row>
    <row r="234" spans="2:7" x14ac:dyDescent="0.2">
      <c r="B234" s="179"/>
      <c r="C234" s="72"/>
      <c r="D234" s="72"/>
      <c r="E234" s="72"/>
      <c r="F234" s="72"/>
    </row>
    <row r="235" spans="2:7" x14ac:dyDescent="0.2">
      <c r="B235" s="202"/>
      <c r="C235" s="157" t="s">
        <v>2632</v>
      </c>
      <c r="D235" s="185"/>
      <c r="E235" s="186"/>
      <c r="F235" s="187"/>
    </row>
    <row r="236" spans="2:7" ht="25.5" x14ac:dyDescent="0.2">
      <c r="B236" s="203" t="s">
        <v>288</v>
      </c>
      <c r="C236" s="188" t="s">
        <v>2639</v>
      </c>
      <c r="D236" s="189" t="s">
        <v>2640</v>
      </c>
      <c r="E236" s="190" t="s">
        <v>2641</v>
      </c>
      <c r="F236" s="189" t="s">
        <v>2642</v>
      </c>
    </row>
    <row r="237" spans="2:7" x14ac:dyDescent="0.2">
      <c r="B237" s="204" t="s">
        <v>529</v>
      </c>
      <c r="C237" s="191">
        <v>407</v>
      </c>
      <c r="D237" s="192">
        <v>330.92628992628994</v>
      </c>
      <c r="E237" s="193">
        <v>0.37868529816965157</v>
      </c>
      <c r="F237" s="192">
        <v>1160</v>
      </c>
    </row>
    <row r="238" spans="2:7" x14ac:dyDescent="0.2">
      <c r="B238" s="205" t="s">
        <v>530</v>
      </c>
      <c r="C238" s="194">
        <v>145</v>
      </c>
      <c r="D238" s="195">
        <v>346.84137931034485</v>
      </c>
      <c r="E238" s="196">
        <v>0.37694216052945184</v>
      </c>
      <c r="F238" s="195">
        <v>1032</v>
      </c>
    </row>
    <row r="239" spans="2:7" x14ac:dyDescent="0.2">
      <c r="B239" s="205" t="s">
        <v>531</v>
      </c>
      <c r="C239" s="194">
        <v>0</v>
      </c>
      <c r="D239" s="195">
        <v>0</v>
      </c>
      <c r="E239" s="196">
        <v>0</v>
      </c>
      <c r="F239" s="195">
        <v>0</v>
      </c>
    </row>
    <row r="240" spans="2:7" x14ac:dyDescent="0.2">
      <c r="B240" s="205" t="s">
        <v>532</v>
      </c>
      <c r="C240" s="194">
        <v>471</v>
      </c>
      <c r="D240" s="195">
        <v>232.61995753715499</v>
      </c>
      <c r="E240" s="196">
        <v>0.37731378646527469</v>
      </c>
      <c r="F240" s="195">
        <v>769</v>
      </c>
    </row>
    <row r="241" spans="2:6" x14ac:dyDescent="0.2">
      <c r="B241" s="205" t="s">
        <v>533</v>
      </c>
      <c r="C241" s="194">
        <v>619</v>
      </c>
      <c r="D241" s="195">
        <v>311.75767366720515</v>
      </c>
      <c r="E241" s="196">
        <v>0.37790584959199136</v>
      </c>
      <c r="F241" s="195">
        <v>1519</v>
      </c>
    </row>
    <row r="242" spans="2:6" x14ac:dyDescent="0.2">
      <c r="B242" s="205" t="s">
        <v>534</v>
      </c>
      <c r="C242" s="194">
        <v>122</v>
      </c>
      <c r="D242" s="195">
        <v>377.48360655737707</v>
      </c>
      <c r="E242" s="196">
        <v>0.38086141021187903</v>
      </c>
      <c r="F242" s="195">
        <v>986</v>
      </c>
    </row>
    <row r="243" spans="2:6" x14ac:dyDescent="0.2">
      <c r="B243" s="205" t="s">
        <v>535</v>
      </c>
      <c r="C243" s="194">
        <v>0</v>
      </c>
      <c r="D243" s="195">
        <v>0</v>
      </c>
      <c r="E243" s="196">
        <v>0</v>
      </c>
      <c r="F243" s="195">
        <v>0</v>
      </c>
    </row>
    <row r="244" spans="2:6" x14ac:dyDescent="0.2">
      <c r="B244" s="205" t="s">
        <v>536</v>
      </c>
      <c r="C244" s="194">
        <v>0</v>
      </c>
      <c r="D244" s="195">
        <v>0</v>
      </c>
      <c r="E244" s="196">
        <v>0</v>
      </c>
      <c r="F244" s="195">
        <v>0</v>
      </c>
    </row>
    <row r="245" spans="2:6" x14ac:dyDescent="0.2">
      <c r="B245" s="205" t="s">
        <v>537</v>
      </c>
      <c r="C245" s="194">
        <v>183</v>
      </c>
      <c r="D245" s="195">
        <v>413.36612021857923</v>
      </c>
      <c r="E245" s="196">
        <v>0.38073332158945061</v>
      </c>
      <c r="F245" s="195">
        <v>1766</v>
      </c>
    </row>
    <row r="246" spans="2:6" x14ac:dyDescent="0.2">
      <c r="B246" s="205" t="s">
        <v>538</v>
      </c>
      <c r="C246" s="194">
        <v>22</v>
      </c>
      <c r="D246" s="195">
        <v>455.54545454545456</v>
      </c>
      <c r="E246" s="196">
        <v>0.37788921986350443</v>
      </c>
      <c r="F246" s="195">
        <v>1415</v>
      </c>
    </row>
    <row r="247" spans="2:6" x14ac:dyDescent="0.2">
      <c r="B247" s="205" t="s">
        <v>539</v>
      </c>
      <c r="C247" s="194">
        <v>5</v>
      </c>
      <c r="D247" s="195">
        <v>394</v>
      </c>
      <c r="E247" s="196">
        <v>0.38559404971618716</v>
      </c>
      <c r="F247" s="195">
        <v>766</v>
      </c>
    </row>
    <row r="248" spans="2:6" x14ac:dyDescent="0.2">
      <c r="B248" s="205" t="s">
        <v>540</v>
      </c>
      <c r="C248" s="194">
        <v>369</v>
      </c>
      <c r="D248" s="195">
        <v>284.48509485094849</v>
      </c>
      <c r="E248" s="196">
        <v>0.37927097597017134</v>
      </c>
      <c r="F248" s="195">
        <v>825</v>
      </c>
    </row>
    <row r="249" spans="2:6" x14ac:dyDescent="0.2">
      <c r="B249" s="205" t="s">
        <v>541</v>
      </c>
      <c r="C249" s="194">
        <v>215</v>
      </c>
      <c r="D249" s="195">
        <v>383.0325581395349</v>
      </c>
      <c r="E249" s="196">
        <v>0.38189398120023554</v>
      </c>
      <c r="F249" s="195">
        <v>1328</v>
      </c>
    </row>
    <row r="250" spans="2:6" x14ac:dyDescent="0.2">
      <c r="B250" s="205" t="s">
        <v>542</v>
      </c>
      <c r="C250" s="194">
        <v>81</v>
      </c>
      <c r="D250" s="195">
        <v>614.07407407407402</v>
      </c>
      <c r="E250" s="196">
        <v>0.38703352111799316</v>
      </c>
      <c r="F250" s="195">
        <v>1403</v>
      </c>
    </row>
    <row r="251" spans="2:6" x14ac:dyDescent="0.2">
      <c r="B251" s="205" t="s">
        <v>543</v>
      </c>
      <c r="C251" s="194">
        <v>0</v>
      </c>
      <c r="D251" s="195">
        <v>0</v>
      </c>
      <c r="E251" s="196">
        <v>0</v>
      </c>
      <c r="F251" s="195">
        <v>0</v>
      </c>
    </row>
    <row r="252" spans="2:6" x14ac:dyDescent="0.2">
      <c r="B252" s="205" t="s">
        <v>544</v>
      </c>
      <c r="C252" s="194">
        <v>0</v>
      </c>
      <c r="D252" s="195">
        <v>0</v>
      </c>
      <c r="E252" s="196">
        <v>0</v>
      </c>
      <c r="F252" s="195">
        <v>0</v>
      </c>
    </row>
    <row r="253" spans="2:6" x14ac:dyDescent="0.2">
      <c r="B253" s="205" t="s">
        <v>545</v>
      </c>
      <c r="C253" s="194">
        <v>0</v>
      </c>
      <c r="D253" s="195">
        <v>0</v>
      </c>
      <c r="E253" s="196">
        <v>0</v>
      </c>
      <c r="F253" s="195">
        <v>0</v>
      </c>
    </row>
    <row r="254" spans="2:6" x14ac:dyDescent="0.2">
      <c r="B254" s="205" t="s">
        <v>546</v>
      </c>
      <c r="C254" s="194">
        <v>135</v>
      </c>
      <c r="D254" s="195">
        <v>258.18518518518516</v>
      </c>
      <c r="E254" s="196">
        <v>0.37516414440402124</v>
      </c>
      <c r="F254" s="195">
        <v>979</v>
      </c>
    </row>
    <row r="255" spans="2:6" x14ac:dyDescent="0.2">
      <c r="B255" s="205" t="s">
        <v>547</v>
      </c>
      <c r="C255" s="194">
        <v>0</v>
      </c>
      <c r="D255" s="195">
        <v>0</v>
      </c>
      <c r="E255" s="196">
        <v>0</v>
      </c>
      <c r="F255" s="195">
        <v>0</v>
      </c>
    </row>
    <row r="256" spans="2:6" x14ac:dyDescent="0.2">
      <c r="B256" s="205" t="s">
        <v>548</v>
      </c>
      <c r="C256" s="194">
        <v>108</v>
      </c>
      <c r="D256" s="195">
        <v>230.87037037037038</v>
      </c>
      <c r="E256" s="196">
        <v>0.37082093991671616</v>
      </c>
      <c r="F256" s="195">
        <v>651</v>
      </c>
    </row>
    <row r="257" spans="2:6" x14ac:dyDescent="0.2">
      <c r="B257" s="205" t="s">
        <v>549</v>
      </c>
      <c r="C257" s="194">
        <v>486</v>
      </c>
      <c r="D257" s="195">
        <v>385.13786008230454</v>
      </c>
      <c r="E257" s="196">
        <v>0.37778199381184874</v>
      </c>
      <c r="F257" s="195">
        <v>1752</v>
      </c>
    </row>
    <row r="258" spans="2:6" x14ac:dyDescent="0.2">
      <c r="B258" s="205" t="s">
        <v>550</v>
      </c>
      <c r="C258" s="194">
        <v>480</v>
      </c>
      <c r="D258" s="195">
        <v>245.65416666666667</v>
      </c>
      <c r="E258" s="196">
        <v>0.37354038762489461</v>
      </c>
      <c r="F258" s="195">
        <v>826</v>
      </c>
    </row>
    <row r="259" spans="2:6" x14ac:dyDescent="0.2">
      <c r="B259" s="205" t="s">
        <v>551</v>
      </c>
      <c r="C259" s="194">
        <v>797</v>
      </c>
      <c r="D259" s="195">
        <v>258.56336260978668</v>
      </c>
      <c r="E259" s="196">
        <v>0.37667958975146365</v>
      </c>
      <c r="F259" s="195">
        <v>796</v>
      </c>
    </row>
    <row r="260" spans="2:6" x14ac:dyDescent="0.2">
      <c r="B260" s="205" t="s">
        <v>552</v>
      </c>
      <c r="C260" s="194">
        <v>317</v>
      </c>
      <c r="D260" s="195">
        <v>274.49842271293375</v>
      </c>
      <c r="E260" s="196">
        <v>0.37584495574915455</v>
      </c>
      <c r="F260" s="195">
        <v>759</v>
      </c>
    </row>
    <row r="261" spans="2:6" x14ac:dyDescent="0.2">
      <c r="B261" s="205" t="s">
        <v>553</v>
      </c>
      <c r="C261" s="194">
        <v>288</v>
      </c>
      <c r="D261" s="195">
        <v>316.56597222222223</v>
      </c>
      <c r="E261" s="196">
        <v>0.3769468344172624</v>
      </c>
      <c r="F261" s="195">
        <v>839</v>
      </c>
    </row>
    <row r="262" spans="2:6" x14ac:dyDescent="0.2">
      <c r="B262" s="205" t="s">
        <v>554</v>
      </c>
      <c r="C262" s="194">
        <v>440</v>
      </c>
      <c r="D262" s="195">
        <v>271.68863636363636</v>
      </c>
      <c r="E262" s="196">
        <v>0.3768100866824271</v>
      </c>
      <c r="F262" s="195">
        <v>710</v>
      </c>
    </row>
    <row r="263" spans="2:6" x14ac:dyDescent="0.2">
      <c r="B263" s="205" t="s">
        <v>555</v>
      </c>
      <c r="C263" s="194">
        <v>259</v>
      </c>
      <c r="D263" s="195">
        <v>294.54440154440152</v>
      </c>
      <c r="E263" s="196">
        <v>0.37897168405365123</v>
      </c>
      <c r="F263" s="195">
        <v>908</v>
      </c>
    </row>
    <row r="264" spans="2:6" x14ac:dyDescent="0.2">
      <c r="B264" s="205" t="s">
        <v>556</v>
      </c>
      <c r="C264" s="194">
        <v>334</v>
      </c>
      <c r="D264" s="195">
        <v>228.69161676646706</v>
      </c>
      <c r="E264" s="196">
        <v>0.37186171844192262</v>
      </c>
      <c r="F264" s="195">
        <v>728</v>
      </c>
    </row>
    <row r="265" spans="2:6" x14ac:dyDescent="0.2">
      <c r="B265" s="205" t="s">
        <v>557</v>
      </c>
      <c r="C265" s="194">
        <v>340</v>
      </c>
      <c r="D265" s="195">
        <v>314.98529411764707</v>
      </c>
      <c r="E265" s="196">
        <v>0.378917610761621</v>
      </c>
      <c r="F265" s="195">
        <v>1001</v>
      </c>
    </row>
    <row r="266" spans="2:6" x14ac:dyDescent="0.2">
      <c r="B266" s="205" t="s">
        <v>558</v>
      </c>
      <c r="C266" s="194">
        <v>450</v>
      </c>
      <c r="D266" s="195">
        <v>303.5911111111111</v>
      </c>
      <c r="E266" s="196">
        <v>0.37760192814242166</v>
      </c>
      <c r="F266" s="195">
        <v>916</v>
      </c>
    </row>
    <row r="267" spans="2:6" x14ac:dyDescent="0.2">
      <c r="B267" s="205" t="s">
        <v>559</v>
      </c>
      <c r="C267" s="194">
        <v>0</v>
      </c>
      <c r="D267" s="195">
        <v>0</v>
      </c>
      <c r="E267" s="196">
        <v>0</v>
      </c>
      <c r="F267" s="195">
        <v>0</v>
      </c>
    </row>
    <row r="268" spans="2:6" x14ac:dyDescent="0.2">
      <c r="B268" s="205" t="s">
        <v>560</v>
      </c>
      <c r="C268" s="194">
        <v>0</v>
      </c>
      <c r="D268" s="195">
        <v>0</v>
      </c>
      <c r="E268" s="196">
        <v>0</v>
      </c>
      <c r="F268" s="195">
        <v>0</v>
      </c>
    </row>
    <row r="269" spans="2:6" x14ac:dyDescent="0.2">
      <c r="B269" s="205" t="s">
        <v>561</v>
      </c>
      <c r="C269" s="194">
        <v>0</v>
      </c>
      <c r="D269" s="195">
        <v>0</v>
      </c>
      <c r="E269" s="196">
        <v>0</v>
      </c>
      <c r="F269" s="195">
        <v>0</v>
      </c>
    </row>
    <row r="270" spans="2:6" x14ac:dyDescent="0.2">
      <c r="B270" s="205" t="s">
        <v>562</v>
      </c>
      <c r="C270" s="194">
        <v>450</v>
      </c>
      <c r="D270" s="195">
        <v>443.68</v>
      </c>
      <c r="E270" s="196">
        <v>0.38015811360416762</v>
      </c>
      <c r="F270" s="195">
        <v>1736</v>
      </c>
    </row>
    <row r="271" spans="2:6" x14ac:dyDescent="0.2">
      <c r="B271" s="205" t="s">
        <v>563</v>
      </c>
      <c r="C271" s="194">
        <v>0</v>
      </c>
      <c r="D271" s="195">
        <v>0</v>
      </c>
      <c r="E271" s="196">
        <v>0</v>
      </c>
      <c r="F271" s="195">
        <v>0</v>
      </c>
    </row>
    <row r="272" spans="2:6" x14ac:dyDescent="0.2">
      <c r="B272" s="205" t="s">
        <v>564</v>
      </c>
      <c r="C272" s="194">
        <v>335</v>
      </c>
      <c r="D272" s="195">
        <v>389.13731343283581</v>
      </c>
      <c r="E272" s="196">
        <v>0.38153396785258553</v>
      </c>
      <c r="F272" s="195">
        <v>2240</v>
      </c>
    </row>
    <row r="273" spans="2:7" x14ac:dyDescent="0.2">
      <c r="B273" s="205" t="s">
        <v>565</v>
      </c>
      <c r="C273" s="194">
        <v>241</v>
      </c>
      <c r="D273" s="195">
        <v>360.05394190871368</v>
      </c>
      <c r="E273" s="196">
        <v>0.3804782011987915</v>
      </c>
      <c r="F273" s="195">
        <v>1699</v>
      </c>
    </row>
    <row r="274" spans="2:7" x14ac:dyDescent="0.2">
      <c r="B274" s="205" t="s">
        <v>566</v>
      </c>
      <c r="C274" s="194">
        <v>8</v>
      </c>
      <c r="D274" s="195">
        <v>1456.5</v>
      </c>
      <c r="E274" s="196">
        <v>0.38223330271617906</v>
      </c>
      <c r="F274" s="195">
        <v>4586</v>
      </c>
    </row>
    <row r="275" spans="2:7" x14ac:dyDescent="0.2">
      <c r="B275" s="205" t="s">
        <v>567</v>
      </c>
      <c r="C275" s="194">
        <v>0</v>
      </c>
      <c r="D275" s="195">
        <v>0</v>
      </c>
      <c r="E275" s="196">
        <v>0</v>
      </c>
      <c r="F275" s="195">
        <v>0</v>
      </c>
    </row>
    <row r="276" spans="2:7" x14ac:dyDescent="0.2">
      <c r="B276" s="205" t="s">
        <v>568</v>
      </c>
      <c r="C276" s="194">
        <v>167</v>
      </c>
      <c r="D276" s="195">
        <v>385.1317365269461</v>
      </c>
      <c r="E276" s="196">
        <v>0.38305133198735009</v>
      </c>
      <c r="F276" s="195">
        <v>1234</v>
      </c>
    </row>
    <row r="277" spans="2:7" x14ac:dyDescent="0.2">
      <c r="B277" s="205" t="s">
        <v>569</v>
      </c>
      <c r="C277" s="194">
        <v>133</v>
      </c>
      <c r="D277" s="195">
        <v>1022.796992481203</v>
      </c>
      <c r="E277" s="196">
        <v>0.38413337587927487</v>
      </c>
      <c r="F277" s="195">
        <v>7051</v>
      </c>
    </row>
    <row r="278" spans="2:7" x14ac:dyDescent="0.2">
      <c r="B278" s="205" t="s">
        <v>570</v>
      </c>
      <c r="C278" s="194">
        <v>778</v>
      </c>
      <c r="D278" s="195">
        <v>366.53598971722363</v>
      </c>
      <c r="E278" s="196">
        <v>0.3785825044739819</v>
      </c>
      <c r="F278" s="195">
        <v>1338</v>
      </c>
    </row>
    <row r="279" spans="2:7" x14ac:dyDescent="0.2">
      <c r="B279" s="205" t="s">
        <v>571</v>
      </c>
      <c r="C279" s="194">
        <v>0</v>
      </c>
      <c r="D279" s="195">
        <v>0</v>
      </c>
      <c r="E279" s="196">
        <v>0</v>
      </c>
      <c r="F279" s="195">
        <v>0</v>
      </c>
    </row>
    <row r="280" spans="2:7" x14ac:dyDescent="0.2">
      <c r="B280" s="205" t="s">
        <v>572</v>
      </c>
      <c r="C280" s="194">
        <v>121</v>
      </c>
      <c r="D280" s="195">
        <v>370.05785123966945</v>
      </c>
      <c r="E280" s="196">
        <v>0.3789586824421538</v>
      </c>
      <c r="F280" s="195">
        <v>1018</v>
      </c>
    </row>
    <row r="281" spans="2:7" x14ac:dyDescent="0.2">
      <c r="B281" s="205" t="s">
        <v>573</v>
      </c>
      <c r="C281" s="194">
        <v>0</v>
      </c>
      <c r="D281" s="195">
        <v>0</v>
      </c>
      <c r="E281" s="196">
        <v>0</v>
      </c>
      <c r="F281" s="195">
        <v>0</v>
      </c>
    </row>
    <row r="282" spans="2:7" x14ac:dyDescent="0.2">
      <c r="B282" s="205" t="s">
        <v>574</v>
      </c>
      <c r="C282" s="194">
        <v>0</v>
      </c>
      <c r="D282" s="195">
        <v>0</v>
      </c>
      <c r="E282" s="196">
        <v>0</v>
      </c>
      <c r="F282" s="195">
        <v>0</v>
      </c>
    </row>
    <row r="283" spans="2:7" x14ac:dyDescent="0.2">
      <c r="B283" s="205" t="s">
        <v>575</v>
      </c>
      <c r="C283" s="194">
        <v>223</v>
      </c>
      <c r="D283" s="195">
        <v>485.6322869955157</v>
      </c>
      <c r="E283" s="196">
        <v>0.37961434245072367</v>
      </c>
      <c r="F283" s="195">
        <v>1406</v>
      </c>
    </row>
    <row r="284" spans="2:7" x14ac:dyDescent="0.2">
      <c r="B284" s="206" t="s">
        <v>576</v>
      </c>
      <c r="C284" s="197">
        <v>0</v>
      </c>
      <c r="D284" s="198">
        <v>0</v>
      </c>
      <c r="E284" s="199">
        <v>0</v>
      </c>
      <c r="F284" s="198">
        <v>0</v>
      </c>
    </row>
    <row r="286" spans="2:7" x14ac:dyDescent="0.2">
      <c r="G286" s="11" t="s">
        <v>287</v>
      </c>
    </row>
    <row r="287" spans="2:7" x14ac:dyDescent="0.2">
      <c r="G287" s="11" t="s">
        <v>161</v>
      </c>
    </row>
    <row r="288" spans="2:7" x14ac:dyDescent="0.2">
      <c r="B288" s="179" t="s">
        <v>0</v>
      </c>
      <c r="C288" s="182"/>
      <c r="D288" s="183"/>
      <c r="E288" s="184"/>
      <c r="F288" s="184"/>
    </row>
    <row r="289" spans="2:6" x14ac:dyDescent="0.2">
      <c r="B289" s="179" t="s">
        <v>2613</v>
      </c>
      <c r="C289" s="182"/>
      <c r="D289" s="183"/>
      <c r="E289" s="184"/>
      <c r="F289" s="184"/>
    </row>
    <row r="290" spans="2:6" x14ac:dyDescent="0.2">
      <c r="B290" s="201" t="s">
        <v>285</v>
      </c>
      <c r="C290" s="182"/>
      <c r="D290" s="183"/>
      <c r="E290" s="184"/>
      <c r="F290" s="184"/>
    </row>
    <row r="291" spans="2:6" x14ac:dyDescent="0.2">
      <c r="B291" s="179"/>
      <c r="C291" s="72"/>
      <c r="D291" s="72"/>
      <c r="E291" s="72"/>
      <c r="F291" s="72"/>
    </row>
    <row r="292" spans="2:6" x14ac:dyDescent="0.2">
      <c r="B292" s="202"/>
      <c r="C292" s="157" t="s">
        <v>2632</v>
      </c>
      <c r="D292" s="185"/>
      <c r="E292" s="186"/>
      <c r="F292" s="187"/>
    </row>
    <row r="293" spans="2:6" ht="25.5" x14ac:dyDescent="0.2">
      <c r="B293" s="203" t="s">
        <v>288</v>
      </c>
      <c r="C293" s="188" t="s">
        <v>2639</v>
      </c>
      <c r="D293" s="189" t="s">
        <v>2640</v>
      </c>
      <c r="E293" s="190" t="s">
        <v>2641</v>
      </c>
      <c r="F293" s="189" t="s">
        <v>2642</v>
      </c>
    </row>
    <row r="294" spans="2:6" x14ac:dyDescent="0.2">
      <c r="B294" s="204" t="s">
        <v>577</v>
      </c>
      <c r="C294" s="191">
        <v>255</v>
      </c>
      <c r="D294" s="192">
        <v>347.69803921568626</v>
      </c>
      <c r="E294" s="193">
        <v>0.37652509586923566</v>
      </c>
      <c r="F294" s="192">
        <v>1129</v>
      </c>
    </row>
    <row r="295" spans="2:6" x14ac:dyDescent="0.2">
      <c r="B295" s="205" t="s">
        <v>578</v>
      </c>
      <c r="C295" s="194">
        <v>183</v>
      </c>
      <c r="D295" s="195">
        <v>621.64480874316939</v>
      </c>
      <c r="E295" s="196">
        <v>0.38319236586195626</v>
      </c>
      <c r="F295" s="195">
        <v>1446</v>
      </c>
    </row>
    <row r="296" spans="2:6" x14ac:dyDescent="0.2">
      <c r="B296" s="205" t="s">
        <v>579</v>
      </c>
      <c r="C296" s="194">
        <v>0</v>
      </c>
      <c r="D296" s="195">
        <v>0</v>
      </c>
      <c r="E296" s="196">
        <v>0</v>
      </c>
      <c r="F296" s="195">
        <v>0</v>
      </c>
    </row>
    <row r="297" spans="2:6" x14ac:dyDescent="0.2">
      <c r="B297" s="205" t="s">
        <v>580</v>
      </c>
      <c r="C297" s="194">
        <v>222</v>
      </c>
      <c r="D297" s="195">
        <v>539.8468468468468</v>
      </c>
      <c r="E297" s="196">
        <v>0.38397780319559649</v>
      </c>
      <c r="F297" s="195">
        <v>1665</v>
      </c>
    </row>
    <row r="298" spans="2:6" x14ac:dyDescent="0.2">
      <c r="B298" s="205" t="s">
        <v>581</v>
      </c>
      <c r="C298" s="194">
        <v>0</v>
      </c>
      <c r="D298" s="195">
        <v>0</v>
      </c>
      <c r="E298" s="196">
        <v>0</v>
      </c>
      <c r="F298" s="195">
        <v>0</v>
      </c>
    </row>
    <row r="299" spans="2:6" x14ac:dyDescent="0.2">
      <c r="B299" s="205" t="s">
        <v>582</v>
      </c>
      <c r="C299" s="194">
        <v>0</v>
      </c>
      <c r="D299" s="195">
        <v>0</v>
      </c>
      <c r="E299" s="196">
        <v>0</v>
      </c>
      <c r="F299" s="195">
        <v>0</v>
      </c>
    </row>
    <row r="300" spans="2:6" x14ac:dyDescent="0.2">
      <c r="B300" s="205" t="s">
        <v>583</v>
      </c>
      <c r="C300" s="194">
        <v>0</v>
      </c>
      <c r="D300" s="195">
        <v>0</v>
      </c>
      <c r="E300" s="196">
        <v>0</v>
      </c>
      <c r="F300" s="195">
        <v>0</v>
      </c>
    </row>
    <row r="301" spans="2:6" x14ac:dyDescent="0.2">
      <c r="B301" s="205" t="s">
        <v>584</v>
      </c>
      <c r="C301" s="194">
        <v>46</v>
      </c>
      <c r="D301" s="195">
        <v>321.56521739130437</v>
      </c>
      <c r="E301" s="196">
        <v>0.37727956742418445</v>
      </c>
      <c r="F301" s="195">
        <v>614</v>
      </c>
    </row>
    <row r="302" spans="2:6" x14ac:dyDescent="0.2">
      <c r="B302" s="205" t="s">
        <v>585</v>
      </c>
      <c r="C302" s="194">
        <v>227</v>
      </c>
      <c r="D302" s="195">
        <v>338.81497797356826</v>
      </c>
      <c r="E302" s="196">
        <v>0.37652927843025896</v>
      </c>
      <c r="F302" s="195">
        <v>1327</v>
      </c>
    </row>
    <row r="303" spans="2:6" x14ac:dyDescent="0.2">
      <c r="B303" s="205" t="s">
        <v>586</v>
      </c>
      <c r="C303" s="194">
        <v>551</v>
      </c>
      <c r="D303" s="195">
        <v>319.07441016333939</v>
      </c>
      <c r="E303" s="196">
        <v>0.3770174001432498</v>
      </c>
      <c r="F303" s="195">
        <v>945</v>
      </c>
    </row>
    <row r="304" spans="2:6" x14ac:dyDescent="0.2">
      <c r="B304" s="205" t="s">
        <v>587</v>
      </c>
      <c r="C304" s="194">
        <v>72</v>
      </c>
      <c r="D304" s="195">
        <v>616.73611111111109</v>
      </c>
      <c r="E304" s="196">
        <v>0.3801277222298316</v>
      </c>
      <c r="F304" s="195">
        <v>3870</v>
      </c>
    </row>
    <row r="305" spans="2:6" x14ac:dyDescent="0.2">
      <c r="B305" s="205" t="s">
        <v>588</v>
      </c>
      <c r="C305" s="194">
        <v>258</v>
      </c>
      <c r="D305" s="195">
        <v>306.51550387596899</v>
      </c>
      <c r="E305" s="196">
        <v>0.37300071222047704</v>
      </c>
      <c r="F305" s="195">
        <v>2779</v>
      </c>
    </row>
    <row r="306" spans="2:6" x14ac:dyDescent="0.2">
      <c r="B306" s="205" t="s">
        <v>589</v>
      </c>
      <c r="C306" s="194">
        <v>532</v>
      </c>
      <c r="D306" s="195">
        <v>386.99436090225566</v>
      </c>
      <c r="E306" s="196">
        <v>0.3800526843351788</v>
      </c>
      <c r="F306" s="195">
        <v>3241</v>
      </c>
    </row>
    <row r="307" spans="2:6" x14ac:dyDescent="0.2">
      <c r="B307" s="205" t="s">
        <v>590</v>
      </c>
      <c r="C307" s="194">
        <v>172</v>
      </c>
      <c r="D307" s="195">
        <v>598.72093023255809</v>
      </c>
      <c r="E307" s="196">
        <v>0.38093617524987611</v>
      </c>
      <c r="F307" s="195">
        <v>3614</v>
      </c>
    </row>
    <row r="308" spans="2:6" x14ac:dyDescent="0.2">
      <c r="B308" s="205" t="s">
        <v>591</v>
      </c>
      <c r="C308" s="194">
        <v>0</v>
      </c>
      <c r="D308" s="195">
        <v>0</v>
      </c>
      <c r="E308" s="196">
        <v>0</v>
      </c>
      <c r="F308" s="195">
        <v>0</v>
      </c>
    </row>
    <row r="309" spans="2:6" x14ac:dyDescent="0.2">
      <c r="B309" s="205" t="s">
        <v>592</v>
      </c>
      <c r="C309" s="194">
        <v>0</v>
      </c>
      <c r="D309" s="195">
        <v>0</v>
      </c>
      <c r="E309" s="196">
        <v>0</v>
      </c>
      <c r="F309" s="195">
        <v>0</v>
      </c>
    </row>
    <row r="310" spans="2:6" x14ac:dyDescent="0.2">
      <c r="B310" s="205" t="s">
        <v>593</v>
      </c>
      <c r="C310" s="194">
        <v>0</v>
      </c>
      <c r="D310" s="195">
        <v>0</v>
      </c>
      <c r="E310" s="196">
        <v>0</v>
      </c>
      <c r="F310" s="195">
        <v>0</v>
      </c>
    </row>
    <row r="311" spans="2:6" x14ac:dyDescent="0.2">
      <c r="B311" s="205" t="s">
        <v>594</v>
      </c>
      <c r="C311" s="194">
        <v>0</v>
      </c>
      <c r="D311" s="195">
        <v>0</v>
      </c>
      <c r="E311" s="196">
        <v>0</v>
      </c>
      <c r="F311" s="195">
        <v>0</v>
      </c>
    </row>
    <row r="312" spans="2:6" x14ac:dyDescent="0.2">
      <c r="B312" s="205" t="s">
        <v>595</v>
      </c>
      <c r="C312" s="194">
        <v>0</v>
      </c>
      <c r="D312" s="195">
        <v>0</v>
      </c>
      <c r="E312" s="196">
        <v>0</v>
      </c>
      <c r="F312" s="195">
        <v>0</v>
      </c>
    </row>
    <row r="313" spans="2:6" x14ac:dyDescent="0.2">
      <c r="B313" s="205" t="s">
        <v>596</v>
      </c>
      <c r="C313" s="194">
        <v>194</v>
      </c>
      <c r="D313" s="195">
        <v>391.5257731958763</v>
      </c>
      <c r="E313" s="196">
        <v>0.37852518899846999</v>
      </c>
      <c r="F313" s="195">
        <v>1049</v>
      </c>
    </row>
    <row r="314" spans="2:6" x14ac:dyDescent="0.2">
      <c r="B314" s="205" t="s">
        <v>597</v>
      </c>
      <c r="C314" s="194">
        <v>133</v>
      </c>
      <c r="D314" s="195">
        <v>497.96240601503757</v>
      </c>
      <c r="E314" s="196">
        <v>0.3799146426809541</v>
      </c>
      <c r="F314" s="195">
        <v>1561</v>
      </c>
    </row>
    <row r="315" spans="2:6" x14ac:dyDescent="0.2">
      <c r="B315" s="205" t="s">
        <v>598</v>
      </c>
      <c r="C315" s="194">
        <v>81</v>
      </c>
      <c r="D315" s="195">
        <v>356.12345679012344</v>
      </c>
      <c r="E315" s="196">
        <v>0.37772365388644458</v>
      </c>
      <c r="F315" s="195">
        <v>1108</v>
      </c>
    </row>
    <row r="316" spans="2:6" x14ac:dyDescent="0.2">
      <c r="B316" s="205" t="s">
        <v>599</v>
      </c>
      <c r="C316" s="194">
        <v>60</v>
      </c>
      <c r="D316" s="195">
        <v>318.41666666666669</v>
      </c>
      <c r="E316" s="196">
        <v>0.37637162388447831</v>
      </c>
      <c r="F316" s="195">
        <v>747</v>
      </c>
    </row>
    <row r="317" spans="2:6" x14ac:dyDescent="0.2">
      <c r="B317" s="205" t="s">
        <v>600</v>
      </c>
      <c r="C317" s="194">
        <v>214</v>
      </c>
      <c r="D317" s="195">
        <v>355.68224299065423</v>
      </c>
      <c r="E317" s="196">
        <v>0.3802130943639388</v>
      </c>
      <c r="F317" s="195">
        <v>768</v>
      </c>
    </row>
    <row r="318" spans="2:6" x14ac:dyDescent="0.2">
      <c r="B318" s="205" t="s">
        <v>601</v>
      </c>
      <c r="C318" s="194">
        <v>148</v>
      </c>
      <c r="D318" s="195">
        <v>598.05405405405406</v>
      </c>
      <c r="E318" s="196">
        <v>0.38240732739998262</v>
      </c>
      <c r="F318" s="195">
        <v>2610</v>
      </c>
    </row>
    <row r="319" spans="2:6" x14ac:dyDescent="0.2">
      <c r="B319" s="205" t="s">
        <v>602</v>
      </c>
      <c r="C319" s="194">
        <v>63</v>
      </c>
      <c r="D319" s="195">
        <v>743.96825396825398</v>
      </c>
      <c r="E319" s="196">
        <v>0.38447656390989771</v>
      </c>
      <c r="F319" s="195">
        <v>2006</v>
      </c>
    </row>
    <row r="320" spans="2:6" x14ac:dyDescent="0.2">
      <c r="B320" s="205" t="s">
        <v>603</v>
      </c>
      <c r="C320" s="194">
        <v>123</v>
      </c>
      <c r="D320" s="195">
        <v>619.13821138211381</v>
      </c>
      <c r="E320" s="196">
        <v>0.38378462825494264</v>
      </c>
      <c r="F320" s="195">
        <v>1691</v>
      </c>
    </row>
    <row r="321" spans="2:6" x14ac:dyDescent="0.2">
      <c r="B321" s="205" t="s">
        <v>604</v>
      </c>
      <c r="C321" s="194">
        <v>0</v>
      </c>
      <c r="D321" s="195">
        <v>0</v>
      </c>
      <c r="E321" s="196">
        <v>0</v>
      </c>
      <c r="F321" s="195">
        <v>0</v>
      </c>
    </row>
    <row r="322" spans="2:6" x14ac:dyDescent="0.2">
      <c r="B322" s="205" t="s">
        <v>605</v>
      </c>
      <c r="C322" s="194">
        <v>254</v>
      </c>
      <c r="D322" s="195">
        <v>576.62598425196848</v>
      </c>
      <c r="E322" s="196">
        <v>0.38277370660366516</v>
      </c>
      <c r="F322" s="195">
        <v>1347</v>
      </c>
    </row>
    <row r="323" spans="2:6" x14ac:dyDescent="0.2">
      <c r="B323" s="205" t="s">
        <v>606</v>
      </c>
      <c r="C323" s="194">
        <v>0</v>
      </c>
      <c r="D323" s="195">
        <v>0</v>
      </c>
      <c r="E323" s="196">
        <v>0</v>
      </c>
      <c r="F323" s="195">
        <v>0</v>
      </c>
    </row>
    <row r="324" spans="2:6" x14ac:dyDescent="0.2">
      <c r="B324" s="205" t="s">
        <v>607</v>
      </c>
      <c r="C324" s="194">
        <v>0</v>
      </c>
      <c r="D324" s="195">
        <v>0</v>
      </c>
      <c r="E324" s="196">
        <v>0</v>
      </c>
      <c r="F324" s="195">
        <v>0</v>
      </c>
    </row>
    <row r="325" spans="2:6" x14ac:dyDescent="0.2">
      <c r="B325" s="205" t="s">
        <v>608</v>
      </c>
      <c r="C325" s="194">
        <v>0</v>
      </c>
      <c r="D325" s="195">
        <v>0</v>
      </c>
      <c r="E325" s="196">
        <v>0</v>
      </c>
      <c r="F325" s="195">
        <v>0</v>
      </c>
    </row>
    <row r="326" spans="2:6" x14ac:dyDescent="0.2">
      <c r="B326" s="205" t="s">
        <v>609</v>
      </c>
      <c r="C326" s="194">
        <v>133</v>
      </c>
      <c r="D326" s="195">
        <v>1190.6917293233082</v>
      </c>
      <c r="E326" s="196">
        <v>0.3876680236671326</v>
      </c>
      <c r="F326" s="195">
        <v>3906</v>
      </c>
    </row>
    <row r="327" spans="2:6" x14ac:dyDescent="0.2">
      <c r="B327" s="205" t="s">
        <v>610</v>
      </c>
      <c r="C327" s="194">
        <v>119</v>
      </c>
      <c r="D327" s="195">
        <v>2938.4033613445376</v>
      </c>
      <c r="E327" s="196">
        <v>0.38724903345556116</v>
      </c>
      <c r="F327" s="195">
        <v>13508</v>
      </c>
    </row>
    <row r="328" spans="2:6" x14ac:dyDescent="0.2">
      <c r="B328" s="205" t="s">
        <v>611</v>
      </c>
      <c r="C328" s="194">
        <v>91</v>
      </c>
      <c r="D328" s="195">
        <v>534.07692307692309</v>
      </c>
      <c r="E328" s="196">
        <v>0.38270010630339768</v>
      </c>
      <c r="F328" s="195">
        <v>1084</v>
      </c>
    </row>
    <row r="329" spans="2:6" x14ac:dyDescent="0.2">
      <c r="B329" s="205" t="s">
        <v>612</v>
      </c>
      <c r="C329" s="194">
        <v>169</v>
      </c>
      <c r="D329" s="195">
        <v>723.92899408284029</v>
      </c>
      <c r="E329" s="196">
        <v>0.38485058194400756</v>
      </c>
      <c r="F329" s="195">
        <v>3019</v>
      </c>
    </row>
    <row r="330" spans="2:6" x14ac:dyDescent="0.2">
      <c r="B330" s="205" t="s">
        <v>613</v>
      </c>
      <c r="C330" s="194">
        <v>0</v>
      </c>
      <c r="D330" s="195">
        <v>0</v>
      </c>
      <c r="E330" s="196">
        <v>0</v>
      </c>
      <c r="F330" s="195">
        <v>0</v>
      </c>
    </row>
    <row r="331" spans="2:6" x14ac:dyDescent="0.2">
      <c r="B331" s="205" t="s">
        <v>614</v>
      </c>
      <c r="C331" s="194">
        <v>219</v>
      </c>
      <c r="D331" s="195">
        <v>577.25570776255711</v>
      </c>
      <c r="E331" s="196">
        <v>0.38457256195129075</v>
      </c>
      <c r="F331" s="195">
        <v>1395</v>
      </c>
    </row>
    <row r="332" spans="2:6" x14ac:dyDescent="0.2">
      <c r="B332" s="205" t="s">
        <v>615</v>
      </c>
      <c r="C332" s="194">
        <v>145</v>
      </c>
      <c r="D332" s="195">
        <v>737.7724137931034</v>
      </c>
      <c r="E332" s="196">
        <v>0.38591852121745585</v>
      </c>
      <c r="F332" s="195">
        <v>2439</v>
      </c>
    </row>
    <row r="333" spans="2:6" x14ac:dyDescent="0.2">
      <c r="B333" s="205" t="s">
        <v>616</v>
      </c>
      <c r="C333" s="194">
        <v>0</v>
      </c>
      <c r="D333" s="195">
        <v>0</v>
      </c>
      <c r="E333" s="196">
        <v>0</v>
      </c>
      <c r="F333" s="195">
        <v>0</v>
      </c>
    </row>
    <row r="334" spans="2:6" x14ac:dyDescent="0.2">
      <c r="B334" s="205" t="s">
        <v>617</v>
      </c>
      <c r="C334" s="194">
        <v>147</v>
      </c>
      <c r="D334" s="195">
        <v>886.08163265306121</v>
      </c>
      <c r="E334" s="196">
        <v>0.38528821039491934</v>
      </c>
      <c r="F334" s="195">
        <v>3940</v>
      </c>
    </row>
    <row r="335" spans="2:6" x14ac:dyDescent="0.2">
      <c r="B335" s="205" t="s">
        <v>618</v>
      </c>
      <c r="C335" s="194">
        <v>153</v>
      </c>
      <c r="D335" s="195">
        <v>736.49673202614383</v>
      </c>
      <c r="E335" s="196">
        <v>0.38356332246359548</v>
      </c>
      <c r="F335" s="195">
        <v>5241</v>
      </c>
    </row>
    <row r="336" spans="2:6" x14ac:dyDescent="0.2">
      <c r="B336" s="205" t="s">
        <v>619</v>
      </c>
      <c r="C336" s="194">
        <v>342</v>
      </c>
      <c r="D336" s="195">
        <v>799.93859649122805</v>
      </c>
      <c r="E336" s="196">
        <v>0.3863422611230205</v>
      </c>
      <c r="F336" s="195">
        <v>4905</v>
      </c>
    </row>
    <row r="337" spans="2:7" x14ac:dyDescent="0.2">
      <c r="B337" s="205" t="s">
        <v>620</v>
      </c>
      <c r="C337" s="194">
        <v>118</v>
      </c>
      <c r="D337" s="195">
        <v>649.59322033898309</v>
      </c>
      <c r="E337" s="196">
        <v>0.38585098939377915</v>
      </c>
      <c r="F337" s="195">
        <v>1395</v>
      </c>
    </row>
    <row r="338" spans="2:7" x14ac:dyDescent="0.2">
      <c r="B338" s="205" t="s">
        <v>621</v>
      </c>
      <c r="C338" s="194">
        <v>0</v>
      </c>
      <c r="D338" s="195">
        <v>0</v>
      </c>
      <c r="E338" s="196">
        <v>0</v>
      </c>
      <c r="F338" s="195">
        <v>0</v>
      </c>
    </row>
    <row r="339" spans="2:7" x14ac:dyDescent="0.2">
      <c r="B339" s="205" t="s">
        <v>622</v>
      </c>
      <c r="C339" s="194">
        <v>92</v>
      </c>
      <c r="D339" s="195">
        <v>672.08695652173913</v>
      </c>
      <c r="E339" s="196">
        <v>0.38414990245902647</v>
      </c>
      <c r="F339" s="195">
        <v>2571</v>
      </c>
    </row>
    <row r="340" spans="2:7" x14ac:dyDescent="0.2">
      <c r="B340" s="205" t="s">
        <v>623</v>
      </c>
      <c r="C340" s="194">
        <v>138</v>
      </c>
      <c r="D340" s="195">
        <v>601.71014492753625</v>
      </c>
      <c r="E340" s="196">
        <v>0.38372775459464958</v>
      </c>
      <c r="F340" s="195">
        <v>1977</v>
      </c>
    </row>
    <row r="341" spans="2:7" x14ac:dyDescent="0.2">
      <c r="B341" s="206" t="s">
        <v>624</v>
      </c>
      <c r="C341" s="197">
        <v>219</v>
      </c>
      <c r="D341" s="198">
        <v>1083.041095890411</v>
      </c>
      <c r="E341" s="199">
        <v>0.38732845170519492</v>
      </c>
      <c r="F341" s="198">
        <v>3074</v>
      </c>
    </row>
    <row r="343" spans="2:7" x14ac:dyDescent="0.2">
      <c r="G343" s="11" t="s">
        <v>287</v>
      </c>
    </row>
    <row r="344" spans="2:7" x14ac:dyDescent="0.2">
      <c r="G344" s="11" t="s">
        <v>271</v>
      </c>
    </row>
    <row r="345" spans="2:7" x14ac:dyDescent="0.2">
      <c r="B345" s="179" t="s">
        <v>0</v>
      </c>
      <c r="C345" s="182"/>
      <c r="D345" s="183"/>
      <c r="E345" s="184"/>
      <c r="F345" s="184"/>
    </row>
    <row r="346" spans="2:7" x14ac:dyDescent="0.2">
      <c r="B346" s="179" t="s">
        <v>2613</v>
      </c>
      <c r="C346" s="182"/>
      <c r="D346" s="183"/>
      <c r="E346" s="184"/>
      <c r="F346" s="184"/>
    </row>
    <row r="347" spans="2:7" x14ac:dyDescent="0.2">
      <c r="B347" s="201" t="s">
        <v>285</v>
      </c>
      <c r="C347" s="182"/>
      <c r="D347" s="183"/>
      <c r="E347" s="184"/>
      <c r="F347" s="184"/>
    </row>
    <row r="348" spans="2:7" x14ac:dyDescent="0.2">
      <c r="B348" s="179"/>
      <c r="C348" s="72"/>
      <c r="D348" s="72"/>
      <c r="E348" s="72"/>
      <c r="F348" s="72"/>
    </row>
    <row r="349" spans="2:7" x14ac:dyDescent="0.2">
      <c r="B349" s="202"/>
      <c r="C349" s="157" t="s">
        <v>2632</v>
      </c>
      <c r="D349" s="185"/>
      <c r="E349" s="186"/>
      <c r="F349" s="187"/>
    </row>
    <row r="350" spans="2:7" ht="25.5" x14ac:dyDescent="0.2">
      <c r="B350" s="203" t="s">
        <v>288</v>
      </c>
      <c r="C350" s="188" t="s">
        <v>2639</v>
      </c>
      <c r="D350" s="189" t="s">
        <v>2640</v>
      </c>
      <c r="E350" s="190" t="s">
        <v>2641</v>
      </c>
      <c r="F350" s="189" t="s">
        <v>2642</v>
      </c>
    </row>
    <row r="351" spans="2:7" x14ac:dyDescent="0.2">
      <c r="B351" s="204" t="s">
        <v>625</v>
      </c>
      <c r="C351" s="191">
        <v>0</v>
      </c>
      <c r="D351" s="192">
        <v>0</v>
      </c>
      <c r="E351" s="193">
        <v>0</v>
      </c>
      <c r="F351" s="192">
        <v>0</v>
      </c>
    </row>
    <row r="352" spans="2:7" x14ac:dyDescent="0.2">
      <c r="B352" s="205" t="s">
        <v>626</v>
      </c>
      <c r="C352" s="194">
        <v>0</v>
      </c>
      <c r="D352" s="195">
        <v>0</v>
      </c>
      <c r="E352" s="196">
        <v>0</v>
      </c>
      <c r="F352" s="195">
        <v>0</v>
      </c>
    </row>
    <row r="353" spans="2:6" x14ac:dyDescent="0.2">
      <c r="B353" s="205" t="s">
        <v>627</v>
      </c>
      <c r="C353" s="194">
        <v>335</v>
      </c>
      <c r="D353" s="195">
        <v>398.78507462686565</v>
      </c>
      <c r="E353" s="196">
        <v>0.38206106433604825</v>
      </c>
      <c r="F353" s="195">
        <v>1109</v>
      </c>
    </row>
    <row r="354" spans="2:6" x14ac:dyDescent="0.2">
      <c r="B354" s="205" t="s">
        <v>628</v>
      </c>
      <c r="C354" s="194">
        <v>0</v>
      </c>
      <c r="D354" s="195">
        <v>0</v>
      </c>
      <c r="E354" s="196">
        <v>0</v>
      </c>
      <c r="F354" s="195">
        <v>0</v>
      </c>
    </row>
    <row r="355" spans="2:6" x14ac:dyDescent="0.2">
      <c r="B355" s="205" t="s">
        <v>629</v>
      </c>
      <c r="C355" s="194">
        <v>0</v>
      </c>
      <c r="D355" s="195">
        <v>0</v>
      </c>
      <c r="E355" s="196">
        <v>0</v>
      </c>
      <c r="F355" s="195">
        <v>0</v>
      </c>
    </row>
    <row r="356" spans="2:6" x14ac:dyDescent="0.2">
      <c r="B356" s="205" t="s">
        <v>630</v>
      </c>
      <c r="C356" s="194">
        <v>358</v>
      </c>
      <c r="D356" s="195">
        <v>469.12849162011173</v>
      </c>
      <c r="E356" s="196">
        <v>0.38079043013166269</v>
      </c>
      <c r="F356" s="195">
        <v>1170</v>
      </c>
    </row>
    <row r="357" spans="2:6" x14ac:dyDescent="0.2">
      <c r="B357" s="205" t="s">
        <v>631</v>
      </c>
      <c r="C357" s="194">
        <v>0</v>
      </c>
      <c r="D357" s="195">
        <v>0</v>
      </c>
      <c r="E357" s="196">
        <v>0</v>
      </c>
      <c r="F357" s="195">
        <v>0</v>
      </c>
    </row>
    <row r="358" spans="2:6" x14ac:dyDescent="0.2">
      <c r="B358" s="205" t="s">
        <v>632</v>
      </c>
      <c r="C358" s="194">
        <v>201</v>
      </c>
      <c r="D358" s="195">
        <v>379.33333333333331</v>
      </c>
      <c r="E358" s="196">
        <v>0.38146078377418347</v>
      </c>
      <c r="F358" s="195">
        <v>1006</v>
      </c>
    </row>
    <row r="359" spans="2:6" x14ac:dyDescent="0.2">
      <c r="B359" s="205" t="s">
        <v>633</v>
      </c>
      <c r="C359" s="194">
        <v>0</v>
      </c>
      <c r="D359" s="195">
        <v>0</v>
      </c>
      <c r="E359" s="196">
        <v>0</v>
      </c>
      <c r="F359" s="195">
        <v>0</v>
      </c>
    </row>
    <row r="360" spans="2:6" x14ac:dyDescent="0.2">
      <c r="B360" s="205" t="s">
        <v>634</v>
      </c>
      <c r="C360" s="194">
        <v>318</v>
      </c>
      <c r="D360" s="195">
        <v>462.12264150943395</v>
      </c>
      <c r="E360" s="196">
        <v>0.38278602481317181</v>
      </c>
      <c r="F360" s="195">
        <v>1629</v>
      </c>
    </row>
    <row r="361" spans="2:6" x14ac:dyDescent="0.2">
      <c r="B361" s="205" t="s">
        <v>635</v>
      </c>
      <c r="C361" s="194">
        <v>155</v>
      </c>
      <c r="D361" s="195">
        <v>555.12258064516129</v>
      </c>
      <c r="E361" s="196">
        <v>0.38304767840448739</v>
      </c>
      <c r="F361" s="195">
        <v>1251</v>
      </c>
    </row>
    <row r="362" spans="2:6" x14ac:dyDescent="0.2">
      <c r="B362" s="205" t="s">
        <v>636</v>
      </c>
      <c r="C362" s="194">
        <v>323</v>
      </c>
      <c r="D362" s="195">
        <v>635.1083591331269</v>
      </c>
      <c r="E362" s="196">
        <v>0.38407674794799584</v>
      </c>
      <c r="F362" s="195">
        <v>3027</v>
      </c>
    </row>
    <row r="363" spans="2:6" x14ac:dyDescent="0.2">
      <c r="B363" s="205" t="s">
        <v>637</v>
      </c>
      <c r="C363" s="194">
        <v>88</v>
      </c>
      <c r="D363" s="195">
        <v>440.875</v>
      </c>
      <c r="E363" s="196">
        <v>0.37988974512127061</v>
      </c>
      <c r="F363" s="195">
        <v>1035</v>
      </c>
    </row>
    <row r="364" spans="2:6" x14ac:dyDescent="0.2">
      <c r="B364" s="205" t="s">
        <v>638</v>
      </c>
      <c r="C364" s="194">
        <v>0</v>
      </c>
      <c r="D364" s="195">
        <v>0</v>
      </c>
      <c r="E364" s="196">
        <v>0</v>
      </c>
      <c r="F364" s="195">
        <v>0</v>
      </c>
    </row>
    <row r="365" spans="2:6" x14ac:dyDescent="0.2">
      <c r="B365" s="205" t="s">
        <v>639</v>
      </c>
      <c r="C365" s="194">
        <v>151</v>
      </c>
      <c r="D365" s="195">
        <v>468.64900662251654</v>
      </c>
      <c r="E365" s="196">
        <v>0.38439518297419295</v>
      </c>
      <c r="F365" s="195">
        <v>1141</v>
      </c>
    </row>
    <row r="366" spans="2:6" x14ac:dyDescent="0.2">
      <c r="B366" s="205" t="s">
        <v>640</v>
      </c>
      <c r="C366" s="194">
        <v>98</v>
      </c>
      <c r="D366" s="195">
        <v>557.40816326530614</v>
      </c>
      <c r="E366" s="196">
        <v>0.38570601443237829</v>
      </c>
      <c r="F366" s="195">
        <v>1524</v>
      </c>
    </row>
    <row r="367" spans="2:6" x14ac:dyDescent="0.2">
      <c r="B367" s="205" t="s">
        <v>641</v>
      </c>
      <c r="C367" s="194">
        <v>220</v>
      </c>
      <c r="D367" s="195">
        <v>510.41363636363639</v>
      </c>
      <c r="E367" s="196">
        <v>0.38000209813164765</v>
      </c>
      <c r="F367" s="195">
        <v>1914</v>
      </c>
    </row>
    <row r="368" spans="2:6" x14ac:dyDescent="0.2">
      <c r="B368" s="205" t="s">
        <v>642</v>
      </c>
      <c r="C368" s="194">
        <v>181</v>
      </c>
      <c r="D368" s="195">
        <v>529.32044198895028</v>
      </c>
      <c r="E368" s="196">
        <v>0.38430405134376255</v>
      </c>
      <c r="F368" s="195">
        <v>1031</v>
      </c>
    </row>
    <row r="369" spans="2:6" x14ac:dyDescent="0.2">
      <c r="B369" s="205" t="s">
        <v>643</v>
      </c>
      <c r="C369" s="194">
        <v>176</v>
      </c>
      <c r="D369" s="195">
        <v>466.51136363636363</v>
      </c>
      <c r="E369" s="196">
        <v>0.38441118222380366</v>
      </c>
      <c r="F369" s="195">
        <v>1114</v>
      </c>
    </row>
    <row r="370" spans="2:6" x14ac:dyDescent="0.2">
      <c r="B370" s="205" t="s">
        <v>644</v>
      </c>
      <c r="C370" s="194">
        <v>122</v>
      </c>
      <c r="D370" s="195">
        <v>1233.6639344262296</v>
      </c>
      <c r="E370" s="196">
        <v>0.38676925211813784</v>
      </c>
      <c r="F370" s="195">
        <v>4618</v>
      </c>
    </row>
    <row r="371" spans="2:6" x14ac:dyDescent="0.2">
      <c r="B371" s="205" t="s">
        <v>645</v>
      </c>
      <c r="C371" s="194">
        <v>0</v>
      </c>
      <c r="D371" s="195">
        <v>0</v>
      </c>
      <c r="E371" s="196">
        <v>0</v>
      </c>
      <c r="F371" s="195">
        <v>0</v>
      </c>
    </row>
    <row r="372" spans="2:6" x14ac:dyDescent="0.2">
      <c r="B372" s="205" t="s">
        <v>646</v>
      </c>
      <c r="C372" s="194">
        <v>285</v>
      </c>
      <c r="D372" s="195">
        <v>464.6</v>
      </c>
      <c r="E372" s="196">
        <v>0.38323015342403899</v>
      </c>
      <c r="F372" s="195">
        <v>1661</v>
      </c>
    </row>
    <row r="373" spans="2:6" x14ac:dyDescent="0.2">
      <c r="B373" s="205" t="s">
        <v>647</v>
      </c>
      <c r="C373" s="194">
        <v>153</v>
      </c>
      <c r="D373" s="195">
        <v>1056.2810457516339</v>
      </c>
      <c r="E373" s="196">
        <v>0.38557945115928405</v>
      </c>
      <c r="F373" s="195">
        <v>9257</v>
      </c>
    </row>
    <row r="374" spans="2:6" x14ac:dyDescent="0.2">
      <c r="B374" s="205" t="s">
        <v>648</v>
      </c>
      <c r="C374" s="194">
        <v>227</v>
      </c>
      <c r="D374" s="195">
        <v>770.45374449339204</v>
      </c>
      <c r="E374" s="196">
        <v>0.38551643414987913</v>
      </c>
      <c r="F374" s="195">
        <v>5046</v>
      </c>
    </row>
    <row r="375" spans="2:6" x14ac:dyDescent="0.2">
      <c r="B375" s="205" t="s">
        <v>649</v>
      </c>
      <c r="C375" s="194">
        <v>158</v>
      </c>
      <c r="D375" s="195">
        <v>1037.8607594936709</v>
      </c>
      <c r="E375" s="196">
        <v>0.38728617212981176</v>
      </c>
      <c r="F375" s="195">
        <v>4569</v>
      </c>
    </row>
    <row r="376" spans="2:6" x14ac:dyDescent="0.2">
      <c r="B376" s="205" t="s">
        <v>650</v>
      </c>
      <c r="C376" s="194">
        <v>199</v>
      </c>
      <c r="D376" s="195">
        <v>788.8241206030151</v>
      </c>
      <c r="E376" s="196">
        <v>0.38376593055463881</v>
      </c>
      <c r="F376" s="195">
        <v>2835</v>
      </c>
    </row>
    <row r="377" spans="2:6" x14ac:dyDescent="0.2">
      <c r="B377" s="205" t="s">
        <v>651</v>
      </c>
      <c r="C377" s="194">
        <v>0</v>
      </c>
      <c r="D377" s="195">
        <v>0</v>
      </c>
      <c r="E377" s="196">
        <v>0</v>
      </c>
      <c r="F377" s="195">
        <v>0</v>
      </c>
    </row>
    <row r="378" spans="2:6" x14ac:dyDescent="0.2">
      <c r="B378" s="205" t="s">
        <v>652</v>
      </c>
      <c r="C378" s="194">
        <v>0</v>
      </c>
      <c r="D378" s="195">
        <v>0</v>
      </c>
      <c r="E378" s="196">
        <v>0</v>
      </c>
      <c r="F378" s="195">
        <v>0</v>
      </c>
    </row>
    <row r="379" spans="2:6" x14ac:dyDescent="0.2">
      <c r="B379" s="205" t="s">
        <v>653</v>
      </c>
      <c r="C379" s="194">
        <v>98</v>
      </c>
      <c r="D379" s="195">
        <v>757.68367346938771</v>
      </c>
      <c r="E379" s="196">
        <v>0.38455124553317099</v>
      </c>
      <c r="F379" s="195">
        <v>2030</v>
      </c>
    </row>
    <row r="380" spans="2:6" x14ac:dyDescent="0.2">
      <c r="B380" s="205" t="s">
        <v>654</v>
      </c>
      <c r="C380" s="194">
        <v>64</v>
      </c>
      <c r="D380" s="195">
        <v>1167.296875</v>
      </c>
      <c r="E380" s="196">
        <v>0.3882617688941552</v>
      </c>
      <c r="F380" s="195">
        <v>2783</v>
      </c>
    </row>
    <row r="381" spans="2:6" x14ac:dyDescent="0.2">
      <c r="B381" s="205" t="s">
        <v>655</v>
      </c>
      <c r="C381" s="194">
        <v>64</v>
      </c>
      <c r="D381" s="195">
        <v>843.609375</v>
      </c>
      <c r="E381" s="196">
        <v>0.38725156181636922</v>
      </c>
      <c r="F381" s="195">
        <v>1428</v>
      </c>
    </row>
    <row r="382" spans="2:6" x14ac:dyDescent="0.2">
      <c r="B382" s="205" t="s">
        <v>656</v>
      </c>
      <c r="C382" s="194">
        <v>0</v>
      </c>
      <c r="D382" s="195">
        <v>0</v>
      </c>
      <c r="E382" s="196">
        <v>0</v>
      </c>
      <c r="F382" s="195">
        <v>0</v>
      </c>
    </row>
    <row r="383" spans="2:6" x14ac:dyDescent="0.2">
      <c r="B383" s="205" t="s">
        <v>657</v>
      </c>
      <c r="C383" s="194">
        <v>113</v>
      </c>
      <c r="D383" s="195">
        <v>910.69911504424783</v>
      </c>
      <c r="E383" s="196">
        <v>0.38693703517096689</v>
      </c>
      <c r="F383" s="195">
        <v>4462</v>
      </c>
    </row>
    <row r="384" spans="2:6" x14ac:dyDescent="0.2">
      <c r="B384" s="205" t="s">
        <v>658</v>
      </c>
      <c r="C384" s="194">
        <v>66</v>
      </c>
      <c r="D384" s="195">
        <v>823.9848484848485</v>
      </c>
      <c r="E384" s="196">
        <v>0.38544354038499695</v>
      </c>
      <c r="F384" s="195">
        <v>2127</v>
      </c>
    </row>
    <row r="385" spans="2:7" x14ac:dyDescent="0.2">
      <c r="B385" s="205" t="s">
        <v>659</v>
      </c>
      <c r="C385" s="194">
        <v>0</v>
      </c>
      <c r="D385" s="195">
        <v>0</v>
      </c>
      <c r="E385" s="196">
        <v>0</v>
      </c>
      <c r="F385" s="195">
        <v>0</v>
      </c>
    </row>
    <row r="386" spans="2:7" x14ac:dyDescent="0.2">
      <c r="B386" s="205" t="s">
        <v>660</v>
      </c>
      <c r="C386" s="194">
        <v>0</v>
      </c>
      <c r="D386" s="195">
        <v>0</v>
      </c>
      <c r="E386" s="196">
        <v>0</v>
      </c>
      <c r="F386" s="195">
        <v>0</v>
      </c>
    </row>
    <row r="387" spans="2:7" x14ac:dyDescent="0.2">
      <c r="B387" s="205" t="s">
        <v>661</v>
      </c>
      <c r="C387" s="194">
        <v>0</v>
      </c>
      <c r="D387" s="195">
        <v>0</v>
      </c>
      <c r="E387" s="196">
        <v>0</v>
      </c>
      <c r="F387" s="195">
        <v>0</v>
      </c>
    </row>
    <row r="388" spans="2:7" x14ac:dyDescent="0.2">
      <c r="B388" s="205" t="s">
        <v>662</v>
      </c>
      <c r="C388" s="194">
        <v>0</v>
      </c>
      <c r="D388" s="195">
        <v>0</v>
      </c>
      <c r="E388" s="196">
        <v>0</v>
      </c>
      <c r="F388" s="195">
        <v>0</v>
      </c>
    </row>
    <row r="389" spans="2:7" x14ac:dyDescent="0.2">
      <c r="B389" s="205" t="s">
        <v>663</v>
      </c>
      <c r="C389" s="194">
        <v>189</v>
      </c>
      <c r="D389" s="195">
        <v>583.80423280423281</v>
      </c>
      <c r="E389" s="196">
        <v>0.38143684836416947</v>
      </c>
      <c r="F389" s="195">
        <v>3422</v>
      </c>
    </row>
    <row r="390" spans="2:7" x14ac:dyDescent="0.2">
      <c r="B390" s="205" t="s">
        <v>664</v>
      </c>
      <c r="C390" s="194">
        <v>143</v>
      </c>
      <c r="D390" s="195">
        <v>514.02097902097898</v>
      </c>
      <c r="E390" s="196">
        <v>0.38343766301512772</v>
      </c>
      <c r="F390" s="195">
        <v>1223</v>
      </c>
    </row>
    <row r="391" spans="2:7" x14ac:dyDescent="0.2">
      <c r="B391" s="205" t="s">
        <v>665</v>
      </c>
      <c r="C391" s="194">
        <v>86</v>
      </c>
      <c r="D391" s="195">
        <v>731.39534883720933</v>
      </c>
      <c r="E391" s="196">
        <v>0.38507689293760405</v>
      </c>
      <c r="F391" s="195">
        <v>2150</v>
      </c>
    </row>
    <row r="392" spans="2:7" x14ac:dyDescent="0.2">
      <c r="B392" s="205" t="s">
        <v>666</v>
      </c>
      <c r="C392" s="194">
        <v>0</v>
      </c>
      <c r="D392" s="195">
        <v>0</v>
      </c>
      <c r="E392" s="196">
        <v>0</v>
      </c>
      <c r="F392" s="195">
        <v>0</v>
      </c>
    </row>
    <row r="393" spans="2:7" x14ac:dyDescent="0.2">
      <c r="B393" s="205" t="s">
        <v>667</v>
      </c>
      <c r="C393" s="194">
        <v>194</v>
      </c>
      <c r="D393" s="195">
        <v>533.44845360824741</v>
      </c>
      <c r="E393" s="196">
        <v>0.38195151837252905</v>
      </c>
      <c r="F393" s="195">
        <v>1205</v>
      </c>
    </row>
    <row r="394" spans="2:7" x14ac:dyDescent="0.2">
      <c r="B394" s="205" t="s">
        <v>668</v>
      </c>
      <c r="C394" s="194">
        <v>257</v>
      </c>
      <c r="D394" s="195">
        <v>512.24124513618676</v>
      </c>
      <c r="E394" s="196">
        <v>0.38048196810386181</v>
      </c>
      <c r="F394" s="195">
        <v>1474</v>
      </c>
    </row>
    <row r="395" spans="2:7" x14ac:dyDescent="0.2">
      <c r="B395" s="205" t="s">
        <v>669</v>
      </c>
      <c r="C395" s="194">
        <v>0</v>
      </c>
      <c r="D395" s="195">
        <v>0</v>
      </c>
      <c r="E395" s="196">
        <v>0</v>
      </c>
      <c r="F395" s="195">
        <v>0</v>
      </c>
    </row>
    <row r="396" spans="2:7" x14ac:dyDescent="0.2">
      <c r="B396" s="205" t="s">
        <v>670</v>
      </c>
      <c r="C396" s="194">
        <v>0</v>
      </c>
      <c r="D396" s="195">
        <v>0</v>
      </c>
      <c r="E396" s="196">
        <v>0</v>
      </c>
      <c r="F396" s="195">
        <v>0</v>
      </c>
    </row>
    <row r="397" spans="2:7" x14ac:dyDescent="0.2">
      <c r="B397" s="205" t="s">
        <v>671</v>
      </c>
      <c r="C397" s="194">
        <v>0</v>
      </c>
      <c r="D397" s="195">
        <v>0</v>
      </c>
      <c r="E397" s="196">
        <v>0</v>
      </c>
      <c r="F397" s="195">
        <v>0</v>
      </c>
    </row>
    <row r="398" spans="2:7" x14ac:dyDescent="0.2">
      <c r="B398" s="206" t="s">
        <v>672</v>
      </c>
      <c r="C398" s="197">
        <v>73</v>
      </c>
      <c r="D398" s="198">
        <v>547.49315068493149</v>
      </c>
      <c r="E398" s="199">
        <v>0.3811426555153965</v>
      </c>
      <c r="F398" s="198">
        <v>1560</v>
      </c>
    </row>
    <row r="400" spans="2:7" x14ac:dyDescent="0.2">
      <c r="G400" s="11" t="s">
        <v>287</v>
      </c>
    </row>
    <row r="401" spans="2:7" x14ac:dyDescent="0.2">
      <c r="G401" s="11" t="s">
        <v>272</v>
      </c>
    </row>
    <row r="402" spans="2:7" x14ac:dyDescent="0.2">
      <c r="B402" s="179" t="s">
        <v>0</v>
      </c>
      <c r="C402" s="182"/>
      <c r="D402" s="183"/>
      <c r="E402" s="184"/>
      <c r="F402" s="184"/>
    </row>
    <row r="403" spans="2:7" x14ac:dyDescent="0.2">
      <c r="B403" s="179" t="s">
        <v>2613</v>
      </c>
      <c r="C403" s="182"/>
      <c r="D403" s="183"/>
      <c r="E403" s="184"/>
      <c r="F403" s="184"/>
    </row>
    <row r="404" spans="2:7" x14ac:dyDescent="0.2">
      <c r="B404" s="201" t="s">
        <v>285</v>
      </c>
      <c r="C404" s="182"/>
      <c r="D404" s="183"/>
      <c r="E404" s="184"/>
      <c r="F404" s="184"/>
    </row>
    <row r="405" spans="2:7" x14ac:dyDescent="0.2">
      <c r="B405" s="179"/>
      <c r="C405" s="72"/>
      <c r="D405" s="72"/>
      <c r="E405" s="72"/>
      <c r="F405" s="72"/>
    </row>
    <row r="406" spans="2:7" x14ac:dyDescent="0.2">
      <c r="B406" s="202"/>
      <c r="C406" s="157" t="s">
        <v>2632</v>
      </c>
      <c r="D406" s="185"/>
      <c r="E406" s="186"/>
      <c r="F406" s="187"/>
    </row>
    <row r="407" spans="2:7" ht="25.5" x14ac:dyDescent="0.2">
      <c r="B407" s="203" t="s">
        <v>288</v>
      </c>
      <c r="C407" s="188" t="s">
        <v>2639</v>
      </c>
      <c r="D407" s="189" t="s">
        <v>2640</v>
      </c>
      <c r="E407" s="190" t="s">
        <v>2641</v>
      </c>
      <c r="F407" s="189" t="s">
        <v>2642</v>
      </c>
    </row>
    <row r="408" spans="2:7" x14ac:dyDescent="0.2">
      <c r="B408" s="204" t="s">
        <v>673</v>
      </c>
      <c r="C408" s="191">
        <v>155</v>
      </c>
      <c r="D408" s="192">
        <v>707.88387096774193</v>
      </c>
      <c r="E408" s="193">
        <v>0.38214550659826352</v>
      </c>
      <c r="F408" s="192">
        <v>3262</v>
      </c>
    </row>
    <row r="409" spans="2:7" x14ac:dyDescent="0.2">
      <c r="B409" s="205" t="s">
        <v>674</v>
      </c>
      <c r="C409" s="194">
        <v>0</v>
      </c>
      <c r="D409" s="195">
        <v>0</v>
      </c>
      <c r="E409" s="196">
        <v>0</v>
      </c>
      <c r="F409" s="195">
        <v>0</v>
      </c>
    </row>
    <row r="410" spans="2:7" x14ac:dyDescent="0.2">
      <c r="B410" s="205" t="s">
        <v>675</v>
      </c>
      <c r="C410" s="194">
        <v>96</v>
      </c>
      <c r="D410" s="195">
        <v>1154.2291666666667</v>
      </c>
      <c r="E410" s="196">
        <v>0.38585909940905472</v>
      </c>
      <c r="F410" s="195">
        <v>3518</v>
      </c>
    </row>
    <row r="411" spans="2:7" x14ac:dyDescent="0.2">
      <c r="B411" s="205" t="s">
        <v>676</v>
      </c>
      <c r="C411" s="194">
        <v>130</v>
      </c>
      <c r="D411" s="195">
        <v>508.28461538461539</v>
      </c>
      <c r="E411" s="196">
        <v>0.38091093035723556</v>
      </c>
      <c r="F411" s="195">
        <v>1768</v>
      </c>
    </row>
    <row r="412" spans="2:7" x14ac:dyDescent="0.2">
      <c r="B412" s="205" t="s">
        <v>677</v>
      </c>
      <c r="C412" s="194">
        <v>35</v>
      </c>
      <c r="D412" s="195">
        <v>320.68571428571431</v>
      </c>
      <c r="E412" s="196">
        <v>0.37851144909452672</v>
      </c>
      <c r="F412" s="195">
        <v>666</v>
      </c>
    </row>
    <row r="413" spans="2:7" x14ac:dyDescent="0.2">
      <c r="B413" s="205" t="s">
        <v>678</v>
      </c>
      <c r="C413" s="194">
        <v>0</v>
      </c>
      <c r="D413" s="195">
        <v>0</v>
      </c>
      <c r="E413" s="196">
        <v>0</v>
      </c>
      <c r="F413" s="195">
        <v>0</v>
      </c>
    </row>
    <row r="414" spans="2:7" x14ac:dyDescent="0.2">
      <c r="B414" s="205" t="s">
        <v>679</v>
      </c>
      <c r="C414" s="194">
        <v>179</v>
      </c>
      <c r="D414" s="195">
        <v>576.08379888268155</v>
      </c>
      <c r="E414" s="196">
        <v>0.38396434369461274</v>
      </c>
      <c r="F414" s="195">
        <v>2234</v>
      </c>
    </row>
    <row r="415" spans="2:7" x14ac:dyDescent="0.2">
      <c r="B415" s="205" t="s">
        <v>680</v>
      </c>
      <c r="C415" s="194">
        <v>368</v>
      </c>
      <c r="D415" s="195">
        <v>425.4021739130435</v>
      </c>
      <c r="E415" s="196">
        <v>0.37873630374773493</v>
      </c>
      <c r="F415" s="195">
        <v>2545</v>
      </c>
    </row>
    <row r="416" spans="2:7" x14ac:dyDescent="0.2">
      <c r="B416" s="205" t="s">
        <v>681</v>
      </c>
      <c r="C416" s="194">
        <v>233</v>
      </c>
      <c r="D416" s="195">
        <v>379.87982832618025</v>
      </c>
      <c r="E416" s="196">
        <v>0.37752555949380051</v>
      </c>
      <c r="F416" s="195">
        <v>1471</v>
      </c>
    </row>
    <row r="417" spans="2:6" x14ac:dyDescent="0.2">
      <c r="B417" s="205" t="s">
        <v>682</v>
      </c>
      <c r="C417" s="194">
        <v>0</v>
      </c>
      <c r="D417" s="195">
        <v>0</v>
      </c>
      <c r="E417" s="196">
        <v>0</v>
      </c>
      <c r="F417" s="195">
        <v>0</v>
      </c>
    </row>
    <row r="418" spans="2:6" x14ac:dyDescent="0.2">
      <c r="B418" s="205" t="s">
        <v>683</v>
      </c>
      <c r="C418" s="194">
        <v>0</v>
      </c>
      <c r="D418" s="195">
        <v>0</v>
      </c>
      <c r="E418" s="196">
        <v>0</v>
      </c>
      <c r="F418" s="195">
        <v>0</v>
      </c>
    </row>
    <row r="419" spans="2:6" x14ac:dyDescent="0.2">
      <c r="B419" s="205" t="s">
        <v>684</v>
      </c>
      <c r="C419" s="194">
        <v>192</v>
      </c>
      <c r="D419" s="195">
        <v>390.93229166666669</v>
      </c>
      <c r="E419" s="196">
        <v>0.3797648320735052</v>
      </c>
      <c r="F419" s="195">
        <v>1216</v>
      </c>
    </row>
    <row r="420" spans="2:6" x14ac:dyDescent="0.2">
      <c r="B420" s="205" t="s">
        <v>685</v>
      </c>
      <c r="C420" s="194">
        <v>106</v>
      </c>
      <c r="D420" s="195">
        <v>503.11320754716979</v>
      </c>
      <c r="E420" s="196">
        <v>0.37928410392085743</v>
      </c>
      <c r="F420" s="195">
        <v>2381</v>
      </c>
    </row>
    <row r="421" spans="2:6" x14ac:dyDescent="0.2">
      <c r="B421" s="205" t="s">
        <v>686</v>
      </c>
      <c r="C421" s="194">
        <v>0</v>
      </c>
      <c r="D421" s="195">
        <v>0</v>
      </c>
      <c r="E421" s="196">
        <v>0</v>
      </c>
      <c r="F421" s="195">
        <v>0</v>
      </c>
    </row>
    <row r="422" spans="2:6" x14ac:dyDescent="0.2">
      <c r="B422" s="205" t="s">
        <v>687</v>
      </c>
      <c r="C422" s="194">
        <v>163</v>
      </c>
      <c r="D422" s="195">
        <v>725.01226993865032</v>
      </c>
      <c r="E422" s="196">
        <v>0.38181224880135445</v>
      </c>
      <c r="F422" s="195">
        <v>2506</v>
      </c>
    </row>
    <row r="423" spans="2:6" x14ac:dyDescent="0.2">
      <c r="B423" s="205" t="s">
        <v>688</v>
      </c>
      <c r="C423" s="194">
        <v>217</v>
      </c>
      <c r="D423" s="195">
        <v>525.67741935483866</v>
      </c>
      <c r="E423" s="196">
        <v>0.3829680087825611</v>
      </c>
      <c r="F423" s="195">
        <v>1340</v>
      </c>
    </row>
    <row r="424" spans="2:6" x14ac:dyDescent="0.2">
      <c r="B424" s="205" t="s">
        <v>689</v>
      </c>
      <c r="C424" s="194">
        <v>237</v>
      </c>
      <c r="D424" s="195">
        <v>498.61181434599155</v>
      </c>
      <c r="E424" s="196">
        <v>0.38001871617341076</v>
      </c>
      <c r="F424" s="195">
        <v>1495</v>
      </c>
    </row>
    <row r="425" spans="2:6" x14ac:dyDescent="0.2">
      <c r="B425" s="205" t="s">
        <v>690</v>
      </c>
      <c r="C425" s="194">
        <v>78</v>
      </c>
      <c r="D425" s="195">
        <v>635.89743589743591</v>
      </c>
      <c r="E425" s="196">
        <v>0.3855421686746987</v>
      </c>
      <c r="F425" s="195">
        <v>2804</v>
      </c>
    </row>
    <row r="426" spans="2:6" x14ac:dyDescent="0.2">
      <c r="B426" s="205" t="s">
        <v>691</v>
      </c>
      <c r="C426" s="194">
        <v>0</v>
      </c>
      <c r="D426" s="195">
        <v>0</v>
      </c>
      <c r="E426" s="196">
        <v>0</v>
      </c>
      <c r="F426" s="195">
        <v>0</v>
      </c>
    </row>
    <row r="427" spans="2:6" x14ac:dyDescent="0.2">
      <c r="B427" s="205" t="s">
        <v>692</v>
      </c>
      <c r="C427" s="194">
        <v>0</v>
      </c>
      <c r="D427" s="195">
        <v>0</v>
      </c>
      <c r="E427" s="196">
        <v>0</v>
      </c>
      <c r="F427" s="195">
        <v>0</v>
      </c>
    </row>
    <row r="428" spans="2:6" x14ac:dyDescent="0.2">
      <c r="B428" s="205" t="s">
        <v>693</v>
      </c>
      <c r="C428" s="194">
        <v>0</v>
      </c>
      <c r="D428" s="195">
        <v>0</v>
      </c>
      <c r="E428" s="196">
        <v>0</v>
      </c>
      <c r="F428" s="195">
        <v>0</v>
      </c>
    </row>
    <row r="429" spans="2:6" x14ac:dyDescent="0.2">
      <c r="B429" s="205" t="s">
        <v>694</v>
      </c>
      <c r="C429" s="194">
        <v>0</v>
      </c>
      <c r="D429" s="195">
        <v>0</v>
      </c>
      <c r="E429" s="196">
        <v>0</v>
      </c>
      <c r="F429" s="195">
        <v>0</v>
      </c>
    </row>
    <row r="430" spans="2:6" x14ac:dyDescent="0.2">
      <c r="B430" s="205" t="s">
        <v>695</v>
      </c>
      <c r="C430" s="194">
        <v>0</v>
      </c>
      <c r="D430" s="195">
        <v>0</v>
      </c>
      <c r="E430" s="196">
        <v>0</v>
      </c>
      <c r="F430" s="195">
        <v>0</v>
      </c>
    </row>
    <row r="431" spans="2:6" x14ac:dyDescent="0.2">
      <c r="B431" s="205" t="s">
        <v>696</v>
      </c>
      <c r="C431" s="194">
        <v>0</v>
      </c>
      <c r="D431" s="195">
        <v>0</v>
      </c>
      <c r="E431" s="196">
        <v>0</v>
      </c>
      <c r="F431" s="195">
        <v>0</v>
      </c>
    </row>
    <row r="432" spans="2:6" x14ac:dyDescent="0.2">
      <c r="B432" s="205" t="s">
        <v>697</v>
      </c>
      <c r="C432" s="194">
        <v>0</v>
      </c>
      <c r="D432" s="195">
        <v>0</v>
      </c>
      <c r="E432" s="196">
        <v>0</v>
      </c>
      <c r="F432" s="195">
        <v>0</v>
      </c>
    </row>
    <row r="433" spans="2:6" x14ac:dyDescent="0.2">
      <c r="B433" s="205" t="s">
        <v>698</v>
      </c>
      <c r="C433" s="194">
        <v>208</v>
      </c>
      <c r="D433" s="195">
        <v>417.3125</v>
      </c>
      <c r="E433" s="196">
        <v>0.38287576971258175</v>
      </c>
      <c r="F433" s="195">
        <v>2766</v>
      </c>
    </row>
    <row r="434" spans="2:6" x14ac:dyDescent="0.2">
      <c r="B434" s="205" t="s">
        <v>699</v>
      </c>
      <c r="C434" s="194">
        <v>467</v>
      </c>
      <c r="D434" s="195">
        <v>352.92291220556746</v>
      </c>
      <c r="E434" s="196">
        <v>0.37957352531373001</v>
      </c>
      <c r="F434" s="195">
        <v>1074</v>
      </c>
    </row>
    <row r="435" spans="2:6" x14ac:dyDescent="0.2">
      <c r="B435" s="205" t="s">
        <v>700</v>
      </c>
      <c r="C435" s="194">
        <v>533</v>
      </c>
      <c r="D435" s="195">
        <v>260.74671669793622</v>
      </c>
      <c r="E435" s="196">
        <v>0.38091609748610389</v>
      </c>
      <c r="F435" s="195">
        <v>1216</v>
      </c>
    </row>
    <row r="436" spans="2:6" x14ac:dyDescent="0.2">
      <c r="B436" s="205" t="s">
        <v>701</v>
      </c>
      <c r="C436" s="194">
        <v>91</v>
      </c>
      <c r="D436" s="195">
        <v>359.82417582417582</v>
      </c>
      <c r="E436" s="196">
        <v>0.38146719945944052</v>
      </c>
      <c r="F436" s="195">
        <v>865</v>
      </c>
    </row>
    <row r="437" spans="2:6" x14ac:dyDescent="0.2">
      <c r="B437" s="205" t="s">
        <v>702</v>
      </c>
      <c r="C437" s="194">
        <v>392</v>
      </c>
      <c r="D437" s="195">
        <v>484.4362244897959</v>
      </c>
      <c r="E437" s="196">
        <v>0.38405874774751081</v>
      </c>
      <c r="F437" s="195">
        <v>2838</v>
      </c>
    </row>
    <row r="438" spans="2:6" x14ac:dyDescent="0.2">
      <c r="B438" s="205" t="s">
        <v>703</v>
      </c>
      <c r="C438" s="194">
        <v>568</v>
      </c>
      <c r="D438" s="195">
        <v>355.06690140845069</v>
      </c>
      <c r="E438" s="196">
        <v>0.38092557825030871</v>
      </c>
      <c r="F438" s="195">
        <v>1372</v>
      </c>
    </row>
    <row r="439" spans="2:6" x14ac:dyDescent="0.2">
      <c r="B439" s="205" t="s">
        <v>704</v>
      </c>
      <c r="C439" s="194">
        <v>316</v>
      </c>
      <c r="D439" s="195">
        <v>453.72151898734177</v>
      </c>
      <c r="E439" s="196">
        <v>0.3807824077762727</v>
      </c>
      <c r="F439" s="195">
        <v>1625</v>
      </c>
    </row>
    <row r="440" spans="2:6" x14ac:dyDescent="0.2">
      <c r="B440" s="205" t="s">
        <v>705</v>
      </c>
      <c r="C440" s="194">
        <v>0</v>
      </c>
      <c r="D440" s="195">
        <v>0</v>
      </c>
      <c r="E440" s="196">
        <v>0</v>
      </c>
      <c r="F440" s="195">
        <v>0</v>
      </c>
    </row>
    <row r="441" spans="2:6" x14ac:dyDescent="0.2">
      <c r="B441" s="205" t="s">
        <v>706</v>
      </c>
      <c r="C441" s="194">
        <v>237</v>
      </c>
      <c r="D441" s="195">
        <v>316.82700421940928</v>
      </c>
      <c r="E441" s="196">
        <v>0.38074376058494841</v>
      </c>
      <c r="F441" s="195">
        <v>730</v>
      </c>
    </row>
    <row r="442" spans="2:6" x14ac:dyDescent="0.2">
      <c r="B442" s="205" t="s">
        <v>707</v>
      </c>
      <c r="C442" s="194">
        <v>196</v>
      </c>
      <c r="D442" s="195">
        <v>338.86224489795916</v>
      </c>
      <c r="E442" s="196">
        <v>0.38046491911461433</v>
      </c>
      <c r="F442" s="195">
        <v>709</v>
      </c>
    </row>
    <row r="443" spans="2:6" x14ac:dyDescent="0.2">
      <c r="B443" s="205" t="s">
        <v>708</v>
      </c>
      <c r="C443" s="194">
        <v>131</v>
      </c>
      <c r="D443" s="195">
        <v>459.80916030534354</v>
      </c>
      <c r="E443" s="196">
        <v>0.38359889445060058</v>
      </c>
      <c r="F443" s="195">
        <v>1545</v>
      </c>
    </row>
    <row r="444" spans="2:6" x14ac:dyDescent="0.2">
      <c r="B444" s="205" t="s">
        <v>709</v>
      </c>
      <c r="C444" s="194">
        <v>0</v>
      </c>
      <c r="D444" s="195">
        <v>0</v>
      </c>
      <c r="E444" s="196">
        <v>0</v>
      </c>
      <c r="F444" s="195">
        <v>0</v>
      </c>
    </row>
    <row r="445" spans="2:6" x14ac:dyDescent="0.2">
      <c r="B445" s="205" t="s">
        <v>710</v>
      </c>
      <c r="C445" s="194">
        <v>347</v>
      </c>
      <c r="D445" s="195">
        <v>339.5936599423631</v>
      </c>
      <c r="E445" s="196">
        <v>0.38155108437323948</v>
      </c>
      <c r="F445" s="195">
        <v>1133</v>
      </c>
    </row>
    <row r="446" spans="2:6" x14ac:dyDescent="0.2">
      <c r="B446" s="205" t="s">
        <v>711</v>
      </c>
      <c r="C446" s="194">
        <v>283</v>
      </c>
      <c r="D446" s="195">
        <v>210.01060070671377</v>
      </c>
      <c r="E446" s="196">
        <v>0.36981519507186866</v>
      </c>
      <c r="F446" s="195">
        <v>513</v>
      </c>
    </row>
    <row r="447" spans="2:6" x14ac:dyDescent="0.2">
      <c r="B447" s="205" t="s">
        <v>712</v>
      </c>
      <c r="C447" s="194">
        <v>655</v>
      </c>
      <c r="D447" s="195">
        <v>234.26106870229009</v>
      </c>
      <c r="E447" s="196">
        <v>0.37351661753501086</v>
      </c>
      <c r="F447" s="195">
        <v>824</v>
      </c>
    </row>
    <row r="448" spans="2:6" x14ac:dyDescent="0.2">
      <c r="B448" s="205" t="s">
        <v>713</v>
      </c>
      <c r="C448" s="194">
        <v>429</v>
      </c>
      <c r="D448" s="195">
        <v>223.23076923076923</v>
      </c>
      <c r="E448" s="196">
        <v>0.37572533279975517</v>
      </c>
      <c r="F448" s="195">
        <v>703</v>
      </c>
    </row>
    <row r="449" spans="2:7" x14ac:dyDescent="0.2">
      <c r="B449" s="205" t="s">
        <v>714</v>
      </c>
      <c r="C449" s="194">
        <v>90</v>
      </c>
      <c r="D449" s="195">
        <v>495.16666666666669</v>
      </c>
      <c r="E449" s="196">
        <v>0.38351649297338231</v>
      </c>
      <c r="F449" s="195">
        <v>3121</v>
      </c>
    </row>
    <row r="450" spans="2:7" x14ac:dyDescent="0.2">
      <c r="B450" s="205" t="s">
        <v>715</v>
      </c>
      <c r="C450" s="194">
        <v>130</v>
      </c>
      <c r="D450" s="195">
        <v>451.55384615384617</v>
      </c>
      <c r="E450" s="196">
        <v>0.38418293552883886</v>
      </c>
      <c r="F450" s="195">
        <v>878</v>
      </c>
    </row>
    <row r="451" spans="2:7" x14ac:dyDescent="0.2">
      <c r="B451" s="205" t="s">
        <v>716</v>
      </c>
      <c r="C451" s="194">
        <v>187</v>
      </c>
      <c r="D451" s="195">
        <v>369.64705882352939</v>
      </c>
      <c r="E451" s="196">
        <v>0.38111936307347927</v>
      </c>
      <c r="F451" s="195">
        <v>811</v>
      </c>
    </row>
    <row r="452" spans="2:7" x14ac:dyDescent="0.2">
      <c r="B452" s="205" t="s">
        <v>717</v>
      </c>
      <c r="C452" s="194">
        <v>352</v>
      </c>
      <c r="D452" s="195">
        <v>420.78693181818181</v>
      </c>
      <c r="E452" s="196">
        <v>0.37948748168113378</v>
      </c>
      <c r="F452" s="195">
        <v>2587</v>
      </c>
    </row>
    <row r="453" spans="2:7" x14ac:dyDescent="0.2">
      <c r="B453" s="205" t="s">
        <v>718</v>
      </c>
      <c r="C453" s="194">
        <v>0</v>
      </c>
      <c r="D453" s="195">
        <v>0</v>
      </c>
      <c r="E453" s="196">
        <v>0</v>
      </c>
      <c r="F453" s="195">
        <v>0</v>
      </c>
    </row>
    <row r="454" spans="2:7" x14ac:dyDescent="0.2">
      <c r="B454" s="205" t="s">
        <v>719</v>
      </c>
      <c r="C454" s="194">
        <v>413</v>
      </c>
      <c r="D454" s="195">
        <v>321.07990314769978</v>
      </c>
      <c r="E454" s="196">
        <v>0.38243309886573051</v>
      </c>
      <c r="F454" s="195">
        <v>948</v>
      </c>
    </row>
    <row r="455" spans="2:7" x14ac:dyDescent="0.2">
      <c r="B455" s="206" t="s">
        <v>720</v>
      </c>
      <c r="C455" s="197">
        <v>574</v>
      </c>
      <c r="D455" s="198">
        <v>470.56620209059236</v>
      </c>
      <c r="E455" s="199">
        <v>0.3838741723266097</v>
      </c>
      <c r="F455" s="198">
        <v>1512</v>
      </c>
    </row>
    <row r="457" spans="2:7" x14ac:dyDescent="0.2">
      <c r="G457" s="11" t="s">
        <v>287</v>
      </c>
    </row>
    <row r="458" spans="2:7" x14ac:dyDescent="0.2">
      <c r="G458" s="11" t="s">
        <v>273</v>
      </c>
    </row>
    <row r="459" spans="2:7" x14ac:dyDescent="0.2">
      <c r="B459" s="179" t="s">
        <v>0</v>
      </c>
      <c r="C459" s="182"/>
      <c r="D459" s="183"/>
      <c r="E459" s="184"/>
      <c r="F459" s="184"/>
    </row>
    <row r="460" spans="2:7" x14ac:dyDescent="0.2">
      <c r="B460" s="179" t="s">
        <v>2613</v>
      </c>
      <c r="C460" s="182"/>
      <c r="D460" s="183"/>
      <c r="E460" s="184"/>
      <c r="F460" s="184"/>
    </row>
    <row r="461" spans="2:7" x14ac:dyDescent="0.2">
      <c r="B461" s="201" t="s">
        <v>285</v>
      </c>
      <c r="C461" s="182"/>
      <c r="D461" s="183"/>
      <c r="E461" s="184"/>
      <c r="F461" s="184"/>
    </row>
    <row r="462" spans="2:7" x14ac:dyDescent="0.2">
      <c r="B462" s="179"/>
      <c r="C462" s="72"/>
      <c r="D462" s="72"/>
      <c r="E462" s="72"/>
      <c r="F462" s="72"/>
    </row>
    <row r="463" spans="2:7" x14ac:dyDescent="0.2">
      <c r="B463" s="202"/>
      <c r="C463" s="157" t="s">
        <v>2632</v>
      </c>
      <c r="D463" s="185"/>
      <c r="E463" s="186"/>
      <c r="F463" s="187"/>
    </row>
    <row r="464" spans="2:7" ht="25.5" x14ac:dyDescent="0.2">
      <c r="B464" s="203" t="s">
        <v>288</v>
      </c>
      <c r="C464" s="188" t="s">
        <v>2639</v>
      </c>
      <c r="D464" s="189" t="s">
        <v>2640</v>
      </c>
      <c r="E464" s="190" t="s">
        <v>2641</v>
      </c>
      <c r="F464" s="189" t="s">
        <v>2642</v>
      </c>
    </row>
    <row r="465" spans="2:6" x14ac:dyDescent="0.2">
      <c r="B465" s="204" t="s">
        <v>721</v>
      </c>
      <c r="C465" s="191">
        <v>159</v>
      </c>
      <c r="D465" s="192">
        <v>305.82389937106916</v>
      </c>
      <c r="E465" s="193">
        <v>0.38098595963394755</v>
      </c>
      <c r="F465" s="192">
        <v>739</v>
      </c>
    </row>
    <row r="466" spans="2:6" x14ac:dyDescent="0.2">
      <c r="B466" s="205" t="s">
        <v>722</v>
      </c>
      <c r="C466" s="194">
        <v>0</v>
      </c>
      <c r="D466" s="195">
        <v>0</v>
      </c>
      <c r="E466" s="196">
        <v>0</v>
      </c>
      <c r="F466" s="195">
        <v>0</v>
      </c>
    </row>
    <row r="467" spans="2:6" x14ac:dyDescent="0.2">
      <c r="B467" s="205" t="s">
        <v>723</v>
      </c>
      <c r="C467" s="194">
        <v>381</v>
      </c>
      <c r="D467" s="195">
        <v>549.47506561679791</v>
      </c>
      <c r="E467" s="196">
        <v>0.38472352648224684</v>
      </c>
      <c r="F467" s="195">
        <v>1920</v>
      </c>
    </row>
    <row r="468" spans="2:6" x14ac:dyDescent="0.2">
      <c r="B468" s="205" t="s">
        <v>724</v>
      </c>
      <c r="C468" s="194">
        <v>253</v>
      </c>
      <c r="D468" s="195">
        <v>435.08300395256919</v>
      </c>
      <c r="E468" s="196">
        <v>0.38210749940987787</v>
      </c>
      <c r="F468" s="195">
        <v>3200</v>
      </c>
    </row>
    <row r="469" spans="2:6" x14ac:dyDescent="0.2">
      <c r="B469" s="205" t="s">
        <v>725</v>
      </c>
      <c r="C469" s="194">
        <v>154</v>
      </c>
      <c r="D469" s="195">
        <v>391.41558441558442</v>
      </c>
      <c r="E469" s="196">
        <v>0.38113725316623781</v>
      </c>
      <c r="F469" s="195">
        <v>893</v>
      </c>
    </row>
    <row r="470" spans="2:6" x14ac:dyDescent="0.2">
      <c r="B470" s="205" t="s">
        <v>726</v>
      </c>
      <c r="C470" s="194">
        <v>358</v>
      </c>
      <c r="D470" s="195">
        <v>265.36033519553075</v>
      </c>
      <c r="E470" s="196">
        <v>0.37532841582085186</v>
      </c>
      <c r="F470" s="195">
        <v>840</v>
      </c>
    </row>
    <row r="471" spans="2:6" x14ac:dyDescent="0.2">
      <c r="B471" s="205" t="s">
        <v>727</v>
      </c>
      <c r="C471" s="194">
        <v>265</v>
      </c>
      <c r="D471" s="195">
        <v>268.63396226415097</v>
      </c>
      <c r="E471" s="196">
        <v>0.37753299993105682</v>
      </c>
      <c r="F471" s="195">
        <v>810</v>
      </c>
    </row>
    <row r="472" spans="2:6" x14ac:dyDescent="0.2">
      <c r="B472" s="205" t="s">
        <v>728</v>
      </c>
      <c r="C472" s="194">
        <v>0</v>
      </c>
      <c r="D472" s="195">
        <v>0</v>
      </c>
      <c r="E472" s="196">
        <v>0</v>
      </c>
      <c r="F472" s="195">
        <v>0</v>
      </c>
    </row>
    <row r="473" spans="2:6" x14ac:dyDescent="0.2">
      <c r="B473" s="205" t="s">
        <v>729</v>
      </c>
      <c r="C473" s="194">
        <v>15</v>
      </c>
      <c r="D473" s="195">
        <v>1143.8666666666666</v>
      </c>
      <c r="E473" s="196">
        <v>0.3879618324062768</v>
      </c>
      <c r="F473" s="195">
        <v>2155</v>
      </c>
    </row>
    <row r="474" spans="2:6" x14ac:dyDescent="0.2">
      <c r="B474" s="205" t="s">
        <v>730</v>
      </c>
      <c r="C474" s="194">
        <v>294</v>
      </c>
      <c r="D474" s="195">
        <v>341.33673469387753</v>
      </c>
      <c r="E474" s="196">
        <v>0.3833061506670894</v>
      </c>
      <c r="F474" s="195">
        <v>803</v>
      </c>
    </row>
    <row r="475" spans="2:6" x14ac:dyDescent="0.2">
      <c r="B475" s="205" t="s">
        <v>731</v>
      </c>
      <c r="C475" s="194">
        <v>404</v>
      </c>
      <c r="D475" s="195">
        <v>288.11881188118809</v>
      </c>
      <c r="E475" s="196">
        <v>0.37965765577705879</v>
      </c>
      <c r="F475" s="195">
        <v>974</v>
      </c>
    </row>
    <row r="476" spans="2:6" x14ac:dyDescent="0.2">
      <c r="B476" s="205" t="s">
        <v>732</v>
      </c>
      <c r="C476" s="194">
        <v>155</v>
      </c>
      <c r="D476" s="195">
        <v>318.76129032258063</v>
      </c>
      <c r="E476" s="196">
        <v>0.37983071825582915</v>
      </c>
      <c r="F476" s="195">
        <v>605</v>
      </c>
    </row>
    <row r="477" spans="2:6" x14ac:dyDescent="0.2">
      <c r="B477" s="205" t="s">
        <v>733</v>
      </c>
      <c r="C477" s="194">
        <v>285</v>
      </c>
      <c r="D477" s="195">
        <v>284.30526315789473</v>
      </c>
      <c r="E477" s="196">
        <v>0.37860961067603682</v>
      </c>
      <c r="F477" s="195">
        <v>769</v>
      </c>
    </row>
    <row r="478" spans="2:6" x14ac:dyDescent="0.2">
      <c r="B478" s="205" t="s">
        <v>734</v>
      </c>
      <c r="C478" s="194">
        <v>288</v>
      </c>
      <c r="D478" s="195">
        <v>669.25347222222217</v>
      </c>
      <c r="E478" s="196">
        <v>0.38619209723276926</v>
      </c>
      <c r="F478" s="195">
        <v>1795</v>
      </c>
    </row>
    <row r="479" spans="2:6" x14ac:dyDescent="0.2">
      <c r="B479" s="205" t="s">
        <v>735</v>
      </c>
      <c r="C479" s="194">
        <v>493</v>
      </c>
      <c r="D479" s="195">
        <v>324.58215010141987</v>
      </c>
      <c r="E479" s="196">
        <v>0.38095226758719192</v>
      </c>
      <c r="F479" s="195">
        <v>916</v>
      </c>
    </row>
    <row r="480" spans="2:6" x14ac:dyDescent="0.2">
      <c r="B480" s="205" t="s">
        <v>736</v>
      </c>
      <c r="C480" s="194">
        <v>284</v>
      </c>
      <c r="D480" s="195">
        <v>295.6443661971831</v>
      </c>
      <c r="E480" s="196">
        <v>0.37800738339636242</v>
      </c>
      <c r="F480" s="195">
        <v>1130</v>
      </c>
    </row>
    <row r="481" spans="2:6" x14ac:dyDescent="0.2">
      <c r="B481" s="205" t="s">
        <v>737</v>
      </c>
      <c r="C481" s="194">
        <v>221</v>
      </c>
      <c r="D481" s="195">
        <v>328.47058823529414</v>
      </c>
      <c r="E481" s="196">
        <v>0.37774100554705625</v>
      </c>
      <c r="F481" s="195">
        <v>917</v>
      </c>
    </row>
    <row r="482" spans="2:6" x14ac:dyDescent="0.2">
      <c r="B482" s="205" t="s">
        <v>738</v>
      </c>
      <c r="C482" s="194">
        <v>0</v>
      </c>
      <c r="D482" s="195">
        <v>0</v>
      </c>
      <c r="E482" s="196">
        <v>0</v>
      </c>
      <c r="F482" s="195">
        <v>0</v>
      </c>
    </row>
    <row r="483" spans="2:6" x14ac:dyDescent="0.2">
      <c r="B483" s="205" t="s">
        <v>739</v>
      </c>
      <c r="C483" s="194">
        <v>1089</v>
      </c>
      <c r="D483" s="195">
        <v>233.18089990817265</v>
      </c>
      <c r="E483" s="196">
        <v>0.37624143791217657</v>
      </c>
      <c r="F483" s="195">
        <v>728</v>
      </c>
    </row>
    <row r="484" spans="2:6" x14ac:dyDescent="0.2">
      <c r="B484" s="205" t="s">
        <v>740</v>
      </c>
      <c r="C484" s="194">
        <v>254</v>
      </c>
      <c r="D484" s="195">
        <v>428.38976377952758</v>
      </c>
      <c r="E484" s="196">
        <v>0.38097222124965868</v>
      </c>
      <c r="F484" s="195">
        <v>1128</v>
      </c>
    </row>
    <row r="485" spans="2:6" x14ac:dyDescent="0.2">
      <c r="B485" s="205" t="s">
        <v>741</v>
      </c>
      <c r="C485" s="194">
        <v>304</v>
      </c>
      <c r="D485" s="195">
        <v>283.83552631578948</v>
      </c>
      <c r="E485" s="196">
        <v>0.37652017960701145</v>
      </c>
      <c r="F485" s="195">
        <v>752</v>
      </c>
    </row>
    <row r="486" spans="2:6" x14ac:dyDescent="0.2">
      <c r="B486" s="205" t="s">
        <v>742</v>
      </c>
      <c r="C486" s="194">
        <v>439</v>
      </c>
      <c r="D486" s="195">
        <v>224.28246013667425</v>
      </c>
      <c r="E486" s="196">
        <v>0.37347656383354</v>
      </c>
      <c r="F486" s="195">
        <v>745</v>
      </c>
    </row>
    <row r="487" spans="2:6" x14ac:dyDescent="0.2">
      <c r="B487" s="205" t="s">
        <v>743</v>
      </c>
      <c r="C487" s="194">
        <v>0</v>
      </c>
      <c r="D487" s="195">
        <v>0</v>
      </c>
      <c r="E487" s="196">
        <v>0</v>
      </c>
      <c r="F487" s="195">
        <v>0</v>
      </c>
    </row>
    <row r="488" spans="2:6" x14ac:dyDescent="0.2">
      <c r="B488" s="205" t="s">
        <v>744</v>
      </c>
      <c r="C488" s="194">
        <v>618</v>
      </c>
      <c r="D488" s="195">
        <v>243.24433656957927</v>
      </c>
      <c r="E488" s="196">
        <v>0.37564158307969864</v>
      </c>
      <c r="F488" s="195">
        <v>709</v>
      </c>
    </row>
    <row r="489" spans="2:6" x14ac:dyDescent="0.2">
      <c r="B489" s="205" t="s">
        <v>745</v>
      </c>
      <c r="C489" s="194">
        <v>143</v>
      </c>
      <c r="D489" s="195">
        <v>497.04195804195803</v>
      </c>
      <c r="E489" s="196">
        <v>0.38245723540838239</v>
      </c>
      <c r="F489" s="195">
        <v>1844</v>
      </c>
    </row>
    <row r="490" spans="2:6" x14ac:dyDescent="0.2">
      <c r="B490" s="205" t="s">
        <v>746</v>
      </c>
      <c r="C490" s="194">
        <v>0</v>
      </c>
      <c r="D490" s="195">
        <v>0</v>
      </c>
      <c r="E490" s="196">
        <v>0</v>
      </c>
      <c r="F490" s="195">
        <v>0</v>
      </c>
    </row>
    <row r="491" spans="2:6" x14ac:dyDescent="0.2">
      <c r="B491" s="205" t="s">
        <v>747</v>
      </c>
      <c r="C491" s="194">
        <v>297</v>
      </c>
      <c r="D491" s="195">
        <v>295.34343434343435</v>
      </c>
      <c r="E491" s="196">
        <v>0.37617881541648268</v>
      </c>
      <c r="F491" s="195">
        <v>725</v>
      </c>
    </row>
    <row r="492" spans="2:6" x14ac:dyDescent="0.2">
      <c r="B492" s="205" t="s">
        <v>748</v>
      </c>
      <c r="C492" s="194">
        <v>304</v>
      </c>
      <c r="D492" s="195">
        <v>535.01644736842104</v>
      </c>
      <c r="E492" s="196">
        <v>0.38483470409524978</v>
      </c>
      <c r="F492" s="195">
        <v>2122</v>
      </c>
    </row>
    <row r="493" spans="2:6" x14ac:dyDescent="0.2">
      <c r="B493" s="205" t="s">
        <v>749</v>
      </c>
      <c r="C493" s="194">
        <v>295</v>
      </c>
      <c r="D493" s="195">
        <v>350.10847457627119</v>
      </c>
      <c r="E493" s="196">
        <v>0.38119316168654782</v>
      </c>
      <c r="F493" s="195">
        <v>940</v>
      </c>
    </row>
    <row r="494" spans="2:6" x14ac:dyDescent="0.2">
      <c r="B494" s="205" t="s">
        <v>750</v>
      </c>
      <c r="C494" s="194">
        <v>173</v>
      </c>
      <c r="D494" s="195">
        <v>427.59537572254334</v>
      </c>
      <c r="E494" s="196">
        <v>0.3811953127415515</v>
      </c>
      <c r="F494" s="195">
        <v>1245</v>
      </c>
    </row>
    <row r="495" spans="2:6" x14ac:dyDescent="0.2">
      <c r="B495" s="205" t="s">
        <v>751</v>
      </c>
      <c r="C495" s="194">
        <v>177</v>
      </c>
      <c r="D495" s="195">
        <v>423.69491525423729</v>
      </c>
      <c r="E495" s="196">
        <v>0.3851277442547183</v>
      </c>
      <c r="F495" s="195">
        <v>820</v>
      </c>
    </row>
    <row r="496" spans="2:6" x14ac:dyDescent="0.2">
      <c r="B496" s="205" t="s">
        <v>752</v>
      </c>
      <c r="C496" s="194">
        <v>0</v>
      </c>
      <c r="D496" s="195">
        <v>0</v>
      </c>
      <c r="E496" s="196">
        <v>0</v>
      </c>
      <c r="F496" s="195">
        <v>0</v>
      </c>
    </row>
    <row r="497" spans="2:6" x14ac:dyDescent="0.2">
      <c r="B497" s="205" t="s">
        <v>753</v>
      </c>
      <c r="C497" s="194">
        <v>658</v>
      </c>
      <c r="D497" s="195">
        <v>254.91337386018236</v>
      </c>
      <c r="E497" s="196">
        <v>0.37674691272062422</v>
      </c>
      <c r="F497" s="195">
        <v>787</v>
      </c>
    </row>
    <row r="498" spans="2:6" x14ac:dyDescent="0.2">
      <c r="B498" s="205" t="s">
        <v>754</v>
      </c>
      <c r="C498" s="194">
        <v>497</v>
      </c>
      <c r="D498" s="195">
        <v>258.43058350100603</v>
      </c>
      <c r="E498" s="196">
        <v>0.3759667004267826</v>
      </c>
      <c r="F498" s="195">
        <v>695</v>
      </c>
    </row>
    <row r="499" spans="2:6" x14ac:dyDescent="0.2">
      <c r="B499" s="205" t="s">
        <v>755</v>
      </c>
      <c r="C499" s="194">
        <v>113</v>
      </c>
      <c r="D499" s="195">
        <v>1293.3097345132744</v>
      </c>
      <c r="E499" s="196">
        <v>0.38750904843597955</v>
      </c>
      <c r="F499" s="195">
        <v>4401</v>
      </c>
    </row>
    <row r="500" spans="2:6" x14ac:dyDescent="0.2">
      <c r="B500" s="205" t="s">
        <v>756</v>
      </c>
      <c r="C500" s="194">
        <v>73</v>
      </c>
      <c r="D500" s="195">
        <v>533.90410958904113</v>
      </c>
      <c r="E500" s="196">
        <v>0.38180464533066871</v>
      </c>
      <c r="F500" s="195">
        <v>1044</v>
      </c>
    </row>
    <row r="501" spans="2:6" x14ac:dyDescent="0.2">
      <c r="B501" s="205" t="s">
        <v>757</v>
      </c>
      <c r="C501" s="194">
        <v>0</v>
      </c>
      <c r="D501" s="195">
        <v>0</v>
      </c>
      <c r="E501" s="196">
        <v>0</v>
      </c>
      <c r="F501" s="195">
        <v>0</v>
      </c>
    </row>
    <row r="502" spans="2:6" x14ac:dyDescent="0.2">
      <c r="B502" s="205" t="s">
        <v>758</v>
      </c>
      <c r="C502" s="194">
        <v>7</v>
      </c>
      <c r="D502" s="195">
        <v>1074.7142857142858</v>
      </c>
      <c r="E502" s="196">
        <v>0.38858471074380163</v>
      </c>
      <c r="F502" s="195">
        <v>3308</v>
      </c>
    </row>
    <row r="503" spans="2:6" x14ac:dyDescent="0.2">
      <c r="B503" s="205" t="s">
        <v>759</v>
      </c>
      <c r="C503" s="194">
        <v>25</v>
      </c>
      <c r="D503" s="195">
        <v>946.04</v>
      </c>
      <c r="E503" s="196">
        <v>0.38272084405391849</v>
      </c>
      <c r="F503" s="195">
        <v>2158</v>
      </c>
    </row>
    <row r="504" spans="2:6" x14ac:dyDescent="0.2">
      <c r="B504" s="205" t="s">
        <v>760</v>
      </c>
      <c r="C504" s="194">
        <v>0</v>
      </c>
      <c r="D504" s="195">
        <v>0</v>
      </c>
      <c r="E504" s="196">
        <v>0</v>
      </c>
      <c r="F504" s="195">
        <v>0</v>
      </c>
    </row>
    <row r="505" spans="2:6" x14ac:dyDescent="0.2">
      <c r="B505" s="205" t="s">
        <v>761</v>
      </c>
      <c r="C505" s="194">
        <v>0</v>
      </c>
      <c r="D505" s="195">
        <v>0</v>
      </c>
      <c r="E505" s="196">
        <v>0</v>
      </c>
      <c r="F505" s="195">
        <v>0</v>
      </c>
    </row>
    <row r="506" spans="2:6" x14ac:dyDescent="0.2">
      <c r="B506" s="205" t="s">
        <v>762</v>
      </c>
      <c r="C506" s="194">
        <v>529</v>
      </c>
      <c r="D506" s="195">
        <v>371.19281663516068</v>
      </c>
      <c r="E506" s="196">
        <v>0.38077407119407236</v>
      </c>
      <c r="F506" s="195">
        <v>1133</v>
      </c>
    </row>
    <row r="507" spans="2:6" x14ac:dyDescent="0.2">
      <c r="B507" s="205" t="s">
        <v>763</v>
      </c>
      <c r="C507" s="194">
        <v>432</v>
      </c>
      <c r="D507" s="195">
        <v>347.6875</v>
      </c>
      <c r="E507" s="196">
        <v>0.38195855446687643</v>
      </c>
      <c r="F507" s="195">
        <v>808</v>
      </c>
    </row>
    <row r="508" spans="2:6" x14ac:dyDescent="0.2">
      <c r="B508" s="205" t="s">
        <v>764</v>
      </c>
      <c r="C508" s="194">
        <v>0</v>
      </c>
      <c r="D508" s="195">
        <v>0</v>
      </c>
      <c r="E508" s="196">
        <v>0</v>
      </c>
      <c r="F508" s="195">
        <v>0</v>
      </c>
    </row>
    <row r="509" spans="2:6" x14ac:dyDescent="0.2">
      <c r="B509" s="205" t="s">
        <v>765</v>
      </c>
      <c r="C509" s="194">
        <v>136</v>
      </c>
      <c r="D509" s="195">
        <v>624.42647058823525</v>
      </c>
      <c r="E509" s="196">
        <v>0.38567951023670677</v>
      </c>
      <c r="F509" s="195">
        <v>1766</v>
      </c>
    </row>
    <row r="510" spans="2:6" x14ac:dyDescent="0.2">
      <c r="B510" s="205" t="s">
        <v>766</v>
      </c>
      <c r="C510" s="194">
        <v>54</v>
      </c>
      <c r="D510" s="195">
        <v>950.16666666666663</v>
      </c>
      <c r="E510" s="196">
        <v>0.38762682541721127</v>
      </c>
      <c r="F510" s="195">
        <v>1949</v>
      </c>
    </row>
    <row r="511" spans="2:6" x14ac:dyDescent="0.2">
      <c r="B511" s="205" t="s">
        <v>767</v>
      </c>
      <c r="C511" s="194">
        <v>84</v>
      </c>
      <c r="D511" s="195">
        <v>693.20238095238096</v>
      </c>
      <c r="E511" s="196">
        <v>0.38641838488542635</v>
      </c>
      <c r="F511" s="195">
        <v>1602</v>
      </c>
    </row>
    <row r="512" spans="2:6" x14ac:dyDescent="0.2">
      <c r="B512" s="206" t="s">
        <v>768</v>
      </c>
      <c r="C512" s="197">
        <v>15</v>
      </c>
      <c r="D512" s="198">
        <v>1557.3333333333333</v>
      </c>
      <c r="E512" s="199">
        <v>0.38919063010229582</v>
      </c>
      <c r="F512" s="198">
        <v>3024</v>
      </c>
    </row>
    <row r="514" spans="2:7" x14ac:dyDescent="0.2">
      <c r="G514" s="11" t="s">
        <v>287</v>
      </c>
    </row>
    <row r="515" spans="2:7" x14ac:dyDescent="0.2">
      <c r="G515" s="11" t="s">
        <v>274</v>
      </c>
    </row>
    <row r="516" spans="2:7" x14ac:dyDescent="0.2">
      <c r="B516" s="179" t="s">
        <v>0</v>
      </c>
      <c r="C516" s="182"/>
      <c r="D516" s="183"/>
      <c r="E516" s="184"/>
      <c r="F516" s="184"/>
    </row>
    <row r="517" spans="2:7" x14ac:dyDescent="0.2">
      <c r="B517" s="179" t="s">
        <v>2613</v>
      </c>
      <c r="C517" s="182"/>
      <c r="D517" s="183"/>
      <c r="E517" s="184"/>
      <c r="F517" s="184"/>
    </row>
    <row r="518" spans="2:7" x14ac:dyDescent="0.2">
      <c r="B518" s="201" t="s">
        <v>285</v>
      </c>
      <c r="C518" s="182"/>
      <c r="D518" s="183"/>
      <c r="E518" s="184"/>
      <c r="F518" s="184"/>
    </row>
    <row r="519" spans="2:7" x14ac:dyDescent="0.2">
      <c r="B519" s="179"/>
      <c r="C519" s="72"/>
      <c r="D519" s="72"/>
      <c r="E519" s="72"/>
      <c r="F519" s="72"/>
    </row>
    <row r="520" spans="2:7" x14ac:dyDescent="0.2">
      <c r="B520" s="202"/>
      <c r="C520" s="157" t="s">
        <v>2632</v>
      </c>
      <c r="D520" s="185"/>
      <c r="E520" s="186"/>
      <c r="F520" s="187"/>
    </row>
    <row r="521" spans="2:7" ht="25.5" x14ac:dyDescent="0.2">
      <c r="B521" s="203" t="s">
        <v>288</v>
      </c>
      <c r="C521" s="188" t="s">
        <v>2639</v>
      </c>
      <c r="D521" s="189" t="s">
        <v>2640</v>
      </c>
      <c r="E521" s="190" t="s">
        <v>2641</v>
      </c>
      <c r="F521" s="189" t="s">
        <v>2642</v>
      </c>
    </row>
    <row r="522" spans="2:7" x14ac:dyDescent="0.2">
      <c r="B522" s="204" t="s">
        <v>769</v>
      </c>
      <c r="C522" s="191">
        <v>4</v>
      </c>
      <c r="D522" s="192">
        <v>865.5</v>
      </c>
      <c r="E522" s="193">
        <v>0.3777414075286416</v>
      </c>
      <c r="F522" s="192">
        <v>1094</v>
      </c>
    </row>
    <row r="523" spans="2:7" x14ac:dyDescent="0.2">
      <c r="B523" s="205" t="s">
        <v>770</v>
      </c>
      <c r="C523" s="194">
        <v>0</v>
      </c>
      <c r="D523" s="195">
        <v>0</v>
      </c>
      <c r="E523" s="196">
        <v>0</v>
      </c>
      <c r="F523" s="195">
        <v>0</v>
      </c>
    </row>
    <row r="524" spans="2:7" x14ac:dyDescent="0.2">
      <c r="B524" s="205" t="s">
        <v>771</v>
      </c>
      <c r="C524" s="194">
        <v>4</v>
      </c>
      <c r="D524" s="195">
        <v>1292.25</v>
      </c>
      <c r="E524" s="196">
        <v>0.38832544512057687</v>
      </c>
      <c r="F524" s="195">
        <v>2037</v>
      </c>
    </row>
    <row r="525" spans="2:7" x14ac:dyDescent="0.2">
      <c r="B525" s="205" t="s">
        <v>772</v>
      </c>
      <c r="C525" s="194">
        <v>431</v>
      </c>
      <c r="D525" s="195">
        <v>331.64965197215776</v>
      </c>
      <c r="E525" s="196">
        <v>0.38057215884130513</v>
      </c>
      <c r="F525" s="195">
        <v>1557</v>
      </c>
    </row>
    <row r="526" spans="2:7" x14ac:dyDescent="0.2">
      <c r="B526" s="205" t="s">
        <v>773</v>
      </c>
      <c r="C526" s="194">
        <v>0</v>
      </c>
      <c r="D526" s="195">
        <v>0</v>
      </c>
      <c r="E526" s="196">
        <v>0</v>
      </c>
      <c r="F526" s="195">
        <v>0</v>
      </c>
    </row>
    <row r="527" spans="2:7" x14ac:dyDescent="0.2">
      <c r="B527" s="205" t="s">
        <v>774</v>
      </c>
      <c r="C527" s="194">
        <v>8</v>
      </c>
      <c r="D527" s="195">
        <v>392.875</v>
      </c>
      <c r="E527" s="196">
        <v>0.38437079613550207</v>
      </c>
      <c r="F527" s="195">
        <v>590</v>
      </c>
    </row>
    <row r="528" spans="2:7" x14ac:dyDescent="0.2">
      <c r="B528" s="205" t="s">
        <v>775</v>
      </c>
      <c r="C528" s="194">
        <v>29</v>
      </c>
      <c r="D528" s="195">
        <v>1296.2413793103449</v>
      </c>
      <c r="E528" s="196">
        <v>0.38619832333360726</v>
      </c>
      <c r="F528" s="195">
        <v>2545</v>
      </c>
    </row>
    <row r="529" spans="2:6" x14ac:dyDescent="0.2">
      <c r="B529" s="205" t="s">
        <v>776</v>
      </c>
      <c r="C529" s="194">
        <v>267</v>
      </c>
      <c r="D529" s="195">
        <v>400.17602996254681</v>
      </c>
      <c r="E529" s="196">
        <v>0.37963183383135135</v>
      </c>
      <c r="F529" s="195">
        <v>1592</v>
      </c>
    </row>
    <row r="530" spans="2:6" x14ac:dyDescent="0.2">
      <c r="B530" s="205" t="s">
        <v>777</v>
      </c>
      <c r="C530" s="194">
        <v>300</v>
      </c>
      <c r="D530" s="195">
        <v>348.99666666666667</v>
      </c>
      <c r="E530" s="196">
        <v>0.38139350204176781</v>
      </c>
      <c r="F530" s="195">
        <v>995</v>
      </c>
    </row>
    <row r="531" spans="2:6" x14ac:dyDescent="0.2">
      <c r="B531" s="205" t="s">
        <v>778</v>
      </c>
      <c r="C531" s="194">
        <v>0</v>
      </c>
      <c r="D531" s="195">
        <v>0</v>
      </c>
      <c r="E531" s="196">
        <v>0</v>
      </c>
      <c r="F531" s="195">
        <v>0</v>
      </c>
    </row>
    <row r="532" spans="2:6" x14ac:dyDescent="0.2">
      <c r="B532" s="205" t="s">
        <v>779</v>
      </c>
      <c r="C532" s="194">
        <v>0</v>
      </c>
      <c r="D532" s="195">
        <v>0</v>
      </c>
      <c r="E532" s="196">
        <v>0</v>
      </c>
      <c r="F532" s="195">
        <v>0</v>
      </c>
    </row>
    <row r="533" spans="2:6" x14ac:dyDescent="0.2">
      <c r="B533" s="205" t="s">
        <v>780</v>
      </c>
      <c r="C533" s="194">
        <v>211</v>
      </c>
      <c r="D533" s="195">
        <v>330.05213270142178</v>
      </c>
      <c r="E533" s="196">
        <v>0.3793000152502124</v>
      </c>
      <c r="F533" s="195">
        <v>855</v>
      </c>
    </row>
    <row r="534" spans="2:6" x14ac:dyDescent="0.2">
      <c r="B534" s="205" t="s">
        <v>781</v>
      </c>
      <c r="C534" s="194">
        <v>0</v>
      </c>
      <c r="D534" s="195">
        <v>0</v>
      </c>
      <c r="E534" s="196">
        <v>0</v>
      </c>
      <c r="F534" s="195">
        <v>0</v>
      </c>
    </row>
    <row r="535" spans="2:6" x14ac:dyDescent="0.2">
      <c r="B535" s="205" t="s">
        <v>782</v>
      </c>
      <c r="C535" s="194">
        <v>0</v>
      </c>
      <c r="D535" s="195">
        <v>0</v>
      </c>
      <c r="E535" s="196">
        <v>0</v>
      </c>
      <c r="F535" s="195">
        <v>0</v>
      </c>
    </row>
    <row r="536" spans="2:6" x14ac:dyDescent="0.2">
      <c r="B536" s="205" t="s">
        <v>783</v>
      </c>
      <c r="C536" s="194">
        <v>0</v>
      </c>
      <c r="D536" s="195">
        <v>0</v>
      </c>
      <c r="E536" s="196">
        <v>0</v>
      </c>
      <c r="F536" s="195">
        <v>0</v>
      </c>
    </row>
    <row r="537" spans="2:6" x14ac:dyDescent="0.2">
      <c r="B537" s="205" t="s">
        <v>784</v>
      </c>
      <c r="C537" s="194">
        <v>431</v>
      </c>
      <c r="D537" s="195">
        <v>267.20649651972155</v>
      </c>
      <c r="E537" s="196">
        <v>0.37761572814133304</v>
      </c>
      <c r="F537" s="195">
        <v>1052</v>
      </c>
    </row>
    <row r="538" spans="2:6" x14ac:dyDescent="0.2">
      <c r="B538" s="205" t="s">
        <v>785</v>
      </c>
      <c r="C538" s="194">
        <v>0</v>
      </c>
      <c r="D538" s="195">
        <v>0</v>
      </c>
      <c r="E538" s="196">
        <v>0</v>
      </c>
      <c r="F538" s="195">
        <v>0</v>
      </c>
    </row>
    <row r="539" spans="2:6" x14ac:dyDescent="0.2">
      <c r="B539" s="205" t="s">
        <v>786</v>
      </c>
      <c r="C539" s="194">
        <v>9</v>
      </c>
      <c r="D539" s="195">
        <v>716.88888888888891</v>
      </c>
      <c r="E539" s="196">
        <v>0.3860467899240112</v>
      </c>
      <c r="F539" s="195">
        <v>1129</v>
      </c>
    </row>
    <row r="540" spans="2:6" x14ac:dyDescent="0.2">
      <c r="B540" s="205" t="s">
        <v>787</v>
      </c>
      <c r="C540" s="194">
        <v>3</v>
      </c>
      <c r="D540" s="195">
        <v>1157.6666666666667</v>
      </c>
      <c r="E540" s="196">
        <v>0.38261540156439344</v>
      </c>
      <c r="F540" s="195">
        <v>1682</v>
      </c>
    </row>
    <row r="541" spans="2:6" x14ac:dyDescent="0.2">
      <c r="B541" s="205" t="s">
        <v>788</v>
      </c>
      <c r="C541" s="194">
        <v>0</v>
      </c>
      <c r="D541" s="195">
        <v>0</v>
      </c>
      <c r="E541" s="196">
        <v>0</v>
      </c>
      <c r="F541" s="195">
        <v>0</v>
      </c>
    </row>
    <row r="542" spans="2:6" x14ac:dyDescent="0.2">
      <c r="B542" s="205" t="s">
        <v>789</v>
      </c>
      <c r="C542" s="194">
        <v>341</v>
      </c>
      <c r="D542" s="195">
        <v>356.07624633431084</v>
      </c>
      <c r="E542" s="196">
        <v>0.3797938724761889</v>
      </c>
      <c r="F542" s="195">
        <v>920</v>
      </c>
    </row>
    <row r="543" spans="2:6" x14ac:dyDescent="0.2">
      <c r="B543" s="205" t="s">
        <v>790</v>
      </c>
      <c r="C543" s="194">
        <v>24</v>
      </c>
      <c r="D543" s="195">
        <v>858.25</v>
      </c>
      <c r="E543" s="196">
        <v>0.38645403377110688</v>
      </c>
      <c r="F543" s="195">
        <v>1597</v>
      </c>
    </row>
    <row r="544" spans="2:6" x14ac:dyDescent="0.2">
      <c r="B544" s="205" t="s">
        <v>791</v>
      </c>
      <c r="C544" s="194">
        <v>0</v>
      </c>
      <c r="D544" s="195">
        <v>0</v>
      </c>
      <c r="E544" s="196">
        <v>0</v>
      </c>
      <c r="F544" s="195">
        <v>0</v>
      </c>
    </row>
    <row r="545" spans="2:6" x14ac:dyDescent="0.2">
      <c r="B545" s="205" t="s">
        <v>792</v>
      </c>
      <c r="C545" s="194">
        <v>1</v>
      </c>
      <c r="D545" s="195">
        <v>2012</v>
      </c>
      <c r="E545" s="196">
        <v>0.38886741399304214</v>
      </c>
      <c r="F545" s="195">
        <v>2012</v>
      </c>
    </row>
    <row r="546" spans="2:6" x14ac:dyDescent="0.2">
      <c r="B546" s="205" t="s">
        <v>793</v>
      </c>
      <c r="C546" s="194">
        <v>27</v>
      </c>
      <c r="D546" s="195">
        <v>725.96296296296293</v>
      </c>
      <c r="E546" s="196">
        <v>0.38321374806936603</v>
      </c>
      <c r="F546" s="195">
        <v>2303</v>
      </c>
    </row>
    <row r="547" spans="2:6" x14ac:dyDescent="0.2">
      <c r="B547" s="205" t="s">
        <v>794</v>
      </c>
      <c r="C547" s="194">
        <v>14</v>
      </c>
      <c r="D547" s="195">
        <v>269.21428571428572</v>
      </c>
      <c r="E547" s="196">
        <v>0.38198033850207769</v>
      </c>
      <c r="F547" s="195">
        <v>434</v>
      </c>
    </row>
    <row r="548" spans="2:6" x14ac:dyDescent="0.2">
      <c r="B548" s="205" t="s">
        <v>795</v>
      </c>
      <c r="C548" s="194">
        <v>117</v>
      </c>
      <c r="D548" s="195">
        <v>544.97435897435901</v>
      </c>
      <c r="E548" s="196">
        <v>0.38391185236475289</v>
      </c>
      <c r="F548" s="195">
        <v>1773</v>
      </c>
    </row>
    <row r="549" spans="2:6" x14ac:dyDescent="0.2">
      <c r="B549" s="205" t="s">
        <v>796</v>
      </c>
      <c r="C549" s="194">
        <v>141</v>
      </c>
      <c r="D549" s="195">
        <v>433.77304964539007</v>
      </c>
      <c r="E549" s="196">
        <v>0.38196886143776965</v>
      </c>
      <c r="F549" s="195">
        <v>1751</v>
      </c>
    </row>
    <row r="550" spans="2:6" x14ac:dyDescent="0.2">
      <c r="B550" s="205" t="s">
        <v>797</v>
      </c>
      <c r="C550" s="194">
        <v>116</v>
      </c>
      <c r="D550" s="195">
        <v>827.31896551724139</v>
      </c>
      <c r="E550" s="196">
        <v>0.38652757919326586</v>
      </c>
      <c r="F550" s="195">
        <v>2039</v>
      </c>
    </row>
    <row r="551" spans="2:6" x14ac:dyDescent="0.2">
      <c r="B551" s="205" t="s">
        <v>798</v>
      </c>
      <c r="C551" s="194">
        <v>71</v>
      </c>
      <c r="D551" s="195">
        <v>478.15492957746477</v>
      </c>
      <c r="E551" s="196">
        <v>0.38432105054621601</v>
      </c>
      <c r="F551" s="195">
        <v>837</v>
      </c>
    </row>
    <row r="552" spans="2:6" x14ac:dyDescent="0.2">
      <c r="B552" s="205" t="s">
        <v>799</v>
      </c>
      <c r="C552" s="194">
        <v>124</v>
      </c>
      <c r="D552" s="195">
        <v>540.79032258064512</v>
      </c>
      <c r="E552" s="196">
        <v>0.38434379907608007</v>
      </c>
      <c r="F552" s="195">
        <v>1468</v>
      </c>
    </row>
    <row r="553" spans="2:6" x14ac:dyDescent="0.2">
      <c r="B553" s="205" t="s">
        <v>800</v>
      </c>
      <c r="C553" s="194">
        <v>107</v>
      </c>
      <c r="D553" s="195">
        <v>686.55140186915889</v>
      </c>
      <c r="E553" s="196">
        <v>0.38204426785379964</v>
      </c>
      <c r="F553" s="195">
        <v>2482</v>
      </c>
    </row>
    <row r="554" spans="2:6" x14ac:dyDescent="0.2">
      <c r="B554" s="205" t="s">
        <v>801</v>
      </c>
      <c r="C554" s="194">
        <v>237</v>
      </c>
      <c r="D554" s="195">
        <v>555.29535864978902</v>
      </c>
      <c r="E554" s="196">
        <v>0.38330585829872255</v>
      </c>
      <c r="F554" s="195">
        <v>1806</v>
      </c>
    </row>
    <row r="555" spans="2:6" x14ac:dyDescent="0.2">
      <c r="B555" s="205" t="s">
        <v>802</v>
      </c>
      <c r="C555" s="194">
        <v>314</v>
      </c>
      <c r="D555" s="195">
        <v>335.97770700636943</v>
      </c>
      <c r="E555" s="196">
        <v>0.37800215700255468</v>
      </c>
      <c r="F555" s="195">
        <v>857</v>
      </c>
    </row>
    <row r="556" spans="2:6" x14ac:dyDescent="0.2">
      <c r="B556" s="205" t="s">
        <v>803</v>
      </c>
      <c r="C556" s="194">
        <v>413</v>
      </c>
      <c r="D556" s="195">
        <v>465.84503631961257</v>
      </c>
      <c r="E556" s="196">
        <v>0.38187505706471048</v>
      </c>
      <c r="F556" s="195">
        <v>1198</v>
      </c>
    </row>
    <row r="557" spans="2:6" x14ac:dyDescent="0.2">
      <c r="B557" s="205" t="s">
        <v>804</v>
      </c>
      <c r="C557" s="194">
        <v>0</v>
      </c>
      <c r="D557" s="195">
        <v>0</v>
      </c>
      <c r="E557" s="196">
        <v>0</v>
      </c>
      <c r="F557" s="195">
        <v>0</v>
      </c>
    </row>
    <row r="558" spans="2:6" x14ac:dyDescent="0.2">
      <c r="B558" s="205" t="s">
        <v>805</v>
      </c>
      <c r="C558" s="194">
        <v>369</v>
      </c>
      <c r="D558" s="195">
        <v>564.68292682926824</v>
      </c>
      <c r="E558" s="196">
        <v>0.38196426509164705</v>
      </c>
      <c r="F558" s="195">
        <v>2422</v>
      </c>
    </row>
    <row r="559" spans="2:6" x14ac:dyDescent="0.2">
      <c r="B559" s="205" t="s">
        <v>806</v>
      </c>
      <c r="C559" s="194">
        <v>186</v>
      </c>
      <c r="D559" s="195">
        <v>410.61827956989248</v>
      </c>
      <c r="E559" s="196">
        <v>0.38004886520270098</v>
      </c>
      <c r="F559" s="195">
        <v>1849</v>
      </c>
    </row>
    <row r="560" spans="2:6" x14ac:dyDescent="0.2">
      <c r="B560" s="205" t="s">
        <v>807</v>
      </c>
      <c r="C560" s="194">
        <v>206</v>
      </c>
      <c r="D560" s="195">
        <v>647.90776699029129</v>
      </c>
      <c r="E560" s="196">
        <v>0.3859750084587199</v>
      </c>
      <c r="F560" s="195">
        <v>1888</v>
      </c>
    </row>
    <row r="561" spans="2:7" x14ac:dyDescent="0.2">
      <c r="B561" s="205" t="s">
        <v>808</v>
      </c>
      <c r="C561" s="194">
        <v>170</v>
      </c>
      <c r="D561" s="195">
        <v>504.32941176470587</v>
      </c>
      <c r="E561" s="196">
        <v>0.38318964168711434</v>
      </c>
      <c r="F561" s="195">
        <v>1286</v>
      </c>
    </row>
    <row r="562" spans="2:7" x14ac:dyDescent="0.2">
      <c r="B562" s="205" t="s">
        <v>809</v>
      </c>
      <c r="C562" s="194">
        <v>202</v>
      </c>
      <c r="D562" s="195">
        <v>565.1584158415842</v>
      </c>
      <c r="E562" s="196">
        <v>0.38284215750714301</v>
      </c>
      <c r="F562" s="195">
        <v>1606</v>
      </c>
    </row>
    <row r="563" spans="2:7" x14ac:dyDescent="0.2">
      <c r="B563" s="205" t="s">
        <v>810</v>
      </c>
      <c r="C563" s="194">
        <v>79</v>
      </c>
      <c r="D563" s="195">
        <v>638.39240506329111</v>
      </c>
      <c r="E563" s="196">
        <v>0.38107795652206766</v>
      </c>
      <c r="F563" s="195">
        <v>4526</v>
      </c>
    </row>
    <row r="564" spans="2:7" x14ac:dyDescent="0.2">
      <c r="B564" s="205" t="s">
        <v>811</v>
      </c>
      <c r="C564" s="194">
        <v>0</v>
      </c>
      <c r="D564" s="195">
        <v>0</v>
      </c>
      <c r="E564" s="196">
        <v>0</v>
      </c>
      <c r="F564" s="195">
        <v>0</v>
      </c>
    </row>
    <row r="565" spans="2:7" x14ac:dyDescent="0.2">
      <c r="B565" s="205" t="s">
        <v>812</v>
      </c>
      <c r="C565" s="194">
        <v>31</v>
      </c>
      <c r="D565" s="195">
        <v>959.48387096774195</v>
      </c>
      <c r="E565" s="196">
        <v>0.38622050822588405</v>
      </c>
      <c r="F565" s="195">
        <v>2124</v>
      </c>
    </row>
    <row r="566" spans="2:7" x14ac:dyDescent="0.2">
      <c r="B566" s="205" t="s">
        <v>813</v>
      </c>
      <c r="C566" s="194">
        <v>278</v>
      </c>
      <c r="D566" s="195">
        <v>628.58273381294964</v>
      </c>
      <c r="E566" s="196">
        <v>0.38189336025770459</v>
      </c>
      <c r="F566" s="195">
        <v>4290</v>
      </c>
    </row>
    <row r="567" spans="2:7" x14ac:dyDescent="0.2">
      <c r="B567" s="205" t="s">
        <v>814</v>
      </c>
      <c r="C567" s="194">
        <v>0</v>
      </c>
      <c r="D567" s="195">
        <v>0</v>
      </c>
      <c r="E567" s="196">
        <v>0</v>
      </c>
      <c r="F567" s="195">
        <v>0</v>
      </c>
    </row>
    <row r="568" spans="2:7" x14ac:dyDescent="0.2">
      <c r="B568" s="205" t="s">
        <v>815</v>
      </c>
      <c r="C568" s="194">
        <v>278</v>
      </c>
      <c r="D568" s="195">
        <v>456.15467625899282</v>
      </c>
      <c r="E568" s="196">
        <v>0.38138531914189722</v>
      </c>
      <c r="F568" s="195">
        <v>1337</v>
      </c>
    </row>
    <row r="569" spans="2:7" x14ac:dyDescent="0.2">
      <c r="B569" s="206" t="s">
        <v>816</v>
      </c>
      <c r="C569" s="197">
        <v>0</v>
      </c>
      <c r="D569" s="198">
        <v>0</v>
      </c>
      <c r="E569" s="199">
        <v>0</v>
      </c>
      <c r="F569" s="198">
        <v>0</v>
      </c>
    </row>
    <row r="571" spans="2:7" x14ac:dyDescent="0.2">
      <c r="G571" s="11" t="s">
        <v>287</v>
      </c>
    </row>
    <row r="572" spans="2:7" x14ac:dyDescent="0.2">
      <c r="G572" s="11" t="s">
        <v>289</v>
      </c>
    </row>
    <row r="573" spans="2:7" x14ac:dyDescent="0.2">
      <c r="B573" s="179" t="s">
        <v>0</v>
      </c>
      <c r="C573" s="182"/>
      <c r="D573" s="183"/>
      <c r="E573" s="184"/>
      <c r="F573" s="184"/>
    </row>
    <row r="574" spans="2:7" x14ac:dyDescent="0.2">
      <c r="B574" s="179" t="s">
        <v>2613</v>
      </c>
      <c r="C574" s="182"/>
      <c r="D574" s="183"/>
      <c r="E574" s="184"/>
      <c r="F574" s="184"/>
    </row>
    <row r="575" spans="2:7" x14ac:dyDescent="0.2">
      <c r="B575" s="201" t="s">
        <v>285</v>
      </c>
      <c r="C575" s="182"/>
      <c r="D575" s="183"/>
      <c r="E575" s="184"/>
      <c r="F575" s="184"/>
    </row>
    <row r="576" spans="2:7" x14ac:dyDescent="0.2">
      <c r="B576" s="179"/>
      <c r="C576" s="72"/>
      <c r="D576" s="72"/>
      <c r="E576" s="72"/>
      <c r="F576" s="72"/>
    </row>
    <row r="577" spans="2:6" x14ac:dyDescent="0.2">
      <c r="B577" s="202"/>
      <c r="C577" s="157" t="s">
        <v>2632</v>
      </c>
      <c r="D577" s="185"/>
      <c r="E577" s="186"/>
      <c r="F577" s="187"/>
    </row>
    <row r="578" spans="2:6" ht="25.5" x14ac:dyDescent="0.2">
      <c r="B578" s="203" t="s">
        <v>288</v>
      </c>
      <c r="C578" s="188" t="s">
        <v>2639</v>
      </c>
      <c r="D578" s="189" t="s">
        <v>2640</v>
      </c>
      <c r="E578" s="190" t="s">
        <v>2641</v>
      </c>
      <c r="F578" s="189" t="s">
        <v>2642</v>
      </c>
    </row>
    <row r="579" spans="2:6" x14ac:dyDescent="0.2">
      <c r="B579" s="204" t="s">
        <v>817</v>
      </c>
      <c r="C579" s="191">
        <v>0</v>
      </c>
      <c r="D579" s="192">
        <v>0</v>
      </c>
      <c r="E579" s="193">
        <v>0</v>
      </c>
      <c r="F579" s="192">
        <v>0</v>
      </c>
    </row>
    <row r="580" spans="2:6" x14ac:dyDescent="0.2">
      <c r="B580" s="205" t="s">
        <v>818</v>
      </c>
      <c r="C580" s="194">
        <v>0</v>
      </c>
      <c r="D580" s="195">
        <v>0</v>
      </c>
      <c r="E580" s="196">
        <v>0</v>
      </c>
      <c r="F580" s="195">
        <v>0</v>
      </c>
    </row>
    <row r="581" spans="2:6" x14ac:dyDescent="0.2">
      <c r="B581" s="205" t="s">
        <v>819</v>
      </c>
      <c r="C581" s="194">
        <v>0</v>
      </c>
      <c r="D581" s="195">
        <v>0</v>
      </c>
      <c r="E581" s="196">
        <v>0</v>
      </c>
      <c r="F581" s="195">
        <v>0</v>
      </c>
    </row>
    <row r="582" spans="2:6" x14ac:dyDescent="0.2">
      <c r="B582" s="205" t="s">
        <v>820</v>
      </c>
      <c r="C582" s="194">
        <v>223</v>
      </c>
      <c r="D582" s="195">
        <v>414.86098654708519</v>
      </c>
      <c r="E582" s="196">
        <v>0.37663046133302935</v>
      </c>
      <c r="F582" s="195">
        <v>1286</v>
      </c>
    </row>
    <row r="583" spans="2:6" x14ac:dyDescent="0.2">
      <c r="B583" s="205" t="s">
        <v>821</v>
      </c>
      <c r="C583" s="194">
        <v>0</v>
      </c>
      <c r="D583" s="195">
        <v>0</v>
      </c>
      <c r="E583" s="196">
        <v>0</v>
      </c>
      <c r="F583" s="195">
        <v>0</v>
      </c>
    </row>
    <row r="584" spans="2:6" x14ac:dyDescent="0.2">
      <c r="B584" s="205" t="s">
        <v>822</v>
      </c>
      <c r="C584" s="194">
        <v>348</v>
      </c>
      <c r="D584" s="195">
        <v>406.84195402298849</v>
      </c>
      <c r="E584" s="196">
        <v>0.38172283634402815</v>
      </c>
      <c r="F584" s="195">
        <v>986</v>
      </c>
    </row>
    <row r="585" spans="2:6" x14ac:dyDescent="0.2">
      <c r="B585" s="205" t="s">
        <v>823</v>
      </c>
      <c r="C585" s="194">
        <v>213</v>
      </c>
      <c r="D585" s="195">
        <v>463.56807511737088</v>
      </c>
      <c r="E585" s="196">
        <v>0.38442670819544489</v>
      </c>
      <c r="F585" s="195">
        <v>1207</v>
      </c>
    </row>
    <row r="586" spans="2:6" x14ac:dyDescent="0.2">
      <c r="B586" s="205" t="s">
        <v>824</v>
      </c>
      <c r="C586" s="194">
        <v>78</v>
      </c>
      <c r="D586" s="195">
        <v>470.9871794871795</v>
      </c>
      <c r="E586" s="196">
        <v>0.38441093682965888</v>
      </c>
      <c r="F586" s="195">
        <v>1033</v>
      </c>
    </row>
    <row r="587" spans="2:6" x14ac:dyDescent="0.2">
      <c r="B587" s="205" t="s">
        <v>825</v>
      </c>
      <c r="C587" s="194">
        <v>0</v>
      </c>
      <c r="D587" s="195">
        <v>0</v>
      </c>
      <c r="E587" s="196">
        <v>0</v>
      </c>
      <c r="F587" s="195">
        <v>0</v>
      </c>
    </row>
    <row r="588" spans="2:6" x14ac:dyDescent="0.2">
      <c r="B588" s="205" t="s">
        <v>826</v>
      </c>
      <c r="C588" s="194">
        <v>1</v>
      </c>
      <c r="D588" s="195">
        <v>1760</v>
      </c>
      <c r="E588" s="196">
        <v>0.38715354157501092</v>
      </c>
      <c r="F588" s="195">
        <v>1760</v>
      </c>
    </row>
    <row r="589" spans="2:6" x14ac:dyDescent="0.2">
      <c r="B589" s="205" t="s">
        <v>827</v>
      </c>
      <c r="C589" s="194">
        <v>12</v>
      </c>
      <c r="D589" s="195">
        <v>1073.25</v>
      </c>
      <c r="E589" s="196">
        <v>0.38210947930574091</v>
      </c>
      <c r="F589" s="195">
        <v>1986</v>
      </c>
    </row>
    <row r="590" spans="2:6" x14ac:dyDescent="0.2">
      <c r="B590" s="205" t="s">
        <v>828</v>
      </c>
      <c r="C590" s="194">
        <v>186</v>
      </c>
      <c r="D590" s="195">
        <v>651.71505376344089</v>
      </c>
      <c r="E590" s="196">
        <v>0.38663387810821503</v>
      </c>
      <c r="F590" s="195">
        <v>4054</v>
      </c>
    </row>
    <row r="591" spans="2:6" x14ac:dyDescent="0.2">
      <c r="B591" s="205" t="s">
        <v>829</v>
      </c>
      <c r="C591" s="194">
        <v>205</v>
      </c>
      <c r="D591" s="195">
        <v>890.51707317073169</v>
      </c>
      <c r="E591" s="196">
        <v>0.38477394878280125</v>
      </c>
      <c r="F591" s="195">
        <v>2808</v>
      </c>
    </row>
    <row r="592" spans="2:6" x14ac:dyDescent="0.2">
      <c r="B592" s="205" t="s">
        <v>830</v>
      </c>
      <c r="C592" s="194">
        <v>0</v>
      </c>
      <c r="D592" s="195">
        <v>0</v>
      </c>
      <c r="E592" s="196">
        <v>0</v>
      </c>
      <c r="F592" s="195">
        <v>0</v>
      </c>
    </row>
    <row r="593" spans="2:6" x14ac:dyDescent="0.2">
      <c r="B593" s="205" t="s">
        <v>831</v>
      </c>
      <c r="C593" s="194">
        <v>38</v>
      </c>
      <c r="D593" s="195">
        <v>2707.9473684210525</v>
      </c>
      <c r="E593" s="196">
        <v>0.37782861087346853</v>
      </c>
      <c r="F593" s="195">
        <v>9447</v>
      </c>
    </row>
    <row r="594" spans="2:6" x14ac:dyDescent="0.2">
      <c r="B594" s="205" t="s">
        <v>832</v>
      </c>
      <c r="C594" s="194">
        <v>0</v>
      </c>
      <c r="D594" s="195">
        <v>0</v>
      </c>
      <c r="E594" s="196">
        <v>0</v>
      </c>
      <c r="F594" s="195">
        <v>0</v>
      </c>
    </row>
    <row r="595" spans="2:6" x14ac:dyDescent="0.2">
      <c r="B595" s="205" t="s">
        <v>833</v>
      </c>
      <c r="C595" s="194">
        <v>188</v>
      </c>
      <c r="D595" s="195">
        <v>421.12765957446811</v>
      </c>
      <c r="E595" s="196">
        <v>0.38350908976414577</v>
      </c>
      <c r="F595" s="195">
        <v>1367</v>
      </c>
    </row>
    <row r="596" spans="2:6" x14ac:dyDescent="0.2">
      <c r="B596" s="205" t="s">
        <v>834</v>
      </c>
      <c r="C596" s="194">
        <v>4</v>
      </c>
      <c r="D596" s="195">
        <v>2015.5</v>
      </c>
      <c r="E596" s="196">
        <v>0.3804983953181047</v>
      </c>
      <c r="F596" s="195">
        <v>4209</v>
      </c>
    </row>
    <row r="597" spans="2:6" x14ac:dyDescent="0.2">
      <c r="B597" s="205" t="s">
        <v>835</v>
      </c>
      <c r="C597" s="194">
        <v>327</v>
      </c>
      <c r="D597" s="195">
        <v>341.82568807339447</v>
      </c>
      <c r="E597" s="196">
        <v>0.37937705552331202</v>
      </c>
      <c r="F597" s="195">
        <v>760</v>
      </c>
    </row>
    <row r="598" spans="2:6" x14ac:dyDescent="0.2">
      <c r="B598" s="205" t="s">
        <v>836</v>
      </c>
      <c r="C598" s="194">
        <v>64</v>
      </c>
      <c r="D598" s="195">
        <v>687.40625</v>
      </c>
      <c r="E598" s="196">
        <v>0.38176643121192666</v>
      </c>
      <c r="F598" s="195">
        <v>2800</v>
      </c>
    </row>
    <row r="599" spans="2:6" x14ac:dyDescent="0.2">
      <c r="B599" s="205" t="s">
        <v>837</v>
      </c>
      <c r="C599" s="194">
        <v>186</v>
      </c>
      <c r="D599" s="195">
        <v>537.04838709677415</v>
      </c>
      <c r="E599" s="196">
        <v>0.38466366815052133</v>
      </c>
      <c r="F599" s="195">
        <v>1085</v>
      </c>
    </row>
    <row r="600" spans="2:6" x14ac:dyDescent="0.2">
      <c r="B600" s="205" t="s">
        <v>838</v>
      </c>
      <c r="C600" s="194">
        <v>153</v>
      </c>
      <c r="D600" s="195">
        <v>433.18954248366015</v>
      </c>
      <c r="E600" s="196">
        <v>0.38345560158293024</v>
      </c>
      <c r="F600" s="195">
        <v>1295</v>
      </c>
    </row>
    <row r="601" spans="2:6" x14ac:dyDescent="0.2">
      <c r="B601" s="205" t="s">
        <v>839</v>
      </c>
      <c r="C601" s="194">
        <v>80</v>
      </c>
      <c r="D601" s="195">
        <v>852.7</v>
      </c>
      <c r="E601" s="196">
        <v>0.38394128539507966</v>
      </c>
      <c r="F601" s="195">
        <v>1911</v>
      </c>
    </row>
    <row r="602" spans="2:6" x14ac:dyDescent="0.2">
      <c r="B602" s="205" t="s">
        <v>840</v>
      </c>
      <c r="C602" s="194">
        <v>117</v>
      </c>
      <c r="D602" s="195">
        <v>333.32478632478632</v>
      </c>
      <c r="E602" s="196">
        <v>0.37906902149084876</v>
      </c>
      <c r="F602" s="195">
        <v>760</v>
      </c>
    </row>
    <row r="603" spans="2:6" x14ac:dyDescent="0.2">
      <c r="B603" s="205" t="s">
        <v>841</v>
      </c>
      <c r="C603" s="194">
        <v>234</v>
      </c>
      <c r="D603" s="195">
        <v>418.28205128205127</v>
      </c>
      <c r="E603" s="196">
        <v>0.38032733376853489</v>
      </c>
      <c r="F603" s="195">
        <v>1337</v>
      </c>
    </row>
    <row r="604" spans="2:6" x14ac:dyDescent="0.2">
      <c r="B604" s="205" t="s">
        <v>842</v>
      </c>
      <c r="C604" s="194">
        <v>2</v>
      </c>
      <c r="D604" s="195">
        <v>1046.5</v>
      </c>
      <c r="E604" s="196">
        <v>0.38752082947602307</v>
      </c>
      <c r="F604" s="195">
        <v>1382</v>
      </c>
    </row>
    <row r="605" spans="2:6" x14ac:dyDescent="0.2">
      <c r="B605" s="205" t="s">
        <v>843</v>
      </c>
      <c r="C605" s="194">
        <v>0</v>
      </c>
      <c r="D605" s="195">
        <v>0</v>
      </c>
      <c r="E605" s="196">
        <v>0</v>
      </c>
      <c r="F605" s="195">
        <v>0</v>
      </c>
    </row>
    <row r="606" spans="2:6" x14ac:dyDescent="0.2">
      <c r="B606" s="205" t="s">
        <v>844</v>
      </c>
      <c r="C606" s="194">
        <v>11</v>
      </c>
      <c r="D606" s="195">
        <v>1817.8181818181818</v>
      </c>
      <c r="E606" s="196">
        <v>0.38091246785408139</v>
      </c>
      <c r="F606" s="195">
        <v>4325</v>
      </c>
    </row>
    <row r="607" spans="2:6" x14ac:dyDescent="0.2">
      <c r="B607" s="205" t="s">
        <v>845</v>
      </c>
      <c r="C607" s="194">
        <v>0</v>
      </c>
      <c r="D607" s="195">
        <v>0</v>
      </c>
      <c r="E607" s="196">
        <v>0</v>
      </c>
      <c r="F607" s="195">
        <v>0</v>
      </c>
    </row>
    <row r="608" spans="2:6" x14ac:dyDescent="0.2">
      <c r="B608" s="205" t="s">
        <v>846</v>
      </c>
      <c r="C608" s="194">
        <v>0</v>
      </c>
      <c r="D608" s="195">
        <v>0</v>
      </c>
      <c r="E608" s="196">
        <v>0</v>
      </c>
      <c r="F608" s="195">
        <v>0</v>
      </c>
    </row>
    <row r="609" spans="2:6" x14ac:dyDescent="0.2">
      <c r="B609" s="205" t="s">
        <v>847</v>
      </c>
      <c r="C609" s="194">
        <v>38</v>
      </c>
      <c r="D609" s="195">
        <v>322.4736842105263</v>
      </c>
      <c r="E609" s="196">
        <v>0.3756130456105935</v>
      </c>
      <c r="F609" s="195">
        <v>873</v>
      </c>
    </row>
    <row r="610" spans="2:6" x14ac:dyDescent="0.2">
      <c r="B610" s="205" t="s">
        <v>848</v>
      </c>
      <c r="C610" s="194">
        <v>394</v>
      </c>
      <c r="D610" s="195">
        <v>266.53045685279187</v>
      </c>
      <c r="E610" s="196">
        <v>0.37690267424207069</v>
      </c>
      <c r="F610" s="195">
        <v>952</v>
      </c>
    </row>
    <row r="611" spans="2:6" x14ac:dyDescent="0.2">
      <c r="B611" s="205" t="s">
        <v>849</v>
      </c>
      <c r="C611" s="194">
        <v>364</v>
      </c>
      <c r="D611" s="195">
        <v>331.47527472527474</v>
      </c>
      <c r="E611" s="196">
        <v>0.37589372778336827</v>
      </c>
      <c r="F611" s="195">
        <v>1274</v>
      </c>
    </row>
    <row r="612" spans="2:6" x14ac:dyDescent="0.2">
      <c r="B612" s="205" t="s">
        <v>850</v>
      </c>
      <c r="C612" s="194">
        <v>617</v>
      </c>
      <c r="D612" s="195">
        <v>249.2933549432739</v>
      </c>
      <c r="E612" s="196">
        <v>0.37297465070150682</v>
      </c>
      <c r="F612" s="195">
        <v>1013</v>
      </c>
    </row>
    <row r="613" spans="2:6" x14ac:dyDescent="0.2">
      <c r="B613" s="205" t="s">
        <v>851</v>
      </c>
      <c r="C613" s="194">
        <v>561</v>
      </c>
      <c r="D613" s="195">
        <v>231.50980392156862</v>
      </c>
      <c r="E613" s="196">
        <v>0.37358980111952955</v>
      </c>
      <c r="F613" s="195">
        <v>884</v>
      </c>
    </row>
    <row r="614" spans="2:6" x14ac:dyDescent="0.2">
      <c r="B614" s="205" t="s">
        <v>852</v>
      </c>
      <c r="C614" s="194">
        <v>141</v>
      </c>
      <c r="D614" s="195">
        <v>412.08510638297872</v>
      </c>
      <c r="E614" s="196">
        <v>0.38076265244202134</v>
      </c>
      <c r="F614" s="195">
        <v>2254</v>
      </c>
    </row>
    <row r="615" spans="2:6" x14ac:dyDescent="0.2">
      <c r="B615" s="205" t="s">
        <v>853</v>
      </c>
      <c r="C615" s="194">
        <v>533</v>
      </c>
      <c r="D615" s="195">
        <v>269.79924953095684</v>
      </c>
      <c r="E615" s="196">
        <v>0.3724433900447286</v>
      </c>
      <c r="F615" s="195">
        <v>1368</v>
      </c>
    </row>
    <row r="616" spans="2:6" x14ac:dyDescent="0.2">
      <c r="B616" s="205" t="s">
        <v>854</v>
      </c>
      <c r="C616" s="194">
        <v>19</v>
      </c>
      <c r="D616" s="195">
        <v>369.73684210526318</v>
      </c>
      <c r="E616" s="196">
        <v>0.38293813028073043</v>
      </c>
      <c r="F616" s="195">
        <v>539</v>
      </c>
    </row>
    <row r="617" spans="2:6" x14ac:dyDescent="0.2">
      <c r="B617" s="205" t="s">
        <v>855</v>
      </c>
      <c r="C617" s="194">
        <v>605</v>
      </c>
      <c r="D617" s="195">
        <v>394.3388429752066</v>
      </c>
      <c r="E617" s="196">
        <v>0.37783764265419961</v>
      </c>
      <c r="F617" s="195">
        <v>1748</v>
      </c>
    </row>
    <row r="618" spans="2:6" x14ac:dyDescent="0.2">
      <c r="B618" s="205" t="s">
        <v>856</v>
      </c>
      <c r="C618" s="194">
        <v>163</v>
      </c>
      <c r="D618" s="195">
        <v>353.31901840490798</v>
      </c>
      <c r="E618" s="196">
        <v>0.37725751193852886</v>
      </c>
      <c r="F618" s="195">
        <v>792</v>
      </c>
    </row>
    <row r="619" spans="2:6" x14ac:dyDescent="0.2">
      <c r="B619" s="205" t="s">
        <v>857</v>
      </c>
      <c r="C619" s="194">
        <v>360</v>
      </c>
      <c r="D619" s="195">
        <v>366.30277777777781</v>
      </c>
      <c r="E619" s="196">
        <v>0.38182502569745047</v>
      </c>
      <c r="F619" s="195">
        <v>1356</v>
      </c>
    </row>
    <row r="620" spans="2:6" x14ac:dyDescent="0.2">
      <c r="B620" s="205" t="s">
        <v>858</v>
      </c>
      <c r="C620" s="194">
        <v>0</v>
      </c>
      <c r="D620" s="195">
        <v>0</v>
      </c>
      <c r="E620" s="196">
        <v>0</v>
      </c>
      <c r="F620" s="195">
        <v>0</v>
      </c>
    </row>
    <row r="621" spans="2:6" x14ac:dyDescent="0.2">
      <c r="B621" s="205" t="s">
        <v>859</v>
      </c>
      <c r="C621" s="194">
        <v>402</v>
      </c>
      <c r="D621" s="195">
        <v>206.88059701492537</v>
      </c>
      <c r="E621" s="196">
        <v>0.37175475611500497</v>
      </c>
      <c r="F621" s="195">
        <v>805</v>
      </c>
    </row>
    <row r="622" spans="2:6" x14ac:dyDescent="0.2">
      <c r="B622" s="205" t="s">
        <v>860</v>
      </c>
      <c r="C622" s="194">
        <v>359</v>
      </c>
      <c r="D622" s="195">
        <v>326.97771587743733</v>
      </c>
      <c r="E622" s="196">
        <v>0.38133555969931066</v>
      </c>
      <c r="F622" s="195">
        <v>953</v>
      </c>
    </row>
    <row r="623" spans="2:6" x14ac:dyDescent="0.2">
      <c r="B623" s="205" t="s">
        <v>861</v>
      </c>
      <c r="C623" s="194">
        <v>614</v>
      </c>
      <c r="D623" s="195">
        <v>325.37785016286642</v>
      </c>
      <c r="E623" s="196">
        <v>0.37786473947113075</v>
      </c>
      <c r="F623" s="195">
        <v>1078</v>
      </c>
    </row>
    <row r="624" spans="2:6" x14ac:dyDescent="0.2">
      <c r="B624" s="205" t="s">
        <v>862</v>
      </c>
      <c r="C624" s="194">
        <v>474</v>
      </c>
      <c r="D624" s="195">
        <v>256.23839662447256</v>
      </c>
      <c r="E624" s="196">
        <v>0.37254348646252855</v>
      </c>
      <c r="F624" s="195">
        <v>831</v>
      </c>
    </row>
    <row r="625" spans="2:7" x14ac:dyDescent="0.2">
      <c r="B625" s="205" t="s">
        <v>863</v>
      </c>
      <c r="C625" s="194">
        <v>666</v>
      </c>
      <c r="D625" s="195">
        <v>407.93693693693695</v>
      </c>
      <c r="E625" s="196">
        <v>0.38149412423841178</v>
      </c>
      <c r="F625" s="195">
        <v>2024</v>
      </c>
    </row>
    <row r="626" spans="2:7" x14ac:dyDescent="0.2">
      <c r="B626" s="206" t="s">
        <v>864</v>
      </c>
      <c r="C626" s="197">
        <v>190</v>
      </c>
      <c r="D626" s="198">
        <v>475.12631578947367</v>
      </c>
      <c r="E626" s="199">
        <v>0.3760398225480599</v>
      </c>
      <c r="F626" s="198">
        <v>1735</v>
      </c>
    </row>
    <row r="628" spans="2:7" x14ac:dyDescent="0.2">
      <c r="G628" s="11" t="s">
        <v>287</v>
      </c>
    </row>
    <row r="629" spans="2:7" x14ac:dyDescent="0.2">
      <c r="G629" s="11" t="s">
        <v>290</v>
      </c>
    </row>
    <row r="630" spans="2:7" x14ac:dyDescent="0.2">
      <c r="B630" s="179" t="s">
        <v>0</v>
      </c>
      <c r="C630" s="182"/>
      <c r="D630" s="183"/>
      <c r="E630" s="184"/>
      <c r="F630" s="184"/>
    </row>
    <row r="631" spans="2:7" x14ac:dyDescent="0.2">
      <c r="B631" s="179" t="s">
        <v>2613</v>
      </c>
      <c r="C631" s="182"/>
      <c r="D631" s="183"/>
      <c r="E631" s="184"/>
      <c r="F631" s="184"/>
    </row>
    <row r="632" spans="2:7" x14ac:dyDescent="0.2">
      <c r="B632" s="201" t="s">
        <v>285</v>
      </c>
      <c r="C632" s="182"/>
      <c r="D632" s="183"/>
      <c r="E632" s="184"/>
      <c r="F632" s="184"/>
    </row>
    <row r="633" spans="2:7" x14ac:dyDescent="0.2">
      <c r="B633" s="179"/>
      <c r="C633" s="72"/>
      <c r="D633" s="72"/>
      <c r="E633" s="72"/>
      <c r="F633" s="72"/>
    </row>
    <row r="634" spans="2:7" x14ac:dyDescent="0.2">
      <c r="B634" s="202"/>
      <c r="C634" s="157" t="s">
        <v>2632</v>
      </c>
      <c r="D634" s="185"/>
      <c r="E634" s="186"/>
      <c r="F634" s="187"/>
    </row>
    <row r="635" spans="2:7" ht="25.5" x14ac:dyDescent="0.2">
      <c r="B635" s="203" t="s">
        <v>288</v>
      </c>
      <c r="C635" s="188" t="s">
        <v>2639</v>
      </c>
      <c r="D635" s="189" t="s">
        <v>2640</v>
      </c>
      <c r="E635" s="190" t="s">
        <v>2641</v>
      </c>
      <c r="F635" s="189" t="s">
        <v>2642</v>
      </c>
    </row>
    <row r="636" spans="2:7" x14ac:dyDescent="0.2">
      <c r="B636" s="204" t="s">
        <v>865</v>
      </c>
      <c r="C636" s="191">
        <v>149</v>
      </c>
      <c r="D636" s="192">
        <v>569.17449664429535</v>
      </c>
      <c r="E636" s="193">
        <v>0.38485310534484163</v>
      </c>
      <c r="F636" s="192">
        <v>1302</v>
      </c>
    </row>
    <row r="637" spans="2:7" x14ac:dyDescent="0.2">
      <c r="B637" s="205" t="s">
        <v>866</v>
      </c>
      <c r="C637" s="194">
        <v>245</v>
      </c>
      <c r="D637" s="195">
        <v>490.71836734693875</v>
      </c>
      <c r="E637" s="196">
        <v>0.38456076153432783</v>
      </c>
      <c r="F637" s="195">
        <v>1167</v>
      </c>
    </row>
    <row r="638" spans="2:7" x14ac:dyDescent="0.2">
      <c r="B638" s="205" t="s">
        <v>867</v>
      </c>
      <c r="C638" s="194">
        <v>9</v>
      </c>
      <c r="D638" s="195">
        <v>538.66666666666663</v>
      </c>
      <c r="E638" s="196">
        <v>0.3862948207171315</v>
      </c>
      <c r="F638" s="195">
        <v>755</v>
      </c>
    </row>
    <row r="639" spans="2:7" x14ac:dyDescent="0.2">
      <c r="B639" s="205" t="s">
        <v>868</v>
      </c>
      <c r="C639" s="194">
        <v>183</v>
      </c>
      <c r="D639" s="195">
        <v>488.1857923497268</v>
      </c>
      <c r="E639" s="196">
        <v>0.38161671735638869</v>
      </c>
      <c r="F639" s="195">
        <v>1138</v>
      </c>
    </row>
    <row r="640" spans="2:7" x14ac:dyDescent="0.2">
      <c r="B640" s="205" t="s">
        <v>869</v>
      </c>
      <c r="C640" s="194">
        <v>175</v>
      </c>
      <c r="D640" s="195">
        <v>358.25714285714287</v>
      </c>
      <c r="E640" s="196">
        <v>0.38239384217524419</v>
      </c>
      <c r="F640" s="195">
        <v>735</v>
      </c>
    </row>
    <row r="641" spans="2:6" x14ac:dyDescent="0.2">
      <c r="B641" s="205" t="s">
        <v>870</v>
      </c>
      <c r="C641" s="194">
        <v>168</v>
      </c>
      <c r="D641" s="195">
        <v>549.26190476190482</v>
      </c>
      <c r="E641" s="196">
        <v>0.38441766198274463</v>
      </c>
      <c r="F641" s="195">
        <v>1136</v>
      </c>
    </row>
    <row r="642" spans="2:6" x14ac:dyDescent="0.2">
      <c r="B642" s="205" t="s">
        <v>871</v>
      </c>
      <c r="C642" s="194">
        <v>478</v>
      </c>
      <c r="D642" s="195">
        <v>363.69665271966528</v>
      </c>
      <c r="E642" s="196">
        <v>0.38236367955237283</v>
      </c>
      <c r="F642" s="195">
        <v>843</v>
      </c>
    </row>
    <row r="643" spans="2:6" x14ac:dyDescent="0.2">
      <c r="B643" s="205" t="s">
        <v>872</v>
      </c>
      <c r="C643" s="194">
        <v>141</v>
      </c>
      <c r="D643" s="195">
        <v>848.11347517730496</v>
      </c>
      <c r="E643" s="196">
        <v>0.38676792113536096</v>
      </c>
      <c r="F643" s="195">
        <v>2844</v>
      </c>
    </row>
    <row r="644" spans="2:6" x14ac:dyDescent="0.2">
      <c r="B644" s="205" t="s">
        <v>873</v>
      </c>
      <c r="C644" s="194">
        <v>167</v>
      </c>
      <c r="D644" s="195">
        <v>560.23952095808386</v>
      </c>
      <c r="E644" s="196">
        <v>0.38457586083582362</v>
      </c>
      <c r="F644" s="195">
        <v>1814</v>
      </c>
    </row>
    <row r="645" spans="2:6" x14ac:dyDescent="0.2">
      <c r="B645" s="205" t="s">
        <v>874</v>
      </c>
      <c r="C645" s="194">
        <v>243</v>
      </c>
      <c r="D645" s="195">
        <v>598.73662551440327</v>
      </c>
      <c r="E645" s="196">
        <v>0.38578902291246275</v>
      </c>
      <c r="F645" s="195">
        <v>1490</v>
      </c>
    </row>
    <row r="646" spans="2:6" x14ac:dyDescent="0.2">
      <c r="B646" s="205" t="s">
        <v>875</v>
      </c>
      <c r="C646" s="194">
        <v>188</v>
      </c>
      <c r="D646" s="195">
        <v>697.05319148936167</v>
      </c>
      <c r="E646" s="196">
        <v>0.38384773331068156</v>
      </c>
      <c r="F646" s="195">
        <v>3031</v>
      </c>
    </row>
    <row r="647" spans="2:6" x14ac:dyDescent="0.2">
      <c r="B647" s="205" t="s">
        <v>876</v>
      </c>
      <c r="C647" s="194">
        <v>152</v>
      </c>
      <c r="D647" s="195">
        <v>651.9276315789474</v>
      </c>
      <c r="E647" s="196">
        <v>0.38589570344293134</v>
      </c>
      <c r="F647" s="195">
        <v>1712</v>
      </c>
    </row>
    <row r="648" spans="2:6" x14ac:dyDescent="0.2">
      <c r="B648" s="205" t="s">
        <v>877</v>
      </c>
      <c r="C648" s="194">
        <v>0</v>
      </c>
      <c r="D648" s="195">
        <v>0</v>
      </c>
      <c r="E648" s="196">
        <v>0</v>
      </c>
      <c r="F648" s="195">
        <v>0</v>
      </c>
    </row>
    <row r="649" spans="2:6" x14ac:dyDescent="0.2">
      <c r="B649" s="205" t="s">
        <v>878</v>
      </c>
      <c r="C649" s="194">
        <v>0</v>
      </c>
      <c r="D649" s="195">
        <v>0</v>
      </c>
      <c r="E649" s="196">
        <v>0</v>
      </c>
      <c r="F649" s="195">
        <v>0</v>
      </c>
    </row>
    <row r="650" spans="2:6" x14ac:dyDescent="0.2">
      <c r="B650" s="205" t="s">
        <v>879</v>
      </c>
      <c r="C650" s="194">
        <v>0</v>
      </c>
      <c r="D650" s="195">
        <v>0</v>
      </c>
      <c r="E650" s="196">
        <v>0</v>
      </c>
      <c r="F650" s="195">
        <v>0</v>
      </c>
    </row>
    <row r="651" spans="2:6" x14ac:dyDescent="0.2">
      <c r="B651" s="205" t="s">
        <v>880</v>
      </c>
      <c r="C651" s="194">
        <v>0</v>
      </c>
      <c r="D651" s="195">
        <v>0</v>
      </c>
      <c r="E651" s="196">
        <v>0</v>
      </c>
      <c r="F651" s="195">
        <v>0</v>
      </c>
    </row>
    <row r="652" spans="2:6" x14ac:dyDescent="0.2">
      <c r="B652" s="205" t="s">
        <v>881</v>
      </c>
      <c r="C652" s="194">
        <v>0</v>
      </c>
      <c r="D652" s="195">
        <v>0</v>
      </c>
      <c r="E652" s="196">
        <v>0</v>
      </c>
      <c r="F652" s="195">
        <v>0</v>
      </c>
    </row>
    <row r="653" spans="2:6" x14ac:dyDescent="0.2">
      <c r="B653" s="205" t="s">
        <v>882</v>
      </c>
      <c r="C653" s="194">
        <v>0</v>
      </c>
      <c r="D653" s="195">
        <v>0</v>
      </c>
      <c r="E653" s="196">
        <v>0</v>
      </c>
      <c r="F653" s="195">
        <v>0</v>
      </c>
    </row>
    <row r="654" spans="2:6" x14ac:dyDescent="0.2">
      <c r="B654" s="205" t="s">
        <v>883</v>
      </c>
      <c r="C654" s="194">
        <v>174</v>
      </c>
      <c r="D654" s="195">
        <v>363.27011494252872</v>
      </c>
      <c r="E654" s="196">
        <v>0.38270909773434569</v>
      </c>
      <c r="F654" s="195">
        <v>785</v>
      </c>
    </row>
    <row r="655" spans="2:6" x14ac:dyDescent="0.2">
      <c r="B655" s="205" t="s">
        <v>884</v>
      </c>
      <c r="C655" s="194">
        <v>0</v>
      </c>
      <c r="D655" s="195">
        <v>0</v>
      </c>
      <c r="E655" s="196">
        <v>0</v>
      </c>
      <c r="F655" s="195">
        <v>0</v>
      </c>
    </row>
    <row r="656" spans="2:6" x14ac:dyDescent="0.2">
      <c r="B656" s="205" t="s">
        <v>885</v>
      </c>
      <c r="C656" s="194">
        <v>0</v>
      </c>
      <c r="D656" s="195">
        <v>0</v>
      </c>
      <c r="E656" s="196">
        <v>0</v>
      </c>
      <c r="F656" s="195">
        <v>0</v>
      </c>
    </row>
    <row r="657" spans="2:6" x14ac:dyDescent="0.2">
      <c r="B657" s="205" t="s">
        <v>886</v>
      </c>
      <c r="C657" s="194">
        <v>0</v>
      </c>
      <c r="D657" s="195">
        <v>0</v>
      </c>
      <c r="E657" s="196">
        <v>0</v>
      </c>
      <c r="F657" s="195">
        <v>0</v>
      </c>
    </row>
    <row r="658" spans="2:6" x14ac:dyDescent="0.2">
      <c r="B658" s="205" t="s">
        <v>887</v>
      </c>
      <c r="C658" s="194">
        <v>0</v>
      </c>
      <c r="D658" s="195">
        <v>0</v>
      </c>
      <c r="E658" s="196">
        <v>0</v>
      </c>
      <c r="F658" s="195">
        <v>0</v>
      </c>
    </row>
    <row r="659" spans="2:6" x14ac:dyDescent="0.2">
      <c r="B659" s="205" t="s">
        <v>888</v>
      </c>
      <c r="C659" s="194">
        <v>0</v>
      </c>
      <c r="D659" s="195">
        <v>0</v>
      </c>
      <c r="E659" s="196">
        <v>0</v>
      </c>
      <c r="F659" s="195">
        <v>0</v>
      </c>
    </row>
    <row r="660" spans="2:6" x14ac:dyDescent="0.2">
      <c r="B660" s="205" t="s">
        <v>889</v>
      </c>
      <c r="C660" s="194">
        <v>0</v>
      </c>
      <c r="D660" s="195">
        <v>0</v>
      </c>
      <c r="E660" s="196">
        <v>0</v>
      </c>
      <c r="F660" s="195">
        <v>0</v>
      </c>
    </row>
    <row r="661" spans="2:6" x14ac:dyDescent="0.2">
      <c r="B661" s="205" t="s">
        <v>890</v>
      </c>
      <c r="C661" s="194">
        <v>0</v>
      </c>
      <c r="D661" s="195">
        <v>0</v>
      </c>
      <c r="E661" s="196">
        <v>0</v>
      </c>
      <c r="F661" s="195">
        <v>0</v>
      </c>
    </row>
    <row r="662" spans="2:6" x14ac:dyDescent="0.2">
      <c r="B662" s="205" t="s">
        <v>891</v>
      </c>
      <c r="C662" s="194">
        <v>0</v>
      </c>
      <c r="D662" s="195">
        <v>0</v>
      </c>
      <c r="E662" s="196">
        <v>0</v>
      </c>
      <c r="F662" s="195">
        <v>0</v>
      </c>
    </row>
    <row r="663" spans="2:6" x14ac:dyDescent="0.2">
      <c r="B663" s="205" t="s">
        <v>892</v>
      </c>
      <c r="C663" s="194">
        <v>302</v>
      </c>
      <c r="D663" s="195">
        <v>398.61258278145698</v>
      </c>
      <c r="E663" s="196">
        <v>0.38366367400013379</v>
      </c>
      <c r="F663" s="195">
        <v>837</v>
      </c>
    </row>
    <row r="664" spans="2:6" x14ac:dyDescent="0.2">
      <c r="B664" s="205" t="s">
        <v>893</v>
      </c>
      <c r="C664" s="194">
        <v>0</v>
      </c>
      <c r="D664" s="195">
        <v>0</v>
      </c>
      <c r="E664" s="196">
        <v>0</v>
      </c>
      <c r="F664" s="195">
        <v>0</v>
      </c>
    </row>
    <row r="665" spans="2:6" x14ac:dyDescent="0.2">
      <c r="B665" s="205" t="s">
        <v>894</v>
      </c>
      <c r="C665" s="194">
        <v>0</v>
      </c>
      <c r="D665" s="195">
        <v>0</v>
      </c>
      <c r="E665" s="196">
        <v>0</v>
      </c>
      <c r="F665" s="195">
        <v>0</v>
      </c>
    </row>
    <row r="666" spans="2:6" x14ac:dyDescent="0.2">
      <c r="B666" s="205" t="s">
        <v>895</v>
      </c>
      <c r="C666" s="194">
        <v>0</v>
      </c>
      <c r="D666" s="195">
        <v>0</v>
      </c>
      <c r="E666" s="196">
        <v>0</v>
      </c>
      <c r="F666" s="195">
        <v>0</v>
      </c>
    </row>
    <row r="667" spans="2:6" x14ac:dyDescent="0.2">
      <c r="B667" s="205" t="s">
        <v>896</v>
      </c>
      <c r="C667" s="194">
        <v>0</v>
      </c>
      <c r="D667" s="195">
        <v>0</v>
      </c>
      <c r="E667" s="196">
        <v>0</v>
      </c>
      <c r="F667" s="195">
        <v>0</v>
      </c>
    </row>
    <row r="668" spans="2:6" x14ac:dyDescent="0.2">
      <c r="B668" s="205" t="s">
        <v>897</v>
      </c>
      <c r="C668" s="194">
        <v>0</v>
      </c>
      <c r="D668" s="195">
        <v>0</v>
      </c>
      <c r="E668" s="196">
        <v>0</v>
      </c>
      <c r="F668" s="195">
        <v>0</v>
      </c>
    </row>
    <row r="669" spans="2:6" x14ac:dyDescent="0.2">
      <c r="B669" s="205" t="s">
        <v>898</v>
      </c>
      <c r="C669" s="194">
        <v>0</v>
      </c>
      <c r="D669" s="195">
        <v>0</v>
      </c>
      <c r="E669" s="196">
        <v>0</v>
      </c>
      <c r="F669" s="195">
        <v>0</v>
      </c>
    </row>
    <row r="670" spans="2:6" x14ac:dyDescent="0.2">
      <c r="B670" s="205" t="s">
        <v>899</v>
      </c>
      <c r="C670" s="194">
        <v>0</v>
      </c>
      <c r="D670" s="195">
        <v>0</v>
      </c>
      <c r="E670" s="196">
        <v>0</v>
      </c>
      <c r="F670" s="195">
        <v>0</v>
      </c>
    </row>
    <row r="671" spans="2:6" x14ac:dyDescent="0.2">
      <c r="B671" s="205" t="s">
        <v>900</v>
      </c>
      <c r="C671" s="194">
        <v>0</v>
      </c>
      <c r="D671" s="195">
        <v>0</v>
      </c>
      <c r="E671" s="196">
        <v>0</v>
      </c>
      <c r="F671" s="195">
        <v>0</v>
      </c>
    </row>
    <row r="672" spans="2:6" x14ac:dyDescent="0.2">
      <c r="B672" s="205" t="s">
        <v>901</v>
      </c>
      <c r="C672" s="194">
        <v>0</v>
      </c>
      <c r="D672" s="195">
        <v>0</v>
      </c>
      <c r="E672" s="196">
        <v>0</v>
      </c>
      <c r="F672" s="195">
        <v>0</v>
      </c>
    </row>
    <row r="673" spans="2:7" x14ac:dyDescent="0.2">
      <c r="B673" s="205" t="s">
        <v>902</v>
      </c>
      <c r="C673" s="194">
        <v>98</v>
      </c>
      <c r="D673" s="195">
        <v>329.73469387755102</v>
      </c>
      <c r="E673" s="196">
        <v>0.38046012197706447</v>
      </c>
      <c r="F673" s="195">
        <v>886</v>
      </c>
    </row>
    <row r="674" spans="2:7" x14ac:dyDescent="0.2">
      <c r="B674" s="205" t="s">
        <v>903</v>
      </c>
      <c r="C674" s="194">
        <v>0</v>
      </c>
      <c r="D674" s="195">
        <v>0</v>
      </c>
      <c r="E674" s="196">
        <v>0</v>
      </c>
      <c r="F674" s="195">
        <v>0</v>
      </c>
    </row>
    <row r="675" spans="2:7" x14ac:dyDescent="0.2">
      <c r="B675" s="205" t="s">
        <v>904</v>
      </c>
      <c r="C675" s="194">
        <v>0</v>
      </c>
      <c r="D675" s="195">
        <v>0</v>
      </c>
      <c r="E675" s="196">
        <v>0</v>
      </c>
      <c r="F675" s="195">
        <v>0</v>
      </c>
    </row>
    <row r="676" spans="2:7" x14ac:dyDescent="0.2">
      <c r="B676" s="205" t="s">
        <v>905</v>
      </c>
      <c r="C676" s="194">
        <v>0</v>
      </c>
      <c r="D676" s="195">
        <v>0</v>
      </c>
      <c r="E676" s="196">
        <v>0</v>
      </c>
      <c r="F676" s="195">
        <v>0</v>
      </c>
    </row>
    <row r="677" spans="2:7" x14ac:dyDescent="0.2">
      <c r="B677" s="205" t="s">
        <v>906</v>
      </c>
      <c r="C677" s="194">
        <v>0</v>
      </c>
      <c r="D677" s="195">
        <v>0</v>
      </c>
      <c r="E677" s="196">
        <v>0</v>
      </c>
      <c r="F677" s="195">
        <v>0</v>
      </c>
    </row>
    <row r="678" spans="2:7" x14ac:dyDescent="0.2">
      <c r="B678" s="205" t="s">
        <v>907</v>
      </c>
      <c r="C678" s="194">
        <v>0</v>
      </c>
      <c r="D678" s="195">
        <v>0</v>
      </c>
      <c r="E678" s="196">
        <v>0</v>
      </c>
      <c r="F678" s="195">
        <v>0</v>
      </c>
    </row>
    <row r="679" spans="2:7" x14ac:dyDescent="0.2">
      <c r="B679" s="205" t="s">
        <v>908</v>
      </c>
      <c r="C679" s="194">
        <v>0</v>
      </c>
      <c r="D679" s="195">
        <v>0</v>
      </c>
      <c r="E679" s="196">
        <v>0</v>
      </c>
      <c r="F679" s="195">
        <v>0</v>
      </c>
    </row>
    <row r="680" spans="2:7" x14ac:dyDescent="0.2">
      <c r="B680" s="205" t="s">
        <v>909</v>
      </c>
      <c r="C680" s="194">
        <v>0</v>
      </c>
      <c r="D680" s="195">
        <v>0</v>
      </c>
      <c r="E680" s="196">
        <v>0</v>
      </c>
      <c r="F680" s="195">
        <v>0</v>
      </c>
    </row>
    <row r="681" spans="2:7" x14ac:dyDescent="0.2">
      <c r="B681" s="205" t="s">
        <v>910</v>
      </c>
      <c r="C681" s="194">
        <v>0</v>
      </c>
      <c r="D681" s="195">
        <v>0</v>
      </c>
      <c r="E681" s="196">
        <v>0</v>
      </c>
      <c r="F681" s="195">
        <v>0</v>
      </c>
    </row>
    <row r="682" spans="2:7" x14ac:dyDescent="0.2">
      <c r="B682" s="205" t="s">
        <v>911</v>
      </c>
      <c r="C682" s="194">
        <v>0</v>
      </c>
      <c r="D682" s="195">
        <v>0</v>
      </c>
      <c r="E682" s="196">
        <v>0</v>
      </c>
      <c r="F682" s="195">
        <v>0</v>
      </c>
    </row>
    <row r="683" spans="2:7" x14ac:dyDescent="0.2">
      <c r="B683" s="206" t="s">
        <v>912</v>
      </c>
      <c r="C683" s="197">
        <v>0</v>
      </c>
      <c r="D683" s="198">
        <v>0</v>
      </c>
      <c r="E683" s="199">
        <v>0</v>
      </c>
      <c r="F683" s="198">
        <v>0</v>
      </c>
    </row>
    <row r="685" spans="2:7" x14ac:dyDescent="0.2">
      <c r="G685" s="11" t="s">
        <v>287</v>
      </c>
    </row>
    <row r="686" spans="2:7" x14ac:dyDescent="0.2">
      <c r="G686" s="11" t="s">
        <v>291</v>
      </c>
    </row>
    <row r="687" spans="2:7" x14ac:dyDescent="0.2">
      <c r="B687" s="179" t="s">
        <v>0</v>
      </c>
      <c r="C687" s="182"/>
      <c r="D687" s="183"/>
      <c r="E687" s="184"/>
      <c r="F687" s="184"/>
    </row>
    <row r="688" spans="2:7" x14ac:dyDescent="0.2">
      <c r="B688" s="179" t="s">
        <v>2613</v>
      </c>
      <c r="C688" s="182"/>
      <c r="D688" s="183"/>
      <c r="E688" s="184"/>
      <c r="F688" s="184"/>
    </row>
    <row r="689" spans="2:6" x14ac:dyDescent="0.2">
      <c r="B689" s="201" t="s">
        <v>285</v>
      </c>
      <c r="C689" s="182"/>
      <c r="D689" s="183"/>
      <c r="E689" s="184"/>
      <c r="F689" s="184"/>
    </row>
    <row r="690" spans="2:6" x14ac:dyDescent="0.2">
      <c r="B690" s="179"/>
      <c r="C690" s="72"/>
      <c r="D690" s="72"/>
      <c r="E690" s="72"/>
      <c r="F690" s="72"/>
    </row>
    <row r="691" spans="2:6" x14ac:dyDescent="0.2">
      <c r="B691" s="202"/>
      <c r="C691" s="157" t="s">
        <v>2632</v>
      </c>
      <c r="D691" s="185"/>
      <c r="E691" s="186"/>
      <c r="F691" s="187"/>
    </row>
    <row r="692" spans="2:6" ht="25.5" x14ac:dyDescent="0.2">
      <c r="B692" s="203" t="s">
        <v>288</v>
      </c>
      <c r="C692" s="188" t="s">
        <v>2639</v>
      </c>
      <c r="D692" s="189" t="s">
        <v>2640</v>
      </c>
      <c r="E692" s="190" t="s">
        <v>2641</v>
      </c>
      <c r="F692" s="189" t="s">
        <v>2642</v>
      </c>
    </row>
    <row r="693" spans="2:6" x14ac:dyDescent="0.2">
      <c r="B693" s="204" t="s">
        <v>913</v>
      </c>
      <c r="C693" s="191">
        <v>0</v>
      </c>
      <c r="D693" s="192">
        <v>0</v>
      </c>
      <c r="E693" s="193">
        <v>0</v>
      </c>
      <c r="F693" s="192">
        <v>0</v>
      </c>
    </row>
    <row r="694" spans="2:6" x14ac:dyDescent="0.2">
      <c r="B694" s="205" t="s">
        <v>914</v>
      </c>
      <c r="C694" s="194">
        <v>239</v>
      </c>
      <c r="D694" s="195">
        <v>282.83263598326357</v>
      </c>
      <c r="E694" s="196">
        <v>0.37764109096191012</v>
      </c>
      <c r="F694" s="195">
        <v>985</v>
      </c>
    </row>
    <row r="695" spans="2:6" x14ac:dyDescent="0.2">
      <c r="B695" s="205" t="s">
        <v>915</v>
      </c>
      <c r="C695" s="194">
        <v>0</v>
      </c>
      <c r="D695" s="195">
        <v>0</v>
      </c>
      <c r="E695" s="196">
        <v>0</v>
      </c>
      <c r="F695" s="195">
        <v>0</v>
      </c>
    </row>
    <row r="696" spans="2:6" x14ac:dyDescent="0.2">
      <c r="B696" s="205" t="s">
        <v>916</v>
      </c>
      <c r="C696" s="194">
        <v>131</v>
      </c>
      <c r="D696" s="195">
        <v>369.43511450381681</v>
      </c>
      <c r="E696" s="196">
        <v>0.37880104257167679</v>
      </c>
      <c r="F696" s="195">
        <v>2798</v>
      </c>
    </row>
    <row r="697" spans="2:6" x14ac:dyDescent="0.2">
      <c r="B697" s="205" t="s">
        <v>917</v>
      </c>
      <c r="C697" s="194">
        <v>24</v>
      </c>
      <c r="D697" s="195">
        <v>728.375</v>
      </c>
      <c r="E697" s="196">
        <v>0.38166455613291994</v>
      </c>
      <c r="F697" s="195">
        <v>1741</v>
      </c>
    </row>
    <row r="698" spans="2:6" x14ac:dyDescent="0.2">
      <c r="B698" s="205" t="s">
        <v>918</v>
      </c>
      <c r="C698" s="194">
        <v>204</v>
      </c>
      <c r="D698" s="195">
        <v>338.55882352941177</v>
      </c>
      <c r="E698" s="196">
        <v>0.37724079920472797</v>
      </c>
      <c r="F698" s="195">
        <v>910</v>
      </c>
    </row>
    <row r="699" spans="2:6" x14ac:dyDescent="0.2">
      <c r="B699" s="205" t="s">
        <v>919</v>
      </c>
      <c r="C699" s="194">
        <v>192</v>
      </c>
      <c r="D699" s="195">
        <v>476.91145833333331</v>
      </c>
      <c r="E699" s="196">
        <v>0.3846965011931569</v>
      </c>
      <c r="F699" s="195">
        <v>1121</v>
      </c>
    </row>
    <row r="700" spans="2:6" x14ac:dyDescent="0.2">
      <c r="B700" s="205" t="s">
        <v>920</v>
      </c>
      <c r="C700" s="194">
        <v>0</v>
      </c>
      <c r="D700" s="195">
        <v>0</v>
      </c>
      <c r="E700" s="196">
        <v>0</v>
      </c>
      <c r="F700" s="195">
        <v>0</v>
      </c>
    </row>
    <row r="701" spans="2:6" x14ac:dyDescent="0.2">
      <c r="B701" s="205" t="s">
        <v>921</v>
      </c>
      <c r="C701" s="194">
        <v>197</v>
      </c>
      <c r="D701" s="195">
        <v>617.91370558375638</v>
      </c>
      <c r="E701" s="196">
        <v>0.38593526582607574</v>
      </c>
      <c r="F701" s="195">
        <v>1488</v>
      </c>
    </row>
    <row r="702" spans="2:6" x14ac:dyDescent="0.2">
      <c r="B702" s="205" t="s">
        <v>922</v>
      </c>
      <c r="C702" s="194">
        <v>196</v>
      </c>
      <c r="D702" s="195">
        <v>233.39285714285714</v>
      </c>
      <c r="E702" s="196">
        <v>0.37565490170315496</v>
      </c>
      <c r="F702" s="195">
        <v>520</v>
      </c>
    </row>
    <row r="703" spans="2:6" x14ac:dyDescent="0.2">
      <c r="B703" s="205" t="s">
        <v>923</v>
      </c>
      <c r="C703" s="194">
        <v>0</v>
      </c>
      <c r="D703" s="195">
        <v>0</v>
      </c>
      <c r="E703" s="196">
        <v>0</v>
      </c>
      <c r="F703" s="195">
        <v>0</v>
      </c>
    </row>
    <row r="704" spans="2:6" x14ac:dyDescent="0.2">
      <c r="B704" s="205" t="s">
        <v>924</v>
      </c>
      <c r="C704" s="194">
        <v>138</v>
      </c>
      <c r="D704" s="195">
        <v>242.86956521739131</v>
      </c>
      <c r="E704" s="196">
        <v>0.38332475553268153</v>
      </c>
      <c r="F704" s="195">
        <v>787</v>
      </c>
    </row>
    <row r="705" spans="2:6" x14ac:dyDescent="0.2">
      <c r="B705" s="205" t="s">
        <v>925</v>
      </c>
      <c r="C705" s="194">
        <v>23</v>
      </c>
      <c r="D705" s="195">
        <v>369</v>
      </c>
      <c r="E705" s="196">
        <v>0.38496779461126729</v>
      </c>
      <c r="F705" s="195">
        <v>579</v>
      </c>
    </row>
    <row r="706" spans="2:6" x14ac:dyDescent="0.2">
      <c r="B706" s="205" t="s">
        <v>926</v>
      </c>
      <c r="C706" s="194">
        <v>127</v>
      </c>
      <c r="D706" s="195">
        <v>217.62992125984252</v>
      </c>
      <c r="E706" s="196">
        <v>0.37094349751711175</v>
      </c>
      <c r="F706" s="195">
        <v>791</v>
      </c>
    </row>
    <row r="707" spans="2:6" x14ac:dyDescent="0.2">
      <c r="B707" s="205" t="s">
        <v>927</v>
      </c>
      <c r="C707" s="194">
        <v>0</v>
      </c>
      <c r="D707" s="195">
        <v>0</v>
      </c>
      <c r="E707" s="196">
        <v>0</v>
      </c>
      <c r="F707" s="195">
        <v>0</v>
      </c>
    </row>
    <row r="708" spans="2:6" x14ac:dyDescent="0.2">
      <c r="B708" s="205" t="s">
        <v>928</v>
      </c>
      <c r="C708" s="194">
        <v>25</v>
      </c>
      <c r="D708" s="195">
        <v>182.6</v>
      </c>
      <c r="E708" s="196">
        <v>0.3763396537510304</v>
      </c>
      <c r="F708" s="195">
        <v>307</v>
      </c>
    </row>
    <row r="709" spans="2:6" x14ac:dyDescent="0.2">
      <c r="B709" s="205" t="s">
        <v>929</v>
      </c>
      <c r="C709" s="194">
        <v>224</v>
      </c>
      <c r="D709" s="195">
        <v>377.20089285714283</v>
      </c>
      <c r="E709" s="196">
        <v>0.3810092847705413</v>
      </c>
      <c r="F709" s="195">
        <v>1408</v>
      </c>
    </row>
    <row r="710" spans="2:6" x14ac:dyDescent="0.2">
      <c r="B710" s="205" t="s">
        <v>930</v>
      </c>
      <c r="C710" s="194">
        <v>0</v>
      </c>
      <c r="D710" s="195">
        <v>0</v>
      </c>
      <c r="E710" s="196">
        <v>0</v>
      </c>
      <c r="F710" s="195">
        <v>0</v>
      </c>
    </row>
    <row r="711" spans="2:6" x14ac:dyDescent="0.2">
      <c r="B711" s="205" t="s">
        <v>931</v>
      </c>
      <c r="C711" s="194">
        <v>59</v>
      </c>
      <c r="D711" s="195">
        <v>242.38983050847457</v>
      </c>
      <c r="E711" s="196">
        <v>0.37939725155197124</v>
      </c>
      <c r="F711" s="195">
        <v>471</v>
      </c>
    </row>
    <row r="712" spans="2:6" x14ac:dyDescent="0.2">
      <c r="B712" s="205" t="s">
        <v>932</v>
      </c>
      <c r="C712" s="194">
        <v>2</v>
      </c>
      <c r="D712" s="195">
        <v>226</v>
      </c>
      <c r="E712" s="196">
        <v>0.38435374149659873</v>
      </c>
      <c r="F712" s="195">
        <v>296</v>
      </c>
    </row>
    <row r="713" spans="2:6" x14ac:dyDescent="0.2">
      <c r="B713" s="205" t="s">
        <v>933</v>
      </c>
      <c r="C713" s="194">
        <v>274</v>
      </c>
      <c r="D713" s="195">
        <v>318.71532846715331</v>
      </c>
      <c r="E713" s="196">
        <v>0.37992482249756376</v>
      </c>
      <c r="F713" s="195">
        <v>687</v>
      </c>
    </row>
    <row r="714" spans="2:6" x14ac:dyDescent="0.2">
      <c r="B714" s="205" t="s">
        <v>934</v>
      </c>
      <c r="C714" s="194">
        <v>20</v>
      </c>
      <c r="D714" s="195">
        <v>194.4</v>
      </c>
      <c r="E714" s="196">
        <v>0.35080754308400253</v>
      </c>
      <c r="F714" s="195">
        <v>355</v>
      </c>
    </row>
    <row r="715" spans="2:6" x14ac:dyDescent="0.2">
      <c r="B715" s="205" t="s">
        <v>935</v>
      </c>
      <c r="C715" s="194">
        <v>3</v>
      </c>
      <c r="D715" s="195">
        <v>201</v>
      </c>
      <c r="E715" s="196">
        <v>0.37758296806512215</v>
      </c>
      <c r="F715" s="195">
        <v>228</v>
      </c>
    </row>
    <row r="716" spans="2:6" x14ac:dyDescent="0.2">
      <c r="B716" s="205" t="s">
        <v>936</v>
      </c>
      <c r="C716" s="194">
        <v>219</v>
      </c>
      <c r="D716" s="195">
        <v>236.18721461187215</v>
      </c>
      <c r="E716" s="196">
        <v>0.37936294894643807</v>
      </c>
      <c r="F716" s="195">
        <v>531</v>
      </c>
    </row>
    <row r="717" spans="2:6" x14ac:dyDescent="0.2">
      <c r="B717" s="205" t="s">
        <v>937</v>
      </c>
      <c r="C717" s="194">
        <v>0</v>
      </c>
      <c r="D717" s="195">
        <v>0</v>
      </c>
      <c r="E717" s="196">
        <v>0</v>
      </c>
      <c r="F717" s="195">
        <v>0</v>
      </c>
    </row>
    <row r="718" spans="2:6" x14ac:dyDescent="0.2">
      <c r="B718" s="205" t="s">
        <v>938</v>
      </c>
      <c r="C718" s="194">
        <v>0</v>
      </c>
      <c r="D718" s="195">
        <v>0</v>
      </c>
      <c r="E718" s="196">
        <v>0</v>
      </c>
      <c r="F718" s="195">
        <v>0</v>
      </c>
    </row>
    <row r="719" spans="2:6" x14ac:dyDescent="0.2">
      <c r="B719" s="205" t="s">
        <v>939</v>
      </c>
      <c r="C719" s="194">
        <v>6</v>
      </c>
      <c r="D719" s="195">
        <v>271.83333333333331</v>
      </c>
      <c r="E719" s="196">
        <v>0.38223576283102889</v>
      </c>
      <c r="F719" s="195">
        <v>421</v>
      </c>
    </row>
    <row r="720" spans="2:6" x14ac:dyDescent="0.2">
      <c r="B720" s="205" t="s">
        <v>940</v>
      </c>
      <c r="C720" s="194">
        <v>34</v>
      </c>
      <c r="D720" s="195">
        <v>193.3235294117647</v>
      </c>
      <c r="E720" s="196">
        <v>0.37491444216290204</v>
      </c>
      <c r="F720" s="195">
        <v>356</v>
      </c>
    </row>
    <row r="721" spans="2:6" x14ac:dyDescent="0.2">
      <c r="B721" s="205" t="s">
        <v>941</v>
      </c>
      <c r="C721" s="194">
        <v>64</v>
      </c>
      <c r="D721" s="195">
        <v>280.078125</v>
      </c>
      <c r="E721" s="196">
        <v>0.38329127998973611</v>
      </c>
      <c r="F721" s="195">
        <v>685</v>
      </c>
    </row>
    <row r="722" spans="2:6" x14ac:dyDescent="0.2">
      <c r="B722" s="205" t="s">
        <v>942</v>
      </c>
      <c r="C722" s="194">
        <v>116</v>
      </c>
      <c r="D722" s="195">
        <v>283.66379310344826</v>
      </c>
      <c r="E722" s="196">
        <v>0.37810104909970477</v>
      </c>
      <c r="F722" s="195">
        <v>662</v>
      </c>
    </row>
    <row r="723" spans="2:6" x14ac:dyDescent="0.2">
      <c r="B723" s="205" t="s">
        <v>943</v>
      </c>
      <c r="C723" s="194">
        <v>275</v>
      </c>
      <c r="D723" s="195">
        <v>421.9490909090909</v>
      </c>
      <c r="E723" s="196">
        <v>0.37620282713007391</v>
      </c>
      <c r="F723" s="195">
        <v>2237</v>
      </c>
    </row>
    <row r="724" spans="2:6" x14ac:dyDescent="0.2">
      <c r="B724" s="205" t="s">
        <v>944</v>
      </c>
      <c r="C724" s="194">
        <v>16</v>
      </c>
      <c r="D724" s="195">
        <v>165.8125</v>
      </c>
      <c r="E724" s="196">
        <v>0.35899864682002702</v>
      </c>
      <c r="F724" s="195">
        <v>293</v>
      </c>
    </row>
    <row r="725" spans="2:6" x14ac:dyDescent="0.2">
      <c r="B725" s="205" t="s">
        <v>945</v>
      </c>
      <c r="C725" s="194">
        <v>0</v>
      </c>
      <c r="D725" s="195">
        <v>0</v>
      </c>
      <c r="E725" s="196">
        <v>0</v>
      </c>
      <c r="F725" s="195">
        <v>0</v>
      </c>
    </row>
    <row r="726" spans="2:6" x14ac:dyDescent="0.2">
      <c r="B726" s="205" t="s">
        <v>946</v>
      </c>
      <c r="C726" s="194">
        <v>41</v>
      </c>
      <c r="D726" s="195">
        <v>354.14634146341461</v>
      </c>
      <c r="E726" s="196">
        <v>0.37977663275181128</v>
      </c>
      <c r="F726" s="195">
        <v>720</v>
      </c>
    </row>
    <row r="727" spans="2:6" x14ac:dyDescent="0.2">
      <c r="B727" s="205" t="s">
        <v>947</v>
      </c>
      <c r="C727" s="194">
        <v>6</v>
      </c>
      <c r="D727" s="195">
        <v>143.83333333333334</v>
      </c>
      <c r="E727" s="196">
        <v>0.38034376377258705</v>
      </c>
      <c r="F727" s="195">
        <v>198</v>
      </c>
    </row>
    <row r="728" spans="2:6" x14ac:dyDescent="0.2">
      <c r="B728" s="205" t="s">
        <v>948</v>
      </c>
      <c r="C728" s="194">
        <v>2</v>
      </c>
      <c r="D728" s="195">
        <v>147</v>
      </c>
      <c r="E728" s="196">
        <v>0.3774069319640565</v>
      </c>
      <c r="F728" s="195">
        <v>175</v>
      </c>
    </row>
    <row r="729" spans="2:6" x14ac:dyDescent="0.2">
      <c r="B729" s="205" t="s">
        <v>949</v>
      </c>
      <c r="C729" s="194">
        <v>5</v>
      </c>
      <c r="D729" s="195">
        <v>195.8</v>
      </c>
      <c r="E729" s="196">
        <v>0.38019417475728146</v>
      </c>
      <c r="F729" s="195">
        <v>347</v>
      </c>
    </row>
    <row r="730" spans="2:6" x14ac:dyDescent="0.2">
      <c r="B730" s="205" t="s">
        <v>950</v>
      </c>
      <c r="C730" s="194">
        <v>162</v>
      </c>
      <c r="D730" s="195">
        <v>382.49382716049382</v>
      </c>
      <c r="E730" s="196">
        <v>0.3801285826462506</v>
      </c>
      <c r="F730" s="195">
        <v>1765</v>
      </c>
    </row>
    <row r="731" spans="2:6" x14ac:dyDescent="0.2">
      <c r="B731" s="205" t="s">
        <v>951</v>
      </c>
      <c r="C731" s="194">
        <v>0</v>
      </c>
      <c r="D731" s="195">
        <v>0</v>
      </c>
      <c r="E731" s="196">
        <v>0</v>
      </c>
      <c r="F731" s="195">
        <v>0</v>
      </c>
    </row>
    <row r="732" spans="2:6" x14ac:dyDescent="0.2">
      <c r="B732" s="205" t="s">
        <v>952</v>
      </c>
      <c r="C732" s="194">
        <v>141</v>
      </c>
      <c r="D732" s="195">
        <v>483.34042553191489</v>
      </c>
      <c r="E732" s="196">
        <v>0.37941343487991452</v>
      </c>
      <c r="F732" s="195">
        <v>1930</v>
      </c>
    </row>
    <row r="733" spans="2:6" x14ac:dyDescent="0.2">
      <c r="B733" s="205" t="s">
        <v>953</v>
      </c>
      <c r="C733" s="194">
        <v>0</v>
      </c>
      <c r="D733" s="195">
        <v>0</v>
      </c>
      <c r="E733" s="196">
        <v>0</v>
      </c>
      <c r="F733" s="195">
        <v>0</v>
      </c>
    </row>
    <row r="734" spans="2:6" x14ac:dyDescent="0.2">
      <c r="B734" s="205" t="s">
        <v>954</v>
      </c>
      <c r="C734" s="194">
        <v>58</v>
      </c>
      <c r="D734" s="195">
        <v>616.75862068965512</v>
      </c>
      <c r="E734" s="196">
        <v>0.37479569171451321</v>
      </c>
      <c r="F734" s="195">
        <v>2078</v>
      </c>
    </row>
    <row r="735" spans="2:6" x14ac:dyDescent="0.2">
      <c r="B735" s="205" t="s">
        <v>955</v>
      </c>
      <c r="C735" s="194">
        <v>1</v>
      </c>
      <c r="D735" s="195">
        <v>186</v>
      </c>
      <c r="E735" s="196">
        <v>0.36686390532544388</v>
      </c>
      <c r="F735" s="195">
        <v>186</v>
      </c>
    </row>
    <row r="736" spans="2:6" x14ac:dyDescent="0.2">
      <c r="B736" s="205" t="s">
        <v>956</v>
      </c>
      <c r="C736" s="194">
        <v>0</v>
      </c>
      <c r="D736" s="195">
        <v>0</v>
      </c>
      <c r="E736" s="196">
        <v>0</v>
      </c>
      <c r="F736" s="195">
        <v>0</v>
      </c>
    </row>
    <row r="737" spans="2:7" x14ac:dyDescent="0.2">
      <c r="B737" s="205" t="s">
        <v>957</v>
      </c>
      <c r="C737" s="194">
        <v>1</v>
      </c>
      <c r="D737" s="195">
        <v>558</v>
      </c>
      <c r="E737" s="196">
        <v>0.38062755798090042</v>
      </c>
      <c r="F737" s="195">
        <v>558</v>
      </c>
    </row>
    <row r="738" spans="2:7" x14ac:dyDescent="0.2">
      <c r="B738" s="205" t="s">
        <v>958</v>
      </c>
      <c r="C738" s="194">
        <v>65</v>
      </c>
      <c r="D738" s="195">
        <v>605.64615384615388</v>
      </c>
      <c r="E738" s="196">
        <v>0.38205922029522799</v>
      </c>
      <c r="F738" s="195">
        <v>2006</v>
      </c>
    </row>
    <row r="739" spans="2:7" x14ac:dyDescent="0.2">
      <c r="B739" s="205" t="s">
        <v>959</v>
      </c>
      <c r="C739" s="194">
        <v>3</v>
      </c>
      <c r="D739" s="195">
        <v>165.33333333333334</v>
      </c>
      <c r="E739" s="196">
        <v>0.38212634822804303</v>
      </c>
      <c r="F739" s="195">
        <v>196</v>
      </c>
    </row>
    <row r="740" spans="2:7" x14ac:dyDescent="0.2">
      <c r="B740" s="206" t="s">
        <v>960</v>
      </c>
      <c r="C740" s="197">
        <v>53</v>
      </c>
      <c r="D740" s="198">
        <v>287.64150943396226</v>
      </c>
      <c r="E740" s="199">
        <v>0.37755708554163148</v>
      </c>
      <c r="F740" s="198">
        <v>1728</v>
      </c>
    </row>
    <row r="742" spans="2:7" x14ac:dyDescent="0.2">
      <c r="G742" s="11" t="s">
        <v>287</v>
      </c>
    </row>
    <row r="743" spans="2:7" x14ac:dyDescent="0.2">
      <c r="G743" s="11" t="s">
        <v>292</v>
      </c>
    </row>
    <row r="744" spans="2:7" x14ac:dyDescent="0.2">
      <c r="B744" s="179" t="s">
        <v>0</v>
      </c>
      <c r="C744" s="182"/>
      <c r="D744" s="183"/>
      <c r="E744" s="184"/>
      <c r="F744" s="184"/>
    </row>
    <row r="745" spans="2:7" x14ac:dyDescent="0.2">
      <c r="B745" s="179" t="s">
        <v>2613</v>
      </c>
      <c r="C745" s="182"/>
      <c r="D745" s="183"/>
      <c r="E745" s="184"/>
      <c r="F745" s="184"/>
    </row>
    <row r="746" spans="2:7" x14ac:dyDescent="0.2">
      <c r="B746" s="201" t="s">
        <v>285</v>
      </c>
      <c r="C746" s="182"/>
      <c r="D746" s="183"/>
      <c r="E746" s="184"/>
      <c r="F746" s="184"/>
    </row>
    <row r="747" spans="2:7" x14ac:dyDescent="0.2">
      <c r="B747" s="179"/>
      <c r="C747" s="72"/>
      <c r="D747" s="72"/>
      <c r="E747" s="72"/>
      <c r="F747" s="72"/>
    </row>
    <row r="748" spans="2:7" x14ac:dyDescent="0.2">
      <c r="B748" s="202"/>
      <c r="C748" s="157" t="s">
        <v>2632</v>
      </c>
      <c r="D748" s="185"/>
      <c r="E748" s="186"/>
      <c r="F748" s="187"/>
    </row>
    <row r="749" spans="2:7" ht="25.5" x14ac:dyDescent="0.2">
      <c r="B749" s="203" t="s">
        <v>288</v>
      </c>
      <c r="C749" s="188" t="s">
        <v>2639</v>
      </c>
      <c r="D749" s="189" t="s">
        <v>2640</v>
      </c>
      <c r="E749" s="190" t="s">
        <v>2641</v>
      </c>
      <c r="F749" s="189" t="s">
        <v>2642</v>
      </c>
    </row>
    <row r="750" spans="2:7" x14ac:dyDescent="0.2">
      <c r="B750" s="204" t="s">
        <v>961</v>
      </c>
      <c r="C750" s="191">
        <v>0</v>
      </c>
      <c r="D750" s="192">
        <v>0</v>
      </c>
      <c r="E750" s="193">
        <v>0</v>
      </c>
      <c r="F750" s="192">
        <v>0</v>
      </c>
    </row>
    <row r="751" spans="2:7" x14ac:dyDescent="0.2">
      <c r="B751" s="205" t="s">
        <v>962</v>
      </c>
      <c r="C751" s="194">
        <v>25</v>
      </c>
      <c r="D751" s="195">
        <v>264.16000000000003</v>
      </c>
      <c r="E751" s="196">
        <v>0.38041474654377883</v>
      </c>
      <c r="F751" s="195">
        <v>438</v>
      </c>
    </row>
    <row r="752" spans="2:7" x14ac:dyDescent="0.2">
      <c r="B752" s="205" t="s">
        <v>963</v>
      </c>
      <c r="C752" s="194">
        <v>242</v>
      </c>
      <c r="D752" s="195">
        <v>188.88842975206612</v>
      </c>
      <c r="E752" s="196">
        <v>0.3686846689895471</v>
      </c>
      <c r="F752" s="195">
        <v>380</v>
      </c>
    </row>
    <row r="753" spans="2:6" x14ac:dyDescent="0.2">
      <c r="B753" s="205" t="s">
        <v>964</v>
      </c>
      <c r="C753" s="194">
        <v>0</v>
      </c>
      <c r="D753" s="195">
        <v>0</v>
      </c>
      <c r="E753" s="196">
        <v>0</v>
      </c>
      <c r="F753" s="195">
        <v>0</v>
      </c>
    </row>
    <row r="754" spans="2:6" x14ac:dyDescent="0.2">
      <c r="B754" s="205" t="s">
        <v>965</v>
      </c>
      <c r="C754" s="194">
        <v>0</v>
      </c>
      <c r="D754" s="195">
        <v>0</v>
      </c>
      <c r="E754" s="196">
        <v>0</v>
      </c>
      <c r="F754" s="195">
        <v>0</v>
      </c>
    </row>
    <row r="755" spans="2:6" x14ac:dyDescent="0.2">
      <c r="B755" s="205" t="s">
        <v>966</v>
      </c>
      <c r="C755" s="194">
        <v>17</v>
      </c>
      <c r="D755" s="195">
        <v>196</v>
      </c>
      <c r="E755" s="196">
        <v>0.38413649988471299</v>
      </c>
      <c r="F755" s="195">
        <v>356</v>
      </c>
    </row>
    <row r="756" spans="2:6" x14ac:dyDescent="0.2">
      <c r="B756" s="205" t="s">
        <v>967</v>
      </c>
      <c r="C756" s="194">
        <v>14</v>
      </c>
      <c r="D756" s="195">
        <v>573.92857142857144</v>
      </c>
      <c r="E756" s="196">
        <v>0.38622380311478555</v>
      </c>
      <c r="F756" s="195">
        <v>1400</v>
      </c>
    </row>
    <row r="757" spans="2:6" x14ac:dyDescent="0.2">
      <c r="B757" s="205" t="s">
        <v>968</v>
      </c>
      <c r="C757" s="194">
        <v>2</v>
      </c>
      <c r="D757" s="195">
        <v>217.5</v>
      </c>
      <c r="E757" s="196">
        <v>0.39013452914798208</v>
      </c>
      <c r="F757" s="195">
        <v>251</v>
      </c>
    </row>
    <row r="758" spans="2:6" x14ac:dyDescent="0.2">
      <c r="B758" s="205" t="s">
        <v>969</v>
      </c>
      <c r="C758" s="194">
        <v>228</v>
      </c>
      <c r="D758" s="195">
        <v>340.62280701754383</v>
      </c>
      <c r="E758" s="196">
        <v>0.3804219508491431</v>
      </c>
      <c r="F758" s="195">
        <v>1260</v>
      </c>
    </row>
    <row r="759" spans="2:6" x14ac:dyDescent="0.2">
      <c r="B759" s="205" t="s">
        <v>970</v>
      </c>
      <c r="C759" s="194">
        <v>19</v>
      </c>
      <c r="D759" s="195">
        <v>172.26315789473685</v>
      </c>
      <c r="E759" s="196">
        <v>0.35541318275599965</v>
      </c>
      <c r="F759" s="195">
        <v>387</v>
      </c>
    </row>
    <row r="760" spans="2:6" x14ac:dyDescent="0.2">
      <c r="B760" s="205" t="s">
        <v>971</v>
      </c>
      <c r="C760" s="194">
        <v>0</v>
      </c>
      <c r="D760" s="195">
        <v>0</v>
      </c>
      <c r="E760" s="196">
        <v>0</v>
      </c>
      <c r="F760" s="195">
        <v>0</v>
      </c>
    </row>
    <row r="761" spans="2:6" x14ac:dyDescent="0.2">
      <c r="B761" s="205" t="s">
        <v>972</v>
      </c>
      <c r="C761" s="194">
        <v>204</v>
      </c>
      <c r="D761" s="195">
        <v>309.57843137254901</v>
      </c>
      <c r="E761" s="196">
        <v>0.38235294117647056</v>
      </c>
      <c r="F761" s="195">
        <v>610</v>
      </c>
    </row>
    <row r="762" spans="2:6" x14ac:dyDescent="0.2">
      <c r="B762" s="205" t="s">
        <v>973</v>
      </c>
      <c r="C762" s="194">
        <v>7</v>
      </c>
      <c r="D762" s="195">
        <v>1131.2857142857142</v>
      </c>
      <c r="E762" s="196">
        <v>0.38721822893746016</v>
      </c>
      <c r="F762" s="195">
        <v>1415</v>
      </c>
    </row>
    <row r="763" spans="2:6" x14ac:dyDescent="0.2">
      <c r="B763" s="205" t="s">
        <v>974</v>
      </c>
      <c r="C763" s="194">
        <v>219</v>
      </c>
      <c r="D763" s="195">
        <v>294.92237442922374</v>
      </c>
      <c r="E763" s="196">
        <v>0.37945174897481992</v>
      </c>
      <c r="F763" s="195">
        <v>711</v>
      </c>
    </row>
    <row r="764" spans="2:6" x14ac:dyDescent="0.2">
      <c r="B764" s="205" t="s">
        <v>975</v>
      </c>
      <c r="C764" s="194">
        <v>287</v>
      </c>
      <c r="D764" s="195">
        <v>297.48083623693378</v>
      </c>
      <c r="E764" s="196">
        <v>0.37926959828349815</v>
      </c>
      <c r="F764" s="195">
        <v>751</v>
      </c>
    </row>
    <row r="765" spans="2:6" x14ac:dyDescent="0.2">
      <c r="B765" s="205" t="s">
        <v>976</v>
      </c>
      <c r="C765" s="194">
        <v>0</v>
      </c>
      <c r="D765" s="195">
        <v>0</v>
      </c>
      <c r="E765" s="196">
        <v>0</v>
      </c>
      <c r="F765" s="195">
        <v>0</v>
      </c>
    </row>
    <row r="766" spans="2:6" x14ac:dyDescent="0.2">
      <c r="B766" s="205" t="s">
        <v>977</v>
      </c>
      <c r="C766" s="194">
        <v>0</v>
      </c>
      <c r="D766" s="195">
        <v>0</v>
      </c>
      <c r="E766" s="196">
        <v>0</v>
      </c>
      <c r="F766" s="195">
        <v>0</v>
      </c>
    </row>
    <row r="767" spans="2:6" x14ac:dyDescent="0.2">
      <c r="B767" s="205" t="s">
        <v>978</v>
      </c>
      <c r="C767" s="194">
        <v>472</v>
      </c>
      <c r="D767" s="195">
        <v>225.63983050847457</v>
      </c>
      <c r="E767" s="196">
        <v>0.37685549190218226</v>
      </c>
      <c r="F767" s="195">
        <v>491</v>
      </c>
    </row>
    <row r="768" spans="2:6" x14ac:dyDescent="0.2">
      <c r="B768" s="205" t="s">
        <v>979</v>
      </c>
      <c r="C768" s="194">
        <v>0</v>
      </c>
      <c r="D768" s="195">
        <v>0</v>
      </c>
      <c r="E768" s="196">
        <v>0</v>
      </c>
      <c r="F768" s="195">
        <v>0</v>
      </c>
    </row>
    <row r="769" spans="2:6" x14ac:dyDescent="0.2">
      <c r="B769" s="205" t="s">
        <v>980</v>
      </c>
      <c r="C769" s="194">
        <v>46</v>
      </c>
      <c r="D769" s="195">
        <v>601.3478260869565</v>
      </c>
      <c r="E769" s="196">
        <v>0.38571587930168993</v>
      </c>
      <c r="F769" s="195">
        <v>995</v>
      </c>
    </row>
    <row r="770" spans="2:6" x14ac:dyDescent="0.2">
      <c r="B770" s="205" t="s">
        <v>981</v>
      </c>
      <c r="C770" s="194">
        <v>112</v>
      </c>
      <c r="D770" s="195">
        <v>513.41071428571433</v>
      </c>
      <c r="E770" s="196">
        <v>0.38300706706720034</v>
      </c>
      <c r="F770" s="195">
        <v>1251</v>
      </c>
    </row>
    <row r="771" spans="2:6" x14ac:dyDescent="0.2">
      <c r="B771" s="205" t="s">
        <v>982</v>
      </c>
      <c r="C771" s="194">
        <v>118</v>
      </c>
      <c r="D771" s="195">
        <v>541.67796610169489</v>
      </c>
      <c r="E771" s="196">
        <v>0.382435650436177</v>
      </c>
      <c r="F771" s="195">
        <v>2288</v>
      </c>
    </row>
    <row r="772" spans="2:6" x14ac:dyDescent="0.2">
      <c r="B772" s="205" t="s">
        <v>983</v>
      </c>
      <c r="C772" s="194">
        <v>102</v>
      </c>
      <c r="D772" s="195">
        <v>310.06862745098039</v>
      </c>
      <c r="E772" s="196">
        <v>0.38158609123704501</v>
      </c>
      <c r="F772" s="195">
        <v>700</v>
      </c>
    </row>
    <row r="773" spans="2:6" x14ac:dyDescent="0.2">
      <c r="B773" s="205" t="s">
        <v>984</v>
      </c>
      <c r="C773" s="194">
        <v>4</v>
      </c>
      <c r="D773" s="195">
        <v>1132.25</v>
      </c>
      <c r="E773" s="196">
        <v>0.38620277990961038</v>
      </c>
      <c r="F773" s="195">
        <v>1464</v>
      </c>
    </row>
    <row r="774" spans="2:6" x14ac:dyDescent="0.2">
      <c r="B774" s="205" t="s">
        <v>985</v>
      </c>
      <c r="C774" s="194">
        <v>1</v>
      </c>
      <c r="D774" s="195">
        <v>444</v>
      </c>
      <c r="E774" s="196">
        <v>0.38508239375542064</v>
      </c>
      <c r="F774" s="195">
        <v>444</v>
      </c>
    </row>
    <row r="775" spans="2:6" x14ac:dyDescent="0.2">
      <c r="B775" s="205" t="s">
        <v>986</v>
      </c>
      <c r="C775" s="194">
        <v>74</v>
      </c>
      <c r="D775" s="195">
        <v>640.72972972972968</v>
      </c>
      <c r="E775" s="196">
        <v>0.38529798956589567</v>
      </c>
      <c r="F775" s="195">
        <v>1305</v>
      </c>
    </row>
    <row r="776" spans="2:6" x14ac:dyDescent="0.2">
      <c r="B776" s="205" t="s">
        <v>987</v>
      </c>
      <c r="C776" s="194">
        <v>6</v>
      </c>
      <c r="D776" s="195">
        <v>1540.6666666666667</v>
      </c>
      <c r="E776" s="196">
        <v>0.38812612839568383</v>
      </c>
      <c r="F776" s="195">
        <v>3371</v>
      </c>
    </row>
    <row r="777" spans="2:6" x14ac:dyDescent="0.2">
      <c r="B777" s="205" t="s">
        <v>988</v>
      </c>
      <c r="C777" s="194">
        <v>2</v>
      </c>
      <c r="D777" s="195">
        <v>1429.5</v>
      </c>
      <c r="E777" s="196">
        <v>0.38278216628732098</v>
      </c>
      <c r="F777" s="195">
        <v>1869</v>
      </c>
    </row>
    <row r="778" spans="2:6" x14ac:dyDescent="0.2">
      <c r="B778" s="205" t="s">
        <v>989</v>
      </c>
      <c r="C778" s="194">
        <v>0</v>
      </c>
      <c r="D778" s="195">
        <v>0</v>
      </c>
      <c r="E778" s="196">
        <v>0</v>
      </c>
      <c r="F778" s="195">
        <v>0</v>
      </c>
    </row>
    <row r="779" spans="2:6" x14ac:dyDescent="0.2">
      <c r="B779" s="205" t="s">
        <v>990</v>
      </c>
      <c r="C779" s="194">
        <v>275</v>
      </c>
      <c r="D779" s="195">
        <v>349.04</v>
      </c>
      <c r="E779" s="196">
        <v>0.38359416212414277</v>
      </c>
      <c r="F779" s="195">
        <v>970</v>
      </c>
    </row>
    <row r="780" spans="2:6" x14ac:dyDescent="0.2">
      <c r="B780" s="205" t="s">
        <v>991</v>
      </c>
      <c r="C780" s="194">
        <v>58</v>
      </c>
      <c r="D780" s="195">
        <v>1317.3965517241379</v>
      </c>
      <c r="E780" s="196">
        <v>0.38876479956040155</v>
      </c>
      <c r="F780" s="195">
        <v>2798</v>
      </c>
    </row>
    <row r="781" spans="2:6" x14ac:dyDescent="0.2">
      <c r="B781" s="205" t="s">
        <v>992</v>
      </c>
      <c r="C781" s="194">
        <v>0</v>
      </c>
      <c r="D781" s="195">
        <v>0</v>
      </c>
      <c r="E781" s="196">
        <v>0</v>
      </c>
      <c r="F781" s="195">
        <v>0</v>
      </c>
    </row>
    <row r="782" spans="2:6" x14ac:dyDescent="0.2">
      <c r="B782" s="205" t="s">
        <v>993</v>
      </c>
      <c r="C782" s="194">
        <v>13</v>
      </c>
      <c r="D782" s="195">
        <v>244.53846153846155</v>
      </c>
      <c r="E782" s="196">
        <v>0.38026315789473686</v>
      </c>
      <c r="F782" s="195">
        <v>479</v>
      </c>
    </row>
    <row r="783" spans="2:6" x14ac:dyDescent="0.2">
      <c r="B783" s="205" t="s">
        <v>994</v>
      </c>
      <c r="C783" s="194">
        <v>0</v>
      </c>
      <c r="D783" s="195">
        <v>0</v>
      </c>
      <c r="E783" s="196">
        <v>0</v>
      </c>
      <c r="F783" s="195">
        <v>0</v>
      </c>
    </row>
    <row r="784" spans="2:6" x14ac:dyDescent="0.2">
      <c r="B784" s="205" t="s">
        <v>995</v>
      </c>
      <c r="C784" s="194">
        <v>0</v>
      </c>
      <c r="D784" s="195">
        <v>0</v>
      </c>
      <c r="E784" s="196">
        <v>0</v>
      </c>
      <c r="F784" s="195">
        <v>0</v>
      </c>
    </row>
    <row r="785" spans="2:7" x14ac:dyDescent="0.2">
      <c r="B785" s="205" t="s">
        <v>996</v>
      </c>
      <c r="C785" s="194">
        <v>0</v>
      </c>
      <c r="D785" s="195">
        <v>0</v>
      </c>
      <c r="E785" s="196">
        <v>0</v>
      </c>
      <c r="F785" s="195">
        <v>0</v>
      </c>
    </row>
    <row r="786" spans="2:7" x14ac:dyDescent="0.2">
      <c r="B786" s="205" t="s">
        <v>997</v>
      </c>
      <c r="C786" s="194">
        <v>7</v>
      </c>
      <c r="D786" s="195">
        <v>560.42857142857144</v>
      </c>
      <c r="E786" s="196">
        <v>0.38650246305418712</v>
      </c>
      <c r="F786" s="195">
        <v>965</v>
      </c>
    </row>
    <row r="787" spans="2:7" x14ac:dyDescent="0.2">
      <c r="B787" s="205" t="s">
        <v>998</v>
      </c>
      <c r="C787" s="194">
        <v>0</v>
      </c>
      <c r="D787" s="195">
        <v>0</v>
      </c>
      <c r="E787" s="196">
        <v>0</v>
      </c>
      <c r="F787" s="195">
        <v>0</v>
      </c>
    </row>
    <row r="788" spans="2:7" x14ac:dyDescent="0.2">
      <c r="B788" s="205" t="s">
        <v>999</v>
      </c>
      <c r="C788" s="194">
        <v>461</v>
      </c>
      <c r="D788" s="195">
        <v>277.62039045553144</v>
      </c>
      <c r="E788" s="196">
        <v>0.37741407528641568</v>
      </c>
      <c r="F788" s="195">
        <v>762</v>
      </c>
    </row>
    <row r="789" spans="2:7" x14ac:dyDescent="0.2">
      <c r="B789" s="205" t="s">
        <v>1000</v>
      </c>
      <c r="C789" s="194">
        <v>408</v>
      </c>
      <c r="D789" s="195">
        <v>398.08578431372547</v>
      </c>
      <c r="E789" s="196">
        <v>0.382562918820883</v>
      </c>
      <c r="F789" s="195">
        <v>863</v>
      </c>
    </row>
    <row r="790" spans="2:7" x14ac:dyDescent="0.2">
      <c r="B790" s="205" t="s">
        <v>1001</v>
      </c>
      <c r="C790" s="194">
        <v>153</v>
      </c>
      <c r="D790" s="195">
        <v>386.49019607843138</v>
      </c>
      <c r="E790" s="196">
        <v>0.38348497720478081</v>
      </c>
      <c r="F790" s="195">
        <v>980</v>
      </c>
    </row>
    <row r="791" spans="2:7" x14ac:dyDescent="0.2">
      <c r="B791" s="205" t="s">
        <v>1002</v>
      </c>
      <c r="C791" s="194">
        <v>0</v>
      </c>
      <c r="D791" s="195">
        <v>0</v>
      </c>
      <c r="E791" s="196">
        <v>0</v>
      </c>
      <c r="F791" s="195">
        <v>0</v>
      </c>
    </row>
    <row r="792" spans="2:7" x14ac:dyDescent="0.2">
      <c r="B792" s="205" t="s">
        <v>1003</v>
      </c>
      <c r="C792" s="194">
        <v>23</v>
      </c>
      <c r="D792" s="195">
        <v>1013.3913043478261</v>
      </c>
      <c r="E792" s="196">
        <v>0.38736912082433106</v>
      </c>
      <c r="F792" s="195">
        <v>2459</v>
      </c>
    </row>
    <row r="793" spans="2:7" x14ac:dyDescent="0.2">
      <c r="B793" s="205" t="s">
        <v>1004</v>
      </c>
      <c r="C793" s="194">
        <v>0</v>
      </c>
      <c r="D793" s="195">
        <v>0</v>
      </c>
      <c r="E793" s="196">
        <v>0</v>
      </c>
      <c r="F793" s="195">
        <v>0</v>
      </c>
    </row>
    <row r="794" spans="2:7" x14ac:dyDescent="0.2">
      <c r="B794" s="205" t="s">
        <v>1005</v>
      </c>
      <c r="C794" s="194">
        <v>7</v>
      </c>
      <c r="D794" s="195">
        <v>701.28571428571433</v>
      </c>
      <c r="E794" s="196">
        <v>0.38523110727458221</v>
      </c>
      <c r="F794" s="195">
        <v>1252</v>
      </c>
    </row>
    <row r="795" spans="2:7" x14ac:dyDescent="0.2">
      <c r="B795" s="205" t="s">
        <v>1006</v>
      </c>
      <c r="C795" s="194">
        <v>57</v>
      </c>
      <c r="D795" s="195">
        <v>338.4736842105263</v>
      </c>
      <c r="E795" s="196">
        <v>0.38126198051498927</v>
      </c>
      <c r="F795" s="195">
        <v>625</v>
      </c>
    </row>
    <row r="796" spans="2:7" x14ac:dyDescent="0.2">
      <c r="B796" s="205" t="s">
        <v>1007</v>
      </c>
      <c r="C796" s="194">
        <v>94</v>
      </c>
      <c r="D796" s="195">
        <v>816.23404255319144</v>
      </c>
      <c r="E796" s="196">
        <v>0.38659908094163176</v>
      </c>
      <c r="F796" s="195">
        <v>1693</v>
      </c>
    </row>
    <row r="797" spans="2:7" x14ac:dyDescent="0.2">
      <c r="B797" s="206" t="s">
        <v>1008</v>
      </c>
      <c r="C797" s="197">
        <v>507</v>
      </c>
      <c r="D797" s="198">
        <v>331.03353057199212</v>
      </c>
      <c r="E797" s="199">
        <v>0.38111522880447612</v>
      </c>
      <c r="F797" s="198">
        <v>644</v>
      </c>
    </row>
    <row r="799" spans="2:7" x14ac:dyDescent="0.2">
      <c r="G799" s="11" t="s">
        <v>287</v>
      </c>
    </row>
    <row r="800" spans="2:7" x14ac:dyDescent="0.2">
      <c r="G800" s="11" t="s">
        <v>293</v>
      </c>
    </row>
    <row r="801" spans="2:6" x14ac:dyDescent="0.2">
      <c r="B801" s="179" t="s">
        <v>0</v>
      </c>
      <c r="C801" s="182"/>
      <c r="D801" s="183"/>
      <c r="E801" s="184"/>
      <c r="F801" s="184"/>
    </row>
    <row r="802" spans="2:6" x14ac:dyDescent="0.2">
      <c r="B802" s="179" t="s">
        <v>2613</v>
      </c>
      <c r="C802" s="182"/>
      <c r="D802" s="183"/>
      <c r="E802" s="184"/>
      <c r="F802" s="184"/>
    </row>
    <row r="803" spans="2:6" x14ac:dyDescent="0.2">
      <c r="B803" s="201" t="s">
        <v>285</v>
      </c>
      <c r="C803" s="182"/>
      <c r="D803" s="183"/>
      <c r="E803" s="184"/>
      <c r="F803" s="184"/>
    </row>
    <row r="804" spans="2:6" x14ac:dyDescent="0.2">
      <c r="B804" s="179"/>
      <c r="C804" s="72"/>
      <c r="D804" s="72"/>
      <c r="E804" s="72"/>
      <c r="F804" s="72"/>
    </row>
    <row r="805" spans="2:6" x14ac:dyDescent="0.2">
      <c r="B805" s="202"/>
      <c r="C805" s="157" t="s">
        <v>2632</v>
      </c>
      <c r="D805" s="185"/>
      <c r="E805" s="186"/>
      <c r="F805" s="187"/>
    </row>
    <row r="806" spans="2:6" ht="25.5" x14ac:dyDescent="0.2">
      <c r="B806" s="203" t="s">
        <v>288</v>
      </c>
      <c r="C806" s="188" t="s">
        <v>2639</v>
      </c>
      <c r="D806" s="189" t="s">
        <v>2640</v>
      </c>
      <c r="E806" s="190" t="s">
        <v>2641</v>
      </c>
      <c r="F806" s="189" t="s">
        <v>2642</v>
      </c>
    </row>
    <row r="807" spans="2:6" x14ac:dyDescent="0.2">
      <c r="B807" s="204" t="s">
        <v>1009</v>
      </c>
      <c r="C807" s="191">
        <v>192</v>
      </c>
      <c r="D807" s="192">
        <v>490.9375</v>
      </c>
      <c r="E807" s="193">
        <v>0.38606464719277844</v>
      </c>
      <c r="F807" s="192">
        <v>1405</v>
      </c>
    </row>
    <row r="808" spans="2:6" x14ac:dyDescent="0.2">
      <c r="B808" s="205" t="s">
        <v>1010</v>
      </c>
      <c r="C808" s="194">
        <v>4</v>
      </c>
      <c r="D808" s="195">
        <v>200.75</v>
      </c>
      <c r="E808" s="196">
        <v>0.37488328664799253</v>
      </c>
      <c r="F808" s="195">
        <v>265</v>
      </c>
    </row>
    <row r="809" spans="2:6" x14ac:dyDescent="0.2">
      <c r="B809" s="205" t="s">
        <v>1011</v>
      </c>
      <c r="C809" s="194">
        <v>0</v>
      </c>
      <c r="D809" s="195">
        <v>0</v>
      </c>
      <c r="E809" s="196">
        <v>0</v>
      </c>
      <c r="F809" s="195">
        <v>0</v>
      </c>
    </row>
    <row r="810" spans="2:6" x14ac:dyDescent="0.2">
      <c r="B810" s="205" t="s">
        <v>1012</v>
      </c>
      <c r="C810" s="194">
        <v>85</v>
      </c>
      <c r="D810" s="195">
        <v>1782.7294117647059</v>
      </c>
      <c r="E810" s="196">
        <v>0.38755681047998292</v>
      </c>
      <c r="F810" s="195">
        <v>6264</v>
      </c>
    </row>
    <row r="811" spans="2:6" x14ac:dyDescent="0.2">
      <c r="B811" s="205" t="s">
        <v>1013</v>
      </c>
      <c r="C811" s="194">
        <v>209</v>
      </c>
      <c r="D811" s="195">
        <v>449.99521531100481</v>
      </c>
      <c r="E811" s="196">
        <v>0.3833617987420872</v>
      </c>
      <c r="F811" s="195">
        <v>992</v>
      </c>
    </row>
    <row r="812" spans="2:6" x14ac:dyDescent="0.2">
      <c r="B812" s="205" t="s">
        <v>1014</v>
      </c>
      <c r="C812" s="194">
        <v>61</v>
      </c>
      <c r="D812" s="195">
        <v>265.13114754098359</v>
      </c>
      <c r="E812" s="196">
        <v>0.37369162873449024</v>
      </c>
      <c r="F812" s="195">
        <v>639</v>
      </c>
    </row>
    <row r="813" spans="2:6" x14ac:dyDescent="0.2">
      <c r="B813" s="205" t="s">
        <v>2635</v>
      </c>
      <c r="C813" s="194">
        <v>0</v>
      </c>
      <c r="D813" s="195">
        <v>0</v>
      </c>
      <c r="E813" s="196">
        <v>0</v>
      </c>
      <c r="F813" s="195">
        <v>0</v>
      </c>
    </row>
    <row r="814" spans="2:6" x14ac:dyDescent="0.2">
      <c r="B814" s="205" t="s">
        <v>1015</v>
      </c>
      <c r="C814" s="194">
        <v>7</v>
      </c>
      <c r="D814" s="195">
        <v>1351.8571428571429</v>
      </c>
      <c r="E814" s="196">
        <v>0.38604006037612693</v>
      </c>
      <c r="F814" s="195">
        <v>2229</v>
      </c>
    </row>
    <row r="815" spans="2:6" x14ac:dyDescent="0.2">
      <c r="B815" s="205" t="s">
        <v>1016</v>
      </c>
      <c r="C815" s="194">
        <v>71</v>
      </c>
      <c r="D815" s="195">
        <v>469.07042253521126</v>
      </c>
      <c r="E815" s="196">
        <v>0.38337746057327049</v>
      </c>
      <c r="F815" s="195">
        <v>1026</v>
      </c>
    </row>
    <row r="816" spans="2:6" x14ac:dyDescent="0.2">
      <c r="B816" s="205" t="s">
        <v>1017</v>
      </c>
      <c r="C816" s="194">
        <v>49</v>
      </c>
      <c r="D816" s="195">
        <v>268.9795918367347</v>
      </c>
      <c r="E816" s="196">
        <v>0.3795864293531479</v>
      </c>
      <c r="F816" s="195">
        <v>439</v>
      </c>
    </row>
    <row r="817" spans="2:6" x14ac:dyDescent="0.2">
      <c r="B817" s="205" t="s">
        <v>1018</v>
      </c>
      <c r="C817" s="194">
        <v>0</v>
      </c>
      <c r="D817" s="195">
        <v>0</v>
      </c>
      <c r="E817" s="196">
        <v>0</v>
      </c>
      <c r="F817" s="195">
        <v>0</v>
      </c>
    </row>
    <row r="818" spans="2:6" x14ac:dyDescent="0.2">
      <c r="B818" s="205" t="s">
        <v>1019</v>
      </c>
      <c r="C818" s="194">
        <v>14</v>
      </c>
      <c r="D818" s="195">
        <v>246.57142857142858</v>
      </c>
      <c r="E818" s="196">
        <v>0.37909070942235878</v>
      </c>
      <c r="F818" s="195">
        <v>402</v>
      </c>
    </row>
    <row r="819" spans="2:6" x14ac:dyDescent="0.2">
      <c r="B819" s="205" t="s">
        <v>1020</v>
      </c>
      <c r="C819" s="194">
        <v>0</v>
      </c>
      <c r="D819" s="195">
        <v>0</v>
      </c>
      <c r="E819" s="196">
        <v>0</v>
      </c>
      <c r="F819" s="195">
        <v>0</v>
      </c>
    </row>
    <row r="820" spans="2:6" x14ac:dyDescent="0.2">
      <c r="B820" s="205" t="s">
        <v>1021</v>
      </c>
      <c r="C820" s="194">
        <v>7</v>
      </c>
      <c r="D820" s="195">
        <v>338.28571428571428</v>
      </c>
      <c r="E820" s="196">
        <v>0.35775796948179472</v>
      </c>
      <c r="F820" s="195">
        <v>637</v>
      </c>
    </row>
    <row r="821" spans="2:6" x14ac:dyDescent="0.2">
      <c r="B821" s="205" t="s">
        <v>1022</v>
      </c>
      <c r="C821" s="194">
        <v>0</v>
      </c>
      <c r="D821" s="195">
        <v>0</v>
      </c>
      <c r="E821" s="196">
        <v>0</v>
      </c>
      <c r="F821" s="195">
        <v>0</v>
      </c>
    </row>
    <row r="822" spans="2:6" x14ac:dyDescent="0.2">
      <c r="B822" s="205" t="s">
        <v>1023</v>
      </c>
      <c r="C822" s="194">
        <v>33</v>
      </c>
      <c r="D822" s="195">
        <v>669</v>
      </c>
      <c r="E822" s="196">
        <v>0.38518712378958386</v>
      </c>
      <c r="F822" s="195">
        <v>1827</v>
      </c>
    </row>
    <row r="823" spans="2:6" x14ac:dyDescent="0.2">
      <c r="B823" s="205" t="s">
        <v>1024</v>
      </c>
      <c r="C823" s="194">
        <v>30</v>
      </c>
      <c r="D823" s="195">
        <v>407.53333333333336</v>
      </c>
      <c r="E823" s="196">
        <v>0.37948908961107497</v>
      </c>
      <c r="F823" s="195">
        <v>1110</v>
      </c>
    </row>
    <row r="824" spans="2:6" x14ac:dyDescent="0.2">
      <c r="B824" s="205" t="s">
        <v>1025</v>
      </c>
      <c r="C824" s="194">
        <v>200</v>
      </c>
      <c r="D824" s="195">
        <v>720.40499999999997</v>
      </c>
      <c r="E824" s="196">
        <v>0.38644294185962313</v>
      </c>
      <c r="F824" s="195">
        <v>2191</v>
      </c>
    </row>
    <row r="825" spans="2:6" x14ac:dyDescent="0.2">
      <c r="B825" s="205" t="s">
        <v>1026</v>
      </c>
      <c r="C825" s="194">
        <v>248</v>
      </c>
      <c r="D825" s="195">
        <v>363.43951612903226</v>
      </c>
      <c r="E825" s="196">
        <v>0.38316640593116591</v>
      </c>
      <c r="F825" s="195">
        <v>941</v>
      </c>
    </row>
    <row r="826" spans="2:6" x14ac:dyDescent="0.2">
      <c r="B826" s="205" t="s">
        <v>1027</v>
      </c>
      <c r="C826" s="194">
        <v>0</v>
      </c>
      <c r="D826" s="195">
        <v>0</v>
      </c>
      <c r="E826" s="196">
        <v>0</v>
      </c>
      <c r="F826" s="195">
        <v>0</v>
      </c>
    </row>
    <row r="827" spans="2:6" x14ac:dyDescent="0.2">
      <c r="B827" s="205" t="s">
        <v>1028</v>
      </c>
      <c r="C827" s="194">
        <v>244</v>
      </c>
      <c r="D827" s="195">
        <v>352.36885245901641</v>
      </c>
      <c r="E827" s="196">
        <v>0.38358547891301531</v>
      </c>
      <c r="F827" s="195">
        <v>732</v>
      </c>
    </row>
    <row r="828" spans="2:6" x14ac:dyDescent="0.2">
      <c r="B828" s="205" t="s">
        <v>1029</v>
      </c>
      <c r="C828" s="194">
        <v>60</v>
      </c>
      <c r="D828" s="195">
        <v>432.95</v>
      </c>
      <c r="E828" s="196">
        <v>0.38215520411916137</v>
      </c>
      <c r="F828" s="195">
        <v>861</v>
      </c>
    </row>
    <row r="829" spans="2:6" x14ac:dyDescent="0.2">
      <c r="B829" s="205" t="s">
        <v>1030</v>
      </c>
      <c r="C829" s="194">
        <v>4</v>
      </c>
      <c r="D829" s="195">
        <v>1263</v>
      </c>
      <c r="E829" s="196">
        <v>0.38867518079704566</v>
      </c>
      <c r="F829" s="195">
        <v>1581</v>
      </c>
    </row>
    <row r="830" spans="2:6" x14ac:dyDescent="0.2">
      <c r="B830" s="205" t="s">
        <v>1031</v>
      </c>
      <c r="C830" s="194">
        <v>53</v>
      </c>
      <c r="D830" s="195">
        <v>1051.3207547169811</v>
      </c>
      <c r="E830" s="196">
        <v>0.38735331739057899</v>
      </c>
      <c r="F830" s="195">
        <v>2184</v>
      </c>
    </row>
    <row r="831" spans="2:6" x14ac:dyDescent="0.2">
      <c r="B831" s="205" t="s">
        <v>1032</v>
      </c>
      <c r="C831" s="194">
        <v>0</v>
      </c>
      <c r="D831" s="195">
        <v>0</v>
      </c>
      <c r="E831" s="196">
        <v>0</v>
      </c>
      <c r="F831" s="195">
        <v>0</v>
      </c>
    </row>
    <row r="832" spans="2:6" x14ac:dyDescent="0.2">
      <c r="B832" s="205" t="s">
        <v>1033</v>
      </c>
      <c r="C832" s="194">
        <v>3</v>
      </c>
      <c r="D832" s="195">
        <v>1111.3333333333333</v>
      </c>
      <c r="E832" s="196">
        <v>0.3889407372841811</v>
      </c>
      <c r="F832" s="195">
        <v>1407</v>
      </c>
    </row>
    <row r="833" spans="2:6" x14ac:dyDescent="0.2">
      <c r="B833" s="205" t="s">
        <v>1034</v>
      </c>
      <c r="C833" s="194">
        <v>32</v>
      </c>
      <c r="D833" s="195">
        <v>308.46875</v>
      </c>
      <c r="E833" s="196">
        <v>0.38076685696651746</v>
      </c>
      <c r="F833" s="195">
        <v>710</v>
      </c>
    </row>
    <row r="834" spans="2:6" x14ac:dyDescent="0.2">
      <c r="B834" s="205" t="s">
        <v>1035</v>
      </c>
      <c r="C834" s="194">
        <v>0</v>
      </c>
      <c r="D834" s="195">
        <v>0</v>
      </c>
      <c r="E834" s="196">
        <v>0</v>
      </c>
      <c r="F834" s="195">
        <v>0</v>
      </c>
    </row>
    <row r="835" spans="2:6" x14ac:dyDescent="0.2">
      <c r="B835" s="205" t="s">
        <v>1036</v>
      </c>
      <c r="C835" s="194">
        <v>18</v>
      </c>
      <c r="D835" s="195">
        <v>1266.3888888888889</v>
      </c>
      <c r="E835" s="196">
        <v>0.38861516954498176</v>
      </c>
      <c r="F835" s="195">
        <v>2462</v>
      </c>
    </row>
    <row r="836" spans="2:6" x14ac:dyDescent="0.2">
      <c r="B836" s="205" t="s">
        <v>1037</v>
      </c>
      <c r="C836" s="194">
        <v>460</v>
      </c>
      <c r="D836" s="195">
        <v>342.76086956521738</v>
      </c>
      <c r="E836" s="196">
        <v>0.38205802959150548</v>
      </c>
      <c r="F836" s="195">
        <v>887</v>
      </c>
    </row>
    <row r="837" spans="2:6" x14ac:dyDescent="0.2">
      <c r="B837" s="205" t="s">
        <v>1038</v>
      </c>
      <c r="C837" s="194">
        <v>0</v>
      </c>
      <c r="D837" s="195">
        <v>0</v>
      </c>
      <c r="E837" s="196">
        <v>0</v>
      </c>
      <c r="F837" s="195">
        <v>0</v>
      </c>
    </row>
    <row r="838" spans="2:6" x14ac:dyDescent="0.2">
      <c r="B838" s="205" t="s">
        <v>1039</v>
      </c>
      <c r="C838" s="194">
        <v>278</v>
      </c>
      <c r="D838" s="195">
        <v>310.34892086330933</v>
      </c>
      <c r="E838" s="196">
        <v>0.38199834408497413</v>
      </c>
      <c r="F838" s="195">
        <v>695</v>
      </c>
    </row>
    <row r="839" spans="2:6" x14ac:dyDescent="0.2">
      <c r="B839" s="205" t="s">
        <v>1040</v>
      </c>
      <c r="C839" s="194">
        <v>316</v>
      </c>
      <c r="D839" s="195">
        <v>272.1645569620253</v>
      </c>
      <c r="E839" s="196">
        <v>0.37781038315219773</v>
      </c>
      <c r="F839" s="195">
        <v>786</v>
      </c>
    </row>
    <row r="840" spans="2:6" x14ac:dyDescent="0.2">
      <c r="B840" s="205" t="s">
        <v>1041</v>
      </c>
      <c r="C840" s="194">
        <v>127</v>
      </c>
      <c r="D840" s="195">
        <v>789.98425196850394</v>
      </c>
      <c r="E840" s="196">
        <v>0.38670685548215022</v>
      </c>
      <c r="F840" s="195">
        <v>1980</v>
      </c>
    </row>
    <row r="841" spans="2:6" x14ac:dyDescent="0.2">
      <c r="B841" s="205" t="s">
        <v>1042</v>
      </c>
      <c r="C841" s="194">
        <v>27</v>
      </c>
      <c r="D841" s="195">
        <v>287.48148148148147</v>
      </c>
      <c r="E841" s="196">
        <v>0.37808085728202623</v>
      </c>
      <c r="F841" s="195">
        <v>1302</v>
      </c>
    </row>
    <row r="842" spans="2:6" x14ac:dyDescent="0.2">
      <c r="B842" s="205" t="s">
        <v>1043</v>
      </c>
      <c r="C842" s="194">
        <v>423</v>
      </c>
      <c r="D842" s="195">
        <v>514.35460992907804</v>
      </c>
      <c r="E842" s="196">
        <v>0.38286527778022172</v>
      </c>
      <c r="F842" s="195">
        <v>1339</v>
      </c>
    </row>
    <row r="843" spans="2:6" x14ac:dyDescent="0.2">
      <c r="B843" s="205" t="s">
        <v>1044</v>
      </c>
      <c r="C843" s="194">
        <v>3</v>
      </c>
      <c r="D843" s="195">
        <v>340</v>
      </c>
      <c r="E843" s="196">
        <v>0.39065492148602066</v>
      </c>
      <c r="F843" s="195">
        <v>349</v>
      </c>
    </row>
    <row r="844" spans="2:6" x14ac:dyDescent="0.2">
      <c r="B844" s="205" t="s">
        <v>2636</v>
      </c>
      <c r="C844" s="194">
        <v>0</v>
      </c>
      <c r="D844" s="195">
        <v>0</v>
      </c>
      <c r="E844" s="196">
        <v>0</v>
      </c>
      <c r="F844" s="195">
        <v>0</v>
      </c>
    </row>
    <row r="845" spans="2:6" x14ac:dyDescent="0.2">
      <c r="B845" s="205" t="s">
        <v>1045</v>
      </c>
      <c r="C845" s="194">
        <v>248</v>
      </c>
      <c r="D845" s="195">
        <v>426.09677419354841</v>
      </c>
      <c r="E845" s="196">
        <v>0.38350874646149369</v>
      </c>
      <c r="F845" s="195">
        <v>1269</v>
      </c>
    </row>
    <row r="846" spans="2:6" x14ac:dyDescent="0.2">
      <c r="B846" s="205" t="s">
        <v>1046</v>
      </c>
      <c r="C846" s="194">
        <v>163</v>
      </c>
      <c r="D846" s="195">
        <v>333.31288343558282</v>
      </c>
      <c r="E846" s="196">
        <v>0.38117221154250913</v>
      </c>
      <c r="F846" s="195">
        <v>715</v>
      </c>
    </row>
    <row r="847" spans="2:6" x14ac:dyDescent="0.2">
      <c r="B847" s="205" t="s">
        <v>1047</v>
      </c>
      <c r="C847" s="194">
        <v>0</v>
      </c>
      <c r="D847" s="195">
        <v>0</v>
      </c>
      <c r="E847" s="196">
        <v>0</v>
      </c>
      <c r="F847" s="195">
        <v>0</v>
      </c>
    </row>
    <row r="848" spans="2:6" x14ac:dyDescent="0.2">
      <c r="B848" s="205" t="s">
        <v>1048</v>
      </c>
      <c r="C848" s="194">
        <v>244</v>
      </c>
      <c r="D848" s="195">
        <v>442.65163934426232</v>
      </c>
      <c r="E848" s="196">
        <v>0.38469922388399924</v>
      </c>
      <c r="F848" s="195">
        <v>1072</v>
      </c>
    </row>
    <row r="849" spans="2:7" x14ac:dyDescent="0.2">
      <c r="B849" s="205" t="s">
        <v>1049</v>
      </c>
      <c r="C849" s="194">
        <v>71</v>
      </c>
      <c r="D849" s="195">
        <v>301.15492957746477</v>
      </c>
      <c r="E849" s="196">
        <v>0.38257975630267138</v>
      </c>
      <c r="F849" s="195">
        <v>657</v>
      </c>
    </row>
    <row r="850" spans="2:7" x14ac:dyDescent="0.2">
      <c r="B850" s="205" t="s">
        <v>1050</v>
      </c>
      <c r="C850" s="194">
        <v>223</v>
      </c>
      <c r="D850" s="195">
        <v>276.27802690582962</v>
      </c>
      <c r="E850" s="196">
        <v>0.38107785468198152</v>
      </c>
      <c r="F850" s="195">
        <v>688</v>
      </c>
    </row>
    <row r="851" spans="2:7" x14ac:dyDescent="0.2">
      <c r="B851" s="205" t="s">
        <v>1051</v>
      </c>
      <c r="C851" s="194">
        <v>137</v>
      </c>
      <c r="D851" s="195">
        <v>264.08759124087589</v>
      </c>
      <c r="E851" s="196">
        <v>0.38151678758225072</v>
      </c>
      <c r="F851" s="195">
        <v>529</v>
      </c>
    </row>
    <row r="852" spans="2:7" x14ac:dyDescent="0.2">
      <c r="B852" s="205" t="s">
        <v>1052</v>
      </c>
      <c r="C852" s="194">
        <v>0</v>
      </c>
      <c r="D852" s="195">
        <v>0</v>
      </c>
      <c r="E852" s="196">
        <v>0</v>
      </c>
      <c r="F852" s="195">
        <v>0</v>
      </c>
    </row>
    <row r="853" spans="2:7" x14ac:dyDescent="0.2">
      <c r="B853" s="205" t="s">
        <v>1053</v>
      </c>
      <c r="C853" s="194">
        <v>0</v>
      </c>
      <c r="D853" s="195">
        <v>0</v>
      </c>
      <c r="E853" s="196">
        <v>0</v>
      </c>
      <c r="F853" s="195">
        <v>0</v>
      </c>
    </row>
    <row r="854" spans="2:7" x14ac:dyDescent="0.2">
      <c r="B854" s="206" t="s">
        <v>1054</v>
      </c>
      <c r="C854" s="197">
        <v>167</v>
      </c>
      <c r="D854" s="198">
        <v>311.64670658682633</v>
      </c>
      <c r="E854" s="199">
        <v>0.37971035640024797</v>
      </c>
      <c r="F854" s="198">
        <v>738</v>
      </c>
    </row>
    <row r="856" spans="2:7" x14ac:dyDescent="0.2">
      <c r="G856" s="11" t="s">
        <v>287</v>
      </c>
    </row>
    <row r="857" spans="2:7" x14ac:dyDescent="0.2">
      <c r="G857" s="11" t="s">
        <v>294</v>
      </c>
    </row>
    <row r="858" spans="2:7" x14ac:dyDescent="0.2">
      <c r="B858" s="179" t="s">
        <v>0</v>
      </c>
      <c r="C858" s="182"/>
      <c r="D858" s="183"/>
      <c r="E858" s="184"/>
      <c r="F858" s="184"/>
    </row>
    <row r="859" spans="2:7" x14ac:dyDescent="0.2">
      <c r="B859" s="179" t="s">
        <v>2613</v>
      </c>
      <c r="C859" s="182"/>
      <c r="D859" s="183"/>
      <c r="E859" s="184"/>
      <c r="F859" s="184"/>
    </row>
    <row r="860" spans="2:7" x14ac:dyDescent="0.2">
      <c r="B860" s="201" t="s">
        <v>285</v>
      </c>
      <c r="C860" s="182"/>
      <c r="D860" s="183"/>
      <c r="E860" s="184"/>
      <c r="F860" s="184"/>
    </row>
    <row r="861" spans="2:7" x14ac:dyDescent="0.2">
      <c r="B861" s="179"/>
      <c r="C861" s="72"/>
      <c r="D861" s="72"/>
      <c r="E861" s="72"/>
      <c r="F861" s="72"/>
    </row>
    <row r="862" spans="2:7" x14ac:dyDescent="0.2">
      <c r="B862" s="202"/>
      <c r="C862" s="157" t="s">
        <v>2632</v>
      </c>
      <c r="D862" s="185"/>
      <c r="E862" s="186"/>
      <c r="F862" s="187"/>
    </row>
    <row r="863" spans="2:7" ht="25.5" x14ac:dyDescent="0.2">
      <c r="B863" s="203" t="s">
        <v>288</v>
      </c>
      <c r="C863" s="188" t="s">
        <v>2639</v>
      </c>
      <c r="D863" s="189" t="s">
        <v>2640</v>
      </c>
      <c r="E863" s="190" t="s">
        <v>2641</v>
      </c>
      <c r="F863" s="189" t="s">
        <v>2642</v>
      </c>
    </row>
    <row r="864" spans="2:7" x14ac:dyDescent="0.2">
      <c r="B864" s="204" t="s">
        <v>1055</v>
      </c>
      <c r="C864" s="191">
        <v>356</v>
      </c>
      <c r="D864" s="192">
        <v>391.95505617977528</v>
      </c>
      <c r="E864" s="193">
        <v>0.38277490961161798</v>
      </c>
      <c r="F864" s="192">
        <v>1177</v>
      </c>
    </row>
    <row r="865" spans="2:6" x14ac:dyDescent="0.2">
      <c r="B865" s="205" t="s">
        <v>1056</v>
      </c>
      <c r="C865" s="194">
        <v>251</v>
      </c>
      <c r="D865" s="195">
        <v>316.45418326693226</v>
      </c>
      <c r="E865" s="196">
        <v>0.37654007878756279</v>
      </c>
      <c r="F865" s="195">
        <v>1327</v>
      </c>
    </row>
    <row r="866" spans="2:6" x14ac:dyDescent="0.2">
      <c r="B866" s="205" t="s">
        <v>1057</v>
      </c>
      <c r="C866" s="194">
        <v>186</v>
      </c>
      <c r="D866" s="195">
        <v>371.70967741935482</v>
      </c>
      <c r="E866" s="196">
        <v>0.38305086623857987</v>
      </c>
      <c r="F866" s="195">
        <v>971</v>
      </c>
    </row>
    <row r="867" spans="2:6" x14ac:dyDescent="0.2">
      <c r="B867" s="205" t="s">
        <v>1058</v>
      </c>
      <c r="C867" s="194">
        <v>269</v>
      </c>
      <c r="D867" s="195">
        <v>372.59107806691452</v>
      </c>
      <c r="E867" s="196">
        <v>0.38049519384082719</v>
      </c>
      <c r="F867" s="195">
        <v>2066</v>
      </c>
    </row>
    <row r="868" spans="2:6" x14ac:dyDescent="0.2">
      <c r="B868" s="205" t="s">
        <v>1059</v>
      </c>
      <c r="C868" s="194">
        <v>317</v>
      </c>
      <c r="D868" s="195">
        <v>344.29968454258676</v>
      </c>
      <c r="E868" s="196">
        <v>0.3816482386757023</v>
      </c>
      <c r="F868" s="195">
        <v>1201</v>
      </c>
    </row>
    <row r="869" spans="2:6" x14ac:dyDescent="0.2">
      <c r="B869" s="205" t="s">
        <v>1060</v>
      </c>
      <c r="C869" s="194">
        <v>92</v>
      </c>
      <c r="D869" s="195">
        <v>488.47826086956519</v>
      </c>
      <c r="E869" s="196">
        <v>0.38475697982037826</v>
      </c>
      <c r="F869" s="195">
        <v>3056</v>
      </c>
    </row>
    <row r="870" spans="2:6" x14ac:dyDescent="0.2">
      <c r="B870" s="205" t="s">
        <v>1061</v>
      </c>
      <c r="C870" s="194">
        <v>338</v>
      </c>
      <c r="D870" s="195">
        <v>337.89349112426038</v>
      </c>
      <c r="E870" s="196">
        <v>0.38216083092408182</v>
      </c>
      <c r="F870" s="195">
        <v>737</v>
      </c>
    </row>
    <row r="871" spans="2:6" x14ac:dyDescent="0.2">
      <c r="B871" s="205" t="s">
        <v>1062</v>
      </c>
      <c r="C871" s="194">
        <v>0</v>
      </c>
      <c r="D871" s="195">
        <v>0</v>
      </c>
      <c r="E871" s="196">
        <v>0</v>
      </c>
      <c r="F871" s="195">
        <v>0</v>
      </c>
    </row>
    <row r="872" spans="2:6" x14ac:dyDescent="0.2">
      <c r="B872" s="205" t="s">
        <v>1063</v>
      </c>
      <c r="C872" s="194">
        <v>0</v>
      </c>
      <c r="D872" s="195">
        <v>0</v>
      </c>
      <c r="E872" s="196">
        <v>0</v>
      </c>
      <c r="F872" s="195">
        <v>0</v>
      </c>
    </row>
    <row r="873" spans="2:6" x14ac:dyDescent="0.2">
      <c r="B873" s="205" t="s">
        <v>1064</v>
      </c>
      <c r="C873" s="194">
        <v>0</v>
      </c>
      <c r="D873" s="195">
        <v>0</v>
      </c>
      <c r="E873" s="196">
        <v>0</v>
      </c>
      <c r="F873" s="195">
        <v>0</v>
      </c>
    </row>
    <row r="874" spans="2:6" x14ac:dyDescent="0.2">
      <c r="B874" s="205" t="s">
        <v>1065</v>
      </c>
      <c r="C874" s="194">
        <v>0</v>
      </c>
      <c r="D874" s="195">
        <v>0</v>
      </c>
      <c r="E874" s="196">
        <v>0</v>
      </c>
      <c r="F874" s="195">
        <v>0</v>
      </c>
    </row>
    <row r="875" spans="2:6" x14ac:dyDescent="0.2">
      <c r="B875" s="205" t="s">
        <v>1066</v>
      </c>
      <c r="C875" s="194">
        <v>0</v>
      </c>
      <c r="D875" s="195">
        <v>0</v>
      </c>
      <c r="E875" s="196">
        <v>0</v>
      </c>
      <c r="F875" s="195">
        <v>0</v>
      </c>
    </row>
    <row r="876" spans="2:6" x14ac:dyDescent="0.2">
      <c r="B876" s="205" t="s">
        <v>1067</v>
      </c>
      <c r="C876" s="194">
        <v>0</v>
      </c>
      <c r="D876" s="195">
        <v>0</v>
      </c>
      <c r="E876" s="196">
        <v>0</v>
      </c>
      <c r="F876" s="195">
        <v>0</v>
      </c>
    </row>
    <row r="877" spans="2:6" x14ac:dyDescent="0.2">
      <c r="B877" s="205" t="s">
        <v>1068</v>
      </c>
      <c r="C877" s="194">
        <v>264</v>
      </c>
      <c r="D877" s="195">
        <v>463.094696969697</v>
      </c>
      <c r="E877" s="196">
        <v>0.38412861994966563</v>
      </c>
      <c r="F877" s="195">
        <v>1283</v>
      </c>
    </row>
    <row r="878" spans="2:6" x14ac:dyDescent="0.2">
      <c r="B878" s="205" t="s">
        <v>1069</v>
      </c>
      <c r="C878" s="194">
        <v>84</v>
      </c>
      <c r="D878" s="195">
        <v>550.88095238095241</v>
      </c>
      <c r="E878" s="196">
        <v>0.38513204218025643</v>
      </c>
      <c r="F878" s="195">
        <v>1046</v>
      </c>
    </row>
    <row r="879" spans="2:6" x14ac:dyDescent="0.2">
      <c r="B879" s="205" t="s">
        <v>1070</v>
      </c>
      <c r="C879" s="194">
        <v>3</v>
      </c>
      <c r="D879" s="195">
        <v>1252.3333333333333</v>
      </c>
      <c r="E879" s="196">
        <v>0.38872219348163473</v>
      </c>
      <c r="F879" s="195">
        <v>1518</v>
      </c>
    </row>
    <row r="880" spans="2:6" x14ac:dyDescent="0.2">
      <c r="B880" s="205" t="s">
        <v>1071</v>
      </c>
      <c r="C880" s="194">
        <v>4</v>
      </c>
      <c r="D880" s="195">
        <v>696</v>
      </c>
      <c r="E880" s="196">
        <v>0.38709677419354849</v>
      </c>
      <c r="F880" s="195">
        <v>1198</v>
      </c>
    </row>
    <row r="881" spans="2:6" x14ac:dyDescent="0.2">
      <c r="B881" s="205" t="s">
        <v>1072</v>
      </c>
      <c r="C881" s="194">
        <v>172</v>
      </c>
      <c r="D881" s="195">
        <v>269.23255813953489</v>
      </c>
      <c r="E881" s="196">
        <v>0.38127387695955739</v>
      </c>
      <c r="F881" s="195">
        <v>851</v>
      </c>
    </row>
    <row r="882" spans="2:6" x14ac:dyDescent="0.2">
      <c r="B882" s="205" t="s">
        <v>1073</v>
      </c>
      <c r="C882" s="194">
        <v>199</v>
      </c>
      <c r="D882" s="195">
        <v>381.02010050251255</v>
      </c>
      <c r="E882" s="196">
        <v>0.38303730197219532</v>
      </c>
      <c r="F882" s="195">
        <v>1262</v>
      </c>
    </row>
    <row r="883" spans="2:6" x14ac:dyDescent="0.2">
      <c r="B883" s="205" t="s">
        <v>1074</v>
      </c>
      <c r="C883" s="194">
        <v>269</v>
      </c>
      <c r="D883" s="195">
        <v>295.27881040892191</v>
      </c>
      <c r="E883" s="196">
        <v>0.38195763506527847</v>
      </c>
      <c r="F883" s="195">
        <v>845</v>
      </c>
    </row>
    <row r="884" spans="2:6" x14ac:dyDescent="0.2">
      <c r="B884" s="205" t="s">
        <v>1075</v>
      </c>
      <c r="C884" s="194">
        <v>0</v>
      </c>
      <c r="D884" s="195">
        <v>0</v>
      </c>
      <c r="E884" s="196">
        <v>0</v>
      </c>
      <c r="F884" s="195">
        <v>0</v>
      </c>
    </row>
    <row r="885" spans="2:6" x14ac:dyDescent="0.2">
      <c r="B885" s="205" t="s">
        <v>1076</v>
      </c>
      <c r="C885" s="194">
        <v>2</v>
      </c>
      <c r="D885" s="195">
        <v>269</v>
      </c>
      <c r="E885" s="196">
        <v>0.38760806916426516</v>
      </c>
      <c r="F885" s="195">
        <v>363</v>
      </c>
    </row>
    <row r="886" spans="2:6" x14ac:dyDescent="0.2">
      <c r="B886" s="205" t="s">
        <v>1077</v>
      </c>
      <c r="C886" s="194">
        <v>87</v>
      </c>
      <c r="D886" s="195">
        <v>1105.2643678160919</v>
      </c>
      <c r="E886" s="196">
        <v>0.38725604697429783</v>
      </c>
      <c r="F886" s="195">
        <v>4694</v>
      </c>
    </row>
    <row r="887" spans="2:6" x14ac:dyDescent="0.2">
      <c r="B887" s="205" t="s">
        <v>1078</v>
      </c>
      <c r="C887" s="194">
        <v>144</v>
      </c>
      <c r="D887" s="195">
        <v>330.30555555555554</v>
      </c>
      <c r="E887" s="196">
        <v>0.38277188521028149</v>
      </c>
      <c r="F887" s="195">
        <v>812</v>
      </c>
    </row>
    <row r="888" spans="2:6" x14ac:dyDescent="0.2">
      <c r="B888" s="205" t="s">
        <v>1079</v>
      </c>
      <c r="C888" s="194">
        <v>0</v>
      </c>
      <c r="D888" s="195">
        <v>0</v>
      </c>
      <c r="E888" s="196">
        <v>0</v>
      </c>
      <c r="F888" s="195">
        <v>0</v>
      </c>
    </row>
    <row r="889" spans="2:6" x14ac:dyDescent="0.2">
      <c r="B889" s="205" t="s">
        <v>1080</v>
      </c>
      <c r="C889" s="194">
        <v>326</v>
      </c>
      <c r="D889" s="195">
        <v>286.11963190184048</v>
      </c>
      <c r="E889" s="196">
        <v>0.3808510812046777</v>
      </c>
      <c r="F889" s="195">
        <v>1319</v>
      </c>
    </row>
    <row r="890" spans="2:6" x14ac:dyDescent="0.2">
      <c r="B890" s="205" t="s">
        <v>1081</v>
      </c>
      <c r="C890" s="194">
        <v>0</v>
      </c>
      <c r="D890" s="195">
        <v>0</v>
      </c>
      <c r="E890" s="196">
        <v>0</v>
      </c>
      <c r="F890" s="195">
        <v>0</v>
      </c>
    </row>
    <row r="891" spans="2:6" x14ac:dyDescent="0.2">
      <c r="B891" s="205" t="s">
        <v>1082</v>
      </c>
      <c r="C891" s="194">
        <v>142</v>
      </c>
      <c r="D891" s="195">
        <v>500.5</v>
      </c>
      <c r="E891" s="196">
        <v>0.38531727099236646</v>
      </c>
      <c r="F891" s="195">
        <v>877</v>
      </c>
    </row>
    <row r="892" spans="2:6" x14ac:dyDescent="0.2">
      <c r="B892" s="205" t="s">
        <v>1083</v>
      </c>
      <c r="C892" s="194">
        <v>264</v>
      </c>
      <c r="D892" s="195">
        <v>378.81060606060606</v>
      </c>
      <c r="E892" s="196">
        <v>0.3831882414247616</v>
      </c>
      <c r="F892" s="195">
        <v>848</v>
      </c>
    </row>
    <row r="893" spans="2:6" x14ac:dyDescent="0.2">
      <c r="B893" s="205" t="s">
        <v>1084</v>
      </c>
      <c r="C893" s="194">
        <v>11</v>
      </c>
      <c r="D893" s="195">
        <v>1999.2727272727273</v>
      </c>
      <c r="E893" s="196">
        <v>0.36798688151531889</v>
      </c>
      <c r="F893" s="195">
        <v>8611</v>
      </c>
    </row>
    <row r="894" spans="2:6" x14ac:dyDescent="0.2">
      <c r="B894" s="205" t="s">
        <v>1085</v>
      </c>
      <c r="C894" s="194">
        <v>223</v>
      </c>
      <c r="D894" s="195">
        <v>690.06278026905829</v>
      </c>
      <c r="E894" s="196">
        <v>0.38611352265485044</v>
      </c>
      <c r="F894" s="195">
        <v>2751</v>
      </c>
    </row>
    <row r="895" spans="2:6" x14ac:dyDescent="0.2">
      <c r="B895" s="205" t="s">
        <v>1086</v>
      </c>
      <c r="C895" s="194">
        <v>246</v>
      </c>
      <c r="D895" s="195">
        <v>470.0040650406504</v>
      </c>
      <c r="E895" s="196">
        <v>0.38408081506014291</v>
      </c>
      <c r="F895" s="195">
        <v>1047</v>
      </c>
    </row>
    <row r="896" spans="2:6" x14ac:dyDescent="0.2">
      <c r="B896" s="205" t="s">
        <v>1087</v>
      </c>
      <c r="C896" s="194">
        <v>0</v>
      </c>
      <c r="D896" s="195">
        <v>0</v>
      </c>
      <c r="E896" s="196">
        <v>0</v>
      </c>
      <c r="F896" s="195">
        <v>0</v>
      </c>
    </row>
    <row r="897" spans="2:6" x14ac:dyDescent="0.2">
      <c r="B897" s="205" t="s">
        <v>1088</v>
      </c>
      <c r="C897" s="194">
        <v>18</v>
      </c>
      <c r="D897" s="195">
        <v>496.33333333333331</v>
      </c>
      <c r="E897" s="196">
        <v>0.38787826162462546</v>
      </c>
      <c r="F897" s="195">
        <v>1211</v>
      </c>
    </row>
    <row r="898" spans="2:6" x14ac:dyDescent="0.2">
      <c r="B898" s="205" t="s">
        <v>1089</v>
      </c>
      <c r="C898" s="194">
        <v>114</v>
      </c>
      <c r="D898" s="195">
        <v>435.79824561403507</v>
      </c>
      <c r="E898" s="196">
        <v>0.38388310654705338</v>
      </c>
      <c r="F898" s="195">
        <v>1412</v>
      </c>
    </row>
    <row r="899" spans="2:6" x14ac:dyDescent="0.2">
      <c r="B899" s="205" t="s">
        <v>1090</v>
      </c>
      <c r="C899" s="194">
        <v>199</v>
      </c>
      <c r="D899" s="195">
        <v>403.4673366834171</v>
      </c>
      <c r="E899" s="196">
        <v>0.3844827751333646</v>
      </c>
      <c r="F899" s="195">
        <v>1189</v>
      </c>
    </row>
    <row r="900" spans="2:6" x14ac:dyDescent="0.2">
      <c r="B900" s="205" t="s">
        <v>1091</v>
      </c>
      <c r="C900" s="194">
        <v>0</v>
      </c>
      <c r="D900" s="195">
        <v>0</v>
      </c>
      <c r="E900" s="196">
        <v>0</v>
      </c>
      <c r="F900" s="195">
        <v>0</v>
      </c>
    </row>
    <row r="901" spans="2:6" x14ac:dyDescent="0.2">
      <c r="B901" s="205" t="s">
        <v>1092</v>
      </c>
      <c r="C901" s="194">
        <v>0</v>
      </c>
      <c r="D901" s="195">
        <v>0</v>
      </c>
      <c r="E901" s="196">
        <v>0</v>
      </c>
      <c r="F901" s="195">
        <v>0</v>
      </c>
    </row>
    <row r="902" spans="2:6" x14ac:dyDescent="0.2">
      <c r="B902" s="205" t="s">
        <v>1093</v>
      </c>
      <c r="C902" s="194">
        <v>70</v>
      </c>
      <c r="D902" s="195">
        <v>358.44285714285712</v>
      </c>
      <c r="E902" s="196">
        <v>0.38279986574314218</v>
      </c>
      <c r="F902" s="195">
        <v>854</v>
      </c>
    </row>
    <row r="903" spans="2:6" x14ac:dyDescent="0.2">
      <c r="B903" s="205" t="s">
        <v>1094</v>
      </c>
      <c r="C903" s="194">
        <v>175</v>
      </c>
      <c r="D903" s="195">
        <v>262.56</v>
      </c>
      <c r="E903" s="196">
        <v>0.38172936328592311</v>
      </c>
      <c r="F903" s="195">
        <v>725</v>
      </c>
    </row>
    <row r="904" spans="2:6" x14ac:dyDescent="0.2">
      <c r="B904" s="205" t="s">
        <v>1095</v>
      </c>
      <c r="C904" s="194">
        <v>170</v>
      </c>
      <c r="D904" s="195">
        <v>395.1</v>
      </c>
      <c r="E904" s="196">
        <v>0.38206049988054747</v>
      </c>
      <c r="F904" s="195">
        <v>821</v>
      </c>
    </row>
    <row r="905" spans="2:6" x14ac:dyDescent="0.2">
      <c r="B905" s="205" t="s">
        <v>1096</v>
      </c>
      <c r="C905" s="194">
        <v>82</v>
      </c>
      <c r="D905" s="195">
        <v>378.59756097560978</v>
      </c>
      <c r="E905" s="196">
        <v>0.38215815648234774</v>
      </c>
      <c r="F905" s="195">
        <v>875</v>
      </c>
    </row>
    <row r="906" spans="2:6" x14ac:dyDescent="0.2">
      <c r="B906" s="205" t="s">
        <v>1097</v>
      </c>
      <c r="C906" s="194">
        <v>191</v>
      </c>
      <c r="D906" s="195">
        <v>261.09424083769636</v>
      </c>
      <c r="E906" s="196">
        <v>0.37953210143383354</v>
      </c>
      <c r="F906" s="195">
        <v>645</v>
      </c>
    </row>
    <row r="907" spans="2:6" x14ac:dyDescent="0.2">
      <c r="B907" s="205" t="s">
        <v>1098</v>
      </c>
      <c r="C907" s="194">
        <v>96</v>
      </c>
      <c r="D907" s="195">
        <v>419.76041666666669</v>
      </c>
      <c r="E907" s="196">
        <v>0.38353987017684132</v>
      </c>
      <c r="F907" s="195">
        <v>1202</v>
      </c>
    </row>
    <row r="908" spans="2:6" x14ac:dyDescent="0.2">
      <c r="B908" s="205" t="s">
        <v>1099</v>
      </c>
      <c r="C908" s="194">
        <v>0</v>
      </c>
      <c r="D908" s="195">
        <v>0</v>
      </c>
      <c r="E908" s="196">
        <v>0</v>
      </c>
      <c r="F908" s="195">
        <v>0</v>
      </c>
    </row>
    <row r="909" spans="2:6" x14ac:dyDescent="0.2">
      <c r="B909" s="205" t="s">
        <v>1100</v>
      </c>
      <c r="C909" s="194">
        <v>17</v>
      </c>
      <c r="D909" s="195">
        <v>1706.7647058823529</v>
      </c>
      <c r="E909" s="196">
        <v>0.38367956838527961</v>
      </c>
      <c r="F909" s="195">
        <v>4757</v>
      </c>
    </row>
    <row r="910" spans="2:6" x14ac:dyDescent="0.2">
      <c r="B910" s="205" t="s">
        <v>1101</v>
      </c>
      <c r="C910" s="194">
        <v>215</v>
      </c>
      <c r="D910" s="195">
        <v>433.90232558139536</v>
      </c>
      <c r="E910" s="196">
        <v>0.38383900724977571</v>
      </c>
      <c r="F910" s="195">
        <v>930</v>
      </c>
    </row>
    <row r="911" spans="2:6" x14ac:dyDescent="0.2">
      <c r="B911" s="206" t="s">
        <v>1102</v>
      </c>
      <c r="C911" s="197">
        <v>375</v>
      </c>
      <c r="D911" s="198">
        <v>563.30133333333333</v>
      </c>
      <c r="E911" s="199">
        <v>0.38380182527439977</v>
      </c>
      <c r="F911" s="198">
        <v>3052</v>
      </c>
    </row>
    <row r="913" spans="2:7" x14ac:dyDescent="0.2">
      <c r="G913" s="11" t="s">
        <v>287</v>
      </c>
    </row>
    <row r="914" spans="2:7" x14ac:dyDescent="0.2">
      <c r="G914" s="11" t="s">
        <v>295</v>
      </c>
    </row>
    <row r="915" spans="2:7" x14ac:dyDescent="0.2">
      <c r="B915" s="179" t="s">
        <v>0</v>
      </c>
      <c r="C915" s="182"/>
      <c r="D915" s="183"/>
      <c r="E915" s="184"/>
      <c r="F915" s="184"/>
    </row>
    <row r="916" spans="2:7" x14ac:dyDescent="0.2">
      <c r="B916" s="179" t="s">
        <v>2613</v>
      </c>
      <c r="C916" s="182"/>
      <c r="D916" s="183"/>
      <c r="E916" s="184"/>
      <c r="F916" s="184"/>
    </row>
    <row r="917" spans="2:7" x14ac:dyDescent="0.2">
      <c r="B917" s="201" t="s">
        <v>285</v>
      </c>
      <c r="C917" s="182"/>
      <c r="D917" s="183"/>
      <c r="E917" s="184"/>
      <c r="F917" s="184"/>
    </row>
    <row r="918" spans="2:7" x14ac:dyDescent="0.2">
      <c r="B918" s="179"/>
      <c r="C918" s="72"/>
      <c r="D918" s="72"/>
      <c r="E918" s="72"/>
      <c r="F918" s="72"/>
    </row>
    <row r="919" spans="2:7" x14ac:dyDescent="0.2">
      <c r="B919" s="202"/>
      <c r="C919" s="157" t="s">
        <v>2632</v>
      </c>
      <c r="D919" s="185"/>
      <c r="E919" s="186"/>
      <c r="F919" s="187"/>
    </row>
    <row r="920" spans="2:7" ht="25.5" x14ac:dyDescent="0.2">
      <c r="B920" s="203" t="s">
        <v>288</v>
      </c>
      <c r="C920" s="188" t="s">
        <v>2639</v>
      </c>
      <c r="D920" s="189" t="s">
        <v>2640</v>
      </c>
      <c r="E920" s="190" t="s">
        <v>2641</v>
      </c>
      <c r="F920" s="189" t="s">
        <v>2642</v>
      </c>
    </row>
    <row r="921" spans="2:7" x14ac:dyDescent="0.2">
      <c r="B921" s="204" t="s">
        <v>1103</v>
      </c>
      <c r="C921" s="191">
        <v>0</v>
      </c>
      <c r="D921" s="192">
        <v>0</v>
      </c>
      <c r="E921" s="193">
        <v>0</v>
      </c>
      <c r="F921" s="192">
        <v>0</v>
      </c>
    </row>
    <row r="922" spans="2:7" x14ac:dyDescent="0.2">
      <c r="B922" s="205" t="s">
        <v>1104</v>
      </c>
      <c r="C922" s="194">
        <v>103</v>
      </c>
      <c r="D922" s="195">
        <v>500.75728155339806</v>
      </c>
      <c r="E922" s="196">
        <v>0.38386484575596325</v>
      </c>
      <c r="F922" s="195">
        <v>1051</v>
      </c>
    </row>
    <row r="923" spans="2:7" x14ac:dyDescent="0.2">
      <c r="B923" s="205" t="s">
        <v>1105</v>
      </c>
      <c r="C923" s="194">
        <v>55</v>
      </c>
      <c r="D923" s="195">
        <v>455.56363636363636</v>
      </c>
      <c r="E923" s="196">
        <v>0.38402942754234037</v>
      </c>
      <c r="F923" s="195">
        <v>778</v>
      </c>
    </row>
    <row r="924" spans="2:7" x14ac:dyDescent="0.2">
      <c r="B924" s="205" t="s">
        <v>1106</v>
      </c>
      <c r="C924" s="194">
        <v>153</v>
      </c>
      <c r="D924" s="195">
        <v>575.16339869281046</v>
      </c>
      <c r="E924" s="196">
        <v>0.38539695886763359</v>
      </c>
      <c r="F924" s="195">
        <v>1605</v>
      </c>
    </row>
    <row r="925" spans="2:7" x14ac:dyDescent="0.2">
      <c r="B925" s="205" t="s">
        <v>1107</v>
      </c>
      <c r="C925" s="194">
        <v>133</v>
      </c>
      <c r="D925" s="195">
        <v>1154.0676691729323</v>
      </c>
      <c r="E925" s="196">
        <v>0.38679478262622591</v>
      </c>
      <c r="F925" s="195">
        <v>14166</v>
      </c>
    </row>
    <row r="926" spans="2:7" x14ac:dyDescent="0.2">
      <c r="B926" s="205" t="s">
        <v>1108</v>
      </c>
      <c r="C926" s="194">
        <v>163</v>
      </c>
      <c r="D926" s="195">
        <v>402.68711656441718</v>
      </c>
      <c r="E926" s="196">
        <v>0.38382101840806504</v>
      </c>
      <c r="F926" s="195">
        <v>1496</v>
      </c>
    </row>
    <row r="927" spans="2:7" x14ac:dyDescent="0.2">
      <c r="B927" s="205" t="s">
        <v>1109</v>
      </c>
      <c r="C927" s="194">
        <v>0</v>
      </c>
      <c r="D927" s="195">
        <v>0</v>
      </c>
      <c r="E927" s="196">
        <v>0</v>
      </c>
      <c r="F927" s="195">
        <v>0</v>
      </c>
    </row>
    <row r="928" spans="2:7" x14ac:dyDescent="0.2">
      <c r="B928" s="205" t="s">
        <v>1110</v>
      </c>
      <c r="C928" s="194">
        <v>124</v>
      </c>
      <c r="D928" s="195">
        <v>392.38709677419354</v>
      </c>
      <c r="E928" s="196">
        <v>0.38462937051881019</v>
      </c>
      <c r="F928" s="195">
        <v>721</v>
      </c>
    </row>
    <row r="929" spans="2:6" x14ac:dyDescent="0.2">
      <c r="B929" s="205" t="s">
        <v>1111</v>
      </c>
      <c r="C929" s="194">
        <v>0</v>
      </c>
      <c r="D929" s="195">
        <v>0</v>
      </c>
      <c r="E929" s="196">
        <v>0</v>
      </c>
      <c r="F929" s="195">
        <v>0</v>
      </c>
    </row>
    <row r="930" spans="2:6" x14ac:dyDescent="0.2">
      <c r="B930" s="205" t="s">
        <v>1112</v>
      </c>
      <c r="C930" s="194">
        <v>0</v>
      </c>
      <c r="D930" s="195">
        <v>0</v>
      </c>
      <c r="E930" s="196">
        <v>0</v>
      </c>
      <c r="F930" s="195">
        <v>0</v>
      </c>
    </row>
    <row r="931" spans="2:6" x14ac:dyDescent="0.2">
      <c r="B931" s="205" t="s">
        <v>1113</v>
      </c>
      <c r="C931" s="194">
        <v>44</v>
      </c>
      <c r="D931" s="195">
        <v>569.61363636363637</v>
      </c>
      <c r="E931" s="196">
        <v>0.38628587281526472</v>
      </c>
      <c r="F931" s="195">
        <v>1138</v>
      </c>
    </row>
    <row r="932" spans="2:6" x14ac:dyDescent="0.2">
      <c r="B932" s="205" t="s">
        <v>1114</v>
      </c>
      <c r="C932" s="194">
        <v>50</v>
      </c>
      <c r="D932" s="195">
        <v>450.44</v>
      </c>
      <c r="E932" s="196">
        <v>0.38402646341671365</v>
      </c>
      <c r="F932" s="195">
        <v>987</v>
      </c>
    </row>
    <row r="933" spans="2:6" x14ac:dyDescent="0.2">
      <c r="B933" s="205" t="s">
        <v>1115</v>
      </c>
      <c r="C933" s="194">
        <v>165</v>
      </c>
      <c r="D933" s="195">
        <v>423.2</v>
      </c>
      <c r="E933" s="196">
        <v>0.38479511539224553</v>
      </c>
      <c r="F933" s="195">
        <v>889</v>
      </c>
    </row>
    <row r="934" spans="2:6" x14ac:dyDescent="0.2">
      <c r="B934" s="205" t="s">
        <v>1116</v>
      </c>
      <c r="C934" s="194">
        <v>0</v>
      </c>
      <c r="D934" s="195">
        <v>0</v>
      </c>
      <c r="E934" s="196">
        <v>0</v>
      </c>
      <c r="F934" s="195">
        <v>0</v>
      </c>
    </row>
    <row r="935" spans="2:6" x14ac:dyDescent="0.2">
      <c r="B935" s="205" t="s">
        <v>1117</v>
      </c>
      <c r="C935" s="194">
        <v>0</v>
      </c>
      <c r="D935" s="195">
        <v>0</v>
      </c>
      <c r="E935" s="196">
        <v>0</v>
      </c>
      <c r="F935" s="195">
        <v>0</v>
      </c>
    </row>
    <row r="936" spans="2:6" x14ac:dyDescent="0.2">
      <c r="B936" s="205" t="s">
        <v>1118</v>
      </c>
      <c r="C936" s="194">
        <v>0</v>
      </c>
      <c r="D936" s="195">
        <v>0</v>
      </c>
      <c r="E936" s="196">
        <v>0</v>
      </c>
      <c r="F936" s="195">
        <v>0</v>
      </c>
    </row>
    <row r="937" spans="2:6" x14ac:dyDescent="0.2">
      <c r="B937" s="205" t="s">
        <v>1119</v>
      </c>
      <c r="C937" s="194">
        <v>348</v>
      </c>
      <c r="D937" s="195">
        <v>422.61206896551727</v>
      </c>
      <c r="E937" s="196">
        <v>0.38166134235050175</v>
      </c>
      <c r="F937" s="195">
        <v>1362</v>
      </c>
    </row>
    <row r="938" spans="2:6" x14ac:dyDescent="0.2">
      <c r="B938" s="205" t="s">
        <v>1120</v>
      </c>
      <c r="C938" s="194">
        <v>0</v>
      </c>
      <c r="D938" s="195">
        <v>0</v>
      </c>
      <c r="E938" s="196">
        <v>0</v>
      </c>
      <c r="F938" s="195">
        <v>0</v>
      </c>
    </row>
    <row r="939" spans="2:6" x14ac:dyDescent="0.2">
      <c r="B939" s="205" t="s">
        <v>1121</v>
      </c>
      <c r="C939" s="194">
        <v>499</v>
      </c>
      <c r="D939" s="195">
        <v>408.17034068136275</v>
      </c>
      <c r="E939" s="196">
        <v>0.38343747117305216</v>
      </c>
      <c r="F939" s="195">
        <v>1094</v>
      </c>
    </row>
    <row r="940" spans="2:6" x14ac:dyDescent="0.2">
      <c r="B940" s="205" t="s">
        <v>1122</v>
      </c>
      <c r="C940" s="194">
        <v>101</v>
      </c>
      <c r="D940" s="195">
        <v>602.04950495049502</v>
      </c>
      <c r="E940" s="196">
        <v>0.38381957506974862</v>
      </c>
      <c r="F940" s="195">
        <v>1748</v>
      </c>
    </row>
    <row r="941" spans="2:6" x14ac:dyDescent="0.2">
      <c r="B941" s="205" t="s">
        <v>1123</v>
      </c>
      <c r="C941" s="194">
        <v>288</v>
      </c>
      <c r="D941" s="195">
        <v>677.99305555555554</v>
      </c>
      <c r="E941" s="196">
        <v>0.38270307985998131</v>
      </c>
      <c r="F941" s="195">
        <v>5745</v>
      </c>
    </row>
    <row r="942" spans="2:6" x14ac:dyDescent="0.2">
      <c r="B942" s="205" t="s">
        <v>1124</v>
      </c>
      <c r="C942" s="194">
        <v>212</v>
      </c>
      <c r="D942" s="195">
        <v>397.34905660377359</v>
      </c>
      <c r="E942" s="196">
        <v>0.38154205713302192</v>
      </c>
      <c r="F942" s="195">
        <v>1043</v>
      </c>
    </row>
    <row r="943" spans="2:6" x14ac:dyDescent="0.2">
      <c r="B943" s="205" t="s">
        <v>1125</v>
      </c>
      <c r="C943" s="194">
        <v>708</v>
      </c>
      <c r="D943" s="195">
        <v>325.08050847457628</v>
      </c>
      <c r="E943" s="196">
        <v>0.37703706858704278</v>
      </c>
      <c r="F943" s="195">
        <v>1351</v>
      </c>
    </row>
    <row r="944" spans="2:6" x14ac:dyDescent="0.2">
      <c r="B944" s="205" t="s">
        <v>1126</v>
      </c>
      <c r="C944" s="194">
        <v>204</v>
      </c>
      <c r="D944" s="195">
        <v>673.90686274509801</v>
      </c>
      <c r="E944" s="196">
        <v>0.38442523705528542</v>
      </c>
      <c r="F944" s="195">
        <v>2325</v>
      </c>
    </row>
    <row r="945" spans="2:6" x14ac:dyDescent="0.2">
      <c r="B945" s="205" t="s">
        <v>1127</v>
      </c>
      <c r="C945" s="194">
        <v>250</v>
      </c>
      <c r="D945" s="195">
        <v>490.06400000000002</v>
      </c>
      <c r="E945" s="196">
        <v>0.38492545988657967</v>
      </c>
      <c r="F945" s="195">
        <v>1430</v>
      </c>
    </row>
    <row r="946" spans="2:6" x14ac:dyDescent="0.2">
      <c r="B946" s="205" t="s">
        <v>1128</v>
      </c>
      <c r="C946" s="194">
        <v>0</v>
      </c>
      <c r="D946" s="195">
        <v>0</v>
      </c>
      <c r="E946" s="196">
        <v>0</v>
      </c>
      <c r="F946" s="195">
        <v>0</v>
      </c>
    </row>
    <row r="947" spans="2:6" x14ac:dyDescent="0.2">
      <c r="B947" s="205" t="s">
        <v>1129</v>
      </c>
      <c r="C947" s="194">
        <v>447</v>
      </c>
      <c r="D947" s="195">
        <v>407.53914988814319</v>
      </c>
      <c r="E947" s="196">
        <v>0.38302873819395966</v>
      </c>
      <c r="F947" s="195">
        <v>1573</v>
      </c>
    </row>
    <row r="948" spans="2:6" x14ac:dyDescent="0.2">
      <c r="B948" s="205" t="s">
        <v>1130</v>
      </c>
      <c r="C948" s="194">
        <v>413</v>
      </c>
      <c r="D948" s="195">
        <v>351.8087167070218</v>
      </c>
      <c r="E948" s="196">
        <v>0.38135295167504801</v>
      </c>
      <c r="F948" s="195">
        <v>811</v>
      </c>
    </row>
    <row r="949" spans="2:6" x14ac:dyDescent="0.2">
      <c r="B949" s="205" t="s">
        <v>1131</v>
      </c>
      <c r="C949" s="194">
        <v>327</v>
      </c>
      <c r="D949" s="195">
        <v>412.57186544342505</v>
      </c>
      <c r="E949" s="196">
        <v>0.38060779434748993</v>
      </c>
      <c r="F949" s="195">
        <v>1388</v>
      </c>
    </row>
    <row r="950" spans="2:6" x14ac:dyDescent="0.2">
      <c r="B950" s="205" t="s">
        <v>1132</v>
      </c>
      <c r="C950" s="194">
        <v>242</v>
      </c>
      <c r="D950" s="195">
        <v>421.80991735537191</v>
      </c>
      <c r="E950" s="196">
        <v>0.38111132267783732</v>
      </c>
      <c r="F950" s="195">
        <v>1513</v>
      </c>
    </row>
    <row r="951" spans="2:6" x14ac:dyDescent="0.2">
      <c r="B951" s="205" t="s">
        <v>1133</v>
      </c>
      <c r="C951" s="194">
        <v>0</v>
      </c>
      <c r="D951" s="195">
        <v>0</v>
      </c>
      <c r="E951" s="196">
        <v>0</v>
      </c>
      <c r="F951" s="195">
        <v>0</v>
      </c>
    </row>
    <row r="952" spans="2:6" x14ac:dyDescent="0.2">
      <c r="B952" s="205" t="s">
        <v>1134</v>
      </c>
      <c r="C952" s="194">
        <v>347</v>
      </c>
      <c r="D952" s="195">
        <v>840.87031700288185</v>
      </c>
      <c r="E952" s="196">
        <v>0.38354821069900003</v>
      </c>
      <c r="F952" s="195">
        <v>6483</v>
      </c>
    </row>
    <row r="953" spans="2:6" x14ac:dyDescent="0.2">
      <c r="B953" s="205" t="s">
        <v>1135</v>
      </c>
      <c r="C953" s="194">
        <v>0</v>
      </c>
      <c r="D953" s="195">
        <v>0</v>
      </c>
      <c r="E953" s="196">
        <v>0</v>
      </c>
      <c r="F953" s="195">
        <v>0</v>
      </c>
    </row>
    <row r="954" spans="2:6" x14ac:dyDescent="0.2">
      <c r="B954" s="205" t="s">
        <v>1136</v>
      </c>
      <c r="C954" s="194">
        <v>91</v>
      </c>
      <c r="D954" s="195">
        <v>699.45054945054949</v>
      </c>
      <c r="E954" s="196">
        <v>0.38633121908288071</v>
      </c>
      <c r="F954" s="195">
        <v>3532</v>
      </c>
    </row>
    <row r="955" spans="2:6" x14ac:dyDescent="0.2">
      <c r="B955" s="205" t="s">
        <v>1137</v>
      </c>
      <c r="C955" s="194">
        <v>100</v>
      </c>
      <c r="D955" s="195">
        <v>245.7</v>
      </c>
      <c r="E955" s="196">
        <v>0.37252107465583117</v>
      </c>
      <c r="F955" s="195">
        <v>662</v>
      </c>
    </row>
    <row r="956" spans="2:6" x14ac:dyDescent="0.2">
      <c r="B956" s="205" t="s">
        <v>1138</v>
      </c>
      <c r="C956" s="194">
        <v>180</v>
      </c>
      <c r="D956" s="195">
        <v>580.38888888888891</v>
      </c>
      <c r="E956" s="196">
        <v>0.3856831690478828</v>
      </c>
      <c r="F956" s="195">
        <v>1004</v>
      </c>
    </row>
    <row r="957" spans="2:6" x14ac:dyDescent="0.2">
      <c r="B957" s="205" t="s">
        <v>1139</v>
      </c>
      <c r="C957" s="194">
        <v>81</v>
      </c>
      <c r="D957" s="195">
        <v>1872.6049382716049</v>
      </c>
      <c r="E957" s="196">
        <v>0.38723768189941277</v>
      </c>
      <c r="F957" s="195">
        <v>8440</v>
      </c>
    </row>
    <row r="958" spans="2:6" x14ac:dyDescent="0.2">
      <c r="B958" s="205" t="s">
        <v>1140</v>
      </c>
      <c r="C958" s="194">
        <v>0</v>
      </c>
      <c r="D958" s="195">
        <v>0</v>
      </c>
      <c r="E958" s="196">
        <v>0</v>
      </c>
      <c r="F958" s="195">
        <v>0</v>
      </c>
    </row>
    <row r="959" spans="2:6" x14ac:dyDescent="0.2">
      <c r="B959" s="205" t="s">
        <v>1141</v>
      </c>
      <c r="C959" s="194">
        <v>0</v>
      </c>
      <c r="D959" s="195">
        <v>0</v>
      </c>
      <c r="E959" s="196">
        <v>0</v>
      </c>
      <c r="F959" s="195">
        <v>0</v>
      </c>
    </row>
    <row r="960" spans="2:6" x14ac:dyDescent="0.2">
      <c r="B960" s="205" t="s">
        <v>1142</v>
      </c>
      <c r="C960" s="194">
        <v>181</v>
      </c>
      <c r="D960" s="195">
        <v>772.79558011049721</v>
      </c>
      <c r="E960" s="196">
        <v>0.38469429570163061</v>
      </c>
      <c r="F960" s="195">
        <v>6545</v>
      </c>
    </row>
    <row r="961" spans="2:7" x14ac:dyDescent="0.2">
      <c r="B961" s="205" t="s">
        <v>1143</v>
      </c>
      <c r="C961" s="194">
        <v>64</v>
      </c>
      <c r="D961" s="195">
        <v>624.390625</v>
      </c>
      <c r="E961" s="196">
        <v>0.38324909608800306</v>
      </c>
      <c r="F961" s="195">
        <v>2952</v>
      </c>
    </row>
    <row r="962" spans="2:7" x14ac:dyDescent="0.2">
      <c r="B962" s="205" t="s">
        <v>1144</v>
      </c>
      <c r="C962" s="194">
        <v>89</v>
      </c>
      <c r="D962" s="195">
        <v>701.61797752808991</v>
      </c>
      <c r="E962" s="196">
        <v>0.38145154886042243</v>
      </c>
      <c r="F962" s="195">
        <v>2668</v>
      </c>
    </row>
    <row r="963" spans="2:7" x14ac:dyDescent="0.2">
      <c r="B963" s="205" t="s">
        <v>1145</v>
      </c>
      <c r="C963" s="194">
        <v>298</v>
      </c>
      <c r="D963" s="195">
        <v>587.20469798657723</v>
      </c>
      <c r="E963" s="196">
        <v>0.38285010414296461</v>
      </c>
      <c r="F963" s="195">
        <v>2271</v>
      </c>
    </row>
    <row r="964" spans="2:7" x14ac:dyDescent="0.2">
      <c r="B964" s="205" t="s">
        <v>1146</v>
      </c>
      <c r="C964" s="194">
        <v>271</v>
      </c>
      <c r="D964" s="195">
        <v>621.37638376383768</v>
      </c>
      <c r="E964" s="196">
        <v>0.38380433370484579</v>
      </c>
      <c r="F964" s="195">
        <v>1879</v>
      </c>
    </row>
    <row r="965" spans="2:7" x14ac:dyDescent="0.2">
      <c r="B965" s="205" t="s">
        <v>1147</v>
      </c>
      <c r="C965" s="194">
        <v>131</v>
      </c>
      <c r="D965" s="195">
        <v>736.4274809160305</v>
      </c>
      <c r="E965" s="196">
        <v>0.38483969666628104</v>
      </c>
      <c r="F965" s="195">
        <v>2305</v>
      </c>
    </row>
    <row r="966" spans="2:7" x14ac:dyDescent="0.2">
      <c r="B966" s="205" t="s">
        <v>1148</v>
      </c>
      <c r="C966" s="194">
        <v>0</v>
      </c>
      <c r="D966" s="195">
        <v>0</v>
      </c>
      <c r="E966" s="196">
        <v>0</v>
      </c>
      <c r="F966" s="195">
        <v>0</v>
      </c>
    </row>
    <row r="967" spans="2:7" x14ac:dyDescent="0.2">
      <c r="B967" s="205" t="s">
        <v>1149</v>
      </c>
      <c r="C967" s="194">
        <v>143</v>
      </c>
      <c r="D967" s="195">
        <v>722.90209790209792</v>
      </c>
      <c r="E967" s="196">
        <v>0.38424082932830794</v>
      </c>
      <c r="F967" s="195">
        <v>3622</v>
      </c>
    </row>
    <row r="968" spans="2:7" x14ac:dyDescent="0.2">
      <c r="B968" s="206" t="s">
        <v>1150</v>
      </c>
      <c r="C968" s="197">
        <v>5</v>
      </c>
      <c r="D968" s="198">
        <v>792</v>
      </c>
      <c r="E968" s="199">
        <v>0.38800705467372132</v>
      </c>
      <c r="F968" s="198">
        <v>1269</v>
      </c>
    </row>
    <row r="970" spans="2:7" x14ac:dyDescent="0.2">
      <c r="G970" s="11" t="s">
        <v>287</v>
      </c>
    </row>
    <row r="971" spans="2:7" x14ac:dyDescent="0.2">
      <c r="G971" s="11" t="s">
        <v>296</v>
      </c>
    </row>
    <row r="972" spans="2:7" x14ac:dyDescent="0.2">
      <c r="B972" s="179" t="s">
        <v>0</v>
      </c>
      <c r="C972" s="182"/>
      <c r="D972" s="183"/>
      <c r="E972" s="184"/>
      <c r="F972" s="184"/>
    </row>
    <row r="973" spans="2:7" x14ac:dyDescent="0.2">
      <c r="B973" s="179" t="s">
        <v>2613</v>
      </c>
      <c r="C973" s="182"/>
      <c r="D973" s="183"/>
      <c r="E973" s="184"/>
      <c r="F973" s="184"/>
    </row>
    <row r="974" spans="2:7" x14ac:dyDescent="0.2">
      <c r="B974" s="201" t="s">
        <v>285</v>
      </c>
      <c r="C974" s="182"/>
      <c r="D974" s="183"/>
      <c r="E974" s="184"/>
      <c r="F974" s="184"/>
    </row>
    <row r="975" spans="2:7" x14ac:dyDescent="0.2">
      <c r="B975" s="179"/>
      <c r="C975" s="72"/>
      <c r="D975" s="72"/>
      <c r="E975" s="72"/>
      <c r="F975" s="72"/>
    </row>
    <row r="976" spans="2:7" x14ac:dyDescent="0.2">
      <c r="B976" s="202"/>
      <c r="C976" s="157" t="s">
        <v>2632</v>
      </c>
      <c r="D976" s="185"/>
      <c r="E976" s="186"/>
      <c r="F976" s="187"/>
    </row>
    <row r="977" spans="2:6" ht="25.5" x14ac:dyDescent="0.2">
      <c r="B977" s="203" t="s">
        <v>288</v>
      </c>
      <c r="C977" s="188" t="s">
        <v>2639</v>
      </c>
      <c r="D977" s="189" t="s">
        <v>2640</v>
      </c>
      <c r="E977" s="190" t="s">
        <v>2641</v>
      </c>
      <c r="F977" s="189" t="s">
        <v>2642</v>
      </c>
    </row>
    <row r="978" spans="2:6" x14ac:dyDescent="0.2">
      <c r="B978" s="204" t="s">
        <v>1151</v>
      </c>
      <c r="C978" s="191">
        <v>291</v>
      </c>
      <c r="D978" s="192">
        <v>726.94501718213053</v>
      </c>
      <c r="E978" s="193">
        <v>0.38650685619798475</v>
      </c>
      <c r="F978" s="192">
        <v>4942</v>
      </c>
    </row>
    <row r="979" spans="2:6" x14ac:dyDescent="0.2">
      <c r="B979" s="205" t="s">
        <v>1152</v>
      </c>
      <c r="C979" s="194">
        <v>0</v>
      </c>
      <c r="D979" s="195">
        <v>0</v>
      </c>
      <c r="E979" s="196">
        <v>0</v>
      </c>
      <c r="F979" s="195">
        <v>0</v>
      </c>
    </row>
    <row r="980" spans="2:6" x14ac:dyDescent="0.2">
      <c r="B980" s="205" t="s">
        <v>1153</v>
      </c>
      <c r="C980" s="194">
        <v>122</v>
      </c>
      <c r="D980" s="195">
        <v>1065.4180327868853</v>
      </c>
      <c r="E980" s="196">
        <v>0.38804236847918894</v>
      </c>
      <c r="F980" s="195">
        <v>6331</v>
      </c>
    </row>
    <row r="981" spans="2:6" x14ac:dyDescent="0.2">
      <c r="B981" s="205" t="s">
        <v>1154</v>
      </c>
      <c r="C981" s="194">
        <v>576</v>
      </c>
      <c r="D981" s="195">
        <v>312.84895833333331</v>
      </c>
      <c r="E981" s="196">
        <v>0.37656649329101</v>
      </c>
      <c r="F981" s="195">
        <v>1041</v>
      </c>
    </row>
    <row r="982" spans="2:6" x14ac:dyDescent="0.2">
      <c r="B982" s="205" t="s">
        <v>1155</v>
      </c>
      <c r="C982" s="194">
        <v>0</v>
      </c>
      <c r="D982" s="195">
        <v>0</v>
      </c>
      <c r="E982" s="196">
        <v>0</v>
      </c>
      <c r="F982" s="195">
        <v>0</v>
      </c>
    </row>
    <row r="983" spans="2:6" x14ac:dyDescent="0.2">
      <c r="B983" s="205" t="s">
        <v>1156</v>
      </c>
      <c r="C983" s="194">
        <v>0</v>
      </c>
      <c r="D983" s="195">
        <v>0</v>
      </c>
      <c r="E983" s="196">
        <v>0</v>
      </c>
      <c r="F983" s="195">
        <v>0</v>
      </c>
    </row>
    <row r="984" spans="2:6" x14ac:dyDescent="0.2">
      <c r="B984" s="205" t="s">
        <v>1157</v>
      </c>
      <c r="C984" s="194">
        <v>137</v>
      </c>
      <c r="D984" s="195">
        <v>623.19708029197079</v>
      </c>
      <c r="E984" s="196">
        <v>0.38653042560993822</v>
      </c>
      <c r="F984" s="195">
        <v>1262</v>
      </c>
    </row>
    <row r="985" spans="2:6" x14ac:dyDescent="0.2">
      <c r="B985" s="205" t="s">
        <v>1158</v>
      </c>
      <c r="C985" s="194">
        <v>240</v>
      </c>
      <c r="D985" s="195">
        <v>545.24166666666667</v>
      </c>
      <c r="E985" s="196">
        <v>0.38465246709269318</v>
      </c>
      <c r="F985" s="195">
        <v>1487</v>
      </c>
    </row>
    <row r="986" spans="2:6" x14ac:dyDescent="0.2">
      <c r="B986" s="205" t="s">
        <v>1159</v>
      </c>
      <c r="C986" s="194">
        <v>253</v>
      </c>
      <c r="D986" s="195">
        <v>607.68379446640313</v>
      </c>
      <c r="E986" s="196">
        <v>0.38518718948942854</v>
      </c>
      <c r="F986" s="195">
        <v>1823</v>
      </c>
    </row>
    <row r="987" spans="2:6" x14ac:dyDescent="0.2">
      <c r="B987" s="205" t="s">
        <v>1160</v>
      </c>
      <c r="C987" s="194">
        <v>0</v>
      </c>
      <c r="D987" s="195">
        <v>0</v>
      </c>
      <c r="E987" s="196">
        <v>0</v>
      </c>
      <c r="F987" s="195">
        <v>0</v>
      </c>
    </row>
    <row r="988" spans="2:6" x14ac:dyDescent="0.2">
      <c r="B988" s="205" t="s">
        <v>1161</v>
      </c>
      <c r="C988" s="194">
        <v>91</v>
      </c>
      <c r="D988" s="195">
        <v>709.27472527472526</v>
      </c>
      <c r="E988" s="196">
        <v>0.38683847767455792</v>
      </c>
      <c r="F988" s="195">
        <v>4074</v>
      </c>
    </row>
    <row r="989" spans="2:6" x14ac:dyDescent="0.2">
      <c r="B989" s="205" t="s">
        <v>1162</v>
      </c>
      <c r="C989" s="194">
        <v>139</v>
      </c>
      <c r="D989" s="195">
        <v>271.54676258992805</v>
      </c>
      <c r="E989" s="196">
        <v>0.38091633868200625</v>
      </c>
      <c r="F989" s="195">
        <v>763</v>
      </c>
    </row>
    <row r="990" spans="2:6" x14ac:dyDescent="0.2">
      <c r="B990" s="205" t="s">
        <v>1163</v>
      </c>
      <c r="C990" s="194">
        <v>259</v>
      </c>
      <c r="D990" s="195">
        <v>261.02702702702703</v>
      </c>
      <c r="E990" s="196">
        <v>0.37620754129012157</v>
      </c>
      <c r="F990" s="195">
        <v>699</v>
      </c>
    </row>
    <row r="991" spans="2:6" x14ac:dyDescent="0.2">
      <c r="B991" s="205" t="s">
        <v>1164</v>
      </c>
      <c r="C991" s="194">
        <v>197</v>
      </c>
      <c r="D991" s="195">
        <v>294.54822335025381</v>
      </c>
      <c r="E991" s="196">
        <v>0.38044846577498026</v>
      </c>
      <c r="F991" s="195">
        <v>1002</v>
      </c>
    </row>
    <row r="992" spans="2:6" x14ac:dyDescent="0.2">
      <c r="B992" s="205" t="s">
        <v>1165</v>
      </c>
      <c r="C992" s="194">
        <v>146</v>
      </c>
      <c r="D992" s="195">
        <v>636.33561643835617</v>
      </c>
      <c r="E992" s="196">
        <v>0.38489742145035133</v>
      </c>
      <c r="F992" s="195">
        <v>11476</v>
      </c>
    </row>
    <row r="993" spans="2:6" x14ac:dyDescent="0.2">
      <c r="B993" s="205" t="s">
        <v>1166</v>
      </c>
      <c r="C993" s="194">
        <v>169</v>
      </c>
      <c r="D993" s="195">
        <v>319.70414201183434</v>
      </c>
      <c r="E993" s="196">
        <v>0.37627182383542368</v>
      </c>
      <c r="F993" s="195">
        <v>772</v>
      </c>
    </row>
    <row r="994" spans="2:6" x14ac:dyDescent="0.2">
      <c r="B994" s="205" t="s">
        <v>1167</v>
      </c>
      <c r="C994" s="194">
        <v>192</v>
      </c>
      <c r="D994" s="195">
        <v>278.55729166666669</v>
      </c>
      <c r="E994" s="196">
        <v>0.37664614994577383</v>
      </c>
      <c r="F994" s="195">
        <v>587</v>
      </c>
    </row>
    <row r="995" spans="2:6" x14ac:dyDescent="0.2">
      <c r="B995" s="205" t="s">
        <v>1168</v>
      </c>
      <c r="C995" s="194">
        <v>408</v>
      </c>
      <c r="D995" s="195">
        <v>396.47549019607845</v>
      </c>
      <c r="E995" s="196">
        <v>0.38217574763860074</v>
      </c>
      <c r="F995" s="195">
        <v>1064</v>
      </c>
    </row>
    <row r="996" spans="2:6" x14ac:dyDescent="0.2">
      <c r="B996" s="205" t="s">
        <v>1169</v>
      </c>
      <c r="C996" s="194">
        <v>0</v>
      </c>
      <c r="D996" s="195">
        <v>0</v>
      </c>
      <c r="E996" s="196">
        <v>0</v>
      </c>
      <c r="F996" s="195">
        <v>0</v>
      </c>
    </row>
    <row r="997" spans="2:6" x14ac:dyDescent="0.2">
      <c r="B997" s="205" t="s">
        <v>1170</v>
      </c>
      <c r="C997" s="194">
        <v>0</v>
      </c>
      <c r="D997" s="195">
        <v>0</v>
      </c>
      <c r="E997" s="196">
        <v>0</v>
      </c>
      <c r="F997" s="195">
        <v>0</v>
      </c>
    </row>
    <row r="998" spans="2:6" x14ac:dyDescent="0.2">
      <c r="B998" s="205" t="s">
        <v>1171</v>
      </c>
      <c r="C998" s="194">
        <v>0</v>
      </c>
      <c r="D998" s="195">
        <v>0</v>
      </c>
      <c r="E998" s="196">
        <v>0</v>
      </c>
      <c r="F998" s="195">
        <v>0</v>
      </c>
    </row>
    <row r="999" spans="2:6" x14ac:dyDescent="0.2">
      <c r="B999" s="205" t="s">
        <v>1172</v>
      </c>
      <c r="C999" s="194">
        <v>217</v>
      </c>
      <c r="D999" s="195">
        <v>349.34562211981569</v>
      </c>
      <c r="E999" s="196">
        <v>0.37873133396282022</v>
      </c>
      <c r="F999" s="195">
        <v>1081</v>
      </c>
    </row>
    <row r="1000" spans="2:6" x14ac:dyDescent="0.2">
      <c r="B1000" s="205" t="s">
        <v>1173</v>
      </c>
      <c r="C1000" s="194">
        <v>76</v>
      </c>
      <c r="D1000" s="195">
        <v>523.25</v>
      </c>
      <c r="E1000" s="196">
        <v>0.38592251853577109</v>
      </c>
      <c r="F1000" s="195">
        <v>2417</v>
      </c>
    </row>
    <row r="1001" spans="2:6" x14ac:dyDescent="0.2">
      <c r="B1001" s="205" t="s">
        <v>1174</v>
      </c>
      <c r="C1001" s="194">
        <v>145</v>
      </c>
      <c r="D1001" s="195">
        <v>301.34482758620692</v>
      </c>
      <c r="E1001" s="196">
        <v>0.38023094929383827</v>
      </c>
      <c r="F1001" s="195">
        <v>846</v>
      </c>
    </row>
    <row r="1002" spans="2:6" x14ac:dyDescent="0.2">
      <c r="B1002" s="205" t="s">
        <v>1175</v>
      </c>
      <c r="C1002" s="194">
        <v>93</v>
      </c>
      <c r="D1002" s="195">
        <v>299.27956989247309</v>
      </c>
      <c r="E1002" s="196">
        <v>0.37769364381479664</v>
      </c>
      <c r="F1002" s="195">
        <v>630</v>
      </c>
    </row>
    <row r="1003" spans="2:6" x14ac:dyDescent="0.2">
      <c r="B1003" s="205" t="s">
        <v>1176</v>
      </c>
      <c r="C1003" s="194">
        <v>0</v>
      </c>
      <c r="D1003" s="195">
        <v>0</v>
      </c>
      <c r="E1003" s="196">
        <v>0</v>
      </c>
      <c r="F1003" s="195">
        <v>0</v>
      </c>
    </row>
    <row r="1004" spans="2:6" x14ac:dyDescent="0.2">
      <c r="B1004" s="205" t="s">
        <v>1177</v>
      </c>
      <c r="C1004" s="194">
        <v>254</v>
      </c>
      <c r="D1004" s="195">
        <v>309.92519685039372</v>
      </c>
      <c r="E1004" s="196">
        <v>0.37946609336135584</v>
      </c>
      <c r="F1004" s="195">
        <v>593</v>
      </c>
    </row>
    <row r="1005" spans="2:6" x14ac:dyDescent="0.2">
      <c r="B1005" s="205" t="s">
        <v>1178</v>
      </c>
      <c r="C1005" s="194">
        <v>321</v>
      </c>
      <c r="D1005" s="195">
        <v>263.6760124610592</v>
      </c>
      <c r="E1005" s="196">
        <v>0.37738372844779544</v>
      </c>
      <c r="F1005" s="195">
        <v>787</v>
      </c>
    </row>
    <row r="1006" spans="2:6" x14ac:dyDescent="0.2">
      <c r="B1006" s="205" t="s">
        <v>1179</v>
      </c>
      <c r="C1006" s="194">
        <v>100</v>
      </c>
      <c r="D1006" s="195">
        <v>349.07</v>
      </c>
      <c r="E1006" s="196">
        <v>0.38198152849514133</v>
      </c>
      <c r="F1006" s="195">
        <v>698</v>
      </c>
    </row>
    <row r="1007" spans="2:6" x14ac:dyDescent="0.2">
      <c r="B1007" s="205" t="s">
        <v>1180</v>
      </c>
      <c r="C1007" s="194">
        <v>168</v>
      </c>
      <c r="D1007" s="195">
        <v>578.54166666666663</v>
      </c>
      <c r="E1007" s="196">
        <v>0.38428843675125135</v>
      </c>
      <c r="F1007" s="195">
        <v>2089</v>
      </c>
    </row>
    <row r="1008" spans="2:6" x14ac:dyDescent="0.2">
      <c r="B1008" s="205" t="s">
        <v>1181</v>
      </c>
      <c r="C1008" s="194">
        <v>72</v>
      </c>
      <c r="D1008" s="195">
        <v>670.16666666666663</v>
      </c>
      <c r="E1008" s="196">
        <v>0.38670278414464088</v>
      </c>
      <c r="F1008" s="195">
        <v>1395</v>
      </c>
    </row>
    <row r="1009" spans="2:6" x14ac:dyDescent="0.2">
      <c r="B1009" s="205" t="s">
        <v>1182</v>
      </c>
      <c r="C1009" s="194">
        <v>0</v>
      </c>
      <c r="D1009" s="195">
        <v>0</v>
      </c>
      <c r="E1009" s="196">
        <v>0</v>
      </c>
      <c r="F1009" s="195">
        <v>0</v>
      </c>
    </row>
    <row r="1010" spans="2:6" x14ac:dyDescent="0.2">
      <c r="B1010" s="205" t="s">
        <v>1183</v>
      </c>
      <c r="C1010" s="194">
        <v>0</v>
      </c>
      <c r="D1010" s="195">
        <v>0</v>
      </c>
      <c r="E1010" s="196">
        <v>0</v>
      </c>
      <c r="F1010" s="195">
        <v>0</v>
      </c>
    </row>
    <row r="1011" spans="2:6" x14ac:dyDescent="0.2">
      <c r="B1011" s="205" t="s">
        <v>1184</v>
      </c>
      <c r="C1011" s="194">
        <v>0</v>
      </c>
      <c r="D1011" s="195">
        <v>0</v>
      </c>
      <c r="E1011" s="196">
        <v>0</v>
      </c>
      <c r="F1011" s="195">
        <v>0</v>
      </c>
    </row>
    <row r="1012" spans="2:6" x14ac:dyDescent="0.2">
      <c r="B1012" s="205" t="s">
        <v>1185</v>
      </c>
      <c r="C1012" s="194">
        <v>0</v>
      </c>
      <c r="D1012" s="195">
        <v>0</v>
      </c>
      <c r="E1012" s="196">
        <v>0</v>
      </c>
      <c r="F1012" s="195">
        <v>0</v>
      </c>
    </row>
    <row r="1013" spans="2:6" x14ac:dyDescent="0.2">
      <c r="B1013" s="205" t="s">
        <v>1186</v>
      </c>
      <c r="C1013" s="194">
        <v>0</v>
      </c>
      <c r="D1013" s="195">
        <v>0</v>
      </c>
      <c r="E1013" s="196">
        <v>0</v>
      </c>
      <c r="F1013" s="195">
        <v>0</v>
      </c>
    </row>
    <row r="1014" spans="2:6" x14ac:dyDescent="0.2">
      <c r="B1014" s="205" t="s">
        <v>1187</v>
      </c>
      <c r="C1014" s="194">
        <v>0</v>
      </c>
      <c r="D1014" s="195">
        <v>0</v>
      </c>
      <c r="E1014" s="196">
        <v>0</v>
      </c>
      <c r="F1014" s="195">
        <v>0</v>
      </c>
    </row>
    <row r="1015" spans="2:6" x14ac:dyDescent="0.2">
      <c r="B1015" s="205" t="s">
        <v>1188</v>
      </c>
      <c r="C1015" s="194">
        <v>265</v>
      </c>
      <c r="D1015" s="195">
        <v>420.3509433962264</v>
      </c>
      <c r="E1015" s="196">
        <v>0.38233921179628338</v>
      </c>
      <c r="F1015" s="195">
        <v>983</v>
      </c>
    </row>
    <row r="1016" spans="2:6" x14ac:dyDescent="0.2">
      <c r="B1016" s="205" t="s">
        <v>1189</v>
      </c>
      <c r="C1016" s="194">
        <v>0</v>
      </c>
      <c r="D1016" s="195">
        <v>0</v>
      </c>
      <c r="E1016" s="196">
        <v>0</v>
      </c>
      <c r="F1016" s="195">
        <v>0</v>
      </c>
    </row>
    <row r="1017" spans="2:6" x14ac:dyDescent="0.2">
      <c r="B1017" s="205" t="s">
        <v>1190</v>
      </c>
      <c r="C1017" s="194">
        <v>26</v>
      </c>
      <c r="D1017" s="195">
        <v>486.15384615384613</v>
      </c>
      <c r="E1017" s="196">
        <v>0.38272875915945015</v>
      </c>
      <c r="F1017" s="195">
        <v>939</v>
      </c>
    </row>
    <row r="1018" spans="2:6" x14ac:dyDescent="0.2">
      <c r="B1018" s="205" t="s">
        <v>1191</v>
      </c>
      <c r="C1018" s="194">
        <v>0</v>
      </c>
      <c r="D1018" s="195">
        <v>0</v>
      </c>
      <c r="E1018" s="196">
        <v>0</v>
      </c>
      <c r="F1018" s="195">
        <v>0</v>
      </c>
    </row>
    <row r="1019" spans="2:6" x14ac:dyDescent="0.2">
      <c r="B1019" s="205" t="s">
        <v>1192</v>
      </c>
      <c r="C1019" s="194">
        <v>181</v>
      </c>
      <c r="D1019" s="195">
        <v>318.44198895027625</v>
      </c>
      <c r="E1019" s="196">
        <v>0.38081331967890053</v>
      </c>
      <c r="F1019" s="195">
        <v>865</v>
      </c>
    </row>
    <row r="1020" spans="2:6" x14ac:dyDescent="0.2">
      <c r="B1020" s="205" t="s">
        <v>1193</v>
      </c>
      <c r="C1020" s="194">
        <v>175</v>
      </c>
      <c r="D1020" s="195">
        <v>269.98857142857145</v>
      </c>
      <c r="E1020" s="196">
        <v>0.37508534048870334</v>
      </c>
      <c r="F1020" s="195">
        <v>675</v>
      </c>
    </row>
    <row r="1021" spans="2:6" x14ac:dyDescent="0.2">
      <c r="B1021" s="205" t="s">
        <v>1194</v>
      </c>
      <c r="C1021" s="194">
        <v>338</v>
      </c>
      <c r="D1021" s="195">
        <v>339.65680473372782</v>
      </c>
      <c r="E1021" s="196">
        <v>0.38035602468914931</v>
      </c>
      <c r="F1021" s="195">
        <v>1036</v>
      </c>
    </row>
    <row r="1022" spans="2:6" x14ac:dyDescent="0.2">
      <c r="B1022" s="205" t="s">
        <v>1195</v>
      </c>
      <c r="C1022" s="194">
        <v>84</v>
      </c>
      <c r="D1022" s="195">
        <v>374.83333333333331</v>
      </c>
      <c r="E1022" s="196">
        <v>0.3809143589929711</v>
      </c>
      <c r="F1022" s="195">
        <v>1900</v>
      </c>
    </row>
    <row r="1023" spans="2:6" x14ac:dyDescent="0.2">
      <c r="B1023" s="205" t="s">
        <v>1196</v>
      </c>
      <c r="C1023" s="194">
        <v>0</v>
      </c>
      <c r="D1023" s="195">
        <v>0</v>
      </c>
      <c r="E1023" s="196">
        <v>0</v>
      </c>
      <c r="F1023" s="195">
        <v>0</v>
      </c>
    </row>
    <row r="1024" spans="2:6" x14ac:dyDescent="0.2">
      <c r="B1024" s="205" t="s">
        <v>1197</v>
      </c>
      <c r="C1024" s="194">
        <v>0</v>
      </c>
      <c r="D1024" s="195">
        <v>0</v>
      </c>
      <c r="E1024" s="196">
        <v>0</v>
      </c>
      <c r="F1024" s="195">
        <v>0</v>
      </c>
    </row>
    <row r="1025" spans="2:7" x14ac:dyDescent="0.2">
      <c r="B1025" s="206" t="s">
        <v>1198</v>
      </c>
      <c r="C1025" s="197">
        <v>0</v>
      </c>
      <c r="D1025" s="198">
        <v>0</v>
      </c>
      <c r="E1025" s="199">
        <v>0</v>
      </c>
      <c r="F1025" s="198">
        <v>0</v>
      </c>
    </row>
    <row r="1027" spans="2:7" x14ac:dyDescent="0.2">
      <c r="G1027" s="11" t="s">
        <v>287</v>
      </c>
    </row>
    <row r="1028" spans="2:7" x14ac:dyDescent="0.2">
      <c r="G1028" s="11" t="s">
        <v>297</v>
      </c>
    </row>
    <row r="1029" spans="2:7" x14ac:dyDescent="0.2">
      <c r="B1029" s="179" t="s">
        <v>0</v>
      </c>
      <c r="C1029" s="182"/>
      <c r="D1029" s="183"/>
      <c r="E1029" s="184"/>
      <c r="F1029" s="184"/>
    </row>
    <row r="1030" spans="2:7" x14ac:dyDescent="0.2">
      <c r="B1030" s="179" t="s">
        <v>2613</v>
      </c>
      <c r="C1030" s="182"/>
      <c r="D1030" s="183"/>
      <c r="E1030" s="184"/>
      <c r="F1030" s="184"/>
    </row>
    <row r="1031" spans="2:7" x14ac:dyDescent="0.2">
      <c r="B1031" s="201" t="s">
        <v>285</v>
      </c>
      <c r="C1031" s="182"/>
      <c r="D1031" s="183"/>
      <c r="E1031" s="184"/>
      <c r="F1031" s="184"/>
    </row>
    <row r="1032" spans="2:7" x14ac:dyDescent="0.2">
      <c r="B1032" s="179"/>
      <c r="C1032" s="72"/>
      <c r="D1032" s="72"/>
      <c r="E1032" s="72"/>
      <c r="F1032" s="72"/>
    </row>
    <row r="1033" spans="2:7" x14ac:dyDescent="0.2">
      <c r="B1033" s="202"/>
      <c r="C1033" s="157" t="s">
        <v>2632</v>
      </c>
      <c r="D1033" s="185"/>
      <c r="E1033" s="186"/>
      <c r="F1033" s="187"/>
    </row>
    <row r="1034" spans="2:7" ht="25.5" x14ac:dyDescent="0.2">
      <c r="B1034" s="203" t="s">
        <v>288</v>
      </c>
      <c r="C1034" s="188" t="s">
        <v>2639</v>
      </c>
      <c r="D1034" s="189" t="s">
        <v>2640</v>
      </c>
      <c r="E1034" s="190" t="s">
        <v>2641</v>
      </c>
      <c r="F1034" s="189" t="s">
        <v>2642</v>
      </c>
    </row>
    <row r="1035" spans="2:7" x14ac:dyDescent="0.2">
      <c r="B1035" s="204" t="s">
        <v>1199</v>
      </c>
      <c r="C1035" s="191">
        <v>244</v>
      </c>
      <c r="D1035" s="192">
        <v>284.2090163934426</v>
      </c>
      <c r="E1035" s="193">
        <v>0.37489931071766458</v>
      </c>
      <c r="F1035" s="192">
        <v>631</v>
      </c>
    </row>
    <row r="1036" spans="2:7" x14ac:dyDescent="0.2">
      <c r="B1036" s="205" t="s">
        <v>1200</v>
      </c>
      <c r="C1036" s="194">
        <v>182</v>
      </c>
      <c r="D1036" s="195">
        <v>271.38461538461536</v>
      </c>
      <c r="E1036" s="196">
        <v>0.37116190991478426</v>
      </c>
      <c r="F1036" s="195">
        <v>612</v>
      </c>
    </row>
    <row r="1037" spans="2:7" x14ac:dyDescent="0.2">
      <c r="B1037" s="205" t="s">
        <v>1201</v>
      </c>
      <c r="C1037" s="194">
        <v>0</v>
      </c>
      <c r="D1037" s="195">
        <v>0</v>
      </c>
      <c r="E1037" s="196">
        <v>0</v>
      </c>
      <c r="F1037" s="195">
        <v>0</v>
      </c>
    </row>
    <row r="1038" spans="2:7" x14ac:dyDescent="0.2">
      <c r="B1038" s="205" t="s">
        <v>1202</v>
      </c>
      <c r="C1038" s="194">
        <v>177</v>
      </c>
      <c r="D1038" s="195">
        <v>273.0282485875706</v>
      </c>
      <c r="E1038" s="196">
        <v>0.3767639124943476</v>
      </c>
      <c r="F1038" s="195">
        <v>511</v>
      </c>
    </row>
    <row r="1039" spans="2:7" x14ac:dyDescent="0.2">
      <c r="B1039" s="205" t="s">
        <v>1203</v>
      </c>
      <c r="C1039" s="194">
        <v>102</v>
      </c>
      <c r="D1039" s="195">
        <v>277.63725490196077</v>
      </c>
      <c r="E1039" s="196">
        <v>0.37153315315788094</v>
      </c>
      <c r="F1039" s="195">
        <v>817</v>
      </c>
    </row>
    <row r="1040" spans="2:7" x14ac:dyDescent="0.2">
      <c r="B1040" s="205" t="s">
        <v>1204</v>
      </c>
      <c r="C1040" s="194">
        <v>98</v>
      </c>
      <c r="D1040" s="195">
        <v>339.69387755102042</v>
      </c>
      <c r="E1040" s="196">
        <v>0.38248980295283497</v>
      </c>
      <c r="F1040" s="195">
        <v>652</v>
      </c>
    </row>
    <row r="1041" spans="2:6" x14ac:dyDescent="0.2">
      <c r="B1041" s="205" t="s">
        <v>1205</v>
      </c>
      <c r="C1041" s="194">
        <v>0</v>
      </c>
      <c r="D1041" s="195">
        <v>0</v>
      </c>
      <c r="E1041" s="196">
        <v>0</v>
      </c>
      <c r="F1041" s="195">
        <v>0</v>
      </c>
    </row>
    <row r="1042" spans="2:6" x14ac:dyDescent="0.2">
      <c r="B1042" s="205" t="s">
        <v>1206</v>
      </c>
      <c r="C1042" s="194">
        <v>0</v>
      </c>
      <c r="D1042" s="195">
        <v>0</v>
      </c>
      <c r="E1042" s="196">
        <v>0</v>
      </c>
      <c r="F1042" s="195">
        <v>0</v>
      </c>
    </row>
    <row r="1043" spans="2:6" x14ac:dyDescent="0.2">
      <c r="B1043" s="205" t="s">
        <v>1207</v>
      </c>
      <c r="C1043" s="194">
        <v>168</v>
      </c>
      <c r="D1043" s="195">
        <v>411.91071428571428</v>
      </c>
      <c r="E1043" s="196">
        <v>0.38002064822238579</v>
      </c>
      <c r="F1043" s="195">
        <v>1188</v>
      </c>
    </row>
    <row r="1044" spans="2:6" x14ac:dyDescent="0.2">
      <c r="B1044" s="205" t="s">
        <v>1208</v>
      </c>
      <c r="C1044" s="194">
        <v>30</v>
      </c>
      <c r="D1044" s="195">
        <v>507.03333333333336</v>
      </c>
      <c r="E1044" s="196">
        <v>0.37533002689564987</v>
      </c>
      <c r="F1044" s="195">
        <v>1036</v>
      </c>
    </row>
    <row r="1045" spans="2:6" x14ac:dyDescent="0.2">
      <c r="B1045" s="205" t="s">
        <v>1209</v>
      </c>
      <c r="C1045" s="194">
        <v>0</v>
      </c>
      <c r="D1045" s="195">
        <v>0</v>
      </c>
      <c r="E1045" s="196">
        <v>0</v>
      </c>
      <c r="F1045" s="195">
        <v>0</v>
      </c>
    </row>
    <row r="1046" spans="2:6" x14ac:dyDescent="0.2">
      <c r="B1046" s="205" t="s">
        <v>1210</v>
      </c>
      <c r="C1046" s="194">
        <v>121</v>
      </c>
      <c r="D1046" s="195">
        <v>362.6694214876033</v>
      </c>
      <c r="E1046" s="196">
        <v>0.37740376345935522</v>
      </c>
      <c r="F1046" s="195">
        <v>843</v>
      </c>
    </row>
    <row r="1047" spans="2:6" x14ac:dyDescent="0.2">
      <c r="B1047" s="205" t="s">
        <v>1211</v>
      </c>
      <c r="C1047" s="194">
        <v>311</v>
      </c>
      <c r="D1047" s="195">
        <v>316.9871382636656</v>
      </c>
      <c r="E1047" s="196">
        <v>0.37701927489674159</v>
      </c>
      <c r="F1047" s="195">
        <v>756</v>
      </c>
    </row>
    <row r="1048" spans="2:6" x14ac:dyDescent="0.2">
      <c r="B1048" s="205" t="s">
        <v>1212</v>
      </c>
      <c r="C1048" s="194">
        <v>329</v>
      </c>
      <c r="D1048" s="195">
        <v>416.0729483282675</v>
      </c>
      <c r="E1048" s="196">
        <v>0.3823398793945707</v>
      </c>
      <c r="F1048" s="195">
        <v>1098</v>
      </c>
    </row>
    <row r="1049" spans="2:6" x14ac:dyDescent="0.2">
      <c r="B1049" s="205" t="s">
        <v>1213</v>
      </c>
      <c r="C1049" s="194">
        <v>174</v>
      </c>
      <c r="D1049" s="195">
        <v>345.89655172413791</v>
      </c>
      <c r="E1049" s="196">
        <v>0.37940642493317878</v>
      </c>
      <c r="F1049" s="195">
        <v>1316</v>
      </c>
    </row>
    <row r="1050" spans="2:6" x14ac:dyDescent="0.2">
      <c r="B1050" s="205" t="s">
        <v>1214</v>
      </c>
      <c r="C1050" s="194">
        <v>210</v>
      </c>
      <c r="D1050" s="195">
        <v>625.59047619047624</v>
      </c>
      <c r="E1050" s="196">
        <v>0.38528020458497925</v>
      </c>
      <c r="F1050" s="195">
        <v>4702</v>
      </c>
    </row>
    <row r="1051" spans="2:6" x14ac:dyDescent="0.2">
      <c r="B1051" s="205" t="s">
        <v>1215</v>
      </c>
      <c r="C1051" s="194">
        <v>239</v>
      </c>
      <c r="D1051" s="195">
        <v>380.75732217573221</v>
      </c>
      <c r="E1051" s="196">
        <v>0.38228165026234318</v>
      </c>
      <c r="F1051" s="195">
        <v>906</v>
      </c>
    </row>
    <row r="1052" spans="2:6" x14ac:dyDescent="0.2">
      <c r="B1052" s="205" t="s">
        <v>1216</v>
      </c>
      <c r="C1052" s="194">
        <v>0</v>
      </c>
      <c r="D1052" s="195">
        <v>0</v>
      </c>
      <c r="E1052" s="196">
        <v>0</v>
      </c>
      <c r="F1052" s="195">
        <v>0</v>
      </c>
    </row>
    <row r="1053" spans="2:6" x14ac:dyDescent="0.2">
      <c r="B1053" s="205" t="s">
        <v>1217</v>
      </c>
      <c r="C1053" s="194">
        <v>52</v>
      </c>
      <c r="D1053" s="195">
        <v>527.82692307692309</v>
      </c>
      <c r="E1053" s="196">
        <v>0.386599245027889</v>
      </c>
      <c r="F1053" s="195">
        <v>969</v>
      </c>
    </row>
    <row r="1054" spans="2:6" x14ac:dyDescent="0.2">
      <c r="B1054" s="205" t="s">
        <v>1218</v>
      </c>
      <c r="C1054" s="194">
        <v>233</v>
      </c>
      <c r="D1054" s="195">
        <v>386.78111587982835</v>
      </c>
      <c r="E1054" s="196">
        <v>0.38245429391094743</v>
      </c>
      <c r="F1054" s="195">
        <v>1275</v>
      </c>
    </row>
    <row r="1055" spans="2:6" x14ac:dyDescent="0.2">
      <c r="B1055" s="205" t="s">
        <v>1219</v>
      </c>
      <c r="C1055" s="194">
        <v>290</v>
      </c>
      <c r="D1055" s="195">
        <v>547.35517241379307</v>
      </c>
      <c r="E1055" s="196">
        <v>0.38565430982958926</v>
      </c>
      <c r="F1055" s="195">
        <v>1545</v>
      </c>
    </row>
    <row r="1056" spans="2:6" x14ac:dyDescent="0.2">
      <c r="B1056" s="205" t="s">
        <v>1220</v>
      </c>
      <c r="C1056" s="194">
        <v>105</v>
      </c>
      <c r="D1056" s="195">
        <v>511.36190476190478</v>
      </c>
      <c r="E1056" s="196">
        <v>0.38494020819592212</v>
      </c>
      <c r="F1056" s="195">
        <v>2234</v>
      </c>
    </row>
    <row r="1057" spans="2:6" x14ac:dyDescent="0.2">
      <c r="B1057" s="205" t="s">
        <v>1221</v>
      </c>
      <c r="C1057" s="194">
        <v>317</v>
      </c>
      <c r="D1057" s="195">
        <v>635.24921135646684</v>
      </c>
      <c r="E1057" s="196">
        <v>0.38595287470436479</v>
      </c>
      <c r="F1057" s="195">
        <v>1841</v>
      </c>
    </row>
    <row r="1058" spans="2:6" x14ac:dyDescent="0.2">
      <c r="B1058" s="205" t="s">
        <v>1222</v>
      </c>
      <c r="C1058" s="194">
        <v>106</v>
      </c>
      <c r="D1058" s="195">
        <v>769.81132075471703</v>
      </c>
      <c r="E1058" s="196">
        <v>0.38740368318354679</v>
      </c>
      <c r="F1058" s="195">
        <v>2639</v>
      </c>
    </row>
    <row r="1059" spans="2:6" x14ac:dyDescent="0.2">
      <c r="B1059" s="205" t="s">
        <v>1223</v>
      </c>
      <c r="C1059" s="194">
        <v>0</v>
      </c>
      <c r="D1059" s="195">
        <v>0</v>
      </c>
      <c r="E1059" s="196">
        <v>0</v>
      </c>
      <c r="F1059" s="195">
        <v>0</v>
      </c>
    </row>
    <row r="1060" spans="2:6" x14ac:dyDescent="0.2">
      <c r="B1060" s="205" t="s">
        <v>1224</v>
      </c>
      <c r="C1060" s="194">
        <v>251</v>
      </c>
      <c r="D1060" s="195">
        <v>456.9402390438247</v>
      </c>
      <c r="E1060" s="196">
        <v>0.38261530968314439</v>
      </c>
      <c r="F1060" s="195">
        <v>1773</v>
      </c>
    </row>
    <row r="1061" spans="2:6" x14ac:dyDescent="0.2">
      <c r="B1061" s="205" t="s">
        <v>1225</v>
      </c>
      <c r="C1061" s="194">
        <v>83</v>
      </c>
      <c r="D1061" s="195">
        <v>642.77108433734941</v>
      </c>
      <c r="E1061" s="196">
        <v>0.38573050199191661</v>
      </c>
      <c r="F1061" s="195">
        <v>1312</v>
      </c>
    </row>
    <row r="1062" spans="2:6" x14ac:dyDescent="0.2">
      <c r="B1062" s="205" t="s">
        <v>1226</v>
      </c>
      <c r="C1062" s="194">
        <v>575</v>
      </c>
      <c r="D1062" s="195">
        <v>470.03652173913042</v>
      </c>
      <c r="E1062" s="196">
        <v>0.38216837008840443</v>
      </c>
      <c r="F1062" s="195">
        <v>1743</v>
      </c>
    </row>
    <row r="1063" spans="2:6" x14ac:dyDescent="0.2">
      <c r="B1063" s="205" t="s">
        <v>1227</v>
      </c>
      <c r="C1063" s="194">
        <v>0</v>
      </c>
      <c r="D1063" s="195">
        <v>0</v>
      </c>
      <c r="E1063" s="196">
        <v>0</v>
      </c>
      <c r="F1063" s="195">
        <v>0</v>
      </c>
    </row>
    <row r="1064" spans="2:6" x14ac:dyDescent="0.2">
      <c r="B1064" s="205" t="s">
        <v>1228</v>
      </c>
      <c r="C1064" s="194">
        <v>441</v>
      </c>
      <c r="D1064" s="195">
        <v>485.81632653061223</v>
      </c>
      <c r="E1064" s="196">
        <v>0.38285998166518054</v>
      </c>
      <c r="F1064" s="195">
        <v>1627</v>
      </c>
    </row>
    <row r="1065" spans="2:6" x14ac:dyDescent="0.2">
      <c r="B1065" s="205" t="s">
        <v>1229</v>
      </c>
      <c r="C1065" s="194">
        <v>258</v>
      </c>
      <c r="D1065" s="195">
        <v>412.24418604651163</v>
      </c>
      <c r="E1065" s="196">
        <v>0.38274190588260693</v>
      </c>
      <c r="F1065" s="195">
        <v>1212</v>
      </c>
    </row>
    <row r="1066" spans="2:6" x14ac:dyDescent="0.2">
      <c r="B1066" s="205" t="s">
        <v>1230</v>
      </c>
      <c r="C1066" s="194">
        <v>0</v>
      </c>
      <c r="D1066" s="195">
        <v>0</v>
      </c>
      <c r="E1066" s="196">
        <v>0</v>
      </c>
      <c r="F1066" s="195">
        <v>0</v>
      </c>
    </row>
    <row r="1067" spans="2:6" x14ac:dyDescent="0.2">
      <c r="B1067" s="205" t="s">
        <v>1231</v>
      </c>
      <c r="C1067" s="194">
        <v>0</v>
      </c>
      <c r="D1067" s="195">
        <v>0</v>
      </c>
      <c r="E1067" s="196">
        <v>0</v>
      </c>
      <c r="F1067" s="195">
        <v>0</v>
      </c>
    </row>
    <row r="1068" spans="2:6" x14ac:dyDescent="0.2">
      <c r="B1068" s="205" t="s">
        <v>1232</v>
      </c>
      <c r="C1068" s="194">
        <v>0</v>
      </c>
      <c r="D1068" s="195">
        <v>0</v>
      </c>
      <c r="E1068" s="196">
        <v>0</v>
      </c>
      <c r="F1068" s="195">
        <v>0</v>
      </c>
    </row>
    <row r="1069" spans="2:6" x14ac:dyDescent="0.2">
      <c r="B1069" s="205" t="s">
        <v>1233</v>
      </c>
      <c r="C1069" s="194">
        <v>357</v>
      </c>
      <c r="D1069" s="195">
        <v>396</v>
      </c>
      <c r="E1069" s="196">
        <v>0.38213502796301158</v>
      </c>
      <c r="F1069" s="195">
        <v>2283</v>
      </c>
    </row>
    <row r="1070" spans="2:6" x14ac:dyDescent="0.2">
      <c r="B1070" s="205" t="s">
        <v>1234</v>
      </c>
      <c r="C1070" s="194">
        <v>0</v>
      </c>
      <c r="D1070" s="195">
        <v>0</v>
      </c>
      <c r="E1070" s="196">
        <v>0</v>
      </c>
      <c r="F1070" s="195">
        <v>0</v>
      </c>
    </row>
    <row r="1071" spans="2:6" x14ac:dyDescent="0.2">
      <c r="B1071" s="205" t="s">
        <v>1235</v>
      </c>
      <c r="C1071" s="194">
        <v>264</v>
      </c>
      <c r="D1071" s="195">
        <v>536.65151515151513</v>
      </c>
      <c r="E1071" s="196">
        <v>0.38487408655021604</v>
      </c>
      <c r="F1071" s="195">
        <v>2171</v>
      </c>
    </row>
    <row r="1072" spans="2:6" x14ac:dyDescent="0.2">
      <c r="B1072" s="205" t="s">
        <v>1236</v>
      </c>
      <c r="C1072" s="194">
        <v>147</v>
      </c>
      <c r="D1072" s="195">
        <v>464.68027210884355</v>
      </c>
      <c r="E1072" s="196">
        <v>0.37507961958312275</v>
      </c>
      <c r="F1072" s="195">
        <v>2986</v>
      </c>
    </row>
    <row r="1073" spans="2:7" x14ac:dyDescent="0.2">
      <c r="B1073" s="205" t="s">
        <v>1237</v>
      </c>
      <c r="C1073" s="194">
        <v>0</v>
      </c>
      <c r="D1073" s="195">
        <v>0</v>
      </c>
      <c r="E1073" s="196">
        <v>0</v>
      </c>
      <c r="F1073" s="195">
        <v>0</v>
      </c>
    </row>
    <row r="1074" spans="2:7" x14ac:dyDescent="0.2">
      <c r="B1074" s="205" t="s">
        <v>1238</v>
      </c>
      <c r="C1074" s="194">
        <v>143</v>
      </c>
      <c r="D1074" s="195">
        <v>545.90209790209792</v>
      </c>
      <c r="E1074" s="196">
        <v>0.3848076306903605</v>
      </c>
      <c r="F1074" s="195">
        <v>1612</v>
      </c>
    </row>
    <row r="1075" spans="2:7" x14ac:dyDescent="0.2">
      <c r="B1075" s="205" t="s">
        <v>1239</v>
      </c>
      <c r="C1075" s="194">
        <v>0</v>
      </c>
      <c r="D1075" s="195">
        <v>0</v>
      </c>
      <c r="E1075" s="196">
        <v>0</v>
      </c>
      <c r="F1075" s="195">
        <v>0</v>
      </c>
    </row>
    <row r="1076" spans="2:7" x14ac:dyDescent="0.2">
      <c r="B1076" s="205" t="s">
        <v>1240</v>
      </c>
      <c r="C1076" s="194">
        <v>0</v>
      </c>
      <c r="D1076" s="195">
        <v>0</v>
      </c>
      <c r="E1076" s="196">
        <v>0</v>
      </c>
      <c r="F1076" s="195">
        <v>0</v>
      </c>
    </row>
    <row r="1077" spans="2:7" x14ac:dyDescent="0.2">
      <c r="B1077" s="205" t="s">
        <v>1241</v>
      </c>
      <c r="C1077" s="194">
        <v>271</v>
      </c>
      <c r="D1077" s="195">
        <v>702.18450184501842</v>
      </c>
      <c r="E1077" s="196">
        <v>0.38628165440243589</v>
      </c>
      <c r="F1077" s="195">
        <v>2691</v>
      </c>
    </row>
    <row r="1078" spans="2:7" x14ac:dyDescent="0.2">
      <c r="B1078" s="205" t="s">
        <v>1242</v>
      </c>
      <c r="C1078" s="194">
        <v>76</v>
      </c>
      <c r="D1078" s="195">
        <v>814.48684210526312</v>
      </c>
      <c r="E1078" s="196">
        <v>0.38665650590594214</v>
      </c>
      <c r="F1078" s="195">
        <v>1765</v>
      </c>
    </row>
    <row r="1079" spans="2:7" x14ac:dyDescent="0.2">
      <c r="B1079" s="205" t="s">
        <v>1243</v>
      </c>
      <c r="C1079" s="194">
        <v>308</v>
      </c>
      <c r="D1079" s="195">
        <v>1040.6655844155844</v>
      </c>
      <c r="E1079" s="196">
        <v>0.38610352549469806</v>
      </c>
      <c r="F1079" s="195">
        <v>3228</v>
      </c>
    </row>
    <row r="1080" spans="2:7" x14ac:dyDescent="0.2">
      <c r="B1080" s="205" t="s">
        <v>1244</v>
      </c>
      <c r="C1080" s="194">
        <v>349</v>
      </c>
      <c r="D1080" s="195">
        <v>355.46991404011459</v>
      </c>
      <c r="E1080" s="196">
        <v>0.38253096564717204</v>
      </c>
      <c r="F1080" s="195">
        <v>762</v>
      </c>
    </row>
    <row r="1081" spans="2:7" x14ac:dyDescent="0.2">
      <c r="B1081" s="205" t="s">
        <v>1245</v>
      </c>
      <c r="C1081" s="194">
        <v>0</v>
      </c>
      <c r="D1081" s="195">
        <v>0</v>
      </c>
      <c r="E1081" s="196">
        <v>0</v>
      </c>
      <c r="F1081" s="195">
        <v>0</v>
      </c>
    </row>
    <row r="1082" spans="2:7" x14ac:dyDescent="0.2">
      <c r="B1082" s="206" t="s">
        <v>1246</v>
      </c>
      <c r="C1082" s="197">
        <v>0</v>
      </c>
      <c r="D1082" s="198">
        <v>0</v>
      </c>
      <c r="E1082" s="199">
        <v>0</v>
      </c>
      <c r="F1082" s="198">
        <v>0</v>
      </c>
    </row>
    <row r="1084" spans="2:7" x14ac:dyDescent="0.2">
      <c r="G1084" s="11" t="s">
        <v>287</v>
      </c>
    </row>
    <row r="1085" spans="2:7" x14ac:dyDescent="0.2">
      <c r="G1085" s="11" t="s">
        <v>298</v>
      </c>
    </row>
    <row r="1086" spans="2:7" x14ac:dyDescent="0.2">
      <c r="B1086" s="179" t="s">
        <v>0</v>
      </c>
      <c r="C1086" s="182"/>
      <c r="D1086" s="183"/>
      <c r="E1086" s="184"/>
      <c r="F1086" s="184"/>
    </row>
    <row r="1087" spans="2:7" x14ac:dyDescent="0.2">
      <c r="B1087" s="179" t="s">
        <v>2613</v>
      </c>
      <c r="C1087" s="182"/>
      <c r="D1087" s="183"/>
      <c r="E1087" s="184"/>
      <c r="F1087" s="184"/>
    </row>
    <row r="1088" spans="2:7" x14ac:dyDescent="0.2">
      <c r="B1088" s="201" t="s">
        <v>285</v>
      </c>
      <c r="C1088" s="182"/>
      <c r="D1088" s="183"/>
      <c r="E1088" s="184"/>
      <c r="F1088" s="184"/>
    </row>
    <row r="1089" spans="2:6" x14ac:dyDescent="0.2">
      <c r="B1089" s="179"/>
      <c r="C1089" s="72"/>
      <c r="D1089" s="72"/>
      <c r="E1089" s="72"/>
      <c r="F1089" s="72"/>
    </row>
    <row r="1090" spans="2:6" x14ac:dyDescent="0.2">
      <c r="B1090" s="202"/>
      <c r="C1090" s="157" t="s">
        <v>2632</v>
      </c>
      <c r="D1090" s="185"/>
      <c r="E1090" s="186"/>
      <c r="F1090" s="187"/>
    </row>
    <row r="1091" spans="2:6" ht="25.5" x14ac:dyDescent="0.2">
      <c r="B1091" s="203" t="s">
        <v>288</v>
      </c>
      <c r="C1091" s="188" t="s">
        <v>2639</v>
      </c>
      <c r="D1091" s="189" t="s">
        <v>2640</v>
      </c>
      <c r="E1091" s="190" t="s">
        <v>2641</v>
      </c>
      <c r="F1091" s="189" t="s">
        <v>2642</v>
      </c>
    </row>
    <row r="1092" spans="2:6" x14ac:dyDescent="0.2">
      <c r="B1092" s="204" t="s">
        <v>1247</v>
      </c>
      <c r="C1092" s="191">
        <v>371</v>
      </c>
      <c r="D1092" s="192">
        <v>350.53099730458223</v>
      </c>
      <c r="E1092" s="193">
        <v>0.38156867807829298</v>
      </c>
      <c r="F1092" s="192">
        <v>840</v>
      </c>
    </row>
    <row r="1093" spans="2:6" x14ac:dyDescent="0.2">
      <c r="B1093" s="205" t="s">
        <v>1248</v>
      </c>
      <c r="C1093" s="194">
        <v>0</v>
      </c>
      <c r="D1093" s="195">
        <v>0</v>
      </c>
      <c r="E1093" s="196">
        <v>0</v>
      </c>
      <c r="F1093" s="195">
        <v>0</v>
      </c>
    </row>
    <row r="1094" spans="2:6" x14ac:dyDescent="0.2">
      <c r="B1094" s="205" t="s">
        <v>1249</v>
      </c>
      <c r="C1094" s="194">
        <v>271</v>
      </c>
      <c r="D1094" s="195">
        <v>452.16605166051659</v>
      </c>
      <c r="E1094" s="196">
        <v>0.38375199255902515</v>
      </c>
      <c r="F1094" s="195">
        <v>1143</v>
      </c>
    </row>
    <row r="1095" spans="2:6" x14ac:dyDescent="0.2">
      <c r="B1095" s="205" t="s">
        <v>1250</v>
      </c>
      <c r="C1095" s="194">
        <v>250</v>
      </c>
      <c r="D1095" s="195">
        <v>362.39600000000002</v>
      </c>
      <c r="E1095" s="196">
        <v>0.37995923571152979</v>
      </c>
      <c r="F1095" s="195">
        <v>897</v>
      </c>
    </row>
    <row r="1096" spans="2:6" x14ac:dyDescent="0.2">
      <c r="B1096" s="205" t="s">
        <v>1251</v>
      </c>
      <c r="C1096" s="194">
        <v>16</v>
      </c>
      <c r="D1096" s="195">
        <v>475.6875</v>
      </c>
      <c r="E1096" s="196">
        <v>0.38556231003039509</v>
      </c>
      <c r="F1096" s="195">
        <v>750</v>
      </c>
    </row>
    <row r="1097" spans="2:6" x14ac:dyDescent="0.2">
      <c r="B1097" s="205" t="s">
        <v>1252</v>
      </c>
      <c r="C1097" s="194">
        <v>150</v>
      </c>
      <c r="D1097" s="195">
        <v>345.62666666666667</v>
      </c>
      <c r="E1097" s="196">
        <v>0.38100137426234437</v>
      </c>
      <c r="F1097" s="195">
        <v>902</v>
      </c>
    </row>
    <row r="1098" spans="2:6" x14ac:dyDescent="0.2">
      <c r="B1098" s="205" t="s">
        <v>1253</v>
      </c>
      <c r="C1098" s="194">
        <v>0</v>
      </c>
      <c r="D1098" s="195">
        <v>0</v>
      </c>
      <c r="E1098" s="196">
        <v>0</v>
      </c>
      <c r="F1098" s="195">
        <v>0</v>
      </c>
    </row>
    <row r="1099" spans="2:6" x14ac:dyDescent="0.2">
      <c r="B1099" s="205" t="s">
        <v>1254</v>
      </c>
      <c r="C1099" s="194">
        <v>0</v>
      </c>
      <c r="D1099" s="195">
        <v>0</v>
      </c>
      <c r="E1099" s="196">
        <v>0</v>
      </c>
      <c r="F1099" s="195">
        <v>0</v>
      </c>
    </row>
    <row r="1100" spans="2:6" x14ac:dyDescent="0.2">
      <c r="B1100" s="205" t="s">
        <v>1255</v>
      </c>
      <c r="C1100" s="194">
        <v>0</v>
      </c>
      <c r="D1100" s="195">
        <v>0</v>
      </c>
      <c r="E1100" s="196">
        <v>0</v>
      </c>
      <c r="F1100" s="195">
        <v>0</v>
      </c>
    </row>
    <row r="1101" spans="2:6" x14ac:dyDescent="0.2">
      <c r="B1101" s="205" t="s">
        <v>1256</v>
      </c>
      <c r="C1101" s="194">
        <v>329</v>
      </c>
      <c r="D1101" s="195">
        <v>520.76899696048633</v>
      </c>
      <c r="E1101" s="196">
        <v>0.38555168502916404</v>
      </c>
      <c r="F1101" s="195">
        <v>1582</v>
      </c>
    </row>
    <row r="1102" spans="2:6" x14ac:dyDescent="0.2">
      <c r="B1102" s="205" t="s">
        <v>1257</v>
      </c>
      <c r="C1102" s="194">
        <v>0</v>
      </c>
      <c r="D1102" s="195">
        <v>0</v>
      </c>
      <c r="E1102" s="196">
        <v>0</v>
      </c>
      <c r="F1102" s="195">
        <v>0</v>
      </c>
    </row>
    <row r="1103" spans="2:6" x14ac:dyDescent="0.2">
      <c r="B1103" s="205" t="s">
        <v>1258</v>
      </c>
      <c r="C1103" s="194">
        <v>352</v>
      </c>
      <c r="D1103" s="195">
        <v>778.0142045454545</v>
      </c>
      <c r="E1103" s="196">
        <v>0.38566376990380258</v>
      </c>
      <c r="F1103" s="195">
        <v>2377</v>
      </c>
    </row>
    <row r="1104" spans="2:6" x14ac:dyDescent="0.2">
      <c r="B1104" s="205" t="s">
        <v>1259</v>
      </c>
      <c r="C1104" s="194">
        <v>562</v>
      </c>
      <c r="D1104" s="195">
        <v>623.21530249110322</v>
      </c>
      <c r="E1104" s="196">
        <v>0.38406550387851923</v>
      </c>
      <c r="F1104" s="195">
        <v>2007</v>
      </c>
    </row>
    <row r="1105" spans="2:6" x14ac:dyDescent="0.2">
      <c r="B1105" s="205" t="s">
        <v>1260</v>
      </c>
      <c r="C1105" s="194">
        <v>22</v>
      </c>
      <c r="D1105" s="195">
        <v>571.81818181818187</v>
      </c>
      <c r="E1105" s="196">
        <v>0.38355997316909574</v>
      </c>
      <c r="F1105" s="195">
        <v>2161</v>
      </c>
    </row>
    <row r="1106" spans="2:6" x14ac:dyDescent="0.2">
      <c r="B1106" s="205" t="s">
        <v>1261</v>
      </c>
      <c r="C1106" s="194">
        <v>21</v>
      </c>
      <c r="D1106" s="195">
        <v>1061.1904761904761</v>
      </c>
      <c r="E1106" s="196">
        <v>0.38672451193058577</v>
      </c>
      <c r="F1106" s="195">
        <v>2026</v>
      </c>
    </row>
    <row r="1107" spans="2:6" x14ac:dyDescent="0.2">
      <c r="B1107" s="205" t="s">
        <v>1262</v>
      </c>
      <c r="C1107" s="194">
        <v>421</v>
      </c>
      <c r="D1107" s="195">
        <v>398.50593824228031</v>
      </c>
      <c r="E1107" s="196">
        <v>0.37843452605175831</v>
      </c>
      <c r="F1107" s="195">
        <v>2586</v>
      </c>
    </row>
    <row r="1108" spans="2:6" x14ac:dyDescent="0.2">
      <c r="B1108" s="205" t="s">
        <v>1263</v>
      </c>
      <c r="C1108" s="194">
        <v>245</v>
      </c>
      <c r="D1108" s="195">
        <v>650.11428571428576</v>
      </c>
      <c r="E1108" s="196">
        <v>0.38291386493510249</v>
      </c>
      <c r="F1108" s="195">
        <v>3747</v>
      </c>
    </row>
    <row r="1109" spans="2:6" x14ac:dyDescent="0.2">
      <c r="B1109" s="205" t="s">
        <v>1264</v>
      </c>
      <c r="C1109" s="194">
        <v>327</v>
      </c>
      <c r="D1109" s="195">
        <v>692.42507645259934</v>
      </c>
      <c r="E1109" s="196">
        <v>0.38196286024683368</v>
      </c>
      <c r="F1109" s="195">
        <v>2106</v>
      </c>
    </row>
    <row r="1110" spans="2:6" x14ac:dyDescent="0.2">
      <c r="B1110" s="205" t="s">
        <v>1265</v>
      </c>
      <c r="C1110" s="194">
        <v>0</v>
      </c>
      <c r="D1110" s="195">
        <v>0</v>
      </c>
      <c r="E1110" s="196">
        <v>0</v>
      </c>
      <c r="F1110" s="195">
        <v>0</v>
      </c>
    </row>
    <row r="1111" spans="2:6" x14ac:dyDescent="0.2">
      <c r="B1111" s="205" t="s">
        <v>1266</v>
      </c>
      <c r="C1111" s="194">
        <v>0</v>
      </c>
      <c r="D1111" s="195">
        <v>0</v>
      </c>
      <c r="E1111" s="196">
        <v>0</v>
      </c>
      <c r="F1111" s="195">
        <v>0</v>
      </c>
    </row>
    <row r="1112" spans="2:6" x14ac:dyDescent="0.2">
      <c r="B1112" s="205" t="s">
        <v>1267</v>
      </c>
      <c r="C1112" s="194">
        <v>109</v>
      </c>
      <c r="D1112" s="195">
        <v>1460.8256880733945</v>
      </c>
      <c r="E1112" s="196">
        <v>0.38079272229848327</v>
      </c>
      <c r="F1112" s="195">
        <v>6468</v>
      </c>
    </row>
    <row r="1113" spans="2:6" x14ac:dyDescent="0.2">
      <c r="B1113" s="205" t="s">
        <v>1268</v>
      </c>
      <c r="C1113" s="194">
        <v>142</v>
      </c>
      <c r="D1113" s="195">
        <v>529.46478873239437</v>
      </c>
      <c r="E1113" s="196">
        <v>0.37992440320983167</v>
      </c>
      <c r="F1113" s="195">
        <v>2564</v>
      </c>
    </row>
    <row r="1114" spans="2:6" x14ac:dyDescent="0.2">
      <c r="B1114" s="205" t="s">
        <v>1269</v>
      </c>
      <c r="C1114" s="194">
        <v>158</v>
      </c>
      <c r="D1114" s="195">
        <v>599.46202531645565</v>
      </c>
      <c r="E1114" s="196">
        <v>0.38206321801987864</v>
      </c>
      <c r="F1114" s="195">
        <v>4588</v>
      </c>
    </row>
    <row r="1115" spans="2:6" x14ac:dyDescent="0.2">
      <c r="B1115" s="205" t="s">
        <v>1270</v>
      </c>
      <c r="C1115" s="194">
        <v>151</v>
      </c>
      <c r="D1115" s="195">
        <v>557.79470198675494</v>
      </c>
      <c r="E1115" s="196">
        <v>0.38344259309842488</v>
      </c>
      <c r="F1115" s="195">
        <v>1643</v>
      </c>
    </row>
    <row r="1116" spans="2:6" x14ac:dyDescent="0.2">
      <c r="B1116" s="205" t="s">
        <v>1271</v>
      </c>
      <c r="C1116" s="194">
        <v>292</v>
      </c>
      <c r="D1116" s="195">
        <v>498.99657534246575</v>
      </c>
      <c r="E1116" s="196">
        <v>0.38009166629711455</v>
      </c>
      <c r="F1116" s="195">
        <v>1723</v>
      </c>
    </row>
    <row r="1117" spans="2:6" x14ac:dyDescent="0.2">
      <c r="B1117" s="205" t="s">
        <v>1272</v>
      </c>
      <c r="C1117" s="194">
        <v>0</v>
      </c>
      <c r="D1117" s="195">
        <v>0</v>
      </c>
      <c r="E1117" s="196">
        <v>0</v>
      </c>
      <c r="F1117" s="195">
        <v>0</v>
      </c>
    </row>
    <row r="1118" spans="2:6" x14ac:dyDescent="0.2">
      <c r="B1118" s="205" t="s">
        <v>1273</v>
      </c>
      <c r="C1118" s="194">
        <v>0</v>
      </c>
      <c r="D1118" s="195">
        <v>0</v>
      </c>
      <c r="E1118" s="196">
        <v>0</v>
      </c>
      <c r="F1118" s="195">
        <v>0</v>
      </c>
    </row>
    <row r="1119" spans="2:6" x14ac:dyDescent="0.2">
      <c r="B1119" s="205" t="s">
        <v>1274</v>
      </c>
      <c r="C1119" s="194">
        <v>0</v>
      </c>
      <c r="D1119" s="195">
        <v>0</v>
      </c>
      <c r="E1119" s="196">
        <v>0</v>
      </c>
      <c r="F1119" s="195">
        <v>0</v>
      </c>
    </row>
    <row r="1120" spans="2:6" x14ac:dyDescent="0.2">
      <c r="B1120" s="205" t="s">
        <v>1275</v>
      </c>
      <c r="C1120" s="194">
        <v>0</v>
      </c>
      <c r="D1120" s="195">
        <v>0</v>
      </c>
      <c r="E1120" s="196">
        <v>0</v>
      </c>
      <c r="F1120" s="195">
        <v>0</v>
      </c>
    </row>
    <row r="1121" spans="2:6" x14ac:dyDescent="0.2">
      <c r="B1121" s="205" t="s">
        <v>1276</v>
      </c>
      <c r="C1121" s="194">
        <v>0</v>
      </c>
      <c r="D1121" s="195">
        <v>0</v>
      </c>
      <c r="E1121" s="196">
        <v>0</v>
      </c>
      <c r="F1121" s="195">
        <v>0</v>
      </c>
    </row>
    <row r="1122" spans="2:6" x14ac:dyDescent="0.2">
      <c r="B1122" s="205" t="s">
        <v>1277</v>
      </c>
      <c r="C1122" s="194">
        <v>0</v>
      </c>
      <c r="D1122" s="195">
        <v>0</v>
      </c>
      <c r="E1122" s="196">
        <v>0</v>
      </c>
      <c r="F1122" s="195">
        <v>0</v>
      </c>
    </row>
    <row r="1123" spans="2:6" x14ac:dyDescent="0.2">
      <c r="B1123" s="205" t="s">
        <v>1278</v>
      </c>
      <c r="C1123" s="194">
        <v>0</v>
      </c>
      <c r="D1123" s="195">
        <v>0</v>
      </c>
      <c r="E1123" s="196">
        <v>0</v>
      </c>
      <c r="F1123" s="195">
        <v>0</v>
      </c>
    </row>
    <row r="1124" spans="2:6" x14ac:dyDescent="0.2">
      <c r="B1124" s="205" t="s">
        <v>1279</v>
      </c>
      <c r="C1124" s="194">
        <v>3</v>
      </c>
      <c r="D1124" s="195">
        <v>162.66666666666666</v>
      </c>
      <c r="E1124" s="196">
        <v>0.37053910402429757</v>
      </c>
      <c r="F1124" s="195">
        <v>205</v>
      </c>
    </row>
    <row r="1125" spans="2:6" x14ac:dyDescent="0.2">
      <c r="B1125" s="205" t="s">
        <v>1280</v>
      </c>
      <c r="C1125" s="194">
        <v>29</v>
      </c>
      <c r="D1125" s="195">
        <v>165.75862068965517</v>
      </c>
      <c r="E1125" s="196">
        <v>0.36787326853906799</v>
      </c>
      <c r="F1125" s="195">
        <v>318</v>
      </c>
    </row>
    <row r="1126" spans="2:6" x14ac:dyDescent="0.2">
      <c r="B1126" s="205" t="s">
        <v>1281</v>
      </c>
      <c r="C1126" s="194">
        <v>81</v>
      </c>
      <c r="D1126" s="195">
        <v>196.20987654320987</v>
      </c>
      <c r="E1126" s="196">
        <v>0.37456987980202694</v>
      </c>
      <c r="F1126" s="195">
        <v>680</v>
      </c>
    </row>
    <row r="1127" spans="2:6" x14ac:dyDescent="0.2">
      <c r="B1127" s="205" t="s">
        <v>1282</v>
      </c>
      <c r="C1127" s="194">
        <v>31</v>
      </c>
      <c r="D1127" s="195">
        <v>181.25806451612902</v>
      </c>
      <c r="E1127" s="196">
        <v>0.37342991958529947</v>
      </c>
      <c r="F1127" s="195">
        <v>330</v>
      </c>
    </row>
    <row r="1128" spans="2:6" x14ac:dyDescent="0.2">
      <c r="B1128" s="205" t="s">
        <v>1283</v>
      </c>
      <c r="C1128" s="194">
        <v>2</v>
      </c>
      <c r="D1128" s="195">
        <v>482.5</v>
      </c>
      <c r="E1128" s="196">
        <v>0.3824811732065001</v>
      </c>
      <c r="F1128" s="195">
        <v>483</v>
      </c>
    </row>
    <row r="1129" spans="2:6" x14ac:dyDescent="0.2">
      <c r="B1129" s="205" t="s">
        <v>1284</v>
      </c>
      <c r="C1129" s="194">
        <v>34</v>
      </c>
      <c r="D1129" s="195">
        <v>155.23529411764707</v>
      </c>
      <c r="E1129" s="196">
        <v>0.35995362476982873</v>
      </c>
      <c r="F1129" s="195">
        <v>300</v>
      </c>
    </row>
    <row r="1130" spans="2:6" x14ac:dyDescent="0.2">
      <c r="B1130" s="205" t="s">
        <v>1285</v>
      </c>
      <c r="C1130" s="194">
        <v>1</v>
      </c>
      <c r="D1130" s="195">
        <v>899</v>
      </c>
      <c r="E1130" s="196">
        <v>0.38683304647160077</v>
      </c>
      <c r="F1130" s="195">
        <v>899</v>
      </c>
    </row>
    <row r="1131" spans="2:6" x14ac:dyDescent="0.2">
      <c r="B1131" s="205" t="s">
        <v>1286</v>
      </c>
      <c r="C1131" s="194">
        <v>2</v>
      </c>
      <c r="D1131" s="195">
        <v>744.5</v>
      </c>
      <c r="E1131" s="196">
        <v>0.38705484793345457</v>
      </c>
      <c r="F1131" s="195">
        <v>909</v>
      </c>
    </row>
    <row r="1132" spans="2:6" x14ac:dyDescent="0.2">
      <c r="B1132" s="205" t="s">
        <v>1287</v>
      </c>
      <c r="C1132" s="194">
        <v>266</v>
      </c>
      <c r="D1132" s="195">
        <v>207.94736842105263</v>
      </c>
      <c r="E1132" s="196">
        <v>0.3728589628650969</v>
      </c>
      <c r="F1132" s="195">
        <v>913</v>
      </c>
    </row>
    <row r="1133" spans="2:6" x14ac:dyDescent="0.2">
      <c r="B1133" s="205" t="s">
        <v>1288</v>
      </c>
      <c r="C1133" s="194">
        <v>34</v>
      </c>
      <c r="D1133" s="195">
        <v>186</v>
      </c>
      <c r="E1133" s="196">
        <v>0.36582402961763183</v>
      </c>
      <c r="F1133" s="195">
        <v>364</v>
      </c>
    </row>
    <row r="1134" spans="2:6" x14ac:dyDescent="0.2">
      <c r="B1134" s="205" t="s">
        <v>1289</v>
      </c>
      <c r="C1134" s="194">
        <v>196</v>
      </c>
      <c r="D1134" s="195">
        <v>172.16836734693877</v>
      </c>
      <c r="E1134" s="196">
        <v>0.36419659816957339</v>
      </c>
      <c r="F1134" s="195">
        <v>623</v>
      </c>
    </row>
    <row r="1135" spans="2:6" x14ac:dyDescent="0.2">
      <c r="B1135" s="205" t="s">
        <v>1290</v>
      </c>
      <c r="C1135" s="194">
        <v>0</v>
      </c>
      <c r="D1135" s="195">
        <v>0</v>
      </c>
      <c r="E1135" s="196">
        <v>0</v>
      </c>
      <c r="F1135" s="195">
        <v>0</v>
      </c>
    </row>
    <row r="1136" spans="2:6" x14ac:dyDescent="0.2">
      <c r="B1136" s="205" t="s">
        <v>1291</v>
      </c>
      <c r="C1136" s="194">
        <v>2</v>
      </c>
      <c r="D1136" s="195">
        <v>183</v>
      </c>
      <c r="E1136" s="196">
        <v>0.37809917355371891</v>
      </c>
      <c r="F1136" s="195">
        <v>189</v>
      </c>
    </row>
    <row r="1137" spans="2:7" x14ac:dyDescent="0.2">
      <c r="B1137" s="205" t="s">
        <v>1292</v>
      </c>
      <c r="C1137" s="194">
        <v>48</v>
      </c>
      <c r="D1137" s="195">
        <v>159.125</v>
      </c>
      <c r="E1137" s="196">
        <v>0.3698968473049542</v>
      </c>
      <c r="F1137" s="195">
        <v>313</v>
      </c>
    </row>
    <row r="1138" spans="2:7" x14ac:dyDescent="0.2">
      <c r="B1138" s="205" t="s">
        <v>1293</v>
      </c>
      <c r="C1138" s="194">
        <v>0</v>
      </c>
      <c r="D1138" s="195">
        <v>0</v>
      </c>
      <c r="E1138" s="196">
        <v>0</v>
      </c>
      <c r="F1138" s="195">
        <v>0</v>
      </c>
    </row>
    <row r="1139" spans="2:7" x14ac:dyDescent="0.2">
      <c r="B1139" s="206" t="s">
        <v>1294</v>
      </c>
      <c r="C1139" s="197">
        <v>73</v>
      </c>
      <c r="D1139" s="198">
        <v>219.68493150684932</v>
      </c>
      <c r="E1139" s="199">
        <v>0.37605815453159819</v>
      </c>
      <c r="F1139" s="198">
        <v>389</v>
      </c>
    </row>
    <row r="1141" spans="2:7" x14ac:dyDescent="0.2">
      <c r="G1141" s="11" t="s">
        <v>287</v>
      </c>
    </row>
    <row r="1142" spans="2:7" x14ac:dyDescent="0.2">
      <c r="G1142" s="11" t="s">
        <v>299</v>
      </c>
    </row>
    <row r="1143" spans="2:7" x14ac:dyDescent="0.2">
      <c r="B1143" s="179" t="s">
        <v>0</v>
      </c>
      <c r="C1143" s="182"/>
      <c r="D1143" s="183"/>
      <c r="E1143" s="184"/>
      <c r="F1143" s="184"/>
    </row>
    <row r="1144" spans="2:7" x14ac:dyDescent="0.2">
      <c r="B1144" s="179" t="s">
        <v>2613</v>
      </c>
      <c r="C1144" s="182"/>
      <c r="D1144" s="183"/>
      <c r="E1144" s="184"/>
      <c r="F1144" s="184"/>
    </row>
    <row r="1145" spans="2:7" x14ac:dyDescent="0.2">
      <c r="B1145" s="201" t="s">
        <v>285</v>
      </c>
      <c r="C1145" s="182"/>
      <c r="D1145" s="183"/>
      <c r="E1145" s="184"/>
      <c r="F1145" s="184"/>
    </row>
    <row r="1146" spans="2:7" x14ac:dyDescent="0.2">
      <c r="B1146" s="179"/>
      <c r="C1146" s="72"/>
      <c r="D1146" s="72"/>
      <c r="E1146" s="72"/>
      <c r="F1146" s="72"/>
    </row>
    <row r="1147" spans="2:7" x14ac:dyDescent="0.2">
      <c r="B1147" s="202"/>
      <c r="C1147" s="157" t="s">
        <v>2632</v>
      </c>
      <c r="D1147" s="185"/>
      <c r="E1147" s="186"/>
      <c r="F1147" s="187"/>
    </row>
    <row r="1148" spans="2:7" ht="25.5" x14ac:dyDescent="0.2">
      <c r="B1148" s="203" t="s">
        <v>288</v>
      </c>
      <c r="C1148" s="188" t="s">
        <v>2639</v>
      </c>
      <c r="D1148" s="189" t="s">
        <v>2640</v>
      </c>
      <c r="E1148" s="190" t="s">
        <v>2641</v>
      </c>
      <c r="F1148" s="189" t="s">
        <v>2642</v>
      </c>
    </row>
    <row r="1149" spans="2:7" x14ac:dyDescent="0.2">
      <c r="B1149" s="204" t="s">
        <v>1295</v>
      </c>
      <c r="C1149" s="191">
        <v>29</v>
      </c>
      <c r="D1149" s="192">
        <v>427.93103448275861</v>
      </c>
      <c r="E1149" s="193">
        <v>0.37543488125850866</v>
      </c>
      <c r="F1149" s="192">
        <v>818</v>
      </c>
    </row>
    <row r="1150" spans="2:7" x14ac:dyDescent="0.2">
      <c r="B1150" s="205" t="s">
        <v>1296</v>
      </c>
      <c r="C1150" s="194">
        <v>46</v>
      </c>
      <c r="D1150" s="195">
        <v>154.56521739130434</v>
      </c>
      <c r="E1150" s="196">
        <v>0.3554289142171565</v>
      </c>
      <c r="F1150" s="195">
        <v>270</v>
      </c>
    </row>
    <row r="1151" spans="2:7" x14ac:dyDescent="0.2">
      <c r="B1151" s="205" t="s">
        <v>1297</v>
      </c>
      <c r="C1151" s="194">
        <v>7</v>
      </c>
      <c r="D1151" s="195">
        <v>243.14285714285714</v>
      </c>
      <c r="E1151" s="196">
        <v>0.38298829882988294</v>
      </c>
      <c r="F1151" s="195">
        <v>425</v>
      </c>
    </row>
    <row r="1152" spans="2:7" x14ac:dyDescent="0.2">
      <c r="B1152" s="205" t="s">
        <v>1298</v>
      </c>
      <c r="C1152" s="194">
        <v>101</v>
      </c>
      <c r="D1152" s="195">
        <v>473.46534653465346</v>
      </c>
      <c r="E1152" s="196">
        <v>0.38425687837490363</v>
      </c>
      <c r="F1152" s="195">
        <v>1855</v>
      </c>
    </row>
    <row r="1153" spans="2:6" x14ac:dyDescent="0.2">
      <c r="B1153" s="205" t="s">
        <v>1299</v>
      </c>
      <c r="C1153" s="194">
        <v>1</v>
      </c>
      <c r="D1153" s="195">
        <v>773</v>
      </c>
      <c r="E1153" s="196">
        <v>0.39001009081735627</v>
      </c>
      <c r="F1153" s="195">
        <v>773</v>
      </c>
    </row>
    <row r="1154" spans="2:6" x14ac:dyDescent="0.2">
      <c r="B1154" s="205" t="s">
        <v>1300</v>
      </c>
      <c r="C1154" s="194">
        <v>6</v>
      </c>
      <c r="D1154" s="195">
        <v>146.66666666666666</v>
      </c>
      <c r="E1154" s="196">
        <v>0.35933033891384247</v>
      </c>
      <c r="F1154" s="195">
        <v>177</v>
      </c>
    </row>
    <row r="1155" spans="2:6" x14ac:dyDescent="0.2">
      <c r="B1155" s="205" t="s">
        <v>1301</v>
      </c>
      <c r="C1155" s="194">
        <v>398</v>
      </c>
      <c r="D1155" s="195">
        <v>210.30150753768845</v>
      </c>
      <c r="E1155" s="196">
        <v>0.37413673647274437</v>
      </c>
      <c r="F1155" s="195">
        <v>626</v>
      </c>
    </row>
    <row r="1156" spans="2:6" x14ac:dyDescent="0.2">
      <c r="B1156" s="205" t="s">
        <v>1302</v>
      </c>
      <c r="C1156" s="194">
        <v>0</v>
      </c>
      <c r="D1156" s="195">
        <v>0</v>
      </c>
      <c r="E1156" s="196">
        <v>0</v>
      </c>
      <c r="F1156" s="195">
        <v>0</v>
      </c>
    </row>
    <row r="1157" spans="2:6" x14ac:dyDescent="0.2">
      <c r="B1157" s="205" t="s">
        <v>1303</v>
      </c>
      <c r="C1157" s="194">
        <v>22</v>
      </c>
      <c r="D1157" s="195">
        <v>157.90909090909091</v>
      </c>
      <c r="E1157" s="196">
        <v>0.36618530620849588</v>
      </c>
      <c r="F1157" s="195">
        <v>279</v>
      </c>
    </row>
    <row r="1158" spans="2:6" x14ac:dyDescent="0.2">
      <c r="B1158" s="205" t="s">
        <v>1304</v>
      </c>
      <c r="C1158" s="194">
        <v>25</v>
      </c>
      <c r="D1158" s="195">
        <v>160.6</v>
      </c>
      <c r="E1158" s="196">
        <v>0.36950119639241663</v>
      </c>
      <c r="F1158" s="195">
        <v>248</v>
      </c>
    </row>
    <row r="1159" spans="2:6" x14ac:dyDescent="0.2">
      <c r="B1159" s="205" t="s">
        <v>1305</v>
      </c>
      <c r="C1159" s="194">
        <v>0</v>
      </c>
      <c r="D1159" s="195">
        <v>0</v>
      </c>
      <c r="E1159" s="196">
        <v>0</v>
      </c>
      <c r="F1159" s="195">
        <v>0</v>
      </c>
    </row>
    <row r="1160" spans="2:6" x14ac:dyDescent="0.2">
      <c r="B1160" s="205" t="s">
        <v>1306</v>
      </c>
      <c r="C1160" s="194">
        <v>17</v>
      </c>
      <c r="D1160" s="195">
        <v>477.23529411764707</v>
      </c>
      <c r="E1160" s="196">
        <v>0.38319478556584174</v>
      </c>
      <c r="F1160" s="195">
        <v>941</v>
      </c>
    </row>
    <row r="1161" spans="2:6" x14ac:dyDescent="0.2">
      <c r="B1161" s="205" t="s">
        <v>1307</v>
      </c>
      <c r="C1161" s="194">
        <v>6</v>
      </c>
      <c r="D1161" s="195">
        <v>226.66666666666666</v>
      </c>
      <c r="E1161" s="196">
        <v>0.38105912020173727</v>
      </c>
      <c r="F1161" s="195">
        <v>327</v>
      </c>
    </row>
    <row r="1162" spans="2:6" x14ac:dyDescent="0.2">
      <c r="B1162" s="205" t="s">
        <v>1308</v>
      </c>
      <c r="C1162" s="194">
        <v>21</v>
      </c>
      <c r="D1162" s="195">
        <v>578.09523809523807</v>
      </c>
      <c r="E1162" s="196">
        <v>0.38548248817197472</v>
      </c>
      <c r="F1162" s="195">
        <v>1623</v>
      </c>
    </row>
    <row r="1163" spans="2:6" x14ac:dyDescent="0.2">
      <c r="B1163" s="205" t="s">
        <v>1309</v>
      </c>
      <c r="C1163" s="194">
        <v>52</v>
      </c>
      <c r="D1163" s="195">
        <v>187.40384615384616</v>
      </c>
      <c r="E1163" s="196">
        <v>0.37135126895815862</v>
      </c>
      <c r="F1163" s="195">
        <v>323</v>
      </c>
    </row>
    <row r="1164" spans="2:6" x14ac:dyDescent="0.2">
      <c r="B1164" s="205" t="s">
        <v>1310</v>
      </c>
      <c r="C1164" s="194">
        <v>9</v>
      </c>
      <c r="D1164" s="195">
        <v>200.33333333333334</v>
      </c>
      <c r="E1164" s="196">
        <v>0.35916334661354576</v>
      </c>
      <c r="F1164" s="195">
        <v>270</v>
      </c>
    </row>
    <row r="1165" spans="2:6" x14ac:dyDescent="0.2">
      <c r="B1165" s="205" t="s">
        <v>1311</v>
      </c>
      <c r="C1165" s="194">
        <v>5</v>
      </c>
      <c r="D1165" s="195">
        <v>323.8</v>
      </c>
      <c r="E1165" s="196">
        <v>0.38446924720968889</v>
      </c>
      <c r="F1165" s="195">
        <v>459</v>
      </c>
    </row>
    <row r="1166" spans="2:6" x14ac:dyDescent="0.2">
      <c r="B1166" s="205" t="s">
        <v>1312</v>
      </c>
      <c r="C1166" s="194">
        <v>4</v>
      </c>
      <c r="D1166" s="195">
        <v>405.25</v>
      </c>
      <c r="E1166" s="196">
        <v>0.38430535798956855</v>
      </c>
      <c r="F1166" s="195">
        <v>624</v>
      </c>
    </row>
    <row r="1167" spans="2:6" x14ac:dyDescent="0.2">
      <c r="B1167" s="205" t="s">
        <v>1313</v>
      </c>
      <c r="C1167" s="194">
        <v>176</v>
      </c>
      <c r="D1167" s="195">
        <v>240.0625</v>
      </c>
      <c r="E1167" s="196">
        <v>0.37778075822603729</v>
      </c>
      <c r="F1167" s="195">
        <v>564</v>
      </c>
    </row>
    <row r="1168" spans="2:6" x14ac:dyDescent="0.2">
      <c r="B1168" s="205" t="s">
        <v>1314</v>
      </c>
      <c r="C1168" s="194">
        <v>0</v>
      </c>
      <c r="D1168" s="195">
        <v>0</v>
      </c>
      <c r="E1168" s="196">
        <v>0</v>
      </c>
      <c r="F1168" s="195">
        <v>0</v>
      </c>
    </row>
    <row r="1169" spans="2:6" x14ac:dyDescent="0.2">
      <c r="B1169" s="205" t="s">
        <v>1315</v>
      </c>
      <c r="C1169" s="194">
        <v>150</v>
      </c>
      <c r="D1169" s="195">
        <v>184.03333333333333</v>
      </c>
      <c r="E1169" s="196">
        <v>0.3743913851328442</v>
      </c>
      <c r="F1169" s="195">
        <v>428</v>
      </c>
    </row>
    <row r="1170" spans="2:6" x14ac:dyDescent="0.2">
      <c r="B1170" s="205" t="s">
        <v>1316</v>
      </c>
      <c r="C1170" s="194">
        <v>6</v>
      </c>
      <c r="D1170" s="195">
        <v>196</v>
      </c>
      <c r="E1170" s="196">
        <v>0.38194218902240995</v>
      </c>
      <c r="F1170" s="195">
        <v>237</v>
      </c>
    </row>
    <row r="1171" spans="2:6" x14ac:dyDescent="0.2">
      <c r="B1171" s="205" t="s">
        <v>1317</v>
      </c>
      <c r="C1171" s="194">
        <v>77</v>
      </c>
      <c r="D1171" s="195">
        <v>134.93506493506493</v>
      </c>
      <c r="E1171" s="196">
        <v>0.3422717090525762</v>
      </c>
      <c r="F1171" s="195">
        <v>288</v>
      </c>
    </row>
    <row r="1172" spans="2:6" x14ac:dyDescent="0.2">
      <c r="B1172" s="205" t="s">
        <v>1318</v>
      </c>
      <c r="C1172" s="194">
        <v>0</v>
      </c>
      <c r="D1172" s="195">
        <v>0</v>
      </c>
      <c r="E1172" s="196">
        <v>0</v>
      </c>
      <c r="F1172" s="195">
        <v>0</v>
      </c>
    </row>
    <row r="1173" spans="2:6" x14ac:dyDescent="0.2">
      <c r="B1173" s="205" t="s">
        <v>1319</v>
      </c>
      <c r="C1173" s="194">
        <v>14</v>
      </c>
      <c r="D1173" s="195">
        <v>186.5</v>
      </c>
      <c r="E1173" s="196">
        <v>0.36790193039312391</v>
      </c>
      <c r="F1173" s="195">
        <v>282</v>
      </c>
    </row>
    <row r="1174" spans="2:6" x14ac:dyDescent="0.2">
      <c r="B1174" s="205" t="s">
        <v>1320</v>
      </c>
      <c r="C1174" s="194">
        <v>6</v>
      </c>
      <c r="D1174" s="195">
        <v>413.66666666666669</v>
      </c>
      <c r="E1174" s="196">
        <v>0.36803084223013038</v>
      </c>
      <c r="F1174" s="195">
        <v>532</v>
      </c>
    </row>
    <row r="1175" spans="2:6" x14ac:dyDescent="0.2">
      <c r="B1175" s="205" t="s">
        <v>1321</v>
      </c>
      <c r="C1175" s="194">
        <v>1</v>
      </c>
      <c r="D1175" s="195">
        <v>139</v>
      </c>
      <c r="E1175" s="196">
        <v>0.38082191780821928</v>
      </c>
      <c r="F1175" s="195">
        <v>139</v>
      </c>
    </row>
    <row r="1176" spans="2:6" x14ac:dyDescent="0.2">
      <c r="B1176" s="205" t="s">
        <v>1322</v>
      </c>
      <c r="C1176" s="194">
        <v>47</v>
      </c>
      <c r="D1176" s="195">
        <v>171.95744680851064</v>
      </c>
      <c r="E1176" s="196">
        <v>0.37221940772808915</v>
      </c>
      <c r="F1176" s="195">
        <v>424</v>
      </c>
    </row>
    <row r="1177" spans="2:6" x14ac:dyDescent="0.2">
      <c r="B1177" s="205" t="s">
        <v>1323</v>
      </c>
      <c r="C1177" s="194">
        <v>828</v>
      </c>
      <c r="D1177" s="195">
        <v>197.84057971014494</v>
      </c>
      <c r="E1177" s="196">
        <v>0.37251419566250599</v>
      </c>
      <c r="F1177" s="195">
        <v>609</v>
      </c>
    </row>
    <row r="1178" spans="2:6" x14ac:dyDescent="0.2">
      <c r="B1178" s="205" t="s">
        <v>1324</v>
      </c>
      <c r="C1178" s="194">
        <v>2</v>
      </c>
      <c r="D1178" s="195">
        <v>131</v>
      </c>
      <c r="E1178" s="196">
        <v>0.37697841726618697</v>
      </c>
      <c r="F1178" s="195">
        <v>145</v>
      </c>
    </row>
    <row r="1179" spans="2:6" x14ac:dyDescent="0.2">
      <c r="B1179" s="205" t="s">
        <v>1325</v>
      </c>
      <c r="C1179" s="194">
        <v>2</v>
      </c>
      <c r="D1179" s="195">
        <v>443</v>
      </c>
      <c r="E1179" s="196">
        <v>0.38521739130434773</v>
      </c>
      <c r="F1179" s="195">
        <v>532</v>
      </c>
    </row>
    <row r="1180" spans="2:6" x14ac:dyDescent="0.2">
      <c r="B1180" s="205" t="s">
        <v>1326</v>
      </c>
      <c r="C1180" s="194">
        <v>10</v>
      </c>
      <c r="D1180" s="195">
        <v>164.8</v>
      </c>
      <c r="E1180" s="196">
        <v>0.35547886108714399</v>
      </c>
      <c r="F1180" s="195">
        <v>255</v>
      </c>
    </row>
    <row r="1181" spans="2:6" x14ac:dyDescent="0.2">
      <c r="B1181" s="205" t="s">
        <v>1327</v>
      </c>
      <c r="C1181" s="194">
        <v>0</v>
      </c>
      <c r="D1181" s="195">
        <v>0</v>
      </c>
      <c r="E1181" s="196">
        <v>0</v>
      </c>
      <c r="F1181" s="195">
        <v>0</v>
      </c>
    </row>
    <row r="1182" spans="2:6" x14ac:dyDescent="0.2">
      <c r="B1182" s="205" t="s">
        <v>1328</v>
      </c>
      <c r="C1182" s="194">
        <v>197</v>
      </c>
      <c r="D1182" s="195">
        <v>146.16243654822335</v>
      </c>
      <c r="E1182" s="196">
        <v>0.35214695415020736</v>
      </c>
      <c r="F1182" s="195">
        <v>419</v>
      </c>
    </row>
    <row r="1183" spans="2:6" x14ac:dyDescent="0.2">
      <c r="B1183" s="205" t="s">
        <v>1329</v>
      </c>
      <c r="C1183" s="194">
        <v>44</v>
      </c>
      <c r="D1183" s="195">
        <v>620.56818181818187</v>
      </c>
      <c r="E1183" s="196">
        <v>0.38548960921617348</v>
      </c>
      <c r="F1183" s="195">
        <v>1429</v>
      </c>
    </row>
    <row r="1184" spans="2:6" x14ac:dyDescent="0.2">
      <c r="B1184" s="205" t="s">
        <v>1330</v>
      </c>
      <c r="C1184" s="194">
        <v>8</v>
      </c>
      <c r="D1184" s="195">
        <v>134.125</v>
      </c>
      <c r="E1184" s="196">
        <v>0.33880644142721827</v>
      </c>
      <c r="F1184" s="195">
        <v>197</v>
      </c>
    </row>
    <row r="1185" spans="2:7" x14ac:dyDescent="0.2">
      <c r="B1185" s="205" t="s">
        <v>1331</v>
      </c>
      <c r="C1185" s="194">
        <v>61</v>
      </c>
      <c r="D1185" s="195">
        <v>211.86885245901638</v>
      </c>
      <c r="E1185" s="196">
        <v>0.3778174057941357</v>
      </c>
      <c r="F1185" s="195">
        <v>383</v>
      </c>
    </row>
    <row r="1186" spans="2:7" x14ac:dyDescent="0.2">
      <c r="B1186" s="205" t="s">
        <v>1332</v>
      </c>
      <c r="C1186" s="194">
        <v>398</v>
      </c>
      <c r="D1186" s="195">
        <v>176.3819095477387</v>
      </c>
      <c r="E1186" s="196">
        <v>0.37396321096958762</v>
      </c>
      <c r="F1186" s="195">
        <v>371</v>
      </c>
    </row>
    <row r="1187" spans="2:7" x14ac:dyDescent="0.2">
      <c r="B1187" s="205" t="s">
        <v>1333</v>
      </c>
      <c r="C1187" s="194">
        <v>45</v>
      </c>
      <c r="D1187" s="195">
        <v>229.66666666666666</v>
      </c>
      <c r="E1187" s="196">
        <v>0.37205702354381165</v>
      </c>
      <c r="F1187" s="195">
        <v>571</v>
      </c>
    </row>
    <row r="1188" spans="2:7" x14ac:dyDescent="0.2">
      <c r="B1188" s="205" t="s">
        <v>1334</v>
      </c>
      <c r="C1188" s="194">
        <v>46</v>
      </c>
      <c r="D1188" s="195">
        <v>669.04347826086962</v>
      </c>
      <c r="E1188" s="196">
        <v>0.38440688974656823</v>
      </c>
      <c r="F1188" s="195">
        <v>2205</v>
      </c>
    </row>
    <row r="1189" spans="2:7" x14ac:dyDescent="0.2">
      <c r="B1189" s="205" t="s">
        <v>1335</v>
      </c>
      <c r="C1189" s="194">
        <v>43</v>
      </c>
      <c r="D1189" s="195">
        <v>161.37209302325581</v>
      </c>
      <c r="E1189" s="196">
        <v>0.36921357880174521</v>
      </c>
      <c r="F1189" s="195">
        <v>584</v>
      </c>
    </row>
    <row r="1190" spans="2:7" x14ac:dyDescent="0.2">
      <c r="B1190" s="205" t="s">
        <v>1336</v>
      </c>
      <c r="C1190" s="194">
        <v>618</v>
      </c>
      <c r="D1190" s="195">
        <v>187.91262135922329</v>
      </c>
      <c r="E1190" s="196">
        <v>0.36866081490769997</v>
      </c>
      <c r="F1190" s="195">
        <v>565</v>
      </c>
    </row>
    <row r="1191" spans="2:7" x14ac:dyDescent="0.2">
      <c r="B1191" s="205" t="s">
        <v>1337</v>
      </c>
      <c r="C1191" s="194">
        <v>0</v>
      </c>
      <c r="D1191" s="195">
        <v>0</v>
      </c>
      <c r="E1191" s="196">
        <v>0</v>
      </c>
      <c r="F1191" s="195">
        <v>0</v>
      </c>
    </row>
    <row r="1192" spans="2:7" x14ac:dyDescent="0.2">
      <c r="B1192" s="205" t="s">
        <v>1338</v>
      </c>
      <c r="C1192" s="194">
        <v>0</v>
      </c>
      <c r="D1192" s="195">
        <v>0</v>
      </c>
      <c r="E1192" s="196">
        <v>0</v>
      </c>
      <c r="F1192" s="195">
        <v>0</v>
      </c>
    </row>
    <row r="1193" spans="2:7" x14ac:dyDescent="0.2">
      <c r="B1193" s="205" t="s">
        <v>1339</v>
      </c>
      <c r="C1193" s="194">
        <v>498</v>
      </c>
      <c r="D1193" s="195">
        <v>205.75903614457832</v>
      </c>
      <c r="E1193" s="196">
        <v>0.37467639788799345</v>
      </c>
      <c r="F1193" s="195">
        <v>628</v>
      </c>
    </row>
    <row r="1194" spans="2:7" x14ac:dyDescent="0.2">
      <c r="B1194" s="205" t="s">
        <v>1340</v>
      </c>
      <c r="C1194" s="194">
        <v>0</v>
      </c>
      <c r="D1194" s="195">
        <v>0</v>
      </c>
      <c r="E1194" s="196">
        <v>0</v>
      </c>
      <c r="F1194" s="195">
        <v>0</v>
      </c>
    </row>
    <row r="1195" spans="2:7" x14ac:dyDescent="0.2">
      <c r="B1195" s="205" t="s">
        <v>1341</v>
      </c>
      <c r="C1195" s="194">
        <v>196</v>
      </c>
      <c r="D1195" s="195">
        <v>150.18367346938774</v>
      </c>
      <c r="E1195" s="196">
        <v>0.35383635249005296</v>
      </c>
      <c r="F1195" s="195">
        <v>427</v>
      </c>
    </row>
    <row r="1196" spans="2:7" x14ac:dyDescent="0.2">
      <c r="B1196" s="206" t="s">
        <v>1342</v>
      </c>
      <c r="C1196" s="197">
        <v>0</v>
      </c>
      <c r="D1196" s="198">
        <v>0</v>
      </c>
      <c r="E1196" s="199">
        <v>0</v>
      </c>
      <c r="F1196" s="198">
        <v>0</v>
      </c>
    </row>
    <row r="1198" spans="2:7" x14ac:dyDescent="0.2">
      <c r="G1198" s="11" t="s">
        <v>287</v>
      </c>
    </row>
    <row r="1199" spans="2:7" x14ac:dyDescent="0.2">
      <c r="G1199" s="11" t="s">
        <v>300</v>
      </c>
    </row>
    <row r="1200" spans="2:7" x14ac:dyDescent="0.2">
      <c r="B1200" s="179" t="s">
        <v>0</v>
      </c>
      <c r="C1200" s="182"/>
      <c r="D1200" s="183"/>
      <c r="E1200" s="184"/>
      <c r="F1200" s="184"/>
    </row>
    <row r="1201" spans="2:6" x14ac:dyDescent="0.2">
      <c r="B1201" s="179" t="s">
        <v>2613</v>
      </c>
      <c r="C1201" s="182"/>
      <c r="D1201" s="183"/>
      <c r="E1201" s="184"/>
      <c r="F1201" s="184"/>
    </row>
    <row r="1202" spans="2:6" x14ac:dyDescent="0.2">
      <c r="B1202" s="201" t="s">
        <v>285</v>
      </c>
      <c r="C1202" s="182"/>
      <c r="D1202" s="183"/>
      <c r="E1202" s="184"/>
      <c r="F1202" s="184"/>
    </row>
    <row r="1203" spans="2:6" x14ac:dyDescent="0.2">
      <c r="B1203" s="179"/>
      <c r="C1203" s="72"/>
      <c r="D1203" s="72"/>
      <c r="E1203" s="72"/>
      <c r="F1203" s="72"/>
    </row>
    <row r="1204" spans="2:6" x14ac:dyDescent="0.2">
      <c r="B1204" s="202"/>
      <c r="C1204" s="157" t="s">
        <v>2632</v>
      </c>
      <c r="D1204" s="185"/>
      <c r="E1204" s="186"/>
      <c r="F1204" s="187"/>
    </row>
    <row r="1205" spans="2:6" ht="25.5" x14ac:dyDescent="0.2">
      <c r="B1205" s="203" t="s">
        <v>288</v>
      </c>
      <c r="C1205" s="188" t="s">
        <v>2639</v>
      </c>
      <c r="D1205" s="189" t="s">
        <v>2640</v>
      </c>
      <c r="E1205" s="190" t="s">
        <v>2641</v>
      </c>
      <c r="F1205" s="189" t="s">
        <v>2642</v>
      </c>
    </row>
    <row r="1206" spans="2:6" x14ac:dyDescent="0.2">
      <c r="B1206" s="204" t="s">
        <v>1343</v>
      </c>
      <c r="C1206" s="191">
        <v>1</v>
      </c>
      <c r="D1206" s="192">
        <v>483</v>
      </c>
      <c r="E1206" s="193">
        <v>0.38701923076923084</v>
      </c>
      <c r="F1206" s="192">
        <v>483</v>
      </c>
    </row>
    <row r="1207" spans="2:6" x14ac:dyDescent="0.2">
      <c r="B1207" s="205" t="s">
        <v>1344</v>
      </c>
      <c r="C1207" s="194">
        <v>3</v>
      </c>
      <c r="D1207" s="195">
        <v>614.33333333333337</v>
      </c>
      <c r="E1207" s="196">
        <v>0.38669744020142671</v>
      </c>
      <c r="F1207" s="195">
        <v>911</v>
      </c>
    </row>
    <row r="1208" spans="2:6" x14ac:dyDescent="0.2">
      <c r="B1208" s="205" t="s">
        <v>1345</v>
      </c>
      <c r="C1208" s="194">
        <v>42</v>
      </c>
      <c r="D1208" s="195">
        <v>229.35714285714286</v>
      </c>
      <c r="E1208" s="196">
        <v>0.37819480978367559</v>
      </c>
      <c r="F1208" s="195">
        <v>628</v>
      </c>
    </row>
    <row r="1209" spans="2:6" x14ac:dyDescent="0.2">
      <c r="B1209" s="205" t="s">
        <v>1346</v>
      </c>
      <c r="C1209" s="194">
        <v>1</v>
      </c>
      <c r="D1209" s="195">
        <v>269</v>
      </c>
      <c r="E1209" s="196">
        <v>0.38048090523338041</v>
      </c>
      <c r="F1209" s="195">
        <v>269</v>
      </c>
    </row>
    <row r="1210" spans="2:6" x14ac:dyDescent="0.2">
      <c r="B1210" s="205" t="s">
        <v>1347</v>
      </c>
      <c r="C1210" s="194">
        <v>0</v>
      </c>
      <c r="D1210" s="195">
        <v>0</v>
      </c>
      <c r="E1210" s="196">
        <v>0</v>
      </c>
      <c r="F1210" s="195">
        <v>0</v>
      </c>
    </row>
    <row r="1211" spans="2:6" x14ac:dyDescent="0.2">
      <c r="B1211" s="205" t="s">
        <v>1348</v>
      </c>
      <c r="C1211" s="194">
        <v>495</v>
      </c>
      <c r="D1211" s="195">
        <v>184.65858585858587</v>
      </c>
      <c r="E1211" s="196">
        <v>0.36377746558469215</v>
      </c>
      <c r="F1211" s="195">
        <v>704</v>
      </c>
    </row>
    <row r="1212" spans="2:6" x14ac:dyDescent="0.2">
      <c r="B1212" s="205" t="s">
        <v>1349</v>
      </c>
      <c r="C1212" s="194">
        <v>315</v>
      </c>
      <c r="D1212" s="195">
        <v>204.52380952380952</v>
      </c>
      <c r="E1212" s="196">
        <v>0.37242252397551279</v>
      </c>
      <c r="F1212" s="195">
        <v>780</v>
      </c>
    </row>
    <row r="1213" spans="2:6" x14ac:dyDescent="0.2">
      <c r="B1213" s="205" t="s">
        <v>1350</v>
      </c>
      <c r="C1213" s="194">
        <v>117</v>
      </c>
      <c r="D1213" s="195">
        <v>216.04273504273505</v>
      </c>
      <c r="E1213" s="196">
        <v>0.36459490256602578</v>
      </c>
      <c r="F1213" s="195">
        <v>635</v>
      </c>
    </row>
    <row r="1214" spans="2:6" x14ac:dyDescent="0.2">
      <c r="B1214" s="205" t="s">
        <v>1351</v>
      </c>
      <c r="C1214" s="194">
        <v>0</v>
      </c>
      <c r="D1214" s="195">
        <v>0</v>
      </c>
      <c r="E1214" s="196">
        <v>0</v>
      </c>
      <c r="F1214" s="195">
        <v>0</v>
      </c>
    </row>
    <row r="1215" spans="2:6" x14ac:dyDescent="0.2">
      <c r="B1215" s="205" t="s">
        <v>1352</v>
      </c>
      <c r="C1215" s="194">
        <v>669</v>
      </c>
      <c r="D1215" s="195">
        <v>207.92675635276532</v>
      </c>
      <c r="E1215" s="196">
        <v>0.36362899663042647</v>
      </c>
      <c r="F1215" s="195">
        <v>583</v>
      </c>
    </row>
    <row r="1216" spans="2:6" x14ac:dyDescent="0.2">
      <c r="B1216" s="205" t="s">
        <v>1353</v>
      </c>
      <c r="C1216" s="194">
        <v>448</v>
      </c>
      <c r="D1216" s="195">
        <v>201.48660714285714</v>
      </c>
      <c r="E1216" s="196">
        <v>0.3658745181648313</v>
      </c>
      <c r="F1216" s="195">
        <v>513</v>
      </c>
    </row>
    <row r="1217" spans="2:6" x14ac:dyDescent="0.2">
      <c r="B1217" s="205" t="s">
        <v>1354</v>
      </c>
      <c r="C1217" s="194">
        <v>541</v>
      </c>
      <c r="D1217" s="195">
        <v>243.18299445471348</v>
      </c>
      <c r="E1217" s="196">
        <v>0.37380134505067386</v>
      </c>
      <c r="F1217" s="195">
        <v>1847</v>
      </c>
    </row>
    <row r="1218" spans="2:6" x14ac:dyDescent="0.2">
      <c r="B1218" s="205" t="s">
        <v>1355</v>
      </c>
      <c r="C1218" s="194">
        <v>645</v>
      </c>
      <c r="D1218" s="195">
        <v>196.42635658914728</v>
      </c>
      <c r="E1218" s="196">
        <v>0.36888384213361292</v>
      </c>
      <c r="F1218" s="195">
        <v>554</v>
      </c>
    </row>
    <row r="1219" spans="2:6" x14ac:dyDescent="0.2">
      <c r="B1219" s="205" t="s">
        <v>1356</v>
      </c>
      <c r="C1219" s="194">
        <v>757</v>
      </c>
      <c r="D1219" s="195">
        <v>190.90620871862615</v>
      </c>
      <c r="E1219" s="196">
        <v>0.36271820292401324</v>
      </c>
      <c r="F1219" s="195">
        <v>1310</v>
      </c>
    </row>
    <row r="1220" spans="2:6" x14ac:dyDescent="0.2">
      <c r="B1220" s="205" t="s">
        <v>1357</v>
      </c>
      <c r="C1220" s="194">
        <v>434</v>
      </c>
      <c r="D1220" s="195">
        <v>231.07373271889401</v>
      </c>
      <c r="E1220" s="196">
        <v>0.37253758399982173</v>
      </c>
      <c r="F1220" s="195">
        <v>588</v>
      </c>
    </row>
    <row r="1221" spans="2:6" x14ac:dyDescent="0.2">
      <c r="B1221" s="205" t="s">
        <v>1358</v>
      </c>
      <c r="C1221" s="194">
        <v>388</v>
      </c>
      <c r="D1221" s="195">
        <v>279.7216494845361</v>
      </c>
      <c r="E1221" s="196">
        <v>0.37858503268475441</v>
      </c>
      <c r="F1221" s="195">
        <v>844</v>
      </c>
    </row>
    <row r="1222" spans="2:6" x14ac:dyDescent="0.2">
      <c r="B1222" s="205" t="s">
        <v>1359</v>
      </c>
      <c r="C1222" s="194">
        <v>424</v>
      </c>
      <c r="D1222" s="195">
        <v>264.41509433962267</v>
      </c>
      <c r="E1222" s="196">
        <v>0.3800046097319576</v>
      </c>
      <c r="F1222" s="195">
        <v>998</v>
      </c>
    </row>
    <row r="1223" spans="2:6" x14ac:dyDescent="0.2">
      <c r="B1223" s="205" t="s">
        <v>1360</v>
      </c>
      <c r="C1223" s="194">
        <v>374</v>
      </c>
      <c r="D1223" s="195">
        <v>249.44385026737967</v>
      </c>
      <c r="E1223" s="196">
        <v>0.37968954767079355</v>
      </c>
      <c r="F1223" s="195">
        <v>663</v>
      </c>
    </row>
    <row r="1224" spans="2:6" x14ac:dyDescent="0.2">
      <c r="B1224" s="205" t="s">
        <v>1361</v>
      </c>
      <c r="C1224" s="194">
        <v>153</v>
      </c>
      <c r="D1224" s="195">
        <v>274.87581699346407</v>
      </c>
      <c r="E1224" s="196">
        <v>0.37748177934154303</v>
      </c>
      <c r="F1224" s="195">
        <v>657</v>
      </c>
    </row>
    <row r="1225" spans="2:6" x14ac:dyDescent="0.2">
      <c r="B1225" s="205" t="s">
        <v>1362</v>
      </c>
      <c r="C1225" s="194">
        <v>0</v>
      </c>
      <c r="D1225" s="195">
        <v>0</v>
      </c>
      <c r="E1225" s="196">
        <v>0</v>
      </c>
      <c r="F1225" s="195">
        <v>0</v>
      </c>
    </row>
    <row r="1226" spans="2:6" x14ac:dyDescent="0.2">
      <c r="B1226" s="205" t="s">
        <v>1363</v>
      </c>
      <c r="C1226" s="194">
        <v>0</v>
      </c>
      <c r="D1226" s="195">
        <v>0</v>
      </c>
      <c r="E1226" s="196">
        <v>0</v>
      </c>
      <c r="F1226" s="195">
        <v>0</v>
      </c>
    </row>
    <row r="1227" spans="2:6" x14ac:dyDescent="0.2">
      <c r="B1227" s="205" t="s">
        <v>1364</v>
      </c>
      <c r="C1227" s="194">
        <v>0</v>
      </c>
      <c r="D1227" s="195">
        <v>0</v>
      </c>
      <c r="E1227" s="196">
        <v>0</v>
      </c>
      <c r="F1227" s="195">
        <v>0</v>
      </c>
    </row>
    <row r="1228" spans="2:6" x14ac:dyDescent="0.2">
      <c r="B1228" s="205" t="s">
        <v>1365</v>
      </c>
      <c r="C1228" s="194">
        <v>0</v>
      </c>
      <c r="D1228" s="195">
        <v>0</v>
      </c>
      <c r="E1228" s="196">
        <v>0</v>
      </c>
      <c r="F1228" s="195">
        <v>0</v>
      </c>
    </row>
    <row r="1229" spans="2:6" x14ac:dyDescent="0.2">
      <c r="B1229" s="205" t="s">
        <v>1366</v>
      </c>
      <c r="C1229" s="194">
        <v>0</v>
      </c>
      <c r="D1229" s="195">
        <v>0</v>
      </c>
      <c r="E1229" s="196">
        <v>0</v>
      </c>
      <c r="F1229" s="195">
        <v>0</v>
      </c>
    </row>
    <row r="1230" spans="2:6" x14ac:dyDescent="0.2">
      <c r="B1230" s="205" t="s">
        <v>1367</v>
      </c>
      <c r="C1230" s="194">
        <v>0</v>
      </c>
      <c r="D1230" s="195">
        <v>0</v>
      </c>
      <c r="E1230" s="196">
        <v>0</v>
      </c>
      <c r="F1230" s="195">
        <v>0</v>
      </c>
    </row>
    <row r="1231" spans="2:6" x14ac:dyDescent="0.2">
      <c r="B1231" s="205" t="s">
        <v>1368</v>
      </c>
      <c r="C1231" s="194">
        <v>0</v>
      </c>
      <c r="D1231" s="195">
        <v>0</v>
      </c>
      <c r="E1231" s="196">
        <v>0</v>
      </c>
      <c r="F1231" s="195">
        <v>0</v>
      </c>
    </row>
    <row r="1232" spans="2:6" x14ac:dyDescent="0.2">
      <c r="B1232" s="205" t="s">
        <v>1369</v>
      </c>
      <c r="C1232" s="194">
        <v>0</v>
      </c>
      <c r="D1232" s="195">
        <v>0</v>
      </c>
      <c r="E1232" s="196">
        <v>0</v>
      </c>
      <c r="F1232" s="195">
        <v>0</v>
      </c>
    </row>
    <row r="1233" spans="2:6" x14ac:dyDescent="0.2">
      <c r="B1233" s="205" t="s">
        <v>1370</v>
      </c>
      <c r="C1233" s="194">
        <v>0</v>
      </c>
      <c r="D1233" s="195">
        <v>0</v>
      </c>
      <c r="E1233" s="196">
        <v>0</v>
      </c>
      <c r="F1233" s="195">
        <v>0</v>
      </c>
    </row>
    <row r="1234" spans="2:6" x14ac:dyDescent="0.2">
      <c r="B1234" s="205" t="s">
        <v>1371</v>
      </c>
      <c r="C1234" s="194">
        <v>455</v>
      </c>
      <c r="D1234" s="195">
        <v>309.8131868131868</v>
      </c>
      <c r="E1234" s="196">
        <v>0.3770145868659367</v>
      </c>
      <c r="F1234" s="195">
        <v>936</v>
      </c>
    </row>
    <row r="1235" spans="2:6" x14ac:dyDescent="0.2">
      <c r="B1235" s="205" t="s">
        <v>1372</v>
      </c>
      <c r="C1235" s="194">
        <v>207</v>
      </c>
      <c r="D1235" s="195">
        <v>288.14492753623188</v>
      </c>
      <c r="E1235" s="196">
        <v>0.37609478350242442</v>
      </c>
      <c r="F1235" s="195">
        <v>649</v>
      </c>
    </row>
    <row r="1236" spans="2:6" x14ac:dyDescent="0.2">
      <c r="B1236" s="205" t="s">
        <v>1373</v>
      </c>
      <c r="C1236" s="194">
        <v>367</v>
      </c>
      <c r="D1236" s="195">
        <v>364.35422343324251</v>
      </c>
      <c r="E1236" s="196">
        <v>0.37833937878076251</v>
      </c>
      <c r="F1236" s="195">
        <v>882</v>
      </c>
    </row>
    <row r="1237" spans="2:6" x14ac:dyDescent="0.2">
      <c r="B1237" s="205" t="s">
        <v>1374</v>
      </c>
      <c r="C1237" s="194">
        <v>0</v>
      </c>
      <c r="D1237" s="195">
        <v>0</v>
      </c>
      <c r="E1237" s="196">
        <v>0</v>
      </c>
      <c r="F1237" s="195">
        <v>0</v>
      </c>
    </row>
    <row r="1238" spans="2:6" x14ac:dyDescent="0.2">
      <c r="B1238" s="205" t="s">
        <v>1375</v>
      </c>
      <c r="C1238" s="194">
        <v>0</v>
      </c>
      <c r="D1238" s="195">
        <v>0</v>
      </c>
      <c r="E1238" s="196">
        <v>0</v>
      </c>
      <c r="F1238" s="195">
        <v>0</v>
      </c>
    </row>
    <row r="1239" spans="2:6" x14ac:dyDescent="0.2">
      <c r="B1239" s="205" t="s">
        <v>1376</v>
      </c>
      <c r="C1239" s="194">
        <v>0</v>
      </c>
      <c r="D1239" s="195">
        <v>0</v>
      </c>
      <c r="E1239" s="196">
        <v>0</v>
      </c>
      <c r="F1239" s="195">
        <v>0</v>
      </c>
    </row>
    <row r="1240" spans="2:6" x14ac:dyDescent="0.2">
      <c r="B1240" s="205" t="s">
        <v>1377</v>
      </c>
      <c r="C1240" s="194">
        <v>0</v>
      </c>
      <c r="D1240" s="195">
        <v>0</v>
      </c>
      <c r="E1240" s="196">
        <v>0</v>
      </c>
      <c r="F1240" s="195">
        <v>0</v>
      </c>
    </row>
    <row r="1241" spans="2:6" x14ac:dyDescent="0.2">
      <c r="B1241" s="205" t="s">
        <v>1378</v>
      </c>
      <c r="C1241" s="194">
        <v>0</v>
      </c>
      <c r="D1241" s="195">
        <v>0</v>
      </c>
      <c r="E1241" s="196">
        <v>0</v>
      </c>
      <c r="F1241" s="195">
        <v>0</v>
      </c>
    </row>
    <row r="1242" spans="2:6" x14ac:dyDescent="0.2">
      <c r="B1242" s="205" t="s">
        <v>1379</v>
      </c>
      <c r="C1242" s="194">
        <v>343</v>
      </c>
      <c r="D1242" s="195">
        <v>301.58600583090379</v>
      </c>
      <c r="E1242" s="196">
        <v>0.37465321289649633</v>
      </c>
      <c r="F1242" s="195">
        <v>1675</v>
      </c>
    </row>
    <row r="1243" spans="2:6" x14ac:dyDescent="0.2">
      <c r="B1243" s="205" t="s">
        <v>1380</v>
      </c>
      <c r="C1243" s="194">
        <v>1</v>
      </c>
      <c r="D1243" s="195">
        <v>281</v>
      </c>
      <c r="E1243" s="196">
        <v>0.38705234159779622</v>
      </c>
      <c r="F1243" s="195">
        <v>281</v>
      </c>
    </row>
    <row r="1244" spans="2:6" x14ac:dyDescent="0.2">
      <c r="B1244" s="205" t="s">
        <v>1381</v>
      </c>
      <c r="C1244" s="194">
        <v>435</v>
      </c>
      <c r="D1244" s="195">
        <v>286.82298850574711</v>
      </c>
      <c r="E1244" s="196">
        <v>0.37642174875851531</v>
      </c>
      <c r="F1244" s="195">
        <v>807</v>
      </c>
    </row>
    <row r="1245" spans="2:6" x14ac:dyDescent="0.2">
      <c r="B1245" s="205" t="s">
        <v>1382</v>
      </c>
      <c r="C1245" s="194">
        <v>0</v>
      </c>
      <c r="D1245" s="195">
        <v>0</v>
      </c>
      <c r="E1245" s="196">
        <v>0</v>
      </c>
      <c r="F1245" s="195">
        <v>0</v>
      </c>
    </row>
    <row r="1246" spans="2:6" x14ac:dyDescent="0.2">
      <c r="B1246" s="205" t="s">
        <v>1383</v>
      </c>
      <c r="C1246" s="194">
        <v>11</v>
      </c>
      <c r="D1246" s="195">
        <v>440.09090909090907</v>
      </c>
      <c r="E1246" s="196">
        <v>0.38314206569054221</v>
      </c>
      <c r="F1246" s="195">
        <v>668</v>
      </c>
    </row>
    <row r="1247" spans="2:6" x14ac:dyDescent="0.2">
      <c r="B1247" s="205" t="s">
        <v>1384</v>
      </c>
      <c r="C1247" s="194">
        <v>10</v>
      </c>
      <c r="D1247" s="195">
        <v>566.79999999999995</v>
      </c>
      <c r="E1247" s="196">
        <v>0.37355829433862775</v>
      </c>
      <c r="F1247" s="195">
        <v>972</v>
      </c>
    </row>
    <row r="1248" spans="2:6" x14ac:dyDescent="0.2">
      <c r="B1248" s="205" t="s">
        <v>1385</v>
      </c>
      <c r="C1248" s="194">
        <v>57</v>
      </c>
      <c r="D1248" s="195">
        <v>455.61403508771929</v>
      </c>
      <c r="E1248" s="196">
        <v>0.3807192177444183</v>
      </c>
      <c r="F1248" s="195">
        <v>1013</v>
      </c>
    </row>
    <row r="1249" spans="2:7" x14ac:dyDescent="0.2">
      <c r="B1249" s="205" t="s">
        <v>1386</v>
      </c>
      <c r="C1249" s="194">
        <v>113</v>
      </c>
      <c r="D1249" s="195">
        <v>314.10619469026551</v>
      </c>
      <c r="E1249" s="196">
        <v>0.37723055340043143</v>
      </c>
      <c r="F1249" s="195">
        <v>967</v>
      </c>
    </row>
    <row r="1250" spans="2:7" x14ac:dyDescent="0.2">
      <c r="B1250" s="205" t="s">
        <v>1387</v>
      </c>
      <c r="C1250" s="194">
        <v>0</v>
      </c>
      <c r="D1250" s="195">
        <v>0</v>
      </c>
      <c r="E1250" s="196">
        <v>0</v>
      </c>
      <c r="F1250" s="195">
        <v>0</v>
      </c>
    </row>
    <row r="1251" spans="2:7" x14ac:dyDescent="0.2">
      <c r="B1251" s="205" t="s">
        <v>1388</v>
      </c>
      <c r="C1251" s="194">
        <v>63</v>
      </c>
      <c r="D1251" s="195">
        <v>287.98412698412699</v>
      </c>
      <c r="E1251" s="196">
        <v>0.37445306695286051</v>
      </c>
      <c r="F1251" s="195">
        <v>836</v>
      </c>
    </row>
    <row r="1252" spans="2:7" x14ac:dyDescent="0.2">
      <c r="B1252" s="205" t="s">
        <v>1389</v>
      </c>
      <c r="C1252" s="194">
        <v>8</v>
      </c>
      <c r="D1252" s="195">
        <v>396.125</v>
      </c>
      <c r="E1252" s="196">
        <v>0.36759076673239766</v>
      </c>
      <c r="F1252" s="195">
        <v>703</v>
      </c>
    </row>
    <row r="1253" spans="2:7" x14ac:dyDescent="0.2">
      <c r="B1253" s="206" t="s">
        <v>1390</v>
      </c>
      <c r="C1253" s="197">
        <v>173</v>
      </c>
      <c r="D1253" s="198">
        <v>231.94797687861271</v>
      </c>
      <c r="E1253" s="199">
        <v>0.37204235276665187</v>
      </c>
      <c r="F1253" s="198">
        <v>529</v>
      </c>
    </row>
    <row r="1255" spans="2:7" x14ac:dyDescent="0.2">
      <c r="G1255" s="11" t="s">
        <v>287</v>
      </c>
    </row>
    <row r="1256" spans="2:7" x14ac:dyDescent="0.2">
      <c r="G1256" s="11" t="s">
        <v>301</v>
      </c>
    </row>
    <row r="1257" spans="2:7" x14ac:dyDescent="0.2">
      <c r="B1257" s="179" t="s">
        <v>0</v>
      </c>
      <c r="C1257" s="182"/>
      <c r="D1257" s="183"/>
      <c r="E1257" s="184"/>
      <c r="F1257" s="184"/>
    </row>
    <row r="1258" spans="2:7" x14ac:dyDescent="0.2">
      <c r="B1258" s="179" t="s">
        <v>2613</v>
      </c>
      <c r="C1258" s="182"/>
      <c r="D1258" s="183"/>
      <c r="E1258" s="184"/>
      <c r="F1258" s="184"/>
    </row>
    <row r="1259" spans="2:7" x14ac:dyDescent="0.2">
      <c r="B1259" s="201" t="s">
        <v>285</v>
      </c>
      <c r="C1259" s="182"/>
      <c r="D1259" s="183"/>
      <c r="E1259" s="184"/>
      <c r="F1259" s="184"/>
    </row>
    <row r="1260" spans="2:7" x14ac:dyDescent="0.2">
      <c r="B1260" s="179"/>
      <c r="C1260" s="72"/>
      <c r="D1260" s="72"/>
      <c r="E1260" s="72"/>
      <c r="F1260" s="72"/>
    </row>
    <row r="1261" spans="2:7" x14ac:dyDescent="0.2">
      <c r="B1261" s="202"/>
      <c r="C1261" s="157" t="s">
        <v>2632</v>
      </c>
      <c r="D1261" s="185"/>
      <c r="E1261" s="186"/>
      <c r="F1261" s="187"/>
    </row>
    <row r="1262" spans="2:7" ht="25.5" x14ac:dyDescent="0.2">
      <c r="B1262" s="203" t="s">
        <v>288</v>
      </c>
      <c r="C1262" s="188" t="s">
        <v>2639</v>
      </c>
      <c r="D1262" s="189" t="s">
        <v>2640</v>
      </c>
      <c r="E1262" s="190" t="s">
        <v>2641</v>
      </c>
      <c r="F1262" s="189" t="s">
        <v>2642</v>
      </c>
    </row>
    <row r="1263" spans="2:7" x14ac:dyDescent="0.2">
      <c r="B1263" s="204" t="s">
        <v>1391</v>
      </c>
      <c r="C1263" s="191">
        <v>60</v>
      </c>
      <c r="D1263" s="192">
        <v>179.51666666666668</v>
      </c>
      <c r="E1263" s="193">
        <v>0.35691563390549397</v>
      </c>
      <c r="F1263" s="192">
        <v>411</v>
      </c>
    </row>
    <row r="1264" spans="2:7" x14ac:dyDescent="0.2">
      <c r="B1264" s="205" t="s">
        <v>1392</v>
      </c>
      <c r="C1264" s="194">
        <v>0</v>
      </c>
      <c r="D1264" s="195">
        <v>0</v>
      </c>
      <c r="E1264" s="196">
        <v>0</v>
      </c>
      <c r="F1264" s="195">
        <v>0</v>
      </c>
    </row>
    <row r="1265" spans="2:6" x14ac:dyDescent="0.2">
      <c r="B1265" s="205" t="s">
        <v>1393</v>
      </c>
      <c r="C1265" s="194">
        <v>353</v>
      </c>
      <c r="D1265" s="195">
        <v>312.27195467422098</v>
      </c>
      <c r="E1265" s="196">
        <v>0.37688344279838493</v>
      </c>
      <c r="F1265" s="195">
        <v>879</v>
      </c>
    </row>
    <row r="1266" spans="2:6" x14ac:dyDescent="0.2">
      <c r="B1266" s="205" t="s">
        <v>1394</v>
      </c>
      <c r="C1266" s="194">
        <v>0</v>
      </c>
      <c r="D1266" s="195">
        <v>0</v>
      </c>
      <c r="E1266" s="196">
        <v>0</v>
      </c>
      <c r="F1266" s="195">
        <v>0</v>
      </c>
    </row>
    <row r="1267" spans="2:6" x14ac:dyDescent="0.2">
      <c r="B1267" s="205" t="s">
        <v>1395</v>
      </c>
      <c r="C1267" s="194">
        <v>0</v>
      </c>
      <c r="D1267" s="195">
        <v>0</v>
      </c>
      <c r="E1267" s="196">
        <v>0</v>
      </c>
      <c r="F1267" s="195">
        <v>0</v>
      </c>
    </row>
    <row r="1268" spans="2:6" x14ac:dyDescent="0.2">
      <c r="B1268" s="205" t="s">
        <v>1396</v>
      </c>
      <c r="C1268" s="194">
        <v>11</v>
      </c>
      <c r="D1268" s="195">
        <v>437.18181818181819</v>
      </c>
      <c r="E1268" s="196">
        <v>0.38230383973288817</v>
      </c>
      <c r="F1268" s="195">
        <v>727</v>
      </c>
    </row>
    <row r="1269" spans="2:6" x14ac:dyDescent="0.2">
      <c r="B1269" s="205" t="s">
        <v>1397</v>
      </c>
      <c r="C1269" s="194">
        <v>14</v>
      </c>
      <c r="D1269" s="195">
        <v>459.71428571428572</v>
      </c>
      <c r="E1269" s="196">
        <v>0.38134739586419397</v>
      </c>
      <c r="F1269" s="195">
        <v>916</v>
      </c>
    </row>
    <row r="1270" spans="2:6" x14ac:dyDescent="0.2">
      <c r="B1270" s="205" t="s">
        <v>1398</v>
      </c>
      <c r="C1270" s="194">
        <v>249</v>
      </c>
      <c r="D1270" s="195">
        <v>245.1726907630522</v>
      </c>
      <c r="E1270" s="196">
        <v>0.36857834584105631</v>
      </c>
      <c r="F1270" s="195">
        <v>680</v>
      </c>
    </row>
    <row r="1271" spans="2:6" x14ac:dyDescent="0.2">
      <c r="B1271" s="205" t="s">
        <v>1399</v>
      </c>
      <c r="C1271" s="194">
        <v>0</v>
      </c>
      <c r="D1271" s="195">
        <v>0</v>
      </c>
      <c r="E1271" s="196">
        <v>0</v>
      </c>
      <c r="F1271" s="195">
        <v>0</v>
      </c>
    </row>
    <row r="1272" spans="2:6" x14ac:dyDescent="0.2">
      <c r="B1272" s="205" t="s">
        <v>1400</v>
      </c>
      <c r="C1272" s="194">
        <v>153</v>
      </c>
      <c r="D1272" s="195">
        <v>285.56862745098039</v>
      </c>
      <c r="E1272" s="196">
        <v>0.37370100156521291</v>
      </c>
      <c r="F1272" s="195">
        <v>736</v>
      </c>
    </row>
    <row r="1273" spans="2:6" x14ac:dyDescent="0.2">
      <c r="B1273" s="205" t="s">
        <v>1401</v>
      </c>
      <c r="C1273" s="194">
        <v>76</v>
      </c>
      <c r="D1273" s="195">
        <v>232.68421052631578</v>
      </c>
      <c r="E1273" s="196">
        <v>0.37504241601628774</v>
      </c>
      <c r="F1273" s="195">
        <v>621</v>
      </c>
    </row>
    <row r="1274" spans="2:6" x14ac:dyDescent="0.2">
      <c r="B1274" s="205" t="s">
        <v>1402</v>
      </c>
      <c r="C1274" s="194">
        <v>597</v>
      </c>
      <c r="D1274" s="195">
        <v>283.49748743718595</v>
      </c>
      <c r="E1274" s="196">
        <v>0.37594876818402945</v>
      </c>
      <c r="F1274" s="195">
        <v>1966</v>
      </c>
    </row>
    <row r="1275" spans="2:6" x14ac:dyDescent="0.2">
      <c r="B1275" s="205" t="s">
        <v>1403</v>
      </c>
      <c r="C1275" s="194">
        <v>0</v>
      </c>
      <c r="D1275" s="195">
        <v>0</v>
      </c>
      <c r="E1275" s="196">
        <v>0</v>
      </c>
      <c r="F1275" s="195">
        <v>0</v>
      </c>
    </row>
    <row r="1276" spans="2:6" x14ac:dyDescent="0.2">
      <c r="B1276" s="205" t="s">
        <v>1404</v>
      </c>
      <c r="C1276" s="194">
        <v>0</v>
      </c>
      <c r="D1276" s="195">
        <v>0</v>
      </c>
      <c r="E1276" s="196">
        <v>0</v>
      </c>
      <c r="F1276" s="195">
        <v>0</v>
      </c>
    </row>
    <row r="1277" spans="2:6" x14ac:dyDescent="0.2">
      <c r="B1277" s="205" t="s">
        <v>1405</v>
      </c>
      <c r="C1277" s="194">
        <v>159</v>
      </c>
      <c r="D1277" s="195">
        <v>296.89937106918239</v>
      </c>
      <c r="E1277" s="196">
        <v>0.37606449505691919</v>
      </c>
      <c r="F1277" s="195">
        <v>1114</v>
      </c>
    </row>
    <row r="1278" spans="2:6" x14ac:dyDescent="0.2">
      <c r="B1278" s="205" t="s">
        <v>1406</v>
      </c>
      <c r="C1278" s="194">
        <v>13</v>
      </c>
      <c r="D1278" s="195">
        <v>213.76923076923077</v>
      </c>
      <c r="E1278" s="196">
        <v>0.37422569350929158</v>
      </c>
      <c r="F1278" s="195">
        <v>293</v>
      </c>
    </row>
    <row r="1279" spans="2:6" x14ac:dyDescent="0.2">
      <c r="B1279" s="205" t="s">
        <v>1407</v>
      </c>
      <c r="C1279" s="194">
        <v>39</v>
      </c>
      <c r="D1279" s="195">
        <v>220.64102564102564</v>
      </c>
      <c r="E1279" s="196">
        <v>0.36879098272832467</v>
      </c>
      <c r="F1279" s="195">
        <v>540</v>
      </c>
    </row>
    <row r="1280" spans="2:6" x14ac:dyDescent="0.2">
      <c r="B1280" s="205" t="s">
        <v>1408</v>
      </c>
      <c r="C1280" s="194">
        <v>2</v>
      </c>
      <c r="D1280" s="195">
        <v>452.5</v>
      </c>
      <c r="E1280" s="196">
        <v>0.38105263157894731</v>
      </c>
      <c r="F1280" s="195">
        <v>515</v>
      </c>
    </row>
    <row r="1281" spans="2:6" x14ac:dyDescent="0.2">
      <c r="B1281" s="205" t="s">
        <v>1409</v>
      </c>
      <c r="C1281" s="194">
        <v>26</v>
      </c>
      <c r="D1281" s="195">
        <v>507.84615384615387</v>
      </c>
      <c r="E1281" s="196">
        <v>0.38182817153928461</v>
      </c>
      <c r="F1281" s="195">
        <v>917</v>
      </c>
    </row>
    <row r="1282" spans="2:6" x14ac:dyDescent="0.2">
      <c r="B1282" s="205" t="s">
        <v>1410</v>
      </c>
      <c r="C1282" s="194">
        <v>419</v>
      </c>
      <c r="D1282" s="195">
        <v>259.58233890214797</v>
      </c>
      <c r="E1282" s="196">
        <v>0.37323958161752602</v>
      </c>
      <c r="F1282" s="195">
        <v>767</v>
      </c>
    </row>
    <row r="1283" spans="2:6" x14ac:dyDescent="0.2">
      <c r="B1283" s="205" t="s">
        <v>1411</v>
      </c>
      <c r="C1283" s="194">
        <v>376</v>
      </c>
      <c r="D1283" s="195">
        <v>299.27925531914894</v>
      </c>
      <c r="E1283" s="196">
        <v>0.37648841885503415</v>
      </c>
      <c r="F1283" s="195">
        <v>902</v>
      </c>
    </row>
    <row r="1284" spans="2:6" x14ac:dyDescent="0.2">
      <c r="B1284" s="205" t="s">
        <v>1412</v>
      </c>
      <c r="C1284" s="194">
        <v>0</v>
      </c>
      <c r="D1284" s="195">
        <v>0</v>
      </c>
      <c r="E1284" s="196">
        <v>0</v>
      </c>
      <c r="F1284" s="195">
        <v>0</v>
      </c>
    </row>
    <row r="1285" spans="2:6" x14ac:dyDescent="0.2">
      <c r="B1285" s="205" t="s">
        <v>1413</v>
      </c>
      <c r="C1285" s="194">
        <v>0</v>
      </c>
      <c r="D1285" s="195">
        <v>0</v>
      </c>
      <c r="E1285" s="196">
        <v>0</v>
      </c>
      <c r="F1285" s="195">
        <v>0</v>
      </c>
    </row>
    <row r="1286" spans="2:6" x14ac:dyDescent="0.2">
      <c r="B1286" s="205" t="s">
        <v>1414</v>
      </c>
      <c r="C1286" s="194">
        <v>400</v>
      </c>
      <c r="D1286" s="195">
        <v>211.88499999999999</v>
      </c>
      <c r="E1286" s="196">
        <v>0.36936607135074828</v>
      </c>
      <c r="F1286" s="195">
        <v>726</v>
      </c>
    </row>
    <row r="1287" spans="2:6" x14ac:dyDescent="0.2">
      <c r="B1287" s="205" t="s">
        <v>1415</v>
      </c>
      <c r="C1287" s="194">
        <v>73</v>
      </c>
      <c r="D1287" s="195">
        <v>534.72602739726028</v>
      </c>
      <c r="E1287" s="196">
        <v>0.37157434818615376</v>
      </c>
      <c r="F1287" s="195">
        <v>2155</v>
      </c>
    </row>
    <row r="1288" spans="2:6" x14ac:dyDescent="0.2">
      <c r="B1288" s="205" t="s">
        <v>1416</v>
      </c>
      <c r="C1288" s="194">
        <v>9</v>
      </c>
      <c r="D1288" s="195">
        <v>215.33333333333334</v>
      </c>
      <c r="E1288" s="196">
        <v>0.37940485512920907</v>
      </c>
      <c r="F1288" s="195">
        <v>333</v>
      </c>
    </row>
    <row r="1289" spans="2:6" x14ac:dyDescent="0.2">
      <c r="B1289" s="205" t="s">
        <v>1417</v>
      </c>
      <c r="C1289" s="194">
        <v>69</v>
      </c>
      <c r="D1289" s="195">
        <v>502.39130434782606</v>
      </c>
      <c r="E1289" s="196">
        <v>0.3747000453985343</v>
      </c>
      <c r="F1289" s="195">
        <v>2383</v>
      </c>
    </row>
    <row r="1290" spans="2:6" x14ac:dyDescent="0.2">
      <c r="B1290" s="205" t="s">
        <v>1418</v>
      </c>
      <c r="C1290" s="194">
        <v>0</v>
      </c>
      <c r="D1290" s="195">
        <v>0</v>
      </c>
      <c r="E1290" s="196">
        <v>0</v>
      </c>
      <c r="F1290" s="195">
        <v>0</v>
      </c>
    </row>
    <row r="1291" spans="2:6" x14ac:dyDescent="0.2">
      <c r="B1291" s="205" t="s">
        <v>1419</v>
      </c>
      <c r="C1291" s="194">
        <v>105</v>
      </c>
      <c r="D1291" s="195">
        <v>310.26666666666665</v>
      </c>
      <c r="E1291" s="196">
        <v>0.37566881918819184</v>
      </c>
      <c r="F1291" s="195">
        <v>769</v>
      </c>
    </row>
    <row r="1292" spans="2:6" x14ac:dyDescent="0.2">
      <c r="B1292" s="205" t="s">
        <v>1420</v>
      </c>
      <c r="C1292" s="194">
        <v>0</v>
      </c>
      <c r="D1292" s="195">
        <v>0</v>
      </c>
      <c r="E1292" s="196">
        <v>0</v>
      </c>
      <c r="F1292" s="195">
        <v>0</v>
      </c>
    </row>
    <row r="1293" spans="2:6" x14ac:dyDescent="0.2">
      <c r="B1293" s="205" t="s">
        <v>1421</v>
      </c>
      <c r="C1293" s="194">
        <v>44</v>
      </c>
      <c r="D1293" s="195">
        <v>223.02272727272728</v>
      </c>
      <c r="E1293" s="196">
        <v>0.38057009889470628</v>
      </c>
      <c r="F1293" s="195">
        <v>406</v>
      </c>
    </row>
    <row r="1294" spans="2:6" x14ac:dyDescent="0.2">
      <c r="B1294" s="205" t="s">
        <v>1422</v>
      </c>
      <c r="C1294" s="194">
        <v>0</v>
      </c>
      <c r="D1294" s="195">
        <v>0</v>
      </c>
      <c r="E1294" s="196">
        <v>0</v>
      </c>
      <c r="F1294" s="195">
        <v>0</v>
      </c>
    </row>
    <row r="1295" spans="2:6" x14ac:dyDescent="0.2">
      <c r="B1295" s="205" t="s">
        <v>1423</v>
      </c>
      <c r="C1295" s="194">
        <v>0</v>
      </c>
      <c r="D1295" s="195">
        <v>0</v>
      </c>
      <c r="E1295" s="196">
        <v>0</v>
      </c>
      <c r="F1295" s="195">
        <v>0</v>
      </c>
    </row>
    <row r="1296" spans="2:6" x14ac:dyDescent="0.2">
      <c r="B1296" s="205" t="s">
        <v>1424</v>
      </c>
      <c r="C1296" s="194">
        <v>142</v>
      </c>
      <c r="D1296" s="195">
        <v>238.91549295774647</v>
      </c>
      <c r="E1296" s="196">
        <v>0.37841455389111345</v>
      </c>
      <c r="F1296" s="195">
        <v>481</v>
      </c>
    </row>
    <row r="1297" spans="2:7" x14ac:dyDescent="0.2">
      <c r="B1297" s="205" t="s">
        <v>1425</v>
      </c>
      <c r="C1297" s="194">
        <v>19</v>
      </c>
      <c r="D1297" s="195">
        <v>972.10526315789468</v>
      </c>
      <c r="E1297" s="196">
        <v>0.38628853473877944</v>
      </c>
      <c r="F1297" s="195">
        <v>2106</v>
      </c>
    </row>
    <row r="1298" spans="2:7" x14ac:dyDescent="0.2">
      <c r="B1298" s="205" t="s">
        <v>1426</v>
      </c>
      <c r="C1298" s="194">
        <v>0</v>
      </c>
      <c r="D1298" s="195">
        <v>0</v>
      </c>
      <c r="E1298" s="196">
        <v>0</v>
      </c>
      <c r="F1298" s="195">
        <v>0</v>
      </c>
    </row>
    <row r="1299" spans="2:7" x14ac:dyDescent="0.2">
      <c r="B1299" s="205" t="s">
        <v>1427</v>
      </c>
      <c r="C1299" s="194">
        <v>14</v>
      </c>
      <c r="D1299" s="195">
        <v>332.85714285714283</v>
      </c>
      <c r="E1299" s="196">
        <v>0.3811237425370082</v>
      </c>
      <c r="F1299" s="195">
        <v>668</v>
      </c>
    </row>
    <row r="1300" spans="2:7" x14ac:dyDescent="0.2">
      <c r="B1300" s="205" t="s">
        <v>1428</v>
      </c>
      <c r="C1300" s="194">
        <v>227</v>
      </c>
      <c r="D1300" s="195">
        <v>314.70925110132157</v>
      </c>
      <c r="E1300" s="196">
        <v>0.37701267105395098</v>
      </c>
      <c r="F1300" s="195">
        <v>1148</v>
      </c>
    </row>
    <row r="1301" spans="2:7" x14ac:dyDescent="0.2">
      <c r="B1301" s="205" t="s">
        <v>1429</v>
      </c>
      <c r="C1301" s="194">
        <v>0</v>
      </c>
      <c r="D1301" s="195">
        <v>0</v>
      </c>
      <c r="E1301" s="196">
        <v>0</v>
      </c>
      <c r="F1301" s="195">
        <v>0</v>
      </c>
    </row>
    <row r="1302" spans="2:7" x14ac:dyDescent="0.2">
      <c r="B1302" s="205" t="s">
        <v>1430</v>
      </c>
      <c r="C1302" s="194">
        <v>22</v>
      </c>
      <c r="D1302" s="195">
        <v>181.45454545454547</v>
      </c>
      <c r="E1302" s="196">
        <v>0.37706621328043832</v>
      </c>
      <c r="F1302" s="195">
        <v>364</v>
      </c>
    </row>
    <row r="1303" spans="2:7" x14ac:dyDescent="0.2">
      <c r="B1303" s="205" t="s">
        <v>1431</v>
      </c>
      <c r="C1303" s="194">
        <v>3</v>
      </c>
      <c r="D1303" s="195">
        <v>538.66666666666663</v>
      </c>
      <c r="E1303" s="196">
        <v>0.37607633232487792</v>
      </c>
      <c r="F1303" s="195">
        <v>761</v>
      </c>
    </row>
    <row r="1304" spans="2:7" x14ac:dyDescent="0.2">
      <c r="B1304" s="205" t="s">
        <v>1432</v>
      </c>
      <c r="C1304" s="194">
        <v>3</v>
      </c>
      <c r="D1304" s="195">
        <v>462.33333333333331</v>
      </c>
      <c r="E1304" s="196">
        <v>0.37375370520075446</v>
      </c>
      <c r="F1304" s="195">
        <v>637</v>
      </c>
    </row>
    <row r="1305" spans="2:7" x14ac:dyDescent="0.2">
      <c r="B1305" s="205" t="s">
        <v>1433</v>
      </c>
      <c r="C1305" s="194">
        <v>0</v>
      </c>
      <c r="D1305" s="195">
        <v>0</v>
      </c>
      <c r="E1305" s="196">
        <v>0</v>
      </c>
      <c r="F1305" s="195">
        <v>0</v>
      </c>
    </row>
    <row r="1306" spans="2:7" x14ac:dyDescent="0.2">
      <c r="B1306" s="205" t="s">
        <v>1434</v>
      </c>
      <c r="C1306" s="194">
        <v>0</v>
      </c>
      <c r="D1306" s="195">
        <v>0</v>
      </c>
      <c r="E1306" s="196">
        <v>0</v>
      </c>
      <c r="F1306" s="195">
        <v>0</v>
      </c>
    </row>
    <row r="1307" spans="2:7" x14ac:dyDescent="0.2">
      <c r="B1307" s="205" t="s">
        <v>1435</v>
      </c>
      <c r="C1307" s="194">
        <v>8</v>
      </c>
      <c r="D1307" s="195">
        <v>250.125</v>
      </c>
      <c r="E1307" s="196">
        <v>0.37790368271954677</v>
      </c>
      <c r="F1307" s="195">
        <v>329</v>
      </c>
    </row>
    <row r="1308" spans="2:7" x14ac:dyDescent="0.2">
      <c r="B1308" s="205" t="s">
        <v>1436</v>
      </c>
      <c r="C1308" s="194">
        <v>0</v>
      </c>
      <c r="D1308" s="195">
        <v>0</v>
      </c>
      <c r="E1308" s="196">
        <v>0</v>
      </c>
      <c r="F1308" s="195">
        <v>0</v>
      </c>
    </row>
    <row r="1309" spans="2:7" x14ac:dyDescent="0.2">
      <c r="B1309" s="205" t="s">
        <v>1437</v>
      </c>
      <c r="C1309" s="194">
        <v>10</v>
      </c>
      <c r="D1309" s="195">
        <v>258.3</v>
      </c>
      <c r="E1309" s="196">
        <v>0.38546485599164293</v>
      </c>
      <c r="F1309" s="195">
        <v>698</v>
      </c>
    </row>
    <row r="1310" spans="2:7" x14ac:dyDescent="0.2">
      <c r="B1310" s="206" t="s">
        <v>1438</v>
      </c>
      <c r="C1310" s="197">
        <v>10</v>
      </c>
      <c r="D1310" s="198">
        <v>257.2</v>
      </c>
      <c r="E1310" s="199">
        <v>0.37723672631270166</v>
      </c>
      <c r="F1310" s="198">
        <v>463</v>
      </c>
    </row>
    <row r="1312" spans="2:7" x14ac:dyDescent="0.2">
      <c r="G1312" s="11" t="s">
        <v>287</v>
      </c>
    </row>
    <row r="1313" spans="2:7" x14ac:dyDescent="0.2">
      <c r="G1313" s="11" t="s">
        <v>302</v>
      </c>
    </row>
    <row r="1314" spans="2:7" x14ac:dyDescent="0.2">
      <c r="B1314" s="179" t="s">
        <v>0</v>
      </c>
      <c r="C1314" s="182"/>
      <c r="D1314" s="183"/>
      <c r="E1314" s="184"/>
      <c r="F1314" s="184"/>
    </row>
    <row r="1315" spans="2:7" x14ac:dyDescent="0.2">
      <c r="B1315" s="179" t="s">
        <v>2613</v>
      </c>
      <c r="C1315" s="182"/>
      <c r="D1315" s="183"/>
      <c r="E1315" s="184"/>
      <c r="F1315" s="184"/>
    </row>
    <row r="1316" spans="2:7" x14ac:dyDescent="0.2">
      <c r="B1316" s="201" t="s">
        <v>285</v>
      </c>
      <c r="C1316" s="182"/>
      <c r="D1316" s="183"/>
      <c r="E1316" s="184"/>
      <c r="F1316" s="184"/>
    </row>
    <row r="1317" spans="2:7" x14ac:dyDescent="0.2">
      <c r="B1317" s="179"/>
      <c r="C1317" s="72"/>
      <c r="D1317" s="72"/>
      <c r="E1317" s="72"/>
      <c r="F1317" s="72"/>
    </row>
    <row r="1318" spans="2:7" x14ac:dyDescent="0.2">
      <c r="B1318" s="202"/>
      <c r="C1318" s="157" t="s">
        <v>2632</v>
      </c>
      <c r="D1318" s="185"/>
      <c r="E1318" s="186"/>
      <c r="F1318" s="187"/>
    </row>
    <row r="1319" spans="2:7" ht="25.5" x14ac:dyDescent="0.2">
      <c r="B1319" s="203" t="s">
        <v>288</v>
      </c>
      <c r="C1319" s="188" t="s">
        <v>2639</v>
      </c>
      <c r="D1319" s="189" t="s">
        <v>2640</v>
      </c>
      <c r="E1319" s="190" t="s">
        <v>2641</v>
      </c>
      <c r="F1319" s="189" t="s">
        <v>2642</v>
      </c>
    </row>
    <row r="1320" spans="2:7" x14ac:dyDescent="0.2">
      <c r="B1320" s="204" t="s">
        <v>1439</v>
      </c>
      <c r="C1320" s="191">
        <v>0</v>
      </c>
      <c r="D1320" s="192">
        <v>0</v>
      </c>
      <c r="E1320" s="193">
        <v>0</v>
      </c>
      <c r="F1320" s="192">
        <v>0</v>
      </c>
    </row>
    <row r="1321" spans="2:7" x14ac:dyDescent="0.2">
      <c r="B1321" s="205" t="s">
        <v>1440</v>
      </c>
      <c r="C1321" s="194">
        <v>22</v>
      </c>
      <c r="D1321" s="195">
        <v>512.77272727272725</v>
      </c>
      <c r="E1321" s="196">
        <v>0.38072899088761392</v>
      </c>
      <c r="F1321" s="195">
        <v>1271</v>
      </c>
    </row>
    <row r="1322" spans="2:7" x14ac:dyDescent="0.2">
      <c r="B1322" s="205" t="s">
        <v>1441</v>
      </c>
      <c r="C1322" s="194">
        <v>0</v>
      </c>
      <c r="D1322" s="195">
        <v>0</v>
      </c>
      <c r="E1322" s="196">
        <v>0</v>
      </c>
      <c r="F1322" s="195">
        <v>0</v>
      </c>
    </row>
    <row r="1323" spans="2:7" x14ac:dyDescent="0.2">
      <c r="B1323" s="205" t="s">
        <v>1442</v>
      </c>
      <c r="C1323" s="194">
        <v>0</v>
      </c>
      <c r="D1323" s="195">
        <v>0</v>
      </c>
      <c r="E1323" s="196">
        <v>0</v>
      </c>
      <c r="F1323" s="195">
        <v>0</v>
      </c>
    </row>
    <row r="1324" spans="2:7" x14ac:dyDescent="0.2">
      <c r="B1324" s="205" t="s">
        <v>1443</v>
      </c>
      <c r="C1324" s="194">
        <v>20</v>
      </c>
      <c r="D1324" s="195">
        <v>856.3</v>
      </c>
      <c r="E1324" s="196">
        <v>0.38733461494967769</v>
      </c>
      <c r="F1324" s="195">
        <v>1422</v>
      </c>
    </row>
    <row r="1325" spans="2:7" x14ac:dyDescent="0.2">
      <c r="B1325" s="205" t="s">
        <v>1444</v>
      </c>
      <c r="C1325" s="194">
        <v>312</v>
      </c>
      <c r="D1325" s="195">
        <v>307.11858974358972</v>
      </c>
      <c r="E1325" s="196">
        <v>0.38031752331811863</v>
      </c>
      <c r="F1325" s="195">
        <v>864</v>
      </c>
    </row>
    <row r="1326" spans="2:7" x14ac:dyDescent="0.2">
      <c r="B1326" s="205" t="s">
        <v>1445</v>
      </c>
      <c r="C1326" s="194">
        <v>463</v>
      </c>
      <c r="D1326" s="195">
        <v>341.43196544276458</v>
      </c>
      <c r="E1326" s="196">
        <v>0.3828027760423478</v>
      </c>
      <c r="F1326" s="195">
        <v>1076</v>
      </c>
    </row>
    <row r="1327" spans="2:7" x14ac:dyDescent="0.2">
      <c r="B1327" s="205" t="s">
        <v>1446</v>
      </c>
      <c r="C1327" s="194">
        <v>368</v>
      </c>
      <c r="D1327" s="195">
        <v>373.33152173913044</v>
      </c>
      <c r="E1327" s="196">
        <v>0.38316896851781612</v>
      </c>
      <c r="F1327" s="195">
        <v>1695</v>
      </c>
    </row>
    <row r="1328" spans="2:7" x14ac:dyDescent="0.2">
      <c r="B1328" s="205" t="s">
        <v>1447</v>
      </c>
      <c r="C1328" s="194">
        <v>0</v>
      </c>
      <c r="D1328" s="195">
        <v>0</v>
      </c>
      <c r="E1328" s="196">
        <v>0</v>
      </c>
      <c r="F1328" s="195">
        <v>0</v>
      </c>
    </row>
    <row r="1329" spans="2:6" x14ac:dyDescent="0.2">
      <c r="B1329" s="205" t="s">
        <v>1448</v>
      </c>
      <c r="C1329" s="194">
        <v>13</v>
      </c>
      <c r="D1329" s="195">
        <v>681.15384615384619</v>
      </c>
      <c r="E1329" s="196">
        <v>0.38454857341381854</v>
      </c>
      <c r="F1329" s="195">
        <v>996</v>
      </c>
    </row>
    <row r="1330" spans="2:6" x14ac:dyDescent="0.2">
      <c r="B1330" s="205" t="s">
        <v>1449</v>
      </c>
      <c r="C1330" s="194">
        <v>0</v>
      </c>
      <c r="D1330" s="195">
        <v>0</v>
      </c>
      <c r="E1330" s="196">
        <v>0</v>
      </c>
      <c r="F1330" s="195">
        <v>0</v>
      </c>
    </row>
    <row r="1331" spans="2:6" x14ac:dyDescent="0.2">
      <c r="B1331" s="205" t="s">
        <v>1450</v>
      </c>
      <c r="C1331" s="194">
        <v>56</v>
      </c>
      <c r="D1331" s="195">
        <v>334.85714285714283</v>
      </c>
      <c r="E1331" s="196">
        <v>0.38140178171907424</v>
      </c>
      <c r="F1331" s="195">
        <v>572</v>
      </c>
    </row>
    <row r="1332" spans="2:6" x14ac:dyDescent="0.2">
      <c r="B1332" s="205" t="s">
        <v>1451</v>
      </c>
      <c r="C1332" s="194">
        <v>3</v>
      </c>
      <c r="D1332" s="195">
        <v>878.33333333333337</v>
      </c>
      <c r="E1332" s="196">
        <v>0.38310555394009893</v>
      </c>
      <c r="F1332" s="195">
        <v>1081</v>
      </c>
    </row>
    <row r="1333" spans="2:6" x14ac:dyDescent="0.2">
      <c r="B1333" s="205" t="s">
        <v>1452</v>
      </c>
      <c r="C1333" s="194">
        <v>23</v>
      </c>
      <c r="D1333" s="195">
        <v>269.6521739130435</v>
      </c>
      <c r="E1333" s="196">
        <v>0.36927657040785955</v>
      </c>
      <c r="F1333" s="195">
        <v>549</v>
      </c>
    </row>
    <row r="1334" spans="2:6" x14ac:dyDescent="0.2">
      <c r="B1334" s="205" t="s">
        <v>1453</v>
      </c>
      <c r="C1334" s="194">
        <v>122</v>
      </c>
      <c r="D1334" s="195">
        <v>681.60655737704917</v>
      </c>
      <c r="E1334" s="196">
        <v>0.37855653583167181</v>
      </c>
      <c r="F1334" s="195">
        <v>2550</v>
      </c>
    </row>
    <row r="1335" spans="2:6" x14ac:dyDescent="0.2">
      <c r="B1335" s="205" t="s">
        <v>1454</v>
      </c>
      <c r="C1335" s="194">
        <v>4</v>
      </c>
      <c r="D1335" s="195">
        <v>581</v>
      </c>
      <c r="E1335" s="196">
        <v>0.38694638694638694</v>
      </c>
      <c r="F1335" s="195">
        <v>865</v>
      </c>
    </row>
    <row r="1336" spans="2:6" x14ac:dyDescent="0.2">
      <c r="B1336" s="205" t="s">
        <v>1455</v>
      </c>
      <c r="C1336" s="194">
        <v>269</v>
      </c>
      <c r="D1336" s="195">
        <v>391.02230483271376</v>
      </c>
      <c r="E1336" s="196">
        <v>0.383331450416732</v>
      </c>
      <c r="F1336" s="195">
        <v>1064</v>
      </c>
    </row>
    <row r="1337" spans="2:6" x14ac:dyDescent="0.2">
      <c r="B1337" s="205" t="s">
        <v>1456</v>
      </c>
      <c r="C1337" s="194">
        <v>238</v>
      </c>
      <c r="D1337" s="195">
        <v>554.75210084033608</v>
      </c>
      <c r="E1337" s="196">
        <v>0.38446597983774677</v>
      </c>
      <c r="F1337" s="195">
        <v>1660</v>
      </c>
    </row>
    <row r="1338" spans="2:6" x14ac:dyDescent="0.2">
      <c r="B1338" s="205" t="s">
        <v>1457</v>
      </c>
      <c r="C1338" s="194">
        <v>115</v>
      </c>
      <c r="D1338" s="195">
        <v>424.70434782608697</v>
      </c>
      <c r="E1338" s="196">
        <v>0.38343657018142996</v>
      </c>
      <c r="F1338" s="195">
        <v>925</v>
      </c>
    </row>
    <row r="1339" spans="2:6" x14ac:dyDescent="0.2">
      <c r="B1339" s="205" t="s">
        <v>1458</v>
      </c>
      <c r="C1339" s="194">
        <v>12</v>
      </c>
      <c r="D1339" s="195">
        <v>440.25</v>
      </c>
      <c r="E1339" s="196">
        <v>0.38432998690528164</v>
      </c>
      <c r="F1339" s="195">
        <v>686</v>
      </c>
    </row>
    <row r="1340" spans="2:6" x14ac:dyDescent="0.2">
      <c r="B1340" s="205" t="s">
        <v>1459</v>
      </c>
      <c r="C1340" s="194">
        <v>0</v>
      </c>
      <c r="D1340" s="195">
        <v>0</v>
      </c>
      <c r="E1340" s="196">
        <v>0</v>
      </c>
      <c r="F1340" s="195">
        <v>0</v>
      </c>
    </row>
    <row r="1341" spans="2:6" x14ac:dyDescent="0.2">
      <c r="B1341" s="205" t="s">
        <v>1460</v>
      </c>
      <c r="C1341" s="194">
        <v>446</v>
      </c>
      <c r="D1341" s="195">
        <v>192.65022421524662</v>
      </c>
      <c r="E1341" s="196">
        <v>0.37174589302170635</v>
      </c>
      <c r="F1341" s="195">
        <v>513</v>
      </c>
    </row>
    <row r="1342" spans="2:6" x14ac:dyDescent="0.2">
      <c r="B1342" s="205" t="s">
        <v>1461</v>
      </c>
      <c r="C1342" s="194">
        <v>0</v>
      </c>
      <c r="D1342" s="195">
        <v>0</v>
      </c>
      <c r="E1342" s="196">
        <v>0</v>
      </c>
      <c r="F1342" s="195">
        <v>0</v>
      </c>
    </row>
    <row r="1343" spans="2:6" x14ac:dyDescent="0.2">
      <c r="B1343" s="205" t="s">
        <v>1462</v>
      </c>
      <c r="C1343" s="194">
        <v>0</v>
      </c>
      <c r="D1343" s="195">
        <v>0</v>
      </c>
      <c r="E1343" s="196">
        <v>0</v>
      </c>
      <c r="F1343" s="195">
        <v>0</v>
      </c>
    </row>
    <row r="1344" spans="2:6" x14ac:dyDescent="0.2">
      <c r="B1344" s="205" t="s">
        <v>1463</v>
      </c>
      <c r="C1344" s="194">
        <v>77</v>
      </c>
      <c r="D1344" s="195">
        <v>298.89610389610391</v>
      </c>
      <c r="E1344" s="196">
        <v>0.38139033888474594</v>
      </c>
      <c r="F1344" s="195">
        <v>601</v>
      </c>
    </row>
    <row r="1345" spans="2:6" x14ac:dyDescent="0.2">
      <c r="B1345" s="205" t="s">
        <v>1464</v>
      </c>
      <c r="C1345" s="194">
        <v>245</v>
      </c>
      <c r="D1345" s="195">
        <v>372.0612244897959</v>
      </c>
      <c r="E1345" s="196">
        <v>0.38270350606876113</v>
      </c>
      <c r="F1345" s="195">
        <v>966</v>
      </c>
    </row>
    <row r="1346" spans="2:6" x14ac:dyDescent="0.2">
      <c r="B1346" s="205" t="s">
        <v>1465</v>
      </c>
      <c r="C1346" s="194">
        <v>13</v>
      </c>
      <c r="D1346" s="195">
        <v>190</v>
      </c>
      <c r="E1346" s="196">
        <v>0.37098227696004815</v>
      </c>
      <c r="F1346" s="195">
        <v>332</v>
      </c>
    </row>
    <row r="1347" spans="2:6" x14ac:dyDescent="0.2">
      <c r="B1347" s="205" t="s">
        <v>1466</v>
      </c>
      <c r="C1347" s="194">
        <v>2</v>
      </c>
      <c r="D1347" s="195">
        <v>644.5</v>
      </c>
      <c r="E1347" s="196">
        <v>0.38662267546490692</v>
      </c>
      <c r="F1347" s="195">
        <v>648</v>
      </c>
    </row>
    <row r="1348" spans="2:6" x14ac:dyDescent="0.2">
      <c r="B1348" s="205" t="s">
        <v>1467</v>
      </c>
      <c r="C1348" s="194">
        <v>0</v>
      </c>
      <c r="D1348" s="195">
        <v>0</v>
      </c>
      <c r="E1348" s="196">
        <v>0</v>
      </c>
      <c r="F1348" s="195">
        <v>0</v>
      </c>
    </row>
    <row r="1349" spans="2:6" x14ac:dyDescent="0.2">
      <c r="B1349" s="205" t="s">
        <v>1468</v>
      </c>
      <c r="C1349" s="194">
        <v>0</v>
      </c>
      <c r="D1349" s="195">
        <v>0</v>
      </c>
      <c r="E1349" s="196">
        <v>0</v>
      </c>
      <c r="F1349" s="195">
        <v>0</v>
      </c>
    </row>
    <row r="1350" spans="2:6" x14ac:dyDescent="0.2">
      <c r="B1350" s="205" t="s">
        <v>1469</v>
      </c>
      <c r="C1350" s="194">
        <v>0</v>
      </c>
      <c r="D1350" s="195">
        <v>0</v>
      </c>
      <c r="E1350" s="196">
        <v>0</v>
      </c>
      <c r="F1350" s="195">
        <v>0</v>
      </c>
    </row>
    <row r="1351" spans="2:6" x14ac:dyDescent="0.2">
      <c r="B1351" s="205" t="s">
        <v>1470</v>
      </c>
      <c r="C1351" s="194">
        <v>53</v>
      </c>
      <c r="D1351" s="195">
        <v>281.20754716981133</v>
      </c>
      <c r="E1351" s="196">
        <v>0.37896663954434495</v>
      </c>
      <c r="F1351" s="195">
        <v>709</v>
      </c>
    </row>
    <row r="1352" spans="2:6" x14ac:dyDescent="0.2">
      <c r="B1352" s="205" t="s">
        <v>1471</v>
      </c>
      <c r="C1352" s="194">
        <v>0</v>
      </c>
      <c r="D1352" s="195">
        <v>0</v>
      </c>
      <c r="E1352" s="196">
        <v>0</v>
      </c>
      <c r="F1352" s="195">
        <v>0</v>
      </c>
    </row>
    <row r="1353" spans="2:6" x14ac:dyDescent="0.2">
      <c r="B1353" s="205" t="s">
        <v>1472</v>
      </c>
      <c r="C1353" s="194">
        <v>0</v>
      </c>
      <c r="D1353" s="195">
        <v>0</v>
      </c>
      <c r="E1353" s="196">
        <v>0</v>
      </c>
      <c r="F1353" s="195">
        <v>0</v>
      </c>
    </row>
    <row r="1354" spans="2:6" x14ac:dyDescent="0.2">
      <c r="B1354" s="205" t="s">
        <v>1473</v>
      </c>
      <c r="C1354" s="194">
        <v>27</v>
      </c>
      <c r="D1354" s="195">
        <v>930</v>
      </c>
      <c r="E1354" s="196">
        <v>0.38584467869326033</v>
      </c>
      <c r="F1354" s="195">
        <v>1529</v>
      </c>
    </row>
    <row r="1355" spans="2:6" x14ac:dyDescent="0.2">
      <c r="B1355" s="205" t="s">
        <v>1474</v>
      </c>
      <c r="C1355" s="194">
        <v>25</v>
      </c>
      <c r="D1355" s="195">
        <v>868.08</v>
      </c>
      <c r="E1355" s="196">
        <v>0.38594369653749716</v>
      </c>
      <c r="F1355" s="195">
        <v>1335</v>
      </c>
    </row>
    <row r="1356" spans="2:6" x14ac:dyDescent="0.2">
      <c r="B1356" s="205" t="s">
        <v>1475</v>
      </c>
      <c r="C1356" s="194">
        <v>1</v>
      </c>
      <c r="D1356" s="195">
        <v>1084</v>
      </c>
      <c r="E1356" s="196">
        <v>0.38562789043045176</v>
      </c>
      <c r="F1356" s="195">
        <v>1084</v>
      </c>
    </row>
    <row r="1357" spans="2:6" x14ac:dyDescent="0.2">
      <c r="B1357" s="205" t="s">
        <v>1476</v>
      </c>
      <c r="C1357" s="194">
        <v>23</v>
      </c>
      <c r="D1357" s="195">
        <v>617.21739130434787</v>
      </c>
      <c r="E1357" s="196">
        <v>0.38416366736124274</v>
      </c>
      <c r="F1357" s="195">
        <v>2712</v>
      </c>
    </row>
    <row r="1358" spans="2:6" x14ac:dyDescent="0.2">
      <c r="B1358" s="205" t="s">
        <v>1477</v>
      </c>
      <c r="C1358" s="194">
        <v>0</v>
      </c>
      <c r="D1358" s="195">
        <v>0</v>
      </c>
      <c r="E1358" s="196">
        <v>0</v>
      </c>
      <c r="F1358" s="195">
        <v>0</v>
      </c>
    </row>
    <row r="1359" spans="2:6" x14ac:dyDescent="0.2">
      <c r="B1359" s="205" t="s">
        <v>1478</v>
      </c>
      <c r="C1359" s="194">
        <v>5</v>
      </c>
      <c r="D1359" s="195">
        <v>234.2</v>
      </c>
      <c r="E1359" s="196">
        <v>0.38431243846406304</v>
      </c>
      <c r="F1359" s="195">
        <v>403</v>
      </c>
    </row>
    <row r="1360" spans="2:6" x14ac:dyDescent="0.2">
      <c r="B1360" s="205" t="s">
        <v>1479</v>
      </c>
      <c r="C1360" s="194">
        <v>0</v>
      </c>
      <c r="D1360" s="195">
        <v>0</v>
      </c>
      <c r="E1360" s="196">
        <v>0</v>
      </c>
      <c r="F1360" s="195">
        <v>0</v>
      </c>
    </row>
    <row r="1361" spans="2:7" x14ac:dyDescent="0.2">
      <c r="B1361" s="205" t="s">
        <v>1480</v>
      </c>
      <c r="C1361" s="194">
        <v>1</v>
      </c>
      <c r="D1361" s="195">
        <v>168</v>
      </c>
      <c r="E1361" s="196">
        <v>0.38268792710706157</v>
      </c>
      <c r="F1361" s="195">
        <v>168</v>
      </c>
    </row>
    <row r="1362" spans="2:7" x14ac:dyDescent="0.2">
      <c r="B1362" s="205" t="s">
        <v>1481</v>
      </c>
      <c r="C1362" s="194">
        <v>25</v>
      </c>
      <c r="D1362" s="195">
        <v>198.48</v>
      </c>
      <c r="E1362" s="196">
        <v>0.36439744437100674</v>
      </c>
      <c r="F1362" s="195">
        <v>446</v>
      </c>
    </row>
    <row r="1363" spans="2:7" x14ac:dyDescent="0.2">
      <c r="B1363" s="205" t="s">
        <v>1482</v>
      </c>
      <c r="C1363" s="194">
        <v>194</v>
      </c>
      <c r="D1363" s="195">
        <v>191.8762886597938</v>
      </c>
      <c r="E1363" s="196">
        <v>0.36582705178225705</v>
      </c>
      <c r="F1363" s="195">
        <v>646</v>
      </c>
    </row>
    <row r="1364" spans="2:7" x14ac:dyDescent="0.2">
      <c r="B1364" s="205" t="s">
        <v>1483</v>
      </c>
      <c r="C1364" s="194">
        <v>314</v>
      </c>
      <c r="D1364" s="195">
        <v>240.156050955414</v>
      </c>
      <c r="E1364" s="196">
        <v>0.37728835098638625</v>
      </c>
      <c r="F1364" s="195">
        <v>750</v>
      </c>
    </row>
    <row r="1365" spans="2:7" x14ac:dyDescent="0.2">
      <c r="B1365" s="205" t="s">
        <v>1484</v>
      </c>
      <c r="C1365" s="194">
        <v>312</v>
      </c>
      <c r="D1365" s="195">
        <v>206.48717948717947</v>
      </c>
      <c r="E1365" s="196">
        <v>0.37520165399959238</v>
      </c>
      <c r="F1365" s="195">
        <v>453</v>
      </c>
    </row>
    <row r="1366" spans="2:7" x14ac:dyDescent="0.2">
      <c r="B1366" s="205" t="s">
        <v>1485</v>
      </c>
      <c r="C1366" s="194">
        <v>80</v>
      </c>
      <c r="D1366" s="195">
        <v>721.8125</v>
      </c>
      <c r="E1366" s="196">
        <v>0.38276703212207175</v>
      </c>
      <c r="F1366" s="195">
        <v>1608</v>
      </c>
    </row>
    <row r="1367" spans="2:7" x14ac:dyDescent="0.2">
      <c r="B1367" s="206" t="s">
        <v>1486</v>
      </c>
      <c r="C1367" s="197">
        <v>46</v>
      </c>
      <c r="D1367" s="198">
        <v>169.67391304347825</v>
      </c>
      <c r="E1367" s="199">
        <v>0.36174453096032622</v>
      </c>
      <c r="F1367" s="198">
        <v>576</v>
      </c>
    </row>
    <row r="1369" spans="2:7" x14ac:dyDescent="0.2">
      <c r="G1369" s="11" t="s">
        <v>287</v>
      </c>
    </row>
    <row r="1370" spans="2:7" x14ac:dyDescent="0.2">
      <c r="G1370" s="11" t="s">
        <v>303</v>
      </c>
    </row>
    <row r="1371" spans="2:7" x14ac:dyDescent="0.2">
      <c r="B1371" s="179" t="s">
        <v>0</v>
      </c>
      <c r="C1371" s="182"/>
      <c r="D1371" s="183"/>
      <c r="E1371" s="184"/>
      <c r="F1371" s="184"/>
    </row>
    <row r="1372" spans="2:7" x14ac:dyDescent="0.2">
      <c r="B1372" s="179" t="s">
        <v>2613</v>
      </c>
      <c r="C1372" s="182"/>
      <c r="D1372" s="183"/>
      <c r="E1372" s="184"/>
      <c r="F1372" s="184"/>
    </row>
    <row r="1373" spans="2:7" x14ac:dyDescent="0.2">
      <c r="B1373" s="201" t="s">
        <v>285</v>
      </c>
      <c r="C1373" s="182"/>
      <c r="D1373" s="183"/>
      <c r="E1373" s="184"/>
      <c r="F1373" s="184"/>
    </row>
    <row r="1374" spans="2:7" x14ac:dyDescent="0.2">
      <c r="B1374" s="179"/>
      <c r="C1374" s="72"/>
      <c r="D1374" s="72"/>
      <c r="E1374" s="72"/>
      <c r="F1374" s="72"/>
    </row>
    <row r="1375" spans="2:7" x14ac:dyDescent="0.2">
      <c r="B1375" s="202"/>
      <c r="C1375" s="157" t="s">
        <v>2632</v>
      </c>
      <c r="D1375" s="185"/>
      <c r="E1375" s="186"/>
      <c r="F1375" s="187"/>
    </row>
    <row r="1376" spans="2:7" ht="25.5" x14ac:dyDescent="0.2">
      <c r="B1376" s="203" t="s">
        <v>288</v>
      </c>
      <c r="C1376" s="188" t="s">
        <v>2639</v>
      </c>
      <c r="D1376" s="189" t="s">
        <v>2640</v>
      </c>
      <c r="E1376" s="190" t="s">
        <v>2641</v>
      </c>
      <c r="F1376" s="189" t="s">
        <v>2642</v>
      </c>
    </row>
    <row r="1377" spans="2:6" x14ac:dyDescent="0.2">
      <c r="B1377" s="204" t="s">
        <v>1487</v>
      </c>
      <c r="C1377" s="191">
        <v>5</v>
      </c>
      <c r="D1377" s="192">
        <v>175.4</v>
      </c>
      <c r="E1377" s="193">
        <v>0.38097306689834931</v>
      </c>
      <c r="F1377" s="192">
        <v>223</v>
      </c>
    </row>
    <row r="1378" spans="2:6" x14ac:dyDescent="0.2">
      <c r="B1378" s="205" t="s">
        <v>1488</v>
      </c>
      <c r="C1378" s="194">
        <v>284</v>
      </c>
      <c r="D1378" s="195">
        <v>172.63380281690141</v>
      </c>
      <c r="E1378" s="196">
        <v>0.36576049655337051</v>
      </c>
      <c r="F1378" s="195">
        <v>535</v>
      </c>
    </row>
    <row r="1379" spans="2:6" x14ac:dyDescent="0.2">
      <c r="B1379" s="205" t="s">
        <v>1489</v>
      </c>
      <c r="C1379" s="194">
        <v>254</v>
      </c>
      <c r="D1379" s="195">
        <v>340.89763779527561</v>
      </c>
      <c r="E1379" s="196">
        <v>0.37886630641667951</v>
      </c>
      <c r="F1379" s="195">
        <v>1286</v>
      </c>
    </row>
    <row r="1380" spans="2:6" x14ac:dyDescent="0.2">
      <c r="B1380" s="205" t="s">
        <v>1490</v>
      </c>
      <c r="C1380" s="194">
        <v>89</v>
      </c>
      <c r="D1380" s="195">
        <v>165.49438202247191</v>
      </c>
      <c r="E1380" s="196">
        <v>0.36241726335474023</v>
      </c>
      <c r="F1380" s="195">
        <v>357</v>
      </c>
    </row>
    <row r="1381" spans="2:6" x14ac:dyDescent="0.2">
      <c r="B1381" s="205" t="s">
        <v>1491</v>
      </c>
      <c r="C1381" s="194">
        <v>1</v>
      </c>
      <c r="D1381" s="195">
        <v>486</v>
      </c>
      <c r="E1381" s="196">
        <v>0.38297872340425543</v>
      </c>
      <c r="F1381" s="195">
        <v>486</v>
      </c>
    </row>
    <row r="1382" spans="2:6" x14ac:dyDescent="0.2">
      <c r="B1382" s="205" t="s">
        <v>1492</v>
      </c>
      <c r="C1382" s="194">
        <v>42</v>
      </c>
      <c r="D1382" s="195">
        <v>195.71428571428572</v>
      </c>
      <c r="E1382" s="196">
        <v>0.36491165764006039</v>
      </c>
      <c r="F1382" s="195">
        <v>534</v>
      </c>
    </row>
    <row r="1383" spans="2:6" x14ac:dyDescent="0.2">
      <c r="B1383" s="205" t="s">
        <v>1493</v>
      </c>
      <c r="C1383" s="194">
        <v>5</v>
      </c>
      <c r="D1383" s="195">
        <v>641.6</v>
      </c>
      <c r="E1383" s="196">
        <v>0.38290761518262117</v>
      </c>
      <c r="F1383" s="195">
        <v>1138</v>
      </c>
    </row>
    <row r="1384" spans="2:6" x14ac:dyDescent="0.2">
      <c r="B1384" s="205" t="s">
        <v>1494</v>
      </c>
      <c r="C1384" s="194">
        <v>0</v>
      </c>
      <c r="D1384" s="195">
        <v>0</v>
      </c>
      <c r="E1384" s="196">
        <v>0</v>
      </c>
      <c r="F1384" s="195">
        <v>0</v>
      </c>
    </row>
    <row r="1385" spans="2:6" x14ac:dyDescent="0.2">
      <c r="B1385" s="205" t="s">
        <v>1495</v>
      </c>
      <c r="C1385" s="194">
        <v>32</v>
      </c>
      <c r="D1385" s="195">
        <v>242.78125</v>
      </c>
      <c r="E1385" s="196">
        <v>0.38252092565238804</v>
      </c>
      <c r="F1385" s="195">
        <v>427</v>
      </c>
    </row>
    <row r="1386" spans="2:6" x14ac:dyDescent="0.2">
      <c r="B1386" s="205" t="s">
        <v>1496</v>
      </c>
      <c r="C1386" s="194">
        <v>11</v>
      </c>
      <c r="D1386" s="195">
        <v>685.27272727272725</v>
      </c>
      <c r="E1386" s="196">
        <v>0.38725918314924224</v>
      </c>
      <c r="F1386" s="195">
        <v>1682</v>
      </c>
    </row>
    <row r="1387" spans="2:6" x14ac:dyDescent="0.2">
      <c r="B1387" s="205" t="s">
        <v>1497</v>
      </c>
      <c r="C1387" s="194">
        <v>0</v>
      </c>
      <c r="D1387" s="195">
        <v>0</v>
      </c>
      <c r="E1387" s="196">
        <v>0</v>
      </c>
      <c r="F1387" s="195">
        <v>0</v>
      </c>
    </row>
    <row r="1388" spans="2:6" x14ac:dyDescent="0.2">
      <c r="B1388" s="205" t="s">
        <v>1498</v>
      </c>
      <c r="C1388" s="194">
        <v>4</v>
      </c>
      <c r="D1388" s="195">
        <v>620</v>
      </c>
      <c r="E1388" s="196">
        <v>0.38318912237330038</v>
      </c>
      <c r="F1388" s="195">
        <v>866</v>
      </c>
    </row>
    <row r="1389" spans="2:6" x14ac:dyDescent="0.2">
      <c r="B1389" s="205" t="s">
        <v>1499</v>
      </c>
      <c r="C1389" s="194">
        <v>49</v>
      </c>
      <c r="D1389" s="195">
        <v>212.0204081632653</v>
      </c>
      <c r="E1389" s="196">
        <v>0.37697303966036499</v>
      </c>
      <c r="F1389" s="195">
        <v>501</v>
      </c>
    </row>
    <row r="1390" spans="2:6" x14ac:dyDescent="0.2">
      <c r="B1390" s="205" t="s">
        <v>1500</v>
      </c>
      <c r="C1390" s="194">
        <v>127</v>
      </c>
      <c r="D1390" s="195">
        <v>200.41732283464566</v>
      </c>
      <c r="E1390" s="196">
        <v>0.37170144720125009</v>
      </c>
      <c r="F1390" s="195">
        <v>523</v>
      </c>
    </row>
    <row r="1391" spans="2:6" x14ac:dyDescent="0.2">
      <c r="B1391" s="205" t="s">
        <v>1501</v>
      </c>
      <c r="C1391" s="194">
        <v>1</v>
      </c>
      <c r="D1391" s="195">
        <v>189</v>
      </c>
      <c r="E1391" s="196">
        <v>0.39130434782608692</v>
      </c>
      <c r="F1391" s="195">
        <v>189</v>
      </c>
    </row>
    <row r="1392" spans="2:6" x14ac:dyDescent="0.2">
      <c r="B1392" s="205" t="s">
        <v>1502</v>
      </c>
      <c r="C1392" s="194">
        <v>1</v>
      </c>
      <c r="D1392" s="195">
        <v>1431</v>
      </c>
      <c r="E1392" s="196">
        <v>0.38791000271076181</v>
      </c>
      <c r="F1392" s="195">
        <v>1431</v>
      </c>
    </row>
    <row r="1393" spans="2:6" x14ac:dyDescent="0.2">
      <c r="B1393" s="205" t="s">
        <v>1503</v>
      </c>
      <c r="C1393" s="194">
        <v>351</v>
      </c>
      <c r="D1393" s="195">
        <v>221.64672364672364</v>
      </c>
      <c r="E1393" s="196">
        <v>0.37122856911088942</v>
      </c>
      <c r="F1393" s="195">
        <v>548</v>
      </c>
    </row>
    <row r="1394" spans="2:6" x14ac:dyDescent="0.2">
      <c r="B1394" s="205" t="s">
        <v>1504</v>
      </c>
      <c r="C1394" s="194">
        <v>65</v>
      </c>
      <c r="D1394" s="195">
        <v>337.90769230769229</v>
      </c>
      <c r="E1394" s="196">
        <v>0.37618607200356258</v>
      </c>
      <c r="F1394" s="195">
        <v>649</v>
      </c>
    </row>
    <row r="1395" spans="2:6" x14ac:dyDescent="0.2">
      <c r="B1395" s="205" t="s">
        <v>1505</v>
      </c>
      <c r="C1395" s="194">
        <v>282</v>
      </c>
      <c r="D1395" s="195">
        <v>227.03191489361703</v>
      </c>
      <c r="E1395" s="196">
        <v>0.37692072201485938</v>
      </c>
      <c r="F1395" s="195">
        <v>554</v>
      </c>
    </row>
    <row r="1396" spans="2:6" x14ac:dyDescent="0.2">
      <c r="B1396" s="205" t="s">
        <v>1506</v>
      </c>
      <c r="C1396" s="194">
        <v>377</v>
      </c>
      <c r="D1396" s="195">
        <v>208.42440318302388</v>
      </c>
      <c r="E1396" s="196">
        <v>0.37550357219660224</v>
      </c>
      <c r="F1396" s="195">
        <v>667</v>
      </c>
    </row>
    <row r="1397" spans="2:6" x14ac:dyDescent="0.2">
      <c r="B1397" s="205" t="s">
        <v>1507</v>
      </c>
      <c r="C1397" s="194">
        <v>0</v>
      </c>
      <c r="D1397" s="195">
        <v>0</v>
      </c>
      <c r="E1397" s="196">
        <v>0</v>
      </c>
      <c r="F1397" s="195">
        <v>0</v>
      </c>
    </row>
    <row r="1398" spans="2:6" x14ac:dyDescent="0.2">
      <c r="B1398" s="205" t="s">
        <v>1508</v>
      </c>
      <c r="C1398" s="194">
        <v>69</v>
      </c>
      <c r="D1398" s="195">
        <v>186.13043478260869</v>
      </c>
      <c r="E1398" s="196">
        <v>0.37381028611345579</v>
      </c>
      <c r="F1398" s="195">
        <v>262</v>
      </c>
    </row>
    <row r="1399" spans="2:6" x14ac:dyDescent="0.2">
      <c r="B1399" s="205" t="s">
        <v>1509</v>
      </c>
      <c r="C1399" s="194">
        <v>3</v>
      </c>
      <c r="D1399" s="195">
        <v>605</v>
      </c>
      <c r="E1399" s="196">
        <v>0.38567785805354871</v>
      </c>
      <c r="F1399" s="195">
        <v>818</v>
      </c>
    </row>
    <row r="1400" spans="2:6" x14ac:dyDescent="0.2">
      <c r="B1400" s="205" t="s">
        <v>1510</v>
      </c>
      <c r="C1400" s="194">
        <v>0</v>
      </c>
      <c r="D1400" s="195">
        <v>0</v>
      </c>
      <c r="E1400" s="196">
        <v>0</v>
      </c>
      <c r="F1400" s="195">
        <v>0</v>
      </c>
    </row>
    <row r="1401" spans="2:6" x14ac:dyDescent="0.2">
      <c r="B1401" s="205" t="s">
        <v>1511</v>
      </c>
      <c r="C1401" s="194">
        <v>21</v>
      </c>
      <c r="D1401" s="195">
        <v>696.57142857142856</v>
      </c>
      <c r="E1401" s="196">
        <v>0.38410839482183645</v>
      </c>
      <c r="F1401" s="195">
        <v>1673</v>
      </c>
    </row>
    <row r="1402" spans="2:6" x14ac:dyDescent="0.2">
      <c r="B1402" s="205" t="s">
        <v>1512</v>
      </c>
      <c r="C1402" s="194">
        <v>96</v>
      </c>
      <c r="D1402" s="195">
        <v>709.79166666666663</v>
      </c>
      <c r="E1402" s="196">
        <v>0.3839067896400381</v>
      </c>
      <c r="F1402" s="195">
        <v>1458</v>
      </c>
    </row>
    <row r="1403" spans="2:6" x14ac:dyDescent="0.2">
      <c r="B1403" s="205" t="s">
        <v>1513</v>
      </c>
      <c r="C1403" s="194">
        <v>2</v>
      </c>
      <c r="D1403" s="195">
        <v>570</v>
      </c>
      <c r="E1403" s="196">
        <v>0.38815117466802862</v>
      </c>
      <c r="F1403" s="195">
        <v>698</v>
      </c>
    </row>
    <row r="1404" spans="2:6" x14ac:dyDescent="0.2">
      <c r="B1404" s="205" t="s">
        <v>1514</v>
      </c>
      <c r="C1404" s="194">
        <v>29</v>
      </c>
      <c r="D1404" s="195">
        <v>219.55172413793105</v>
      </c>
      <c r="E1404" s="196">
        <v>0.38132598670419826</v>
      </c>
      <c r="F1404" s="195">
        <v>893</v>
      </c>
    </row>
    <row r="1405" spans="2:6" x14ac:dyDescent="0.2">
      <c r="B1405" s="205" t="s">
        <v>1515</v>
      </c>
      <c r="C1405" s="194">
        <v>66</v>
      </c>
      <c r="D1405" s="195">
        <v>166.21212121212122</v>
      </c>
      <c r="E1405" s="196">
        <v>0.36654637797380385</v>
      </c>
      <c r="F1405" s="195">
        <v>296</v>
      </c>
    </row>
    <row r="1406" spans="2:6" x14ac:dyDescent="0.2">
      <c r="B1406" s="205" t="s">
        <v>1516</v>
      </c>
      <c r="C1406" s="194">
        <v>91</v>
      </c>
      <c r="D1406" s="195">
        <v>147.23076923076923</v>
      </c>
      <c r="E1406" s="196">
        <v>0.34145471226871904</v>
      </c>
      <c r="F1406" s="195">
        <v>387</v>
      </c>
    </row>
    <row r="1407" spans="2:6" x14ac:dyDescent="0.2">
      <c r="B1407" s="205" t="s">
        <v>1517</v>
      </c>
      <c r="C1407" s="194">
        <v>0</v>
      </c>
      <c r="D1407" s="195">
        <v>0</v>
      </c>
      <c r="E1407" s="196">
        <v>0</v>
      </c>
      <c r="F1407" s="195">
        <v>0</v>
      </c>
    </row>
    <row r="1408" spans="2:6" x14ac:dyDescent="0.2">
      <c r="B1408" s="205" t="s">
        <v>1518</v>
      </c>
      <c r="C1408" s="194">
        <v>20</v>
      </c>
      <c r="D1408" s="195">
        <v>159.69999999999999</v>
      </c>
      <c r="E1408" s="196">
        <v>0.37014717812029208</v>
      </c>
      <c r="F1408" s="195">
        <v>286</v>
      </c>
    </row>
    <row r="1409" spans="2:6" x14ac:dyDescent="0.2">
      <c r="B1409" s="205" t="s">
        <v>1519</v>
      </c>
      <c r="C1409" s="194">
        <v>5</v>
      </c>
      <c r="D1409" s="195">
        <v>846.2</v>
      </c>
      <c r="E1409" s="196">
        <v>0.38649858408696436</v>
      </c>
      <c r="F1409" s="195">
        <v>1521</v>
      </c>
    </row>
    <row r="1410" spans="2:6" x14ac:dyDescent="0.2">
      <c r="B1410" s="205" t="s">
        <v>1520</v>
      </c>
      <c r="C1410" s="194">
        <v>5</v>
      </c>
      <c r="D1410" s="195">
        <v>227</v>
      </c>
      <c r="E1410" s="196">
        <v>0.38023450586264662</v>
      </c>
      <c r="F1410" s="195">
        <v>264</v>
      </c>
    </row>
    <row r="1411" spans="2:6" x14ac:dyDescent="0.2">
      <c r="B1411" s="205" t="s">
        <v>1521</v>
      </c>
      <c r="C1411" s="194">
        <v>4</v>
      </c>
      <c r="D1411" s="195">
        <v>997</v>
      </c>
      <c r="E1411" s="196">
        <v>0.38692150965363337</v>
      </c>
      <c r="F1411" s="195">
        <v>1400</v>
      </c>
    </row>
    <row r="1412" spans="2:6" x14ac:dyDescent="0.2">
      <c r="B1412" s="205" t="s">
        <v>1522</v>
      </c>
      <c r="C1412" s="194">
        <v>228</v>
      </c>
      <c r="D1412" s="195">
        <v>193.39912280701753</v>
      </c>
      <c r="E1412" s="196">
        <v>0.36722881532375595</v>
      </c>
      <c r="F1412" s="195">
        <v>487</v>
      </c>
    </row>
    <row r="1413" spans="2:6" x14ac:dyDescent="0.2">
      <c r="B1413" s="205" t="s">
        <v>1523</v>
      </c>
      <c r="C1413" s="194">
        <v>34</v>
      </c>
      <c r="D1413" s="195">
        <v>193.41176470588235</v>
      </c>
      <c r="E1413" s="196">
        <v>0.37777905440340098</v>
      </c>
      <c r="F1413" s="195">
        <v>538</v>
      </c>
    </row>
    <row r="1414" spans="2:6" x14ac:dyDescent="0.2">
      <c r="B1414" s="205" t="s">
        <v>1524</v>
      </c>
      <c r="C1414" s="194">
        <v>296</v>
      </c>
      <c r="D1414" s="195">
        <v>241.44256756756758</v>
      </c>
      <c r="E1414" s="196">
        <v>0.37606887079884443</v>
      </c>
      <c r="F1414" s="195">
        <v>759</v>
      </c>
    </row>
    <row r="1415" spans="2:6" x14ac:dyDescent="0.2">
      <c r="B1415" s="205" t="s">
        <v>1525</v>
      </c>
      <c r="C1415" s="194">
        <v>10</v>
      </c>
      <c r="D1415" s="195">
        <v>226.2</v>
      </c>
      <c r="E1415" s="196">
        <v>0.3837150127226463</v>
      </c>
      <c r="F1415" s="195">
        <v>425</v>
      </c>
    </row>
    <row r="1416" spans="2:6" x14ac:dyDescent="0.2">
      <c r="B1416" s="205" t="s">
        <v>1526</v>
      </c>
      <c r="C1416" s="194">
        <v>0</v>
      </c>
      <c r="D1416" s="195">
        <v>0</v>
      </c>
      <c r="E1416" s="196">
        <v>0</v>
      </c>
      <c r="F1416" s="195">
        <v>0</v>
      </c>
    </row>
    <row r="1417" spans="2:6" x14ac:dyDescent="0.2">
      <c r="B1417" s="205" t="s">
        <v>1527</v>
      </c>
      <c r="C1417" s="194">
        <v>312</v>
      </c>
      <c r="D1417" s="195">
        <v>179.34294871794873</v>
      </c>
      <c r="E1417" s="196">
        <v>0.36898677833097038</v>
      </c>
      <c r="F1417" s="195">
        <v>597</v>
      </c>
    </row>
    <row r="1418" spans="2:6" x14ac:dyDescent="0.2">
      <c r="B1418" s="205" t="s">
        <v>1528</v>
      </c>
      <c r="C1418" s="194">
        <v>9</v>
      </c>
      <c r="D1418" s="195">
        <v>1184.2222222222222</v>
      </c>
      <c r="E1418" s="196">
        <v>0.3866777926931031</v>
      </c>
      <c r="F1418" s="195">
        <v>2439</v>
      </c>
    </row>
    <row r="1419" spans="2:6" x14ac:dyDescent="0.2">
      <c r="B1419" s="205" t="s">
        <v>1529</v>
      </c>
      <c r="C1419" s="194">
        <v>4</v>
      </c>
      <c r="D1419" s="195">
        <v>169.75</v>
      </c>
      <c r="E1419" s="196">
        <v>0.37555309734513265</v>
      </c>
      <c r="F1419" s="195">
        <v>224</v>
      </c>
    </row>
    <row r="1420" spans="2:6" x14ac:dyDescent="0.2">
      <c r="B1420" s="205" t="s">
        <v>1530</v>
      </c>
      <c r="C1420" s="194">
        <v>4</v>
      </c>
      <c r="D1420" s="195">
        <v>142.75</v>
      </c>
      <c r="E1420" s="196">
        <v>0.37150292778139238</v>
      </c>
      <c r="F1420" s="195">
        <v>149</v>
      </c>
    </row>
    <row r="1421" spans="2:6" x14ac:dyDescent="0.2">
      <c r="B1421" s="205" t="s">
        <v>1531</v>
      </c>
      <c r="C1421" s="194">
        <v>12</v>
      </c>
      <c r="D1421" s="195">
        <v>842.25</v>
      </c>
      <c r="E1421" s="196">
        <v>0.3870782428861399</v>
      </c>
      <c r="F1421" s="195">
        <v>1618</v>
      </c>
    </row>
    <row r="1422" spans="2:6" x14ac:dyDescent="0.2">
      <c r="B1422" s="205" t="s">
        <v>1532</v>
      </c>
      <c r="C1422" s="194">
        <v>3</v>
      </c>
      <c r="D1422" s="195">
        <v>158.33333333333334</v>
      </c>
      <c r="E1422" s="196">
        <v>0.37698412698412698</v>
      </c>
      <c r="F1422" s="195">
        <v>192</v>
      </c>
    </row>
    <row r="1423" spans="2:6" x14ac:dyDescent="0.2">
      <c r="B1423" s="205" t="s">
        <v>1533</v>
      </c>
      <c r="C1423" s="194">
        <v>4</v>
      </c>
      <c r="D1423" s="195">
        <v>606.5</v>
      </c>
      <c r="E1423" s="196">
        <v>0.3838000316405632</v>
      </c>
      <c r="F1423" s="195">
        <v>892</v>
      </c>
    </row>
    <row r="1424" spans="2:6" x14ac:dyDescent="0.2">
      <c r="B1424" s="206" t="s">
        <v>1534</v>
      </c>
      <c r="C1424" s="197">
        <v>0</v>
      </c>
      <c r="D1424" s="198">
        <v>0</v>
      </c>
      <c r="E1424" s="199">
        <v>0</v>
      </c>
      <c r="F1424" s="198">
        <v>0</v>
      </c>
    </row>
    <row r="1426" spans="2:7" x14ac:dyDescent="0.2">
      <c r="G1426" s="11" t="s">
        <v>287</v>
      </c>
    </row>
    <row r="1427" spans="2:7" x14ac:dyDescent="0.2">
      <c r="G1427" s="11" t="s">
        <v>304</v>
      </c>
    </row>
    <row r="1428" spans="2:7" x14ac:dyDescent="0.2">
      <c r="B1428" s="179" t="s">
        <v>0</v>
      </c>
      <c r="C1428" s="182"/>
      <c r="D1428" s="183"/>
      <c r="E1428" s="184"/>
      <c r="F1428" s="184"/>
    </row>
    <row r="1429" spans="2:7" x14ac:dyDescent="0.2">
      <c r="B1429" s="179" t="s">
        <v>2613</v>
      </c>
      <c r="C1429" s="182"/>
      <c r="D1429" s="183"/>
      <c r="E1429" s="184"/>
      <c r="F1429" s="184"/>
    </row>
    <row r="1430" spans="2:7" x14ac:dyDescent="0.2">
      <c r="B1430" s="201" t="s">
        <v>285</v>
      </c>
      <c r="C1430" s="182"/>
      <c r="D1430" s="183"/>
      <c r="E1430" s="184"/>
      <c r="F1430" s="184"/>
    </row>
    <row r="1431" spans="2:7" x14ac:dyDescent="0.2">
      <c r="B1431" s="179"/>
      <c r="C1431" s="72"/>
      <c r="D1431" s="72"/>
      <c r="E1431" s="72"/>
      <c r="F1431" s="72"/>
    </row>
    <row r="1432" spans="2:7" x14ac:dyDescent="0.2">
      <c r="B1432" s="202"/>
      <c r="C1432" s="157" t="s">
        <v>2632</v>
      </c>
      <c r="D1432" s="185"/>
      <c r="E1432" s="186"/>
      <c r="F1432" s="187"/>
    </row>
    <row r="1433" spans="2:7" ht="25.5" x14ac:dyDescent="0.2">
      <c r="B1433" s="203" t="s">
        <v>288</v>
      </c>
      <c r="C1433" s="188" t="s">
        <v>2639</v>
      </c>
      <c r="D1433" s="189" t="s">
        <v>2640</v>
      </c>
      <c r="E1433" s="190" t="s">
        <v>2641</v>
      </c>
      <c r="F1433" s="189" t="s">
        <v>2642</v>
      </c>
    </row>
    <row r="1434" spans="2:7" x14ac:dyDescent="0.2">
      <c r="B1434" s="204" t="s">
        <v>1535</v>
      </c>
      <c r="C1434" s="191">
        <v>9</v>
      </c>
      <c r="D1434" s="192">
        <v>135.77777777777777</v>
      </c>
      <c r="E1434" s="193">
        <v>0.35471698113207539</v>
      </c>
      <c r="F1434" s="192">
        <v>204</v>
      </c>
    </row>
    <row r="1435" spans="2:7" x14ac:dyDescent="0.2">
      <c r="B1435" s="205" t="s">
        <v>1536</v>
      </c>
      <c r="C1435" s="194">
        <v>11</v>
      </c>
      <c r="D1435" s="195">
        <v>671.5454545454545</v>
      </c>
      <c r="E1435" s="196">
        <v>0.38538188647746252</v>
      </c>
      <c r="F1435" s="195">
        <v>1556</v>
      </c>
    </row>
    <row r="1436" spans="2:7" x14ac:dyDescent="0.2">
      <c r="B1436" s="205" t="s">
        <v>1537</v>
      </c>
      <c r="C1436" s="194">
        <v>45</v>
      </c>
      <c r="D1436" s="195">
        <v>187.06666666666666</v>
      </c>
      <c r="E1436" s="196">
        <v>0.36577735291561653</v>
      </c>
      <c r="F1436" s="195">
        <v>307</v>
      </c>
    </row>
    <row r="1437" spans="2:7" x14ac:dyDescent="0.2">
      <c r="B1437" s="205" t="s">
        <v>1538</v>
      </c>
      <c r="C1437" s="194">
        <v>354</v>
      </c>
      <c r="D1437" s="195">
        <v>166.96045197740114</v>
      </c>
      <c r="E1437" s="196">
        <v>0.36174236628373135</v>
      </c>
      <c r="F1437" s="195">
        <v>505</v>
      </c>
    </row>
    <row r="1438" spans="2:7" x14ac:dyDescent="0.2">
      <c r="B1438" s="205" t="s">
        <v>1539</v>
      </c>
      <c r="C1438" s="194">
        <v>276</v>
      </c>
      <c r="D1438" s="195">
        <v>195.56884057971016</v>
      </c>
      <c r="E1438" s="196">
        <v>0.37254807227751474</v>
      </c>
      <c r="F1438" s="195">
        <v>423</v>
      </c>
    </row>
    <row r="1439" spans="2:7" x14ac:dyDescent="0.2">
      <c r="B1439" s="205" t="s">
        <v>1540</v>
      </c>
      <c r="C1439" s="194">
        <v>221</v>
      </c>
      <c r="D1439" s="195">
        <v>236.10859728506787</v>
      </c>
      <c r="E1439" s="196">
        <v>0.37484016493541938</v>
      </c>
      <c r="F1439" s="195">
        <v>625</v>
      </c>
    </row>
    <row r="1440" spans="2:7" x14ac:dyDescent="0.2">
      <c r="B1440" s="205" t="s">
        <v>1541</v>
      </c>
      <c r="C1440" s="194">
        <v>297</v>
      </c>
      <c r="D1440" s="195">
        <v>213.35353535353536</v>
      </c>
      <c r="E1440" s="196">
        <v>0.37550889793596332</v>
      </c>
      <c r="F1440" s="195">
        <v>518</v>
      </c>
    </row>
    <row r="1441" spans="2:6" x14ac:dyDescent="0.2">
      <c r="B1441" s="205" t="s">
        <v>1542</v>
      </c>
      <c r="C1441" s="194">
        <v>197</v>
      </c>
      <c r="D1441" s="195">
        <v>201.84263959390864</v>
      </c>
      <c r="E1441" s="196">
        <v>0.37349125987432252</v>
      </c>
      <c r="F1441" s="195">
        <v>621</v>
      </c>
    </row>
    <row r="1442" spans="2:6" x14ac:dyDescent="0.2">
      <c r="B1442" s="205" t="s">
        <v>1543</v>
      </c>
      <c r="C1442" s="194">
        <v>0</v>
      </c>
      <c r="D1442" s="195">
        <v>0</v>
      </c>
      <c r="E1442" s="196">
        <v>0</v>
      </c>
      <c r="F1442" s="195">
        <v>0</v>
      </c>
    </row>
    <row r="1443" spans="2:6" x14ac:dyDescent="0.2">
      <c r="B1443" s="205" t="s">
        <v>1544</v>
      </c>
      <c r="C1443" s="194">
        <v>0</v>
      </c>
      <c r="D1443" s="195">
        <v>0</v>
      </c>
      <c r="E1443" s="196">
        <v>0</v>
      </c>
      <c r="F1443" s="195">
        <v>0</v>
      </c>
    </row>
    <row r="1444" spans="2:6" x14ac:dyDescent="0.2">
      <c r="B1444" s="205" t="s">
        <v>1545</v>
      </c>
      <c r="C1444" s="194">
        <v>0</v>
      </c>
      <c r="D1444" s="195">
        <v>0</v>
      </c>
      <c r="E1444" s="196">
        <v>0</v>
      </c>
      <c r="F1444" s="195">
        <v>0</v>
      </c>
    </row>
    <row r="1445" spans="2:6" x14ac:dyDescent="0.2">
      <c r="B1445" s="205" t="s">
        <v>1546</v>
      </c>
      <c r="C1445" s="194">
        <v>160</v>
      </c>
      <c r="D1445" s="195">
        <v>246.07499999999999</v>
      </c>
      <c r="E1445" s="196">
        <v>0.37905438581289896</v>
      </c>
      <c r="F1445" s="195">
        <v>487</v>
      </c>
    </row>
    <row r="1446" spans="2:6" x14ac:dyDescent="0.2">
      <c r="B1446" s="205" t="s">
        <v>1547</v>
      </c>
      <c r="C1446" s="194">
        <v>154</v>
      </c>
      <c r="D1446" s="195">
        <v>292.35714285714283</v>
      </c>
      <c r="E1446" s="196">
        <v>0.38119549572432487</v>
      </c>
      <c r="F1446" s="195">
        <v>795</v>
      </c>
    </row>
    <row r="1447" spans="2:6" x14ac:dyDescent="0.2">
      <c r="B1447" s="205" t="s">
        <v>1548</v>
      </c>
      <c r="C1447" s="194">
        <v>0</v>
      </c>
      <c r="D1447" s="195">
        <v>0</v>
      </c>
      <c r="E1447" s="196">
        <v>0</v>
      </c>
      <c r="F1447" s="195">
        <v>0</v>
      </c>
    </row>
    <row r="1448" spans="2:6" x14ac:dyDescent="0.2">
      <c r="B1448" s="205" t="s">
        <v>1549</v>
      </c>
      <c r="C1448" s="194">
        <v>0</v>
      </c>
      <c r="D1448" s="195">
        <v>0</v>
      </c>
      <c r="E1448" s="196">
        <v>0</v>
      </c>
      <c r="F1448" s="195">
        <v>0</v>
      </c>
    </row>
    <row r="1449" spans="2:6" x14ac:dyDescent="0.2">
      <c r="B1449" s="205" t="s">
        <v>1550</v>
      </c>
      <c r="C1449" s="194">
        <v>0</v>
      </c>
      <c r="D1449" s="195">
        <v>0</v>
      </c>
      <c r="E1449" s="196">
        <v>0</v>
      </c>
      <c r="F1449" s="195">
        <v>0</v>
      </c>
    </row>
    <row r="1450" spans="2:6" x14ac:dyDescent="0.2">
      <c r="B1450" s="205" t="s">
        <v>1551</v>
      </c>
      <c r="C1450" s="194">
        <v>0</v>
      </c>
      <c r="D1450" s="195">
        <v>0</v>
      </c>
      <c r="E1450" s="196">
        <v>0</v>
      </c>
      <c r="F1450" s="195">
        <v>0</v>
      </c>
    </row>
    <row r="1451" spans="2:6" x14ac:dyDescent="0.2">
      <c r="B1451" s="205" t="s">
        <v>1552</v>
      </c>
      <c r="C1451" s="194">
        <v>0</v>
      </c>
      <c r="D1451" s="195">
        <v>0</v>
      </c>
      <c r="E1451" s="196">
        <v>0</v>
      </c>
      <c r="F1451" s="195">
        <v>0</v>
      </c>
    </row>
    <row r="1452" spans="2:6" x14ac:dyDescent="0.2">
      <c r="B1452" s="205" t="s">
        <v>1553</v>
      </c>
      <c r="C1452" s="194">
        <v>0</v>
      </c>
      <c r="D1452" s="195">
        <v>0</v>
      </c>
      <c r="E1452" s="196">
        <v>0</v>
      </c>
      <c r="F1452" s="195">
        <v>0</v>
      </c>
    </row>
    <row r="1453" spans="2:6" x14ac:dyDescent="0.2">
      <c r="B1453" s="205" t="s">
        <v>1554</v>
      </c>
      <c r="C1453" s="194">
        <v>335</v>
      </c>
      <c r="D1453" s="195">
        <v>285.83582089552237</v>
      </c>
      <c r="E1453" s="196">
        <v>0.38015364154276754</v>
      </c>
      <c r="F1453" s="195">
        <v>584</v>
      </c>
    </row>
    <row r="1454" spans="2:6" x14ac:dyDescent="0.2">
      <c r="B1454" s="205" t="s">
        <v>1555</v>
      </c>
      <c r="C1454" s="194">
        <v>6</v>
      </c>
      <c r="D1454" s="195">
        <v>161.83333333333334</v>
      </c>
      <c r="E1454" s="196">
        <v>0.34347364697559257</v>
      </c>
      <c r="F1454" s="195">
        <v>275</v>
      </c>
    </row>
    <row r="1455" spans="2:6" x14ac:dyDescent="0.2">
      <c r="B1455" s="205" t="s">
        <v>1556</v>
      </c>
      <c r="C1455" s="194">
        <v>475</v>
      </c>
      <c r="D1455" s="195">
        <v>228.90526315789472</v>
      </c>
      <c r="E1455" s="196">
        <v>0.37689870565642702</v>
      </c>
      <c r="F1455" s="195">
        <v>556</v>
      </c>
    </row>
    <row r="1456" spans="2:6" x14ac:dyDescent="0.2">
      <c r="B1456" s="205" t="s">
        <v>1557</v>
      </c>
      <c r="C1456" s="194">
        <v>35</v>
      </c>
      <c r="D1456" s="195">
        <v>280.31428571428569</v>
      </c>
      <c r="E1456" s="196">
        <v>0.37883234226581197</v>
      </c>
      <c r="F1456" s="195">
        <v>499</v>
      </c>
    </row>
    <row r="1457" spans="2:6" x14ac:dyDescent="0.2">
      <c r="B1457" s="205" t="s">
        <v>1558</v>
      </c>
      <c r="C1457" s="194">
        <v>112</v>
      </c>
      <c r="D1457" s="195">
        <v>193.76785714285714</v>
      </c>
      <c r="E1457" s="196">
        <v>0.36894986484418824</v>
      </c>
      <c r="F1457" s="195">
        <v>399</v>
      </c>
    </row>
    <row r="1458" spans="2:6" x14ac:dyDescent="0.2">
      <c r="B1458" s="205" t="s">
        <v>1559</v>
      </c>
      <c r="C1458" s="194">
        <v>261</v>
      </c>
      <c r="D1458" s="195">
        <v>210.727969348659</v>
      </c>
      <c r="E1458" s="196">
        <v>0.37876961854456059</v>
      </c>
      <c r="F1458" s="195">
        <v>405</v>
      </c>
    </row>
    <row r="1459" spans="2:6" x14ac:dyDescent="0.2">
      <c r="B1459" s="205" t="s">
        <v>1560</v>
      </c>
      <c r="C1459" s="194">
        <v>316</v>
      </c>
      <c r="D1459" s="195">
        <v>215.31012658227849</v>
      </c>
      <c r="E1459" s="196">
        <v>0.3771424136937096</v>
      </c>
      <c r="F1459" s="195">
        <v>526</v>
      </c>
    </row>
    <row r="1460" spans="2:6" x14ac:dyDescent="0.2">
      <c r="B1460" s="205" t="s">
        <v>1561</v>
      </c>
      <c r="C1460" s="194">
        <v>159</v>
      </c>
      <c r="D1460" s="195">
        <v>203.00628930817609</v>
      </c>
      <c r="E1460" s="196">
        <v>0.37220940959409599</v>
      </c>
      <c r="F1460" s="195">
        <v>457</v>
      </c>
    </row>
    <row r="1461" spans="2:6" x14ac:dyDescent="0.2">
      <c r="B1461" s="205" t="s">
        <v>1562</v>
      </c>
      <c r="C1461" s="194">
        <v>103</v>
      </c>
      <c r="D1461" s="195">
        <v>339.252427184466</v>
      </c>
      <c r="E1461" s="196">
        <v>0.38113676770541338</v>
      </c>
      <c r="F1461" s="195">
        <v>1122</v>
      </c>
    </row>
    <row r="1462" spans="2:6" x14ac:dyDescent="0.2">
      <c r="B1462" s="205" t="s">
        <v>1563</v>
      </c>
      <c r="C1462" s="194">
        <v>16</v>
      </c>
      <c r="D1462" s="195">
        <v>269.8125</v>
      </c>
      <c r="E1462" s="196">
        <v>0.37542394990868777</v>
      </c>
      <c r="F1462" s="195">
        <v>442</v>
      </c>
    </row>
    <row r="1463" spans="2:6" x14ac:dyDescent="0.2">
      <c r="B1463" s="205" t="s">
        <v>1564</v>
      </c>
      <c r="C1463" s="194">
        <v>0</v>
      </c>
      <c r="D1463" s="195">
        <v>0</v>
      </c>
      <c r="E1463" s="196">
        <v>0</v>
      </c>
      <c r="F1463" s="195">
        <v>0</v>
      </c>
    </row>
    <row r="1464" spans="2:6" x14ac:dyDescent="0.2">
      <c r="B1464" s="205" t="s">
        <v>1565</v>
      </c>
      <c r="C1464" s="194">
        <v>0</v>
      </c>
      <c r="D1464" s="195">
        <v>0</v>
      </c>
      <c r="E1464" s="196">
        <v>0</v>
      </c>
      <c r="F1464" s="195">
        <v>0</v>
      </c>
    </row>
    <row r="1465" spans="2:6" x14ac:dyDescent="0.2">
      <c r="B1465" s="205" t="s">
        <v>1566</v>
      </c>
      <c r="C1465" s="194">
        <v>0</v>
      </c>
      <c r="D1465" s="195">
        <v>0</v>
      </c>
      <c r="E1465" s="196">
        <v>0</v>
      </c>
      <c r="F1465" s="195">
        <v>0</v>
      </c>
    </row>
    <row r="1466" spans="2:6" x14ac:dyDescent="0.2">
      <c r="B1466" s="205" t="s">
        <v>1567</v>
      </c>
      <c r="C1466" s="194">
        <v>0</v>
      </c>
      <c r="D1466" s="195">
        <v>0</v>
      </c>
      <c r="E1466" s="196">
        <v>0</v>
      </c>
      <c r="F1466" s="195">
        <v>0</v>
      </c>
    </row>
    <row r="1467" spans="2:6" x14ac:dyDescent="0.2">
      <c r="B1467" s="205" t="s">
        <v>1568</v>
      </c>
      <c r="C1467" s="194">
        <v>0</v>
      </c>
      <c r="D1467" s="195">
        <v>0</v>
      </c>
      <c r="E1467" s="196">
        <v>0</v>
      </c>
      <c r="F1467" s="195">
        <v>0</v>
      </c>
    </row>
    <row r="1468" spans="2:6" x14ac:dyDescent="0.2">
      <c r="B1468" s="205" t="s">
        <v>1569</v>
      </c>
      <c r="C1468" s="194">
        <v>0</v>
      </c>
      <c r="D1468" s="195">
        <v>0</v>
      </c>
      <c r="E1468" s="196">
        <v>0</v>
      </c>
      <c r="F1468" s="195">
        <v>0</v>
      </c>
    </row>
    <row r="1469" spans="2:6" x14ac:dyDescent="0.2">
      <c r="B1469" s="205" t="s">
        <v>1570</v>
      </c>
      <c r="C1469" s="194">
        <v>0</v>
      </c>
      <c r="D1469" s="195">
        <v>0</v>
      </c>
      <c r="E1469" s="196">
        <v>0</v>
      </c>
      <c r="F1469" s="195">
        <v>0</v>
      </c>
    </row>
    <row r="1470" spans="2:6" x14ac:dyDescent="0.2">
      <c r="B1470" s="205" t="s">
        <v>1571</v>
      </c>
      <c r="C1470" s="194">
        <v>0</v>
      </c>
      <c r="D1470" s="195">
        <v>0</v>
      </c>
      <c r="E1470" s="196">
        <v>0</v>
      </c>
      <c r="F1470" s="195">
        <v>0</v>
      </c>
    </row>
    <row r="1471" spans="2:6" x14ac:dyDescent="0.2">
      <c r="B1471" s="205" t="s">
        <v>1572</v>
      </c>
      <c r="C1471" s="194">
        <v>0</v>
      </c>
      <c r="D1471" s="195">
        <v>0</v>
      </c>
      <c r="E1471" s="196">
        <v>0</v>
      </c>
      <c r="F1471" s="195">
        <v>0</v>
      </c>
    </row>
    <row r="1472" spans="2:6" x14ac:dyDescent="0.2">
      <c r="B1472" s="205" t="s">
        <v>1573</v>
      </c>
      <c r="C1472" s="194">
        <v>0</v>
      </c>
      <c r="D1472" s="195">
        <v>0</v>
      </c>
      <c r="E1472" s="196">
        <v>0</v>
      </c>
      <c r="F1472" s="195">
        <v>0</v>
      </c>
    </row>
    <row r="1473" spans="2:7" x14ac:dyDescent="0.2">
      <c r="B1473" s="205" t="s">
        <v>1574</v>
      </c>
      <c r="C1473" s="194">
        <v>0</v>
      </c>
      <c r="D1473" s="195">
        <v>0</v>
      </c>
      <c r="E1473" s="196">
        <v>0</v>
      </c>
      <c r="F1473" s="195">
        <v>0</v>
      </c>
    </row>
    <row r="1474" spans="2:7" x14ac:dyDescent="0.2">
      <c r="B1474" s="205" t="s">
        <v>1575</v>
      </c>
      <c r="C1474" s="194">
        <v>0</v>
      </c>
      <c r="D1474" s="195">
        <v>0</v>
      </c>
      <c r="E1474" s="196">
        <v>0</v>
      </c>
      <c r="F1474" s="195">
        <v>0</v>
      </c>
    </row>
    <row r="1475" spans="2:7" x14ac:dyDescent="0.2">
      <c r="B1475" s="205" t="s">
        <v>1576</v>
      </c>
      <c r="C1475" s="194">
        <v>0</v>
      </c>
      <c r="D1475" s="195">
        <v>0</v>
      </c>
      <c r="E1475" s="196">
        <v>0</v>
      </c>
      <c r="F1475" s="195">
        <v>0</v>
      </c>
    </row>
    <row r="1476" spans="2:7" x14ac:dyDescent="0.2">
      <c r="B1476" s="205" t="s">
        <v>1577</v>
      </c>
      <c r="C1476" s="194">
        <v>0</v>
      </c>
      <c r="D1476" s="195">
        <v>0</v>
      </c>
      <c r="E1476" s="196">
        <v>0</v>
      </c>
      <c r="F1476" s="195">
        <v>0</v>
      </c>
    </row>
    <row r="1477" spans="2:7" x14ac:dyDescent="0.2">
      <c r="B1477" s="205" t="s">
        <v>1578</v>
      </c>
      <c r="C1477" s="194">
        <v>0</v>
      </c>
      <c r="D1477" s="195">
        <v>0</v>
      </c>
      <c r="E1477" s="196">
        <v>0</v>
      </c>
      <c r="F1477" s="195">
        <v>0</v>
      </c>
    </row>
    <row r="1478" spans="2:7" x14ac:dyDescent="0.2">
      <c r="B1478" s="205" t="s">
        <v>1579</v>
      </c>
      <c r="C1478" s="194">
        <v>0</v>
      </c>
      <c r="D1478" s="195">
        <v>0</v>
      </c>
      <c r="E1478" s="196">
        <v>0</v>
      </c>
      <c r="F1478" s="195">
        <v>0</v>
      </c>
    </row>
    <row r="1479" spans="2:7" x14ac:dyDescent="0.2">
      <c r="B1479" s="205" t="s">
        <v>1580</v>
      </c>
      <c r="C1479" s="194">
        <v>0</v>
      </c>
      <c r="D1479" s="195">
        <v>0</v>
      </c>
      <c r="E1479" s="196">
        <v>0</v>
      </c>
      <c r="F1479" s="195">
        <v>0</v>
      </c>
    </row>
    <row r="1480" spans="2:7" x14ac:dyDescent="0.2">
      <c r="B1480" s="205" t="s">
        <v>1581</v>
      </c>
      <c r="C1480" s="194">
        <v>0</v>
      </c>
      <c r="D1480" s="195">
        <v>0</v>
      </c>
      <c r="E1480" s="196">
        <v>0</v>
      </c>
      <c r="F1480" s="195">
        <v>0</v>
      </c>
    </row>
    <row r="1481" spans="2:7" x14ac:dyDescent="0.2">
      <c r="B1481" s="206" t="s">
        <v>1582</v>
      </c>
      <c r="C1481" s="197">
        <v>457</v>
      </c>
      <c r="D1481" s="198">
        <v>262.308533916849</v>
      </c>
      <c r="E1481" s="199">
        <v>0.37461522836294314</v>
      </c>
      <c r="F1481" s="198">
        <v>783</v>
      </c>
    </row>
    <row r="1483" spans="2:7" x14ac:dyDescent="0.2">
      <c r="G1483" s="11" t="s">
        <v>287</v>
      </c>
    </row>
    <row r="1484" spans="2:7" x14ac:dyDescent="0.2">
      <c r="G1484" s="11" t="s">
        <v>305</v>
      </c>
    </row>
    <row r="1485" spans="2:7" x14ac:dyDescent="0.2">
      <c r="B1485" s="179" t="s">
        <v>0</v>
      </c>
      <c r="C1485" s="182"/>
      <c r="D1485" s="183"/>
      <c r="E1485" s="184"/>
      <c r="F1485" s="184"/>
    </row>
    <row r="1486" spans="2:7" x14ac:dyDescent="0.2">
      <c r="B1486" s="179" t="s">
        <v>2613</v>
      </c>
      <c r="C1486" s="182"/>
      <c r="D1486" s="183"/>
      <c r="E1486" s="184"/>
      <c r="F1486" s="184"/>
    </row>
    <row r="1487" spans="2:7" x14ac:dyDescent="0.2">
      <c r="B1487" s="201" t="s">
        <v>285</v>
      </c>
      <c r="C1487" s="182"/>
      <c r="D1487" s="183"/>
      <c r="E1487" s="184"/>
      <c r="F1487" s="184"/>
    </row>
    <row r="1488" spans="2:7" x14ac:dyDescent="0.2">
      <c r="B1488" s="179"/>
      <c r="C1488" s="72"/>
      <c r="D1488" s="72"/>
      <c r="E1488" s="72"/>
      <c r="F1488" s="72"/>
    </row>
    <row r="1489" spans="2:6" x14ac:dyDescent="0.2">
      <c r="B1489" s="202"/>
      <c r="C1489" s="157" t="s">
        <v>2632</v>
      </c>
      <c r="D1489" s="185"/>
      <c r="E1489" s="186"/>
      <c r="F1489" s="187"/>
    </row>
    <row r="1490" spans="2:6" ht="25.5" x14ac:dyDescent="0.2">
      <c r="B1490" s="203" t="s">
        <v>288</v>
      </c>
      <c r="C1490" s="188" t="s">
        <v>2639</v>
      </c>
      <c r="D1490" s="189" t="s">
        <v>2640</v>
      </c>
      <c r="E1490" s="190" t="s">
        <v>2641</v>
      </c>
      <c r="F1490" s="189" t="s">
        <v>2642</v>
      </c>
    </row>
    <row r="1491" spans="2:6" x14ac:dyDescent="0.2">
      <c r="B1491" s="204" t="s">
        <v>1583</v>
      </c>
      <c r="C1491" s="191">
        <v>638</v>
      </c>
      <c r="D1491" s="192">
        <v>185.68808777429467</v>
      </c>
      <c r="E1491" s="193">
        <v>0.36291980283856096</v>
      </c>
      <c r="F1491" s="192">
        <v>490</v>
      </c>
    </row>
    <row r="1492" spans="2:6" x14ac:dyDescent="0.2">
      <c r="B1492" s="205" t="s">
        <v>1584</v>
      </c>
      <c r="C1492" s="194">
        <v>513</v>
      </c>
      <c r="D1492" s="195">
        <v>255.78167641325535</v>
      </c>
      <c r="E1492" s="196">
        <v>0.37759022068493198</v>
      </c>
      <c r="F1492" s="195">
        <v>631</v>
      </c>
    </row>
    <row r="1493" spans="2:6" x14ac:dyDescent="0.2">
      <c r="B1493" s="205" t="s">
        <v>1585</v>
      </c>
      <c r="C1493" s="194">
        <v>247</v>
      </c>
      <c r="D1493" s="195">
        <v>317.80971659919027</v>
      </c>
      <c r="E1493" s="196">
        <v>0.38001345797288066</v>
      </c>
      <c r="F1493" s="195">
        <v>1069</v>
      </c>
    </row>
    <row r="1494" spans="2:6" x14ac:dyDescent="0.2">
      <c r="B1494" s="205" t="s">
        <v>1586</v>
      </c>
      <c r="C1494" s="194">
        <v>111</v>
      </c>
      <c r="D1494" s="195">
        <v>423.23423423423424</v>
      </c>
      <c r="E1494" s="196">
        <v>0.37924826840176307</v>
      </c>
      <c r="F1494" s="195">
        <v>1090</v>
      </c>
    </row>
    <row r="1495" spans="2:6" x14ac:dyDescent="0.2">
      <c r="B1495" s="205" t="s">
        <v>1587</v>
      </c>
      <c r="C1495" s="194">
        <v>0</v>
      </c>
      <c r="D1495" s="195">
        <v>0</v>
      </c>
      <c r="E1495" s="196">
        <v>0</v>
      </c>
      <c r="F1495" s="195">
        <v>0</v>
      </c>
    </row>
    <row r="1496" spans="2:6" x14ac:dyDescent="0.2">
      <c r="B1496" s="205" t="s">
        <v>1588</v>
      </c>
      <c r="C1496" s="194">
        <v>0</v>
      </c>
      <c r="D1496" s="195">
        <v>0</v>
      </c>
      <c r="E1496" s="196">
        <v>0</v>
      </c>
      <c r="F1496" s="195">
        <v>0</v>
      </c>
    </row>
    <row r="1497" spans="2:6" x14ac:dyDescent="0.2">
      <c r="B1497" s="205" t="s">
        <v>1589</v>
      </c>
      <c r="C1497" s="194">
        <v>28</v>
      </c>
      <c r="D1497" s="195">
        <v>1237.2142857142858</v>
      </c>
      <c r="E1497" s="196">
        <v>0.38179734168007573</v>
      </c>
      <c r="F1497" s="195">
        <v>5178</v>
      </c>
    </row>
    <row r="1498" spans="2:6" x14ac:dyDescent="0.2">
      <c r="B1498" s="205" t="s">
        <v>1590</v>
      </c>
      <c r="C1498" s="194">
        <v>117</v>
      </c>
      <c r="D1498" s="195">
        <v>450.88034188034186</v>
      </c>
      <c r="E1498" s="196">
        <v>0.37825260818126405</v>
      </c>
      <c r="F1498" s="195">
        <v>2045</v>
      </c>
    </row>
    <row r="1499" spans="2:6" x14ac:dyDescent="0.2">
      <c r="B1499" s="205" t="s">
        <v>1591</v>
      </c>
      <c r="C1499" s="194">
        <v>2</v>
      </c>
      <c r="D1499" s="195">
        <v>237</v>
      </c>
      <c r="E1499" s="196">
        <v>0.37205651491365788</v>
      </c>
      <c r="F1499" s="195">
        <v>250</v>
      </c>
    </row>
    <row r="1500" spans="2:6" x14ac:dyDescent="0.2">
      <c r="B1500" s="205" t="s">
        <v>1592</v>
      </c>
      <c r="C1500" s="194">
        <v>232</v>
      </c>
      <c r="D1500" s="195">
        <v>554.36637931034488</v>
      </c>
      <c r="E1500" s="196">
        <v>0.38016878260741049</v>
      </c>
      <c r="F1500" s="195">
        <v>1688</v>
      </c>
    </row>
    <row r="1501" spans="2:6" x14ac:dyDescent="0.2">
      <c r="B1501" s="205" t="s">
        <v>1593</v>
      </c>
      <c r="C1501" s="194">
        <v>136</v>
      </c>
      <c r="D1501" s="195">
        <v>598.33823529411768</v>
      </c>
      <c r="E1501" s="196">
        <v>0.38198913752716801</v>
      </c>
      <c r="F1501" s="195">
        <v>2067</v>
      </c>
    </row>
    <row r="1502" spans="2:6" x14ac:dyDescent="0.2">
      <c r="B1502" s="205" t="s">
        <v>1594</v>
      </c>
      <c r="C1502" s="194">
        <v>13</v>
      </c>
      <c r="D1502" s="195">
        <v>342.53846153846155</v>
      </c>
      <c r="E1502" s="196">
        <v>0.38664582790657298</v>
      </c>
      <c r="F1502" s="195">
        <v>692</v>
      </c>
    </row>
    <row r="1503" spans="2:6" x14ac:dyDescent="0.2">
      <c r="B1503" s="205" t="s">
        <v>1595</v>
      </c>
      <c r="C1503" s="194">
        <v>42</v>
      </c>
      <c r="D1503" s="195">
        <v>236.78571428571428</v>
      </c>
      <c r="E1503" s="196">
        <v>0.35966149506346978</v>
      </c>
      <c r="F1503" s="195">
        <v>522</v>
      </c>
    </row>
    <row r="1504" spans="2:6" x14ac:dyDescent="0.2">
      <c r="B1504" s="205" t="s">
        <v>1596</v>
      </c>
      <c r="C1504" s="194">
        <v>182</v>
      </c>
      <c r="D1504" s="195">
        <v>283.74175824175825</v>
      </c>
      <c r="E1504" s="196">
        <v>0.37682058317036859</v>
      </c>
      <c r="F1504" s="195">
        <v>646</v>
      </c>
    </row>
    <row r="1505" spans="2:6" x14ac:dyDescent="0.2">
      <c r="B1505" s="205" t="s">
        <v>1597</v>
      </c>
      <c r="C1505" s="194">
        <v>0</v>
      </c>
      <c r="D1505" s="195">
        <v>0</v>
      </c>
      <c r="E1505" s="196">
        <v>0</v>
      </c>
      <c r="F1505" s="195">
        <v>0</v>
      </c>
    </row>
    <row r="1506" spans="2:6" x14ac:dyDescent="0.2">
      <c r="B1506" s="205" t="s">
        <v>1598</v>
      </c>
      <c r="C1506" s="194">
        <v>128</v>
      </c>
      <c r="D1506" s="195">
        <v>355.015625</v>
      </c>
      <c r="E1506" s="196">
        <v>0.38013735873047749</v>
      </c>
      <c r="F1506" s="195">
        <v>1302</v>
      </c>
    </row>
    <row r="1507" spans="2:6" x14ac:dyDescent="0.2">
      <c r="B1507" s="205" t="s">
        <v>1599</v>
      </c>
      <c r="C1507" s="194">
        <v>4</v>
      </c>
      <c r="D1507" s="195">
        <v>555</v>
      </c>
      <c r="E1507" s="196">
        <v>0.38196834136269797</v>
      </c>
      <c r="F1507" s="195">
        <v>711</v>
      </c>
    </row>
    <row r="1508" spans="2:6" x14ac:dyDescent="0.2">
      <c r="B1508" s="205" t="s">
        <v>1600</v>
      </c>
      <c r="C1508" s="194">
        <v>231</v>
      </c>
      <c r="D1508" s="195">
        <v>286.73160173160176</v>
      </c>
      <c r="E1508" s="196">
        <v>0.37473197060304497</v>
      </c>
      <c r="F1508" s="195">
        <v>940</v>
      </c>
    </row>
    <row r="1509" spans="2:6" x14ac:dyDescent="0.2">
      <c r="B1509" s="205" t="s">
        <v>1601</v>
      </c>
      <c r="C1509" s="194">
        <v>586</v>
      </c>
      <c r="D1509" s="195">
        <v>352.72184300341297</v>
      </c>
      <c r="E1509" s="196">
        <v>0.37735969620622933</v>
      </c>
      <c r="F1509" s="195">
        <v>1402</v>
      </c>
    </row>
    <row r="1510" spans="2:6" x14ac:dyDescent="0.2">
      <c r="B1510" s="205" t="s">
        <v>1602</v>
      </c>
      <c r="C1510" s="194">
        <v>0</v>
      </c>
      <c r="D1510" s="195">
        <v>0</v>
      </c>
      <c r="E1510" s="196">
        <v>0</v>
      </c>
      <c r="F1510" s="195">
        <v>0</v>
      </c>
    </row>
    <row r="1511" spans="2:6" x14ac:dyDescent="0.2">
      <c r="B1511" s="205" t="s">
        <v>1603</v>
      </c>
      <c r="C1511" s="194">
        <v>0</v>
      </c>
      <c r="D1511" s="195">
        <v>0</v>
      </c>
      <c r="E1511" s="196">
        <v>0</v>
      </c>
      <c r="F1511" s="195">
        <v>0</v>
      </c>
    </row>
    <row r="1512" spans="2:6" x14ac:dyDescent="0.2">
      <c r="B1512" s="205" t="s">
        <v>1604</v>
      </c>
      <c r="C1512" s="194">
        <v>508</v>
      </c>
      <c r="D1512" s="195">
        <v>334.51771653543307</v>
      </c>
      <c r="E1512" s="196">
        <v>0.37606971901272712</v>
      </c>
      <c r="F1512" s="195">
        <v>1391</v>
      </c>
    </row>
    <row r="1513" spans="2:6" x14ac:dyDescent="0.2">
      <c r="B1513" s="205" t="s">
        <v>1605</v>
      </c>
      <c r="C1513" s="194">
        <v>67</v>
      </c>
      <c r="D1513" s="195">
        <v>735.82089552238801</v>
      </c>
      <c r="E1513" s="196">
        <v>0.38355610188743827</v>
      </c>
      <c r="F1513" s="195">
        <v>1767</v>
      </c>
    </row>
    <row r="1514" spans="2:6" x14ac:dyDescent="0.2">
      <c r="B1514" s="205" t="s">
        <v>1606</v>
      </c>
      <c r="C1514" s="194">
        <v>11</v>
      </c>
      <c r="D1514" s="195">
        <v>250.90909090909091</v>
      </c>
      <c r="E1514" s="196">
        <v>0.38264245112990425</v>
      </c>
      <c r="F1514" s="195">
        <v>387</v>
      </c>
    </row>
    <row r="1515" spans="2:6" x14ac:dyDescent="0.2">
      <c r="B1515" s="205" t="s">
        <v>1607</v>
      </c>
      <c r="C1515" s="194">
        <v>545</v>
      </c>
      <c r="D1515" s="195">
        <v>240.98532110091742</v>
      </c>
      <c r="E1515" s="196">
        <v>0.37040160189519988</v>
      </c>
      <c r="F1515" s="195">
        <v>796</v>
      </c>
    </row>
    <row r="1516" spans="2:6" x14ac:dyDescent="0.2">
      <c r="B1516" s="205" t="s">
        <v>1608</v>
      </c>
      <c r="C1516" s="194">
        <v>200</v>
      </c>
      <c r="D1516" s="195">
        <v>223.065</v>
      </c>
      <c r="E1516" s="196">
        <v>0.37253870434390501</v>
      </c>
      <c r="F1516" s="195">
        <v>489</v>
      </c>
    </row>
    <row r="1517" spans="2:6" x14ac:dyDescent="0.2">
      <c r="B1517" s="205" t="s">
        <v>1609</v>
      </c>
      <c r="C1517" s="194">
        <v>13</v>
      </c>
      <c r="D1517" s="195">
        <v>264.61538461538464</v>
      </c>
      <c r="E1517" s="196">
        <v>0.37550485754830265</v>
      </c>
      <c r="F1517" s="195">
        <v>459</v>
      </c>
    </row>
    <row r="1518" spans="2:6" x14ac:dyDescent="0.2">
      <c r="B1518" s="205" t="s">
        <v>1610</v>
      </c>
      <c r="C1518" s="194">
        <v>174</v>
      </c>
      <c r="D1518" s="195">
        <v>406.31609195402297</v>
      </c>
      <c r="E1518" s="196">
        <v>0.38094596633403022</v>
      </c>
      <c r="F1518" s="195">
        <v>1261</v>
      </c>
    </row>
    <row r="1519" spans="2:6" x14ac:dyDescent="0.2">
      <c r="B1519" s="205" t="s">
        <v>1611</v>
      </c>
      <c r="C1519" s="194">
        <v>37</v>
      </c>
      <c r="D1519" s="195">
        <v>393.27027027027026</v>
      </c>
      <c r="E1519" s="196">
        <v>0.38207646255645411</v>
      </c>
      <c r="F1519" s="195">
        <v>826</v>
      </c>
    </row>
    <row r="1520" spans="2:6" x14ac:dyDescent="0.2">
      <c r="B1520" s="205" t="s">
        <v>1612</v>
      </c>
      <c r="C1520" s="194">
        <v>358</v>
      </c>
      <c r="D1520" s="195">
        <v>638.24301675977654</v>
      </c>
      <c r="E1520" s="196">
        <v>0.37054857945377195</v>
      </c>
      <c r="F1520" s="195">
        <v>9465</v>
      </c>
    </row>
    <row r="1521" spans="2:6" x14ac:dyDescent="0.2">
      <c r="B1521" s="205" t="s">
        <v>1613</v>
      </c>
      <c r="C1521" s="194">
        <v>0</v>
      </c>
      <c r="D1521" s="195">
        <v>0</v>
      </c>
      <c r="E1521" s="196">
        <v>0</v>
      </c>
      <c r="F1521" s="195">
        <v>0</v>
      </c>
    </row>
    <row r="1522" spans="2:6" x14ac:dyDescent="0.2">
      <c r="B1522" s="205" t="s">
        <v>1614</v>
      </c>
      <c r="C1522" s="194">
        <v>311</v>
      </c>
      <c r="D1522" s="195">
        <v>380.39871382636653</v>
      </c>
      <c r="E1522" s="196">
        <v>0.38115612374428931</v>
      </c>
      <c r="F1522" s="195">
        <v>870</v>
      </c>
    </row>
    <row r="1523" spans="2:6" x14ac:dyDescent="0.2">
      <c r="B1523" s="205" t="s">
        <v>1615</v>
      </c>
      <c r="C1523" s="194">
        <v>440</v>
      </c>
      <c r="D1523" s="195">
        <v>343.87272727272727</v>
      </c>
      <c r="E1523" s="196">
        <v>0.37914910465040519</v>
      </c>
      <c r="F1523" s="195">
        <v>885</v>
      </c>
    </row>
    <row r="1524" spans="2:6" x14ac:dyDescent="0.2">
      <c r="B1524" s="205" t="s">
        <v>1616</v>
      </c>
      <c r="C1524" s="194">
        <v>0</v>
      </c>
      <c r="D1524" s="195">
        <v>0</v>
      </c>
      <c r="E1524" s="196">
        <v>0</v>
      </c>
      <c r="F1524" s="195">
        <v>0</v>
      </c>
    </row>
    <row r="1525" spans="2:6" x14ac:dyDescent="0.2">
      <c r="B1525" s="205" t="s">
        <v>1617</v>
      </c>
      <c r="C1525" s="194">
        <v>0</v>
      </c>
      <c r="D1525" s="195">
        <v>0</v>
      </c>
      <c r="E1525" s="196">
        <v>0</v>
      </c>
      <c r="F1525" s="195">
        <v>0</v>
      </c>
    </row>
    <row r="1526" spans="2:6" x14ac:dyDescent="0.2">
      <c r="B1526" s="205" t="s">
        <v>1618</v>
      </c>
      <c r="C1526" s="194">
        <v>35</v>
      </c>
      <c r="D1526" s="195">
        <v>457.4</v>
      </c>
      <c r="E1526" s="196">
        <v>0.38064101954443874</v>
      </c>
      <c r="F1526" s="195">
        <v>1162</v>
      </c>
    </row>
    <row r="1527" spans="2:6" x14ac:dyDescent="0.2">
      <c r="B1527" s="205" t="s">
        <v>1619</v>
      </c>
      <c r="C1527" s="194">
        <v>122</v>
      </c>
      <c r="D1527" s="195">
        <v>442.20491803278691</v>
      </c>
      <c r="E1527" s="196">
        <v>0.38141866334848662</v>
      </c>
      <c r="F1527" s="195">
        <v>1361</v>
      </c>
    </row>
    <row r="1528" spans="2:6" x14ac:dyDescent="0.2">
      <c r="B1528" s="205" t="s">
        <v>1620</v>
      </c>
      <c r="C1528" s="194">
        <v>23</v>
      </c>
      <c r="D1528" s="195">
        <v>381.69565217391306</v>
      </c>
      <c r="E1528" s="196">
        <v>0.37655485974092828</v>
      </c>
      <c r="F1528" s="195">
        <v>1101</v>
      </c>
    </row>
    <row r="1529" spans="2:6" x14ac:dyDescent="0.2">
      <c r="B1529" s="205" t="s">
        <v>1621</v>
      </c>
      <c r="C1529" s="194">
        <v>4</v>
      </c>
      <c r="D1529" s="195">
        <v>319</v>
      </c>
      <c r="E1529" s="196">
        <v>0.36942675159235661</v>
      </c>
      <c r="F1529" s="195">
        <v>488</v>
      </c>
    </row>
    <row r="1530" spans="2:6" x14ac:dyDescent="0.2">
      <c r="B1530" s="205" t="s">
        <v>1622</v>
      </c>
      <c r="C1530" s="194">
        <v>143</v>
      </c>
      <c r="D1530" s="195">
        <v>627.51048951048949</v>
      </c>
      <c r="E1530" s="196">
        <v>0.38028682341374109</v>
      </c>
      <c r="F1530" s="195">
        <v>2530</v>
      </c>
    </row>
    <row r="1531" spans="2:6" x14ac:dyDescent="0.2">
      <c r="B1531" s="205" t="s">
        <v>1623</v>
      </c>
      <c r="C1531" s="194">
        <v>0</v>
      </c>
      <c r="D1531" s="195">
        <v>0</v>
      </c>
      <c r="E1531" s="196">
        <v>0</v>
      </c>
      <c r="F1531" s="195">
        <v>0</v>
      </c>
    </row>
    <row r="1532" spans="2:6" x14ac:dyDescent="0.2">
      <c r="B1532" s="205" t="s">
        <v>1624</v>
      </c>
      <c r="C1532" s="194">
        <v>170</v>
      </c>
      <c r="D1532" s="195">
        <v>479.29411764705884</v>
      </c>
      <c r="E1532" s="196">
        <v>0.37809744779582366</v>
      </c>
      <c r="F1532" s="195">
        <v>1151</v>
      </c>
    </row>
    <row r="1533" spans="2:6" x14ac:dyDescent="0.2">
      <c r="B1533" s="205" t="s">
        <v>1625</v>
      </c>
      <c r="C1533" s="194">
        <v>419</v>
      </c>
      <c r="D1533" s="195">
        <v>386.67780429594274</v>
      </c>
      <c r="E1533" s="196">
        <v>0.37592753293641024</v>
      </c>
      <c r="F1533" s="195">
        <v>1440</v>
      </c>
    </row>
    <row r="1534" spans="2:6" x14ac:dyDescent="0.2">
      <c r="B1534" s="205" t="s">
        <v>1626</v>
      </c>
      <c r="C1534" s="194">
        <v>0</v>
      </c>
      <c r="D1534" s="195">
        <v>0</v>
      </c>
      <c r="E1534" s="196">
        <v>0</v>
      </c>
      <c r="F1534" s="195">
        <v>0</v>
      </c>
    </row>
    <row r="1535" spans="2:6" x14ac:dyDescent="0.2">
      <c r="B1535" s="205" t="s">
        <v>1627</v>
      </c>
      <c r="C1535" s="194">
        <v>50</v>
      </c>
      <c r="D1535" s="195">
        <v>862.56</v>
      </c>
      <c r="E1535" s="196">
        <v>0.37990874015609299</v>
      </c>
      <c r="F1535" s="195">
        <v>2918</v>
      </c>
    </row>
    <row r="1536" spans="2:6" x14ac:dyDescent="0.2">
      <c r="B1536" s="205" t="s">
        <v>1628</v>
      </c>
      <c r="C1536" s="194">
        <v>73</v>
      </c>
      <c r="D1536" s="195">
        <v>699.53424657534242</v>
      </c>
      <c r="E1536" s="196">
        <v>0.38186182503421096</v>
      </c>
      <c r="F1536" s="195">
        <v>2700</v>
      </c>
    </row>
    <row r="1537" spans="2:7" x14ac:dyDescent="0.2">
      <c r="B1537" s="205" t="s">
        <v>1629</v>
      </c>
      <c r="C1537" s="194">
        <v>203</v>
      </c>
      <c r="D1537" s="195">
        <v>421.4039408866995</v>
      </c>
      <c r="E1537" s="196">
        <v>0.37789400679409657</v>
      </c>
      <c r="F1537" s="195">
        <v>1094</v>
      </c>
    </row>
    <row r="1538" spans="2:7" x14ac:dyDescent="0.2">
      <c r="B1538" s="206" t="s">
        <v>1630</v>
      </c>
      <c r="C1538" s="197">
        <v>12</v>
      </c>
      <c r="D1538" s="198">
        <v>419.75</v>
      </c>
      <c r="E1538" s="199">
        <v>0.38582918422060519</v>
      </c>
      <c r="F1538" s="198">
        <v>691</v>
      </c>
    </row>
    <row r="1540" spans="2:7" x14ac:dyDescent="0.2">
      <c r="G1540" s="11" t="s">
        <v>287</v>
      </c>
    </row>
    <row r="1541" spans="2:7" x14ac:dyDescent="0.2">
      <c r="G1541" s="11" t="s">
        <v>306</v>
      </c>
    </row>
    <row r="1542" spans="2:7" x14ac:dyDescent="0.2">
      <c r="B1542" s="179" t="s">
        <v>0</v>
      </c>
      <c r="C1542" s="182"/>
      <c r="D1542" s="183"/>
      <c r="E1542" s="184"/>
      <c r="F1542" s="184"/>
    </row>
    <row r="1543" spans="2:7" x14ac:dyDescent="0.2">
      <c r="B1543" s="179" t="s">
        <v>2613</v>
      </c>
      <c r="C1543" s="182"/>
      <c r="D1543" s="183"/>
      <c r="E1543" s="184"/>
      <c r="F1543" s="184"/>
    </row>
    <row r="1544" spans="2:7" x14ac:dyDescent="0.2">
      <c r="B1544" s="201" t="s">
        <v>285</v>
      </c>
      <c r="C1544" s="182"/>
      <c r="D1544" s="183"/>
      <c r="E1544" s="184"/>
      <c r="F1544" s="184"/>
    </row>
    <row r="1545" spans="2:7" x14ac:dyDescent="0.2">
      <c r="B1545" s="179"/>
      <c r="C1545" s="72"/>
      <c r="D1545" s="72"/>
      <c r="E1545" s="72"/>
      <c r="F1545" s="72"/>
    </row>
    <row r="1546" spans="2:7" x14ac:dyDescent="0.2">
      <c r="B1546" s="202"/>
      <c r="C1546" s="157" t="s">
        <v>2632</v>
      </c>
      <c r="D1546" s="185"/>
      <c r="E1546" s="186"/>
      <c r="F1546" s="187"/>
    </row>
    <row r="1547" spans="2:7" ht="25.5" x14ac:dyDescent="0.2">
      <c r="B1547" s="203" t="s">
        <v>288</v>
      </c>
      <c r="C1547" s="188" t="s">
        <v>2639</v>
      </c>
      <c r="D1547" s="189" t="s">
        <v>2640</v>
      </c>
      <c r="E1547" s="190" t="s">
        <v>2641</v>
      </c>
      <c r="F1547" s="189" t="s">
        <v>2642</v>
      </c>
    </row>
    <row r="1548" spans="2:7" x14ac:dyDescent="0.2">
      <c r="B1548" s="204" t="s">
        <v>1631</v>
      </c>
      <c r="C1548" s="191">
        <v>18</v>
      </c>
      <c r="D1548" s="192">
        <v>346.11111111111109</v>
      </c>
      <c r="E1548" s="193">
        <v>0.37234042553191493</v>
      </c>
      <c r="F1548" s="192">
        <v>614</v>
      </c>
    </row>
    <row r="1549" spans="2:7" x14ac:dyDescent="0.2">
      <c r="B1549" s="205" t="s">
        <v>1632</v>
      </c>
      <c r="C1549" s="194">
        <v>0</v>
      </c>
      <c r="D1549" s="195">
        <v>0</v>
      </c>
      <c r="E1549" s="196">
        <v>0</v>
      </c>
      <c r="F1549" s="195">
        <v>0</v>
      </c>
    </row>
    <row r="1550" spans="2:7" x14ac:dyDescent="0.2">
      <c r="B1550" s="205" t="s">
        <v>1633</v>
      </c>
      <c r="C1550" s="194">
        <v>170</v>
      </c>
      <c r="D1550" s="195">
        <v>358.63529411764705</v>
      </c>
      <c r="E1550" s="196">
        <v>0.37864795205415636</v>
      </c>
      <c r="F1550" s="195">
        <v>885</v>
      </c>
    </row>
    <row r="1551" spans="2:7" x14ac:dyDescent="0.2">
      <c r="B1551" s="205" t="s">
        <v>1634</v>
      </c>
      <c r="C1551" s="194">
        <v>161</v>
      </c>
      <c r="D1551" s="195">
        <v>328.85093167701865</v>
      </c>
      <c r="E1551" s="196">
        <v>0.37398988471971073</v>
      </c>
      <c r="F1551" s="195">
        <v>860</v>
      </c>
    </row>
    <row r="1552" spans="2:7" x14ac:dyDescent="0.2">
      <c r="B1552" s="205" t="s">
        <v>1635</v>
      </c>
      <c r="C1552" s="194">
        <v>0</v>
      </c>
      <c r="D1552" s="195">
        <v>0</v>
      </c>
      <c r="E1552" s="196">
        <v>0</v>
      </c>
      <c r="F1552" s="195">
        <v>0</v>
      </c>
    </row>
    <row r="1553" spans="2:6" x14ac:dyDescent="0.2">
      <c r="B1553" s="205" t="s">
        <v>1636</v>
      </c>
      <c r="C1553" s="194">
        <v>176</v>
      </c>
      <c r="D1553" s="195">
        <v>301.46590909090907</v>
      </c>
      <c r="E1553" s="196">
        <v>0.37772304012301738</v>
      </c>
      <c r="F1553" s="195">
        <v>737</v>
      </c>
    </row>
    <row r="1554" spans="2:6" x14ac:dyDescent="0.2">
      <c r="B1554" s="205" t="s">
        <v>1637</v>
      </c>
      <c r="C1554" s="194">
        <v>271</v>
      </c>
      <c r="D1554" s="195">
        <v>351.36162361623616</v>
      </c>
      <c r="E1554" s="196">
        <v>0.37919842616265642</v>
      </c>
      <c r="F1554" s="195">
        <v>787</v>
      </c>
    </row>
    <row r="1555" spans="2:6" x14ac:dyDescent="0.2">
      <c r="B1555" s="205" t="s">
        <v>1638</v>
      </c>
      <c r="C1555" s="194">
        <v>11</v>
      </c>
      <c r="D1555" s="195">
        <v>627.09090909090912</v>
      </c>
      <c r="E1555" s="196">
        <v>0.37997135617494759</v>
      </c>
      <c r="F1555" s="195">
        <v>2481</v>
      </c>
    </row>
    <row r="1556" spans="2:6" x14ac:dyDescent="0.2">
      <c r="B1556" s="205" t="s">
        <v>1639</v>
      </c>
      <c r="C1556" s="194">
        <v>396</v>
      </c>
      <c r="D1556" s="195">
        <v>426.51010101010098</v>
      </c>
      <c r="E1556" s="196">
        <v>0.3801312132158492</v>
      </c>
      <c r="F1556" s="195">
        <v>1525</v>
      </c>
    </row>
    <row r="1557" spans="2:6" x14ac:dyDescent="0.2">
      <c r="B1557" s="205" t="s">
        <v>1640</v>
      </c>
      <c r="C1557" s="194">
        <v>282</v>
      </c>
      <c r="D1557" s="195">
        <v>451.43617021276594</v>
      </c>
      <c r="E1557" s="196">
        <v>0.37628354053239232</v>
      </c>
      <c r="F1557" s="195">
        <v>5038</v>
      </c>
    </row>
    <row r="1558" spans="2:6" x14ac:dyDescent="0.2">
      <c r="B1558" s="205" t="s">
        <v>1641</v>
      </c>
      <c r="C1558" s="194">
        <v>160</v>
      </c>
      <c r="D1558" s="195">
        <v>325.03750000000002</v>
      </c>
      <c r="E1558" s="196">
        <v>0.37454807346056906</v>
      </c>
      <c r="F1558" s="195">
        <v>791</v>
      </c>
    </row>
    <row r="1559" spans="2:6" x14ac:dyDescent="0.2">
      <c r="B1559" s="205" t="s">
        <v>1642</v>
      </c>
      <c r="C1559" s="194">
        <v>0</v>
      </c>
      <c r="D1559" s="195">
        <v>0</v>
      </c>
      <c r="E1559" s="196">
        <v>0</v>
      </c>
      <c r="F1559" s="195">
        <v>0</v>
      </c>
    </row>
    <row r="1560" spans="2:6" x14ac:dyDescent="0.2">
      <c r="B1560" s="205" t="s">
        <v>1643</v>
      </c>
      <c r="C1560" s="194">
        <v>49</v>
      </c>
      <c r="D1560" s="195">
        <v>438.75510204081633</v>
      </c>
      <c r="E1560" s="196">
        <v>0.38274879829090258</v>
      </c>
      <c r="F1560" s="195">
        <v>1253</v>
      </c>
    </row>
    <row r="1561" spans="2:6" x14ac:dyDescent="0.2">
      <c r="B1561" s="205" t="s">
        <v>1644</v>
      </c>
      <c r="C1561" s="194">
        <v>381</v>
      </c>
      <c r="D1561" s="195">
        <v>368.46194225721786</v>
      </c>
      <c r="E1561" s="196">
        <v>0.37794325897448333</v>
      </c>
      <c r="F1561" s="195">
        <v>1146</v>
      </c>
    </row>
    <row r="1562" spans="2:6" x14ac:dyDescent="0.2">
      <c r="B1562" s="205" t="s">
        <v>1645</v>
      </c>
      <c r="C1562" s="194">
        <v>224</v>
      </c>
      <c r="D1562" s="195">
        <v>425.41517857142856</v>
      </c>
      <c r="E1562" s="196">
        <v>0.37989403646134412</v>
      </c>
      <c r="F1562" s="195">
        <v>1515</v>
      </c>
    </row>
    <row r="1563" spans="2:6" x14ac:dyDescent="0.2">
      <c r="B1563" s="205" t="s">
        <v>1646</v>
      </c>
      <c r="C1563" s="194">
        <v>3</v>
      </c>
      <c r="D1563" s="195">
        <v>521.33333333333337</v>
      </c>
      <c r="E1563" s="196">
        <v>0.38408644400785863</v>
      </c>
      <c r="F1563" s="195">
        <v>903</v>
      </c>
    </row>
    <row r="1564" spans="2:6" x14ac:dyDescent="0.2">
      <c r="B1564" s="205" t="s">
        <v>1647</v>
      </c>
      <c r="C1564" s="194">
        <v>586</v>
      </c>
      <c r="D1564" s="195">
        <v>340.77133105802045</v>
      </c>
      <c r="E1564" s="196">
        <v>0.37779026408540628</v>
      </c>
      <c r="F1564" s="195">
        <v>1080</v>
      </c>
    </row>
    <row r="1565" spans="2:6" x14ac:dyDescent="0.2">
      <c r="B1565" s="205" t="s">
        <v>1648</v>
      </c>
      <c r="C1565" s="194">
        <v>0</v>
      </c>
      <c r="D1565" s="195">
        <v>0</v>
      </c>
      <c r="E1565" s="196">
        <v>0</v>
      </c>
      <c r="F1565" s="195">
        <v>0</v>
      </c>
    </row>
    <row r="1566" spans="2:6" x14ac:dyDescent="0.2">
      <c r="B1566" s="205" t="s">
        <v>1649</v>
      </c>
      <c r="C1566" s="194">
        <v>165</v>
      </c>
      <c r="D1566" s="195">
        <v>265.93939393939394</v>
      </c>
      <c r="E1566" s="196">
        <v>0.37746885967930632</v>
      </c>
      <c r="F1566" s="195">
        <v>580</v>
      </c>
    </row>
    <row r="1567" spans="2:6" x14ac:dyDescent="0.2">
      <c r="B1567" s="205" t="s">
        <v>1650</v>
      </c>
      <c r="C1567" s="194">
        <v>286</v>
      </c>
      <c r="D1567" s="195">
        <v>316.45104895104896</v>
      </c>
      <c r="E1567" s="196">
        <v>0.37670548669324955</v>
      </c>
      <c r="F1567" s="195">
        <v>870</v>
      </c>
    </row>
    <row r="1568" spans="2:6" x14ac:dyDescent="0.2">
      <c r="B1568" s="205" t="s">
        <v>1651</v>
      </c>
      <c r="C1568" s="194">
        <v>433</v>
      </c>
      <c r="D1568" s="195">
        <v>368.11316397228637</v>
      </c>
      <c r="E1568" s="196">
        <v>0.3811843540148081</v>
      </c>
      <c r="F1568" s="195">
        <v>1090</v>
      </c>
    </row>
    <row r="1569" spans="2:6" x14ac:dyDescent="0.2">
      <c r="B1569" s="205" t="s">
        <v>1652</v>
      </c>
      <c r="C1569" s="194">
        <v>0</v>
      </c>
      <c r="D1569" s="195">
        <v>0</v>
      </c>
      <c r="E1569" s="196">
        <v>0</v>
      </c>
      <c r="F1569" s="195">
        <v>0</v>
      </c>
    </row>
    <row r="1570" spans="2:6" x14ac:dyDescent="0.2">
      <c r="B1570" s="205" t="s">
        <v>1653</v>
      </c>
      <c r="C1570" s="194">
        <v>81</v>
      </c>
      <c r="D1570" s="195">
        <v>238.5679012345679</v>
      </c>
      <c r="E1570" s="196">
        <v>0.37970604417197196</v>
      </c>
      <c r="F1570" s="195">
        <v>500</v>
      </c>
    </row>
    <row r="1571" spans="2:6" x14ac:dyDescent="0.2">
      <c r="B1571" s="205" t="s">
        <v>1654</v>
      </c>
      <c r="C1571" s="194">
        <v>0</v>
      </c>
      <c r="D1571" s="195">
        <v>0</v>
      </c>
      <c r="E1571" s="196">
        <v>0</v>
      </c>
      <c r="F1571" s="195">
        <v>0</v>
      </c>
    </row>
    <row r="1572" spans="2:6" x14ac:dyDescent="0.2">
      <c r="B1572" s="205" t="s">
        <v>1655</v>
      </c>
      <c r="C1572" s="194">
        <v>16</v>
      </c>
      <c r="D1572" s="195">
        <v>747.1875</v>
      </c>
      <c r="E1572" s="196">
        <v>0.38011509967886559</v>
      </c>
      <c r="F1572" s="195">
        <v>1724</v>
      </c>
    </row>
    <row r="1573" spans="2:6" x14ac:dyDescent="0.2">
      <c r="B1573" s="205" t="s">
        <v>1656</v>
      </c>
      <c r="C1573" s="194">
        <v>34</v>
      </c>
      <c r="D1573" s="195">
        <v>579.67647058823525</v>
      </c>
      <c r="E1573" s="196">
        <v>0.37908484160720124</v>
      </c>
      <c r="F1573" s="195">
        <v>964</v>
      </c>
    </row>
    <row r="1574" spans="2:6" x14ac:dyDescent="0.2">
      <c r="B1574" s="205" t="s">
        <v>1657</v>
      </c>
      <c r="C1574" s="194">
        <v>0</v>
      </c>
      <c r="D1574" s="195">
        <v>0</v>
      </c>
      <c r="E1574" s="196">
        <v>0</v>
      </c>
      <c r="F1574" s="195">
        <v>0</v>
      </c>
    </row>
    <row r="1575" spans="2:6" x14ac:dyDescent="0.2">
      <c r="B1575" s="205" t="s">
        <v>1658</v>
      </c>
      <c r="C1575" s="194">
        <v>1</v>
      </c>
      <c r="D1575" s="195">
        <v>450</v>
      </c>
      <c r="E1575" s="196">
        <v>0.38759689922480622</v>
      </c>
      <c r="F1575" s="195">
        <v>450</v>
      </c>
    </row>
    <row r="1576" spans="2:6" x14ac:dyDescent="0.2">
      <c r="B1576" s="205" t="s">
        <v>1659</v>
      </c>
      <c r="C1576" s="194">
        <v>120</v>
      </c>
      <c r="D1576" s="195">
        <v>663.43333333333328</v>
      </c>
      <c r="E1576" s="196">
        <v>0.38324195000312899</v>
      </c>
      <c r="F1576" s="195">
        <v>1941</v>
      </c>
    </row>
    <row r="1577" spans="2:6" x14ac:dyDescent="0.2">
      <c r="B1577" s="205" t="s">
        <v>1660</v>
      </c>
      <c r="C1577" s="194">
        <v>2</v>
      </c>
      <c r="D1577" s="195">
        <v>1666.5</v>
      </c>
      <c r="E1577" s="196">
        <v>0.38473969756435422</v>
      </c>
      <c r="F1577" s="195">
        <v>1906</v>
      </c>
    </row>
    <row r="1578" spans="2:6" x14ac:dyDescent="0.2">
      <c r="B1578" s="205" t="s">
        <v>1661</v>
      </c>
      <c r="C1578" s="194">
        <v>60</v>
      </c>
      <c r="D1578" s="195">
        <v>846.85</v>
      </c>
      <c r="E1578" s="196">
        <v>0.38291570895662996</v>
      </c>
      <c r="F1578" s="195">
        <v>2920</v>
      </c>
    </row>
    <row r="1579" spans="2:6" x14ac:dyDescent="0.2">
      <c r="B1579" s="205" t="s">
        <v>1662</v>
      </c>
      <c r="C1579" s="194">
        <v>373</v>
      </c>
      <c r="D1579" s="195">
        <v>649.24128686327083</v>
      </c>
      <c r="E1579" s="196">
        <v>0.3832071626146456</v>
      </c>
      <c r="F1579" s="195">
        <v>3197</v>
      </c>
    </row>
    <row r="1580" spans="2:6" x14ac:dyDescent="0.2">
      <c r="B1580" s="205" t="s">
        <v>1663</v>
      </c>
      <c r="C1580" s="194">
        <v>0</v>
      </c>
      <c r="D1580" s="195">
        <v>0</v>
      </c>
      <c r="E1580" s="196">
        <v>0</v>
      </c>
      <c r="F1580" s="195">
        <v>0</v>
      </c>
    </row>
    <row r="1581" spans="2:6" x14ac:dyDescent="0.2">
      <c r="B1581" s="205" t="s">
        <v>1664</v>
      </c>
      <c r="C1581" s="194">
        <v>607</v>
      </c>
      <c r="D1581" s="195">
        <v>458.61449752883033</v>
      </c>
      <c r="E1581" s="196">
        <v>0.38210215964400329</v>
      </c>
      <c r="F1581" s="195">
        <v>1445</v>
      </c>
    </row>
    <row r="1582" spans="2:6" x14ac:dyDescent="0.2">
      <c r="B1582" s="205" t="s">
        <v>1665</v>
      </c>
      <c r="C1582" s="194">
        <v>237</v>
      </c>
      <c r="D1582" s="195">
        <v>703.27426160337552</v>
      </c>
      <c r="E1582" s="196">
        <v>0.38333241338705815</v>
      </c>
      <c r="F1582" s="195">
        <v>1952</v>
      </c>
    </row>
    <row r="1583" spans="2:6" x14ac:dyDescent="0.2">
      <c r="B1583" s="205" t="s">
        <v>1666</v>
      </c>
      <c r="C1583" s="194">
        <v>66</v>
      </c>
      <c r="D1583" s="195">
        <v>910.62121212121212</v>
      </c>
      <c r="E1583" s="196">
        <v>0.38387251301376435</v>
      </c>
      <c r="F1583" s="195">
        <v>2442</v>
      </c>
    </row>
    <row r="1584" spans="2:6" x14ac:dyDescent="0.2">
      <c r="B1584" s="205" t="s">
        <v>1667</v>
      </c>
      <c r="C1584" s="194">
        <v>526</v>
      </c>
      <c r="D1584" s="195">
        <v>500.50570342205322</v>
      </c>
      <c r="E1584" s="196">
        <v>0.38142607738168532</v>
      </c>
      <c r="F1584" s="195">
        <v>1319</v>
      </c>
    </row>
    <row r="1585" spans="2:7" x14ac:dyDescent="0.2">
      <c r="B1585" s="205" t="s">
        <v>1668</v>
      </c>
      <c r="C1585" s="194">
        <v>113</v>
      </c>
      <c r="D1585" s="195">
        <v>847.53097345132744</v>
      </c>
      <c r="E1585" s="196">
        <v>0.38431534636976883</v>
      </c>
      <c r="F1585" s="195">
        <v>2080</v>
      </c>
    </row>
    <row r="1586" spans="2:7" x14ac:dyDescent="0.2">
      <c r="B1586" s="205" t="s">
        <v>1669</v>
      </c>
      <c r="C1586" s="194">
        <v>242</v>
      </c>
      <c r="D1586" s="195">
        <v>761.26859504132233</v>
      </c>
      <c r="E1586" s="196">
        <v>0.38383663706710114</v>
      </c>
      <c r="F1586" s="195">
        <v>3299</v>
      </c>
    </row>
    <row r="1587" spans="2:7" x14ac:dyDescent="0.2">
      <c r="B1587" s="205" t="s">
        <v>1670</v>
      </c>
      <c r="C1587" s="194">
        <v>0</v>
      </c>
      <c r="D1587" s="195">
        <v>0</v>
      </c>
      <c r="E1587" s="196">
        <v>0</v>
      </c>
      <c r="F1587" s="195">
        <v>0</v>
      </c>
    </row>
    <row r="1588" spans="2:7" x14ac:dyDescent="0.2">
      <c r="B1588" s="205" t="s">
        <v>1671</v>
      </c>
      <c r="C1588" s="194">
        <v>0</v>
      </c>
      <c r="D1588" s="195">
        <v>0</v>
      </c>
      <c r="E1588" s="196">
        <v>0</v>
      </c>
      <c r="F1588" s="195">
        <v>0</v>
      </c>
    </row>
    <row r="1589" spans="2:7" x14ac:dyDescent="0.2">
      <c r="B1589" s="205" t="s">
        <v>1672</v>
      </c>
      <c r="C1589" s="194">
        <v>350</v>
      </c>
      <c r="D1589" s="195">
        <v>596.12285714285713</v>
      </c>
      <c r="E1589" s="196">
        <v>0.38180487313917633</v>
      </c>
      <c r="F1589" s="195">
        <v>1464</v>
      </c>
    </row>
    <row r="1590" spans="2:7" x14ac:dyDescent="0.2">
      <c r="B1590" s="205" t="s">
        <v>1673</v>
      </c>
      <c r="C1590" s="194">
        <v>630</v>
      </c>
      <c r="D1590" s="195">
        <v>517.64285714285711</v>
      </c>
      <c r="E1590" s="196">
        <v>0.38156162796819881</v>
      </c>
      <c r="F1590" s="195">
        <v>1979</v>
      </c>
    </row>
    <row r="1591" spans="2:7" x14ac:dyDescent="0.2">
      <c r="B1591" s="205" t="s">
        <v>1674</v>
      </c>
      <c r="C1591" s="194">
        <v>117</v>
      </c>
      <c r="D1591" s="195">
        <v>915.32478632478637</v>
      </c>
      <c r="E1591" s="196">
        <v>0.38354756336469475</v>
      </c>
      <c r="F1591" s="195">
        <v>3922</v>
      </c>
    </row>
    <row r="1592" spans="2:7" x14ac:dyDescent="0.2">
      <c r="B1592" s="205" t="s">
        <v>1675</v>
      </c>
      <c r="C1592" s="194">
        <v>218</v>
      </c>
      <c r="D1592" s="195">
        <v>419.57339449541286</v>
      </c>
      <c r="E1592" s="196">
        <v>0.38065412898634565</v>
      </c>
      <c r="F1592" s="195">
        <v>1223</v>
      </c>
    </row>
    <row r="1593" spans="2:7" x14ac:dyDescent="0.2">
      <c r="B1593" s="205" t="s">
        <v>1676</v>
      </c>
      <c r="C1593" s="194">
        <v>0</v>
      </c>
      <c r="D1593" s="195">
        <v>0</v>
      </c>
      <c r="E1593" s="196">
        <v>0</v>
      </c>
      <c r="F1593" s="195">
        <v>0</v>
      </c>
    </row>
    <row r="1594" spans="2:7" x14ac:dyDescent="0.2">
      <c r="B1594" s="205" t="s">
        <v>1677</v>
      </c>
      <c r="C1594" s="194">
        <v>0</v>
      </c>
      <c r="D1594" s="195">
        <v>0</v>
      </c>
      <c r="E1594" s="196">
        <v>0</v>
      </c>
      <c r="F1594" s="195">
        <v>0</v>
      </c>
    </row>
    <row r="1595" spans="2:7" x14ac:dyDescent="0.2">
      <c r="B1595" s="206" t="s">
        <v>1678</v>
      </c>
      <c r="C1595" s="197">
        <v>158</v>
      </c>
      <c r="D1595" s="198">
        <v>600.60759493670889</v>
      </c>
      <c r="E1595" s="199">
        <v>0.38331906092969903</v>
      </c>
      <c r="F1595" s="198">
        <v>2414</v>
      </c>
    </row>
    <row r="1597" spans="2:7" x14ac:dyDescent="0.2">
      <c r="G1597" s="11" t="s">
        <v>287</v>
      </c>
    </row>
    <row r="1598" spans="2:7" x14ac:dyDescent="0.2">
      <c r="G1598" s="11" t="s">
        <v>307</v>
      </c>
    </row>
    <row r="1599" spans="2:7" x14ac:dyDescent="0.2">
      <c r="B1599" s="179" t="s">
        <v>0</v>
      </c>
      <c r="C1599" s="182"/>
      <c r="D1599" s="183"/>
      <c r="E1599" s="184"/>
      <c r="F1599" s="184"/>
    </row>
    <row r="1600" spans="2:7" x14ac:dyDescent="0.2">
      <c r="B1600" s="179" t="s">
        <v>2613</v>
      </c>
      <c r="C1600" s="182"/>
      <c r="D1600" s="183"/>
      <c r="E1600" s="184"/>
      <c r="F1600" s="184"/>
    </row>
    <row r="1601" spans="2:6" x14ac:dyDescent="0.2">
      <c r="B1601" s="201" t="s">
        <v>285</v>
      </c>
      <c r="C1601" s="182"/>
      <c r="D1601" s="183"/>
      <c r="E1601" s="184"/>
      <c r="F1601" s="184"/>
    </row>
    <row r="1602" spans="2:6" x14ac:dyDescent="0.2">
      <c r="B1602" s="179"/>
      <c r="C1602" s="72"/>
      <c r="D1602" s="72"/>
      <c r="E1602" s="72"/>
      <c r="F1602" s="72"/>
    </row>
    <row r="1603" spans="2:6" x14ac:dyDescent="0.2">
      <c r="B1603" s="202"/>
      <c r="C1603" s="157" t="s">
        <v>2632</v>
      </c>
      <c r="D1603" s="185"/>
      <c r="E1603" s="186"/>
      <c r="F1603" s="187"/>
    </row>
    <row r="1604" spans="2:6" ht="25.5" x14ac:dyDescent="0.2">
      <c r="B1604" s="203" t="s">
        <v>288</v>
      </c>
      <c r="C1604" s="188" t="s">
        <v>2639</v>
      </c>
      <c r="D1604" s="189" t="s">
        <v>2640</v>
      </c>
      <c r="E1604" s="190" t="s">
        <v>2641</v>
      </c>
      <c r="F1604" s="189" t="s">
        <v>2642</v>
      </c>
    </row>
    <row r="1605" spans="2:6" x14ac:dyDescent="0.2">
      <c r="B1605" s="204" t="s">
        <v>1679</v>
      </c>
      <c r="C1605" s="191">
        <v>0</v>
      </c>
      <c r="D1605" s="192">
        <v>0</v>
      </c>
      <c r="E1605" s="193">
        <v>0</v>
      </c>
      <c r="F1605" s="192">
        <v>0</v>
      </c>
    </row>
    <row r="1606" spans="2:6" x14ac:dyDescent="0.2">
      <c r="B1606" s="205" t="s">
        <v>1680</v>
      </c>
      <c r="C1606" s="194">
        <v>0</v>
      </c>
      <c r="D1606" s="195">
        <v>0</v>
      </c>
      <c r="E1606" s="196">
        <v>0</v>
      </c>
      <c r="F1606" s="195">
        <v>0</v>
      </c>
    </row>
    <row r="1607" spans="2:6" x14ac:dyDescent="0.2">
      <c r="B1607" s="205" t="s">
        <v>1681</v>
      </c>
      <c r="C1607" s="194">
        <v>0</v>
      </c>
      <c r="D1607" s="195">
        <v>0</v>
      </c>
      <c r="E1607" s="196">
        <v>0</v>
      </c>
      <c r="F1607" s="195">
        <v>0</v>
      </c>
    </row>
    <row r="1608" spans="2:6" x14ac:dyDescent="0.2">
      <c r="B1608" s="205" t="s">
        <v>1682</v>
      </c>
      <c r="C1608" s="194">
        <v>249</v>
      </c>
      <c r="D1608" s="195">
        <v>590.46987951807228</v>
      </c>
      <c r="E1608" s="196">
        <v>0.38262175286653388</v>
      </c>
      <c r="F1608" s="195">
        <v>1876</v>
      </c>
    </row>
    <row r="1609" spans="2:6" x14ac:dyDescent="0.2">
      <c r="B1609" s="205" t="s">
        <v>1683</v>
      </c>
      <c r="C1609" s="194">
        <v>168</v>
      </c>
      <c r="D1609" s="195">
        <v>463.4404761904762</v>
      </c>
      <c r="E1609" s="196">
        <v>0.38119718378817691</v>
      </c>
      <c r="F1609" s="195">
        <v>1658</v>
      </c>
    </row>
    <row r="1610" spans="2:6" x14ac:dyDescent="0.2">
      <c r="B1610" s="205" t="s">
        <v>1684</v>
      </c>
      <c r="C1610" s="194">
        <v>58</v>
      </c>
      <c r="D1610" s="195">
        <v>700.56896551724139</v>
      </c>
      <c r="E1610" s="196">
        <v>0.38079038863429759</v>
      </c>
      <c r="F1610" s="195">
        <v>2116</v>
      </c>
    </row>
    <row r="1611" spans="2:6" x14ac:dyDescent="0.2">
      <c r="B1611" s="205" t="s">
        <v>1685</v>
      </c>
      <c r="C1611" s="194">
        <v>310</v>
      </c>
      <c r="D1611" s="195">
        <v>423.22580645161293</v>
      </c>
      <c r="E1611" s="196">
        <v>0.38123243846379595</v>
      </c>
      <c r="F1611" s="195">
        <v>909</v>
      </c>
    </row>
    <row r="1612" spans="2:6" x14ac:dyDescent="0.2">
      <c r="B1612" s="205" t="s">
        <v>1686</v>
      </c>
      <c r="C1612" s="194">
        <v>0</v>
      </c>
      <c r="D1612" s="195">
        <v>0</v>
      </c>
      <c r="E1612" s="196">
        <v>0</v>
      </c>
      <c r="F1612" s="195">
        <v>0</v>
      </c>
    </row>
    <row r="1613" spans="2:6" x14ac:dyDescent="0.2">
      <c r="B1613" s="205" t="s">
        <v>1687</v>
      </c>
      <c r="C1613" s="194">
        <v>0</v>
      </c>
      <c r="D1613" s="195">
        <v>0</v>
      </c>
      <c r="E1613" s="196">
        <v>0</v>
      </c>
      <c r="F1613" s="195">
        <v>0</v>
      </c>
    </row>
    <row r="1614" spans="2:6" x14ac:dyDescent="0.2">
      <c r="B1614" s="205" t="s">
        <v>1688</v>
      </c>
      <c r="C1614" s="194">
        <v>0</v>
      </c>
      <c r="D1614" s="195">
        <v>0</v>
      </c>
      <c r="E1614" s="196">
        <v>0</v>
      </c>
      <c r="F1614" s="195">
        <v>0</v>
      </c>
    </row>
    <row r="1615" spans="2:6" x14ac:dyDescent="0.2">
      <c r="B1615" s="205" t="s">
        <v>1689</v>
      </c>
      <c r="C1615" s="194">
        <v>0</v>
      </c>
      <c r="D1615" s="195">
        <v>0</v>
      </c>
      <c r="E1615" s="196">
        <v>0</v>
      </c>
      <c r="F1615" s="195">
        <v>0</v>
      </c>
    </row>
    <row r="1616" spans="2:6" x14ac:dyDescent="0.2">
      <c r="B1616" s="205" t="s">
        <v>1690</v>
      </c>
      <c r="C1616" s="194">
        <v>0</v>
      </c>
      <c r="D1616" s="195">
        <v>0</v>
      </c>
      <c r="E1616" s="196">
        <v>0</v>
      </c>
      <c r="F1616" s="195">
        <v>0</v>
      </c>
    </row>
    <row r="1617" spans="2:6" x14ac:dyDescent="0.2">
      <c r="B1617" s="205" t="s">
        <v>1691</v>
      </c>
      <c r="C1617" s="194">
        <v>0</v>
      </c>
      <c r="D1617" s="195">
        <v>0</v>
      </c>
      <c r="E1617" s="196">
        <v>0</v>
      </c>
      <c r="F1617" s="195">
        <v>0</v>
      </c>
    </row>
    <row r="1618" spans="2:6" x14ac:dyDescent="0.2">
      <c r="B1618" s="205" t="s">
        <v>1692</v>
      </c>
      <c r="C1618" s="194">
        <v>0</v>
      </c>
      <c r="D1618" s="195">
        <v>0</v>
      </c>
      <c r="E1618" s="196">
        <v>0</v>
      </c>
      <c r="F1618" s="195">
        <v>0</v>
      </c>
    </row>
    <row r="1619" spans="2:6" x14ac:dyDescent="0.2">
      <c r="B1619" s="205" t="s">
        <v>1693</v>
      </c>
      <c r="C1619" s="194">
        <v>0</v>
      </c>
      <c r="D1619" s="195">
        <v>0</v>
      </c>
      <c r="E1619" s="196">
        <v>0</v>
      </c>
      <c r="F1619" s="195">
        <v>0</v>
      </c>
    </row>
    <row r="1620" spans="2:6" x14ac:dyDescent="0.2">
      <c r="B1620" s="205" t="s">
        <v>1694</v>
      </c>
      <c r="C1620" s="194">
        <v>0</v>
      </c>
      <c r="D1620" s="195">
        <v>0</v>
      </c>
      <c r="E1620" s="196">
        <v>0</v>
      </c>
      <c r="F1620" s="195">
        <v>0</v>
      </c>
    </row>
    <row r="1621" spans="2:6" x14ac:dyDescent="0.2">
      <c r="B1621" s="205" t="s">
        <v>1695</v>
      </c>
      <c r="C1621" s="194">
        <v>0</v>
      </c>
      <c r="D1621" s="195">
        <v>0</v>
      </c>
      <c r="E1621" s="196">
        <v>0</v>
      </c>
      <c r="F1621" s="195">
        <v>0</v>
      </c>
    </row>
    <row r="1622" spans="2:6" x14ac:dyDescent="0.2">
      <c r="B1622" s="205" t="s">
        <v>1696</v>
      </c>
      <c r="C1622" s="194">
        <v>0</v>
      </c>
      <c r="D1622" s="195">
        <v>0</v>
      </c>
      <c r="E1622" s="196">
        <v>0</v>
      </c>
      <c r="F1622" s="195">
        <v>0</v>
      </c>
    </row>
    <row r="1623" spans="2:6" x14ac:dyDescent="0.2">
      <c r="B1623" s="205" t="s">
        <v>1697</v>
      </c>
      <c r="C1623" s="194">
        <v>0</v>
      </c>
      <c r="D1623" s="195">
        <v>0</v>
      </c>
      <c r="E1623" s="196">
        <v>0</v>
      </c>
      <c r="F1623" s="195">
        <v>0</v>
      </c>
    </row>
    <row r="1624" spans="2:6" x14ac:dyDescent="0.2">
      <c r="B1624" s="205" t="s">
        <v>1698</v>
      </c>
      <c r="C1624" s="194">
        <v>0</v>
      </c>
      <c r="D1624" s="195">
        <v>0</v>
      </c>
      <c r="E1624" s="196">
        <v>0</v>
      </c>
      <c r="F1624" s="195">
        <v>0</v>
      </c>
    </row>
    <row r="1625" spans="2:6" x14ac:dyDescent="0.2">
      <c r="B1625" s="205" t="s">
        <v>1699</v>
      </c>
      <c r="C1625" s="194">
        <v>220</v>
      </c>
      <c r="D1625" s="195">
        <v>426.92727272727274</v>
      </c>
      <c r="E1625" s="196">
        <v>0.37481892371849868</v>
      </c>
      <c r="F1625" s="195">
        <v>3076</v>
      </c>
    </row>
    <row r="1626" spans="2:6" x14ac:dyDescent="0.2">
      <c r="B1626" s="205" t="s">
        <v>1700</v>
      </c>
      <c r="C1626" s="194">
        <v>0</v>
      </c>
      <c r="D1626" s="195">
        <v>0</v>
      </c>
      <c r="E1626" s="196">
        <v>0</v>
      </c>
      <c r="F1626" s="195">
        <v>0</v>
      </c>
    </row>
    <row r="1627" spans="2:6" x14ac:dyDescent="0.2">
      <c r="B1627" s="205" t="s">
        <v>1701</v>
      </c>
      <c r="C1627" s="194">
        <v>402</v>
      </c>
      <c r="D1627" s="195">
        <v>316.93781094527361</v>
      </c>
      <c r="E1627" s="196">
        <v>0.37712599380775624</v>
      </c>
      <c r="F1627" s="195">
        <v>1063</v>
      </c>
    </row>
    <row r="1628" spans="2:6" x14ac:dyDescent="0.2">
      <c r="B1628" s="205" t="s">
        <v>1702</v>
      </c>
      <c r="C1628" s="194">
        <v>2</v>
      </c>
      <c r="D1628" s="195">
        <v>210.5</v>
      </c>
      <c r="E1628" s="196">
        <v>0.37996389891696758</v>
      </c>
      <c r="F1628" s="195">
        <v>309</v>
      </c>
    </row>
    <row r="1629" spans="2:6" x14ac:dyDescent="0.2">
      <c r="B1629" s="205" t="s">
        <v>1703</v>
      </c>
      <c r="C1629" s="194">
        <v>6</v>
      </c>
      <c r="D1629" s="195">
        <v>249</v>
      </c>
      <c r="E1629" s="196">
        <v>0.36052123552123549</v>
      </c>
      <c r="F1629" s="195">
        <v>596</v>
      </c>
    </row>
    <row r="1630" spans="2:6" x14ac:dyDescent="0.2">
      <c r="B1630" s="205" t="s">
        <v>1704</v>
      </c>
      <c r="C1630" s="194">
        <v>321</v>
      </c>
      <c r="D1630" s="195">
        <v>350.51090342679129</v>
      </c>
      <c r="E1630" s="196">
        <v>0.37427565880951907</v>
      </c>
      <c r="F1630" s="195">
        <v>1046</v>
      </c>
    </row>
    <row r="1631" spans="2:6" x14ac:dyDescent="0.2">
      <c r="B1631" s="205" t="s">
        <v>1705</v>
      </c>
      <c r="C1631" s="194">
        <v>0</v>
      </c>
      <c r="D1631" s="195">
        <v>0</v>
      </c>
      <c r="E1631" s="196">
        <v>0</v>
      </c>
      <c r="F1631" s="195">
        <v>0</v>
      </c>
    </row>
    <row r="1632" spans="2:6" x14ac:dyDescent="0.2">
      <c r="B1632" s="205" t="s">
        <v>1706</v>
      </c>
      <c r="C1632" s="194">
        <v>293</v>
      </c>
      <c r="D1632" s="195">
        <v>385.94880546075086</v>
      </c>
      <c r="E1632" s="196">
        <v>0.37839764160255918</v>
      </c>
      <c r="F1632" s="195">
        <v>1296</v>
      </c>
    </row>
    <row r="1633" spans="2:6" x14ac:dyDescent="0.2">
      <c r="B1633" s="205" t="s">
        <v>1707</v>
      </c>
      <c r="C1633" s="194">
        <v>258</v>
      </c>
      <c r="D1633" s="195">
        <v>476.88372093023258</v>
      </c>
      <c r="E1633" s="196">
        <v>0.37819760114594159</v>
      </c>
      <c r="F1633" s="195">
        <v>1828</v>
      </c>
    </row>
    <row r="1634" spans="2:6" x14ac:dyDescent="0.2">
      <c r="B1634" s="205" t="s">
        <v>1708</v>
      </c>
      <c r="C1634" s="194">
        <v>326</v>
      </c>
      <c r="D1634" s="195">
        <v>422.34049079754601</v>
      </c>
      <c r="E1634" s="196">
        <v>0.38003428183421617</v>
      </c>
      <c r="F1634" s="195">
        <v>1697</v>
      </c>
    </row>
    <row r="1635" spans="2:6" x14ac:dyDescent="0.2">
      <c r="B1635" s="205" t="s">
        <v>1709</v>
      </c>
      <c r="C1635" s="194">
        <v>197</v>
      </c>
      <c r="D1635" s="195">
        <v>461.71065989847716</v>
      </c>
      <c r="E1635" s="196">
        <v>0.38024865804919661</v>
      </c>
      <c r="F1635" s="195">
        <v>1138</v>
      </c>
    </row>
    <row r="1636" spans="2:6" x14ac:dyDescent="0.2">
      <c r="B1636" s="205" t="s">
        <v>1710</v>
      </c>
      <c r="C1636" s="194">
        <v>514</v>
      </c>
      <c r="D1636" s="195">
        <v>381.84046692607006</v>
      </c>
      <c r="E1636" s="196">
        <v>0.37875004342003193</v>
      </c>
      <c r="F1636" s="195">
        <v>1279</v>
      </c>
    </row>
    <row r="1637" spans="2:6" x14ac:dyDescent="0.2">
      <c r="B1637" s="205" t="s">
        <v>1711</v>
      </c>
      <c r="C1637" s="194">
        <v>86</v>
      </c>
      <c r="D1637" s="195">
        <v>392.18604651162792</v>
      </c>
      <c r="E1637" s="196">
        <v>0.38099971759389994</v>
      </c>
      <c r="F1637" s="195">
        <v>820</v>
      </c>
    </row>
    <row r="1638" spans="2:6" x14ac:dyDescent="0.2">
      <c r="B1638" s="205" t="s">
        <v>1712</v>
      </c>
      <c r="C1638" s="194">
        <v>97</v>
      </c>
      <c r="D1638" s="195">
        <v>406.84536082474227</v>
      </c>
      <c r="E1638" s="196">
        <v>0.38126153281357178</v>
      </c>
      <c r="F1638" s="195">
        <v>976</v>
      </c>
    </row>
    <row r="1639" spans="2:6" x14ac:dyDescent="0.2">
      <c r="B1639" s="205" t="s">
        <v>1713</v>
      </c>
      <c r="C1639" s="194">
        <v>90</v>
      </c>
      <c r="D1639" s="195">
        <v>386.68888888888887</v>
      </c>
      <c r="E1639" s="196">
        <v>0.38049527141529538</v>
      </c>
      <c r="F1639" s="195">
        <v>928</v>
      </c>
    </row>
    <row r="1640" spans="2:6" x14ac:dyDescent="0.2">
      <c r="B1640" s="205" t="s">
        <v>1714</v>
      </c>
      <c r="C1640" s="194">
        <v>75</v>
      </c>
      <c r="D1640" s="195">
        <v>899.01333333333332</v>
      </c>
      <c r="E1640" s="196">
        <v>0.38371490846180545</v>
      </c>
      <c r="F1640" s="195">
        <v>2194</v>
      </c>
    </row>
    <row r="1641" spans="2:6" x14ac:dyDescent="0.2">
      <c r="B1641" s="205" t="s">
        <v>1715</v>
      </c>
      <c r="C1641" s="194">
        <v>74</v>
      </c>
      <c r="D1641" s="195">
        <v>636.47297297297303</v>
      </c>
      <c r="E1641" s="196">
        <v>0.38323338676474172</v>
      </c>
      <c r="F1641" s="195">
        <v>2017</v>
      </c>
    </row>
    <row r="1642" spans="2:6" x14ac:dyDescent="0.2">
      <c r="B1642" s="205" t="s">
        <v>1716</v>
      </c>
      <c r="C1642" s="194">
        <v>37</v>
      </c>
      <c r="D1642" s="195">
        <v>814.35135135135135</v>
      </c>
      <c r="E1642" s="196">
        <v>0.38448091057574518</v>
      </c>
      <c r="F1642" s="195">
        <v>1834</v>
      </c>
    </row>
    <row r="1643" spans="2:6" x14ac:dyDescent="0.2">
      <c r="B1643" s="205" t="s">
        <v>1717</v>
      </c>
      <c r="C1643" s="194">
        <v>471</v>
      </c>
      <c r="D1643" s="195">
        <v>305.35668789808915</v>
      </c>
      <c r="E1643" s="196">
        <v>0.38059085351977018</v>
      </c>
      <c r="F1643" s="195">
        <v>759</v>
      </c>
    </row>
    <row r="1644" spans="2:6" x14ac:dyDescent="0.2">
      <c r="B1644" s="205" t="s">
        <v>1718</v>
      </c>
      <c r="C1644" s="194">
        <v>256</v>
      </c>
      <c r="D1644" s="195">
        <v>333.36328125</v>
      </c>
      <c r="E1644" s="196">
        <v>0.37987750051189839</v>
      </c>
      <c r="F1644" s="195">
        <v>888</v>
      </c>
    </row>
    <row r="1645" spans="2:6" x14ac:dyDescent="0.2">
      <c r="B1645" s="205" t="s">
        <v>1719</v>
      </c>
      <c r="C1645" s="194">
        <v>12</v>
      </c>
      <c r="D1645" s="195">
        <v>326.08333333333331</v>
      </c>
      <c r="E1645" s="196">
        <v>0.38023515693324272</v>
      </c>
      <c r="F1645" s="195">
        <v>548</v>
      </c>
    </row>
    <row r="1646" spans="2:6" x14ac:dyDescent="0.2">
      <c r="B1646" s="205" t="s">
        <v>1720</v>
      </c>
      <c r="C1646" s="194">
        <v>0</v>
      </c>
      <c r="D1646" s="195">
        <v>0</v>
      </c>
      <c r="E1646" s="196">
        <v>0</v>
      </c>
      <c r="F1646" s="195">
        <v>0</v>
      </c>
    </row>
    <row r="1647" spans="2:6" x14ac:dyDescent="0.2">
      <c r="B1647" s="205" t="s">
        <v>1721</v>
      </c>
      <c r="C1647" s="194">
        <v>360</v>
      </c>
      <c r="D1647" s="195">
        <v>344.22500000000002</v>
      </c>
      <c r="E1647" s="196">
        <v>0.38210544816549552</v>
      </c>
      <c r="F1647" s="195">
        <v>906</v>
      </c>
    </row>
    <row r="1648" spans="2:6" x14ac:dyDescent="0.2">
      <c r="B1648" s="205" t="s">
        <v>1722</v>
      </c>
      <c r="C1648" s="194">
        <v>13</v>
      </c>
      <c r="D1648" s="195">
        <v>213.69230769230768</v>
      </c>
      <c r="E1648" s="196">
        <v>0.3717382577278201</v>
      </c>
      <c r="F1648" s="195">
        <v>301</v>
      </c>
    </row>
    <row r="1649" spans="2:7" x14ac:dyDescent="0.2">
      <c r="B1649" s="205" t="s">
        <v>1723</v>
      </c>
      <c r="C1649" s="194">
        <v>110</v>
      </c>
      <c r="D1649" s="195">
        <v>915.11818181818182</v>
      </c>
      <c r="E1649" s="196">
        <v>0.37695003857013409</v>
      </c>
      <c r="F1649" s="195">
        <v>5648</v>
      </c>
    </row>
    <row r="1650" spans="2:7" x14ac:dyDescent="0.2">
      <c r="B1650" s="205" t="s">
        <v>1724</v>
      </c>
      <c r="C1650" s="194">
        <v>2</v>
      </c>
      <c r="D1650" s="195">
        <v>510.5</v>
      </c>
      <c r="E1650" s="196">
        <v>0.38821292775665395</v>
      </c>
      <c r="F1650" s="195">
        <v>583</v>
      </c>
    </row>
    <row r="1651" spans="2:7" x14ac:dyDescent="0.2">
      <c r="B1651" s="205" t="s">
        <v>1725</v>
      </c>
      <c r="C1651" s="194">
        <v>50</v>
      </c>
      <c r="D1651" s="195">
        <v>544.29999999999995</v>
      </c>
      <c r="E1651" s="196">
        <v>0.38275459544604296</v>
      </c>
      <c r="F1651" s="195">
        <v>1109</v>
      </c>
    </row>
    <row r="1652" spans="2:7" x14ac:dyDescent="0.2">
      <c r="B1652" s="206" t="s">
        <v>1726</v>
      </c>
      <c r="C1652" s="197">
        <v>171</v>
      </c>
      <c r="D1652" s="198">
        <v>350.69005847953218</v>
      </c>
      <c r="E1652" s="199">
        <v>0.37906926762664517</v>
      </c>
      <c r="F1652" s="198">
        <v>798</v>
      </c>
    </row>
    <row r="1654" spans="2:7" x14ac:dyDescent="0.2">
      <c r="G1654" s="11" t="s">
        <v>287</v>
      </c>
    </row>
    <row r="1655" spans="2:7" x14ac:dyDescent="0.2">
      <c r="G1655" s="11" t="s">
        <v>308</v>
      </c>
    </row>
    <row r="1656" spans="2:7" x14ac:dyDescent="0.2">
      <c r="B1656" s="179" t="s">
        <v>0</v>
      </c>
      <c r="C1656" s="182"/>
      <c r="D1656" s="183"/>
      <c r="E1656" s="184"/>
      <c r="F1656" s="184"/>
    </row>
    <row r="1657" spans="2:7" x14ac:dyDescent="0.2">
      <c r="B1657" s="179" t="s">
        <v>2613</v>
      </c>
      <c r="C1657" s="182"/>
      <c r="D1657" s="183"/>
      <c r="E1657" s="184"/>
      <c r="F1657" s="184"/>
    </row>
    <row r="1658" spans="2:7" x14ac:dyDescent="0.2">
      <c r="B1658" s="201" t="s">
        <v>285</v>
      </c>
      <c r="C1658" s="182"/>
      <c r="D1658" s="183"/>
      <c r="E1658" s="184"/>
      <c r="F1658" s="184"/>
    </row>
    <row r="1659" spans="2:7" x14ac:dyDescent="0.2">
      <c r="B1659" s="179"/>
      <c r="C1659" s="72"/>
      <c r="D1659" s="72"/>
      <c r="E1659" s="72"/>
      <c r="F1659" s="72"/>
    </row>
    <row r="1660" spans="2:7" x14ac:dyDescent="0.2">
      <c r="B1660" s="202"/>
      <c r="C1660" s="157" t="s">
        <v>2632</v>
      </c>
      <c r="D1660" s="185"/>
      <c r="E1660" s="186"/>
      <c r="F1660" s="187"/>
    </row>
    <row r="1661" spans="2:7" ht="25.5" x14ac:dyDescent="0.2">
      <c r="B1661" s="203" t="s">
        <v>288</v>
      </c>
      <c r="C1661" s="188" t="s">
        <v>2639</v>
      </c>
      <c r="D1661" s="189" t="s">
        <v>2640</v>
      </c>
      <c r="E1661" s="190" t="s">
        <v>2641</v>
      </c>
      <c r="F1661" s="189" t="s">
        <v>2642</v>
      </c>
    </row>
    <row r="1662" spans="2:7" x14ac:dyDescent="0.2">
      <c r="B1662" s="204" t="s">
        <v>1727</v>
      </c>
      <c r="C1662" s="191">
        <v>186</v>
      </c>
      <c r="D1662" s="192">
        <v>322.41935483870969</v>
      </c>
      <c r="E1662" s="193">
        <v>0.37877543802028724</v>
      </c>
      <c r="F1662" s="192">
        <v>825</v>
      </c>
    </row>
    <row r="1663" spans="2:7" x14ac:dyDescent="0.2">
      <c r="B1663" s="205" t="s">
        <v>1728</v>
      </c>
      <c r="C1663" s="194">
        <v>198</v>
      </c>
      <c r="D1663" s="195">
        <v>289.68686868686871</v>
      </c>
      <c r="E1663" s="196">
        <v>0.37670594107525179</v>
      </c>
      <c r="F1663" s="195">
        <v>764</v>
      </c>
    </row>
    <row r="1664" spans="2:7" x14ac:dyDescent="0.2">
      <c r="B1664" s="205" t="s">
        <v>1729</v>
      </c>
      <c r="C1664" s="194">
        <v>257</v>
      </c>
      <c r="D1664" s="195">
        <v>379.77042801556422</v>
      </c>
      <c r="E1664" s="196">
        <v>0.38038170289219631</v>
      </c>
      <c r="F1664" s="195">
        <v>1008</v>
      </c>
    </row>
    <row r="1665" spans="2:6" x14ac:dyDescent="0.2">
      <c r="B1665" s="205" t="s">
        <v>1730</v>
      </c>
      <c r="C1665" s="194">
        <v>0</v>
      </c>
      <c r="D1665" s="195">
        <v>0</v>
      </c>
      <c r="E1665" s="196">
        <v>0</v>
      </c>
      <c r="F1665" s="195">
        <v>0</v>
      </c>
    </row>
    <row r="1666" spans="2:6" x14ac:dyDescent="0.2">
      <c r="B1666" s="205" t="s">
        <v>1731</v>
      </c>
      <c r="C1666" s="194">
        <v>218</v>
      </c>
      <c r="D1666" s="195">
        <v>342.97247706422019</v>
      </c>
      <c r="E1666" s="196">
        <v>0.37853381936006469</v>
      </c>
      <c r="F1666" s="195">
        <v>883</v>
      </c>
    </row>
    <row r="1667" spans="2:6" x14ac:dyDescent="0.2">
      <c r="B1667" s="205" t="s">
        <v>1732</v>
      </c>
      <c r="C1667" s="194">
        <v>0</v>
      </c>
      <c r="D1667" s="195">
        <v>0</v>
      </c>
      <c r="E1667" s="196">
        <v>0</v>
      </c>
      <c r="F1667" s="195">
        <v>0</v>
      </c>
    </row>
    <row r="1668" spans="2:6" x14ac:dyDescent="0.2">
      <c r="B1668" s="205" t="s">
        <v>1733</v>
      </c>
      <c r="C1668" s="194">
        <v>50</v>
      </c>
      <c r="D1668" s="195">
        <v>422.4</v>
      </c>
      <c r="E1668" s="196">
        <v>0.3832961289268797</v>
      </c>
      <c r="F1668" s="195">
        <v>792</v>
      </c>
    </row>
    <row r="1669" spans="2:6" x14ac:dyDescent="0.2">
      <c r="B1669" s="205" t="s">
        <v>1734</v>
      </c>
      <c r="C1669" s="194">
        <v>168</v>
      </c>
      <c r="D1669" s="195">
        <v>483.25</v>
      </c>
      <c r="E1669" s="196">
        <v>0.38225683425461199</v>
      </c>
      <c r="F1669" s="195">
        <v>1354</v>
      </c>
    </row>
    <row r="1670" spans="2:6" x14ac:dyDescent="0.2">
      <c r="B1670" s="205" t="s">
        <v>1735</v>
      </c>
      <c r="C1670" s="194">
        <v>0</v>
      </c>
      <c r="D1670" s="195">
        <v>0</v>
      </c>
      <c r="E1670" s="196">
        <v>0</v>
      </c>
      <c r="F1670" s="195">
        <v>0</v>
      </c>
    </row>
    <row r="1671" spans="2:6" x14ac:dyDescent="0.2">
      <c r="B1671" s="205" t="s">
        <v>1736</v>
      </c>
      <c r="C1671" s="194">
        <v>7</v>
      </c>
      <c r="D1671" s="195">
        <v>983.14285714285711</v>
      </c>
      <c r="E1671" s="196">
        <v>0.38682479905570233</v>
      </c>
      <c r="F1671" s="195">
        <v>1892</v>
      </c>
    </row>
    <row r="1672" spans="2:6" x14ac:dyDescent="0.2">
      <c r="B1672" s="205" t="s">
        <v>1737</v>
      </c>
      <c r="C1672" s="194">
        <v>227</v>
      </c>
      <c r="D1672" s="195">
        <v>389.89867841409693</v>
      </c>
      <c r="E1672" s="196">
        <v>0.38104402109568403</v>
      </c>
      <c r="F1672" s="195">
        <v>925</v>
      </c>
    </row>
    <row r="1673" spans="2:6" x14ac:dyDescent="0.2">
      <c r="B1673" s="205" t="s">
        <v>1738</v>
      </c>
      <c r="C1673" s="194">
        <v>221</v>
      </c>
      <c r="D1673" s="195">
        <v>403.59728506787332</v>
      </c>
      <c r="E1673" s="196">
        <v>0.38191129056429274</v>
      </c>
      <c r="F1673" s="195">
        <v>934</v>
      </c>
    </row>
    <row r="1674" spans="2:6" x14ac:dyDescent="0.2">
      <c r="B1674" s="205" t="s">
        <v>1739</v>
      </c>
      <c r="C1674" s="194">
        <v>646</v>
      </c>
      <c r="D1674" s="195">
        <v>275.09597523219816</v>
      </c>
      <c r="E1674" s="196">
        <v>0.3792645709285698</v>
      </c>
      <c r="F1674" s="195">
        <v>792</v>
      </c>
    </row>
    <row r="1675" spans="2:6" x14ac:dyDescent="0.2">
      <c r="B1675" s="205" t="s">
        <v>1740</v>
      </c>
      <c r="C1675" s="194">
        <v>257</v>
      </c>
      <c r="D1675" s="195">
        <v>416.57198443579767</v>
      </c>
      <c r="E1675" s="196">
        <v>0.38070565978692228</v>
      </c>
      <c r="F1675" s="195">
        <v>1101</v>
      </c>
    </row>
    <row r="1676" spans="2:6" x14ac:dyDescent="0.2">
      <c r="B1676" s="205" t="s">
        <v>1741</v>
      </c>
      <c r="C1676" s="194">
        <v>0</v>
      </c>
      <c r="D1676" s="195">
        <v>0</v>
      </c>
      <c r="E1676" s="196">
        <v>0</v>
      </c>
      <c r="F1676" s="195">
        <v>0</v>
      </c>
    </row>
    <row r="1677" spans="2:6" x14ac:dyDescent="0.2">
      <c r="B1677" s="205" t="s">
        <v>1742</v>
      </c>
      <c r="C1677" s="194">
        <v>327</v>
      </c>
      <c r="D1677" s="195">
        <v>343.34250764525996</v>
      </c>
      <c r="E1677" s="196">
        <v>0.38035693717011432</v>
      </c>
      <c r="F1677" s="195">
        <v>787</v>
      </c>
    </row>
    <row r="1678" spans="2:6" x14ac:dyDescent="0.2">
      <c r="B1678" s="205" t="s">
        <v>1743</v>
      </c>
      <c r="C1678" s="194">
        <v>0</v>
      </c>
      <c r="D1678" s="195">
        <v>0</v>
      </c>
      <c r="E1678" s="196">
        <v>0</v>
      </c>
      <c r="F1678" s="195">
        <v>0</v>
      </c>
    </row>
    <row r="1679" spans="2:6" x14ac:dyDescent="0.2">
      <c r="B1679" s="205" t="s">
        <v>1744</v>
      </c>
      <c r="C1679" s="194">
        <v>259</v>
      </c>
      <c r="D1679" s="195">
        <v>334.01544401544402</v>
      </c>
      <c r="E1679" s="196">
        <v>0.38172014543400756</v>
      </c>
      <c r="F1679" s="195">
        <v>895</v>
      </c>
    </row>
    <row r="1680" spans="2:6" x14ac:dyDescent="0.2">
      <c r="B1680" s="205" t="s">
        <v>1745</v>
      </c>
      <c r="C1680" s="194">
        <v>212</v>
      </c>
      <c r="D1680" s="195">
        <v>464.59905660377359</v>
      </c>
      <c r="E1680" s="196">
        <v>0.38260143337153063</v>
      </c>
      <c r="F1680" s="195">
        <v>2020</v>
      </c>
    </row>
    <row r="1681" spans="2:6" x14ac:dyDescent="0.2">
      <c r="B1681" s="205" t="s">
        <v>1746</v>
      </c>
      <c r="C1681" s="194">
        <v>0</v>
      </c>
      <c r="D1681" s="195">
        <v>0</v>
      </c>
      <c r="E1681" s="196">
        <v>0</v>
      </c>
      <c r="F1681" s="195">
        <v>0</v>
      </c>
    </row>
    <row r="1682" spans="2:6" x14ac:dyDescent="0.2">
      <c r="B1682" s="205" t="s">
        <v>1747</v>
      </c>
      <c r="C1682" s="194">
        <v>549</v>
      </c>
      <c r="D1682" s="195">
        <v>295.30965391621129</v>
      </c>
      <c r="E1682" s="196">
        <v>0.37546578600592406</v>
      </c>
      <c r="F1682" s="195">
        <v>1042</v>
      </c>
    </row>
    <row r="1683" spans="2:6" x14ac:dyDescent="0.2">
      <c r="B1683" s="205" t="s">
        <v>1748</v>
      </c>
      <c r="C1683" s="194">
        <v>53</v>
      </c>
      <c r="D1683" s="195">
        <v>416.03773584905662</v>
      </c>
      <c r="E1683" s="196">
        <v>0.38063836765695935</v>
      </c>
      <c r="F1683" s="195">
        <v>882</v>
      </c>
    </row>
    <row r="1684" spans="2:6" x14ac:dyDescent="0.2">
      <c r="B1684" s="205" t="s">
        <v>1749</v>
      </c>
      <c r="C1684" s="194">
        <v>0</v>
      </c>
      <c r="D1684" s="195">
        <v>0</v>
      </c>
      <c r="E1684" s="196">
        <v>0</v>
      </c>
      <c r="F1684" s="195">
        <v>0</v>
      </c>
    </row>
    <row r="1685" spans="2:6" x14ac:dyDescent="0.2">
      <c r="B1685" s="205" t="s">
        <v>1750</v>
      </c>
      <c r="C1685" s="194">
        <v>315</v>
      </c>
      <c r="D1685" s="195">
        <v>305.16190476190474</v>
      </c>
      <c r="E1685" s="196">
        <v>0.37737167533614691</v>
      </c>
      <c r="F1685" s="195">
        <v>703</v>
      </c>
    </row>
    <row r="1686" spans="2:6" x14ac:dyDescent="0.2">
      <c r="B1686" s="205" t="s">
        <v>1751</v>
      </c>
      <c r="C1686" s="194">
        <v>152</v>
      </c>
      <c r="D1686" s="195">
        <v>316.66447368421052</v>
      </c>
      <c r="E1686" s="196">
        <v>0.37820784812911534</v>
      </c>
      <c r="F1686" s="195">
        <v>700</v>
      </c>
    </row>
    <row r="1687" spans="2:6" x14ac:dyDescent="0.2">
      <c r="B1687" s="205" t="s">
        <v>1752</v>
      </c>
      <c r="C1687" s="194">
        <v>362</v>
      </c>
      <c r="D1687" s="195">
        <v>362.25690607734805</v>
      </c>
      <c r="E1687" s="196">
        <v>0.37947918083403986</v>
      </c>
      <c r="F1687" s="195">
        <v>1316</v>
      </c>
    </row>
    <row r="1688" spans="2:6" x14ac:dyDescent="0.2">
      <c r="B1688" s="205" t="s">
        <v>1753</v>
      </c>
      <c r="C1688" s="194">
        <v>92</v>
      </c>
      <c r="D1688" s="195">
        <v>356.11956521739131</v>
      </c>
      <c r="E1688" s="196">
        <v>0.38263804540782953</v>
      </c>
      <c r="F1688" s="195">
        <v>747</v>
      </c>
    </row>
    <row r="1689" spans="2:6" x14ac:dyDescent="0.2">
      <c r="B1689" s="205" t="s">
        <v>1754</v>
      </c>
      <c r="C1689" s="194">
        <v>1</v>
      </c>
      <c r="D1689" s="195">
        <v>314</v>
      </c>
      <c r="E1689" s="196">
        <v>0.38433292533659724</v>
      </c>
      <c r="F1689" s="195">
        <v>314</v>
      </c>
    </row>
    <row r="1690" spans="2:6" x14ac:dyDescent="0.2">
      <c r="B1690" s="205" t="s">
        <v>1755</v>
      </c>
      <c r="C1690" s="194">
        <v>183</v>
      </c>
      <c r="D1690" s="195">
        <v>598.8633879781421</v>
      </c>
      <c r="E1690" s="196">
        <v>0.37970903018144897</v>
      </c>
      <c r="F1690" s="195">
        <v>1985</v>
      </c>
    </row>
    <row r="1691" spans="2:6" x14ac:dyDescent="0.2">
      <c r="B1691" s="205" t="s">
        <v>1756</v>
      </c>
      <c r="C1691" s="194">
        <v>370</v>
      </c>
      <c r="D1691" s="195">
        <v>317.35405405405407</v>
      </c>
      <c r="E1691" s="196">
        <v>0.37574719999999995</v>
      </c>
      <c r="F1691" s="195">
        <v>919</v>
      </c>
    </row>
    <row r="1692" spans="2:6" x14ac:dyDescent="0.2">
      <c r="B1692" s="205" t="s">
        <v>1757</v>
      </c>
      <c r="C1692" s="194">
        <v>335</v>
      </c>
      <c r="D1692" s="195">
        <v>401.0089552238806</v>
      </c>
      <c r="E1692" s="196">
        <v>0.38295955688462291</v>
      </c>
      <c r="F1692" s="195">
        <v>1516</v>
      </c>
    </row>
    <row r="1693" spans="2:6" x14ac:dyDescent="0.2">
      <c r="B1693" s="205" t="s">
        <v>1758</v>
      </c>
      <c r="C1693" s="194">
        <v>51</v>
      </c>
      <c r="D1693" s="195">
        <v>581.82352941176475</v>
      </c>
      <c r="E1693" s="196">
        <v>0.38501861967846995</v>
      </c>
      <c r="F1693" s="195">
        <v>1138</v>
      </c>
    </row>
    <row r="1694" spans="2:6" x14ac:dyDescent="0.2">
      <c r="B1694" s="205" t="s">
        <v>1759</v>
      </c>
      <c r="C1694" s="194">
        <v>435</v>
      </c>
      <c r="D1694" s="195">
        <v>335.0390804597701</v>
      </c>
      <c r="E1694" s="196">
        <v>0.37983518287820117</v>
      </c>
      <c r="F1694" s="195">
        <v>971</v>
      </c>
    </row>
    <row r="1695" spans="2:6" x14ac:dyDescent="0.2">
      <c r="B1695" s="205" t="s">
        <v>1760</v>
      </c>
      <c r="C1695" s="194">
        <v>217</v>
      </c>
      <c r="D1695" s="195">
        <v>346.90783410138249</v>
      </c>
      <c r="E1695" s="196">
        <v>0.38056407949082205</v>
      </c>
      <c r="F1695" s="195">
        <v>789</v>
      </c>
    </row>
    <row r="1696" spans="2:6" x14ac:dyDescent="0.2">
      <c r="B1696" s="205" t="s">
        <v>1761</v>
      </c>
      <c r="C1696" s="194">
        <v>83</v>
      </c>
      <c r="D1696" s="195">
        <v>650.45783132530119</v>
      </c>
      <c r="E1696" s="196">
        <v>0.38376457207847592</v>
      </c>
      <c r="F1696" s="195">
        <v>1560</v>
      </c>
    </row>
    <row r="1697" spans="2:7" x14ac:dyDescent="0.2">
      <c r="B1697" s="205" t="s">
        <v>1762</v>
      </c>
      <c r="C1697" s="194">
        <v>0</v>
      </c>
      <c r="D1697" s="195">
        <v>0</v>
      </c>
      <c r="E1697" s="196">
        <v>0</v>
      </c>
      <c r="F1697" s="195">
        <v>0</v>
      </c>
    </row>
    <row r="1698" spans="2:7" x14ac:dyDescent="0.2">
      <c r="B1698" s="205" t="s">
        <v>1763</v>
      </c>
      <c r="C1698" s="194">
        <v>730</v>
      </c>
      <c r="D1698" s="195">
        <v>469.48219178082189</v>
      </c>
      <c r="E1698" s="196">
        <v>0.38110626032768358</v>
      </c>
      <c r="F1698" s="195">
        <v>3172</v>
      </c>
    </row>
    <row r="1699" spans="2:7" x14ac:dyDescent="0.2">
      <c r="B1699" s="205" t="s">
        <v>1764</v>
      </c>
      <c r="C1699" s="194">
        <v>408</v>
      </c>
      <c r="D1699" s="195">
        <v>296.31862745098039</v>
      </c>
      <c r="E1699" s="196">
        <v>0.37362399639040489</v>
      </c>
      <c r="F1699" s="195">
        <v>1086</v>
      </c>
    </row>
    <row r="1700" spans="2:7" x14ac:dyDescent="0.2">
      <c r="B1700" s="205" t="s">
        <v>1765</v>
      </c>
      <c r="C1700" s="194">
        <v>244</v>
      </c>
      <c r="D1700" s="195">
        <v>291.52049180327867</v>
      </c>
      <c r="E1700" s="196">
        <v>0.37927026292076116</v>
      </c>
      <c r="F1700" s="195">
        <v>807</v>
      </c>
    </row>
    <row r="1701" spans="2:7" x14ac:dyDescent="0.2">
      <c r="B1701" s="205" t="s">
        <v>1766</v>
      </c>
      <c r="C1701" s="194">
        <v>226</v>
      </c>
      <c r="D1701" s="195">
        <v>287.78761061946904</v>
      </c>
      <c r="E1701" s="196">
        <v>0.37993317288594985</v>
      </c>
      <c r="F1701" s="195">
        <v>710</v>
      </c>
    </row>
    <row r="1702" spans="2:7" x14ac:dyDescent="0.2">
      <c r="B1702" s="205" t="s">
        <v>1767</v>
      </c>
      <c r="C1702" s="194">
        <v>0</v>
      </c>
      <c r="D1702" s="195">
        <v>0</v>
      </c>
      <c r="E1702" s="196">
        <v>0</v>
      </c>
      <c r="F1702" s="195">
        <v>0</v>
      </c>
    </row>
    <row r="1703" spans="2:7" x14ac:dyDescent="0.2">
      <c r="B1703" s="205" t="s">
        <v>1768</v>
      </c>
      <c r="C1703" s="194">
        <v>127</v>
      </c>
      <c r="D1703" s="195">
        <v>771.48031496062993</v>
      </c>
      <c r="E1703" s="196">
        <v>0.38499593305853641</v>
      </c>
      <c r="F1703" s="195">
        <v>1972</v>
      </c>
    </row>
    <row r="1704" spans="2:7" x14ac:dyDescent="0.2">
      <c r="B1704" s="205" t="s">
        <v>1769</v>
      </c>
      <c r="C1704" s="194">
        <v>118</v>
      </c>
      <c r="D1704" s="195">
        <v>366.34745762711867</v>
      </c>
      <c r="E1704" s="196">
        <v>0.38116777766021226</v>
      </c>
      <c r="F1704" s="195">
        <v>786</v>
      </c>
    </row>
    <row r="1705" spans="2:7" x14ac:dyDescent="0.2">
      <c r="B1705" s="205" t="s">
        <v>1770</v>
      </c>
      <c r="C1705" s="194">
        <v>648</v>
      </c>
      <c r="D1705" s="195">
        <v>293.71604938271605</v>
      </c>
      <c r="E1705" s="196">
        <v>0.37978704723592416</v>
      </c>
      <c r="F1705" s="195">
        <v>878</v>
      </c>
    </row>
    <row r="1706" spans="2:7" x14ac:dyDescent="0.2">
      <c r="B1706" s="205" t="s">
        <v>1771</v>
      </c>
      <c r="C1706" s="194">
        <v>219</v>
      </c>
      <c r="D1706" s="195">
        <v>412.44748858447491</v>
      </c>
      <c r="E1706" s="196">
        <v>0.37925011546374443</v>
      </c>
      <c r="F1706" s="195">
        <v>1889</v>
      </c>
    </row>
    <row r="1707" spans="2:7" x14ac:dyDescent="0.2">
      <c r="B1707" s="205" t="s">
        <v>1772</v>
      </c>
      <c r="C1707" s="194">
        <v>0</v>
      </c>
      <c r="D1707" s="195">
        <v>0</v>
      </c>
      <c r="E1707" s="196">
        <v>0</v>
      </c>
      <c r="F1707" s="195">
        <v>0</v>
      </c>
    </row>
    <row r="1708" spans="2:7" x14ac:dyDescent="0.2">
      <c r="B1708" s="205" t="s">
        <v>1773</v>
      </c>
      <c r="C1708" s="194">
        <v>175</v>
      </c>
      <c r="D1708" s="195">
        <v>400.93142857142857</v>
      </c>
      <c r="E1708" s="196">
        <v>0.38207857979143411</v>
      </c>
      <c r="F1708" s="195">
        <v>752</v>
      </c>
    </row>
    <row r="1709" spans="2:7" x14ac:dyDescent="0.2">
      <c r="B1709" s="206" t="s">
        <v>1774</v>
      </c>
      <c r="C1709" s="197">
        <v>2</v>
      </c>
      <c r="D1709" s="198">
        <v>429.5</v>
      </c>
      <c r="E1709" s="199">
        <v>0.38177777777777777</v>
      </c>
      <c r="F1709" s="198">
        <v>508</v>
      </c>
    </row>
    <row r="1711" spans="2:7" x14ac:dyDescent="0.2">
      <c r="G1711" s="11" t="s">
        <v>287</v>
      </c>
    </row>
    <row r="1712" spans="2:7" x14ac:dyDescent="0.2">
      <c r="G1712" s="11" t="s">
        <v>309</v>
      </c>
    </row>
    <row r="1713" spans="2:6" x14ac:dyDescent="0.2">
      <c r="B1713" s="179" t="s">
        <v>0</v>
      </c>
      <c r="C1713" s="182"/>
      <c r="D1713" s="183"/>
      <c r="E1713" s="184"/>
      <c r="F1713" s="184"/>
    </row>
    <row r="1714" spans="2:6" x14ac:dyDescent="0.2">
      <c r="B1714" s="179" t="s">
        <v>2613</v>
      </c>
      <c r="C1714" s="182"/>
      <c r="D1714" s="183"/>
      <c r="E1714" s="184"/>
      <c r="F1714" s="184"/>
    </row>
    <row r="1715" spans="2:6" x14ac:dyDescent="0.2">
      <c r="B1715" s="201" t="s">
        <v>285</v>
      </c>
      <c r="C1715" s="182"/>
      <c r="D1715" s="183"/>
      <c r="E1715" s="184"/>
      <c r="F1715" s="184"/>
    </row>
    <row r="1716" spans="2:6" x14ac:dyDescent="0.2">
      <c r="B1716" s="179"/>
      <c r="C1716" s="72"/>
      <c r="D1716" s="72"/>
      <c r="E1716" s="72"/>
      <c r="F1716" s="72"/>
    </row>
    <row r="1717" spans="2:6" x14ac:dyDescent="0.2">
      <c r="B1717" s="202"/>
      <c r="C1717" s="157" t="s">
        <v>2632</v>
      </c>
      <c r="D1717" s="185"/>
      <c r="E1717" s="186"/>
      <c r="F1717" s="187"/>
    </row>
    <row r="1718" spans="2:6" ht="25.5" x14ac:dyDescent="0.2">
      <c r="B1718" s="203" t="s">
        <v>288</v>
      </c>
      <c r="C1718" s="188" t="s">
        <v>2639</v>
      </c>
      <c r="D1718" s="189" t="s">
        <v>2640</v>
      </c>
      <c r="E1718" s="190" t="s">
        <v>2641</v>
      </c>
      <c r="F1718" s="189" t="s">
        <v>2642</v>
      </c>
    </row>
    <row r="1719" spans="2:6" x14ac:dyDescent="0.2">
      <c r="B1719" s="204" t="s">
        <v>1775</v>
      </c>
      <c r="C1719" s="191">
        <v>0</v>
      </c>
      <c r="D1719" s="192">
        <v>0</v>
      </c>
      <c r="E1719" s="193">
        <v>0</v>
      </c>
      <c r="F1719" s="192">
        <v>0</v>
      </c>
    </row>
    <row r="1720" spans="2:6" x14ac:dyDescent="0.2">
      <c r="B1720" s="205" t="s">
        <v>1776</v>
      </c>
      <c r="C1720" s="194">
        <v>76</v>
      </c>
      <c r="D1720" s="195">
        <v>305.07894736842104</v>
      </c>
      <c r="E1720" s="196">
        <v>0.37965024888656007</v>
      </c>
      <c r="F1720" s="195">
        <v>670</v>
      </c>
    </row>
    <row r="1721" spans="2:6" x14ac:dyDescent="0.2">
      <c r="B1721" s="205" t="s">
        <v>1777</v>
      </c>
      <c r="C1721" s="194">
        <v>53</v>
      </c>
      <c r="D1721" s="195">
        <v>332.07547169811323</v>
      </c>
      <c r="E1721" s="196">
        <v>0.37684138403562861</v>
      </c>
      <c r="F1721" s="195">
        <v>602</v>
      </c>
    </row>
    <row r="1722" spans="2:6" x14ac:dyDescent="0.2">
      <c r="B1722" s="205" t="s">
        <v>1778</v>
      </c>
      <c r="C1722" s="194">
        <v>0</v>
      </c>
      <c r="D1722" s="195">
        <v>0</v>
      </c>
      <c r="E1722" s="196">
        <v>0</v>
      </c>
      <c r="F1722" s="195">
        <v>0</v>
      </c>
    </row>
    <row r="1723" spans="2:6" x14ac:dyDescent="0.2">
      <c r="B1723" s="205" t="s">
        <v>1779</v>
      </c>
      <c r="C1723" s="194">
        <v>87</v>
      </c>
      <c r="D1723" s="195">
        <v>677.0344827586207</v>
      </c>
      <c r="E1723" s="196">
        <v>0.38118103866688235</v>
      </c>
      <c r="F1723" s="195">
        <v>2076</v>
      </c>
    </row>
    <row r="1724" spans="2:6" x14ac:dyDescent="0.2">
      <c r="B1724" s="205" t="s">
        <v>1780</v>
      </c>
      <c r="C1724" s="194">
        <v>0</v>
      </c>
      <c r="D1724" s="195">
        <v>0</v>
      </c>
      <c r="E1724" s="196">
        <v>0</v>
      </c>
      <c r="F1724" s="195">
        <v>0</v>
      </c>
    </row>
    <row r="1725" spans="2:6" x14ac:dyDescent="0.2">
      <c r="B1725" s="205" t="s">
        <v>1781</v>
      </c>
      <c r="C1725" s="194">
        <v>3</v>
      </c>
      <c r="D1725" s="195">
        <v>403</v>
      </c>
      <c r="E1725" s="196">
        <v>0.37349397590361444</v>
      </c>
      <c r="F1725" s="195">
        <v>567</v>
      </c>
    </row>
    <row r="1726" spans="2:6" x14ac:dyDescent="0.2">
      <c r="B1726" s="205" t="s">
        <v>1782</v>
      </c>
      <c r="C1726" s="194">
        <v>383</v>
      </c>
      <c r="D1726" s="195">
        <v>368.0078328981723</v>
      </c>
      <c r="E1726" s="196">
        <v>0.37822281138637237</v>
      </c>
      <c r="F1726" s="195">
        <v>1188</v>
      </c>
    </row>
    <row r="1727" spans="2:6" x14ac:dyDescent="0.2">
      <c r="B1727" s="205" t="s">
        <v>1783</v>
      </c>
      <c r="C1727" s="194">
        <v>250</v>
      </c>
      <c r="D1727" s="195">
        <v>309.88799999999998</v>
      </c>
      <c r="E1727" s="196">
        <v>0.37564731666634343</v>
      </c>
      <c r="F1727" s="195">
        <v>832</v>
      </c>
    </row>
    <row r="1728" spans="2:6" x14ac:dyDescent="0.2">
      <c r="B1728" s="205" t="s">
        <v>1784</v>
      </c>
      <c r="C1728" s="194">
        <v>192</v>
      </c>
      <c r="D1728" s="195">
        <v>345.015625</v>
      </c>
      <c r="E1728" s="196">
        <v>0.38029381878304602</v>
      </c>
      <c r="F1728" s="195">
        <v>1015</v>
      </c>
    </row>
    <row r="1729" spans="2:6" x14ac:dyDescent="0.2">
      <c r="B1729" s="205" t="s">
        <v>1785</v>
      </c>
      <c r="C1729" s="194">
        <v>261</v>
      </c>
      <c r="D1729" s="195">
        <v>313.84291187739461</v>
      </c>
      <c r="E1729" s="196">
        <v>0.38106868382366632</v>
      </c>
      <c r="F1729" s="195">
        <v>682</v>
      </c>
    </row>
    <row r="1730" spans="2:6" x14ac:dyDescent="0.2">
      <c r="B1730" s="205" t="s">
        <v>1786</v>
      </c>
      <c r="C1730" s="194">
        <v>79</v>
      </c>
      <c r="D1730" s="195">
        <v>516.69620253164555</v>
      </c>
      <c r="E1730" s="196">
        <v>0.38286357454391973</v>
      </c>
      <c r="F1730" s="195">
        <v>1638</v>
      </c>
    </row>
    <row r="1731" spans="2:6" x14ac:dyDescent="0.2">
      <c r="B1731" s="205" t="s">
        <v>1787</v>
      </c>
      <c r="C1731" s="194">
        <v>157</v>
      </c>
      <c r="D1731" s="195">
        <v>411.2420382165605</v>
      </c>
      <c r="E1731" s="196">
        <v>0.38280930386989276</v>
      </c>
      <c r="F1731" s="195">
        <v>902</v>
      </c>
    </row>
    <row r="1732" spans="2:6" x14ac:dyDescent="0.2">
      <c r="B1732" s="205" t="s">
        <v>1788</v>
      </c>
      <c r="C1732" s="194">
        <v>205</v>
      </c>
      <c r="D1732" s="195">
        <v>290.63902439024389</v>
      </c>
      <c r="E1732" s="196">
        <v>0.38227009964006387</v>
      </c>
      <c r="F1732" s="195">
        <v>573</v>
      </c>
    </row>
    <row r="1733" spans="2:6" x14ac:dyDescent="0.2">
      <c r="B1733" s="205" t="s">
        <v>1789</v>
      </c>
      <c r="C1733" s="194">
        <v>11</v>
      </c>
      <c r="D1733" s="195">
        <v>618.90909090909088</v>
      </c>
      <c r="E1733" s="196">
        <v>0.38644491116535162</v>
      </c>
      <c r="F1733" s="195">
        <v>1749</v>
      </c>
    </row>
    <row r="1734" spans="2:6" x14ac:dyDescent="0.2">
      <c r="B1734" s="205" t="s">
        <v>1790</v>
      </c>
      <c r="C1734" s="194">
        <v>387</v>
      </c>
      <c r="D1734" s="195">
        <v>345.60723514211884</v>
      </c>
      <c r="E1734" s="196">
        <v>0.3815073748584501</v>
      </c>
      <c r="F1734" s="195">
        <v>805</v>
      </c>
    </row>
    <row r="1735" spans="2:6" x14ac:dyDescent="0.2">
      <c r="B1735" s="205" t="s">
        <v>1791</v>
      </c>
      <c r="C1735" s="194">
        <v>117</v>
      </c>
      <c r="D1735" s="195">
        <v>430.11111111111109</v>
      </c>
      <c r="E1735" s="196">
        <v>0.38314184996535783</v>
      </c>
      <c r="F1735" s="195">
        <v>1566</v>
      </c>
    </row>
    <row r="1736" spans="2:6" x14ac:dyDescent="0.2">
      <c r="B1736" s="205" t="s">
        <v>1792</v>
      </c>
      <c r="C1736" s="194">
        <v>186</v>
      </c>
      <c r="D1736" s="195">
        <v>285.73118279569894</v>
      </c>
      <c r="E1736" s="196">
        <v>0.38050848064379861</v>
      </c>
      <c r="F1736" s="195">
        <v>553</v>
      </c>
    </row>
    <row r="1737" spans="2:6" x14ac:dyDescent="0.2">
      <c r="B1737" s="205" t="s">
        <v>1793</v>
      </c>
      <c r="C1737" s="194">
        <v>406</v>
      </c>
      <c r="D1737" s="195">
        <v>264.33743842364532</v>
      </c>
      <c r="E1737" s="196">
        <v>0.37516167597687256</v>
      </c>
      <c r="F1737" s="195">
        <v>1064</v>
      </c>
    </row>
    <row r="1738" spans="2:6" x14ac:dyDescent="0.2">
      <c r="B1738" s="205" t="s">
        <v>1794</v>
      </c>
      <c r="C1738" s="194">
        <v>449</v>
      </c>
      <c r="D1738" s="195">
        <v>288.71492204899778</v>
      </c>
      <c r="E1738" s="196">
        <v>0.37899288399805875</v>
      </c>
      <c r="F1738" s="195">
        <v>1089</v>
      </c>
    </row>
    <row r="1739" spans="2:6" x14ac:dyDescent="0.2">
      <c r="B1739" s="205" t="s">
        <v>1795</v>
      </c>
      <c r="C1739" s="194">
        <v>9</v>
      </c>
      <c r="D1739" s="195">
        <v>330.77777777777777</v>
      </c>
      <c r="E1739" s="196">
        <v>0.37967096033669168</v>
      </c>
      <c r="F1739" s="195">
        <v>447</v>
      </c>
    </row>
    <row r="1740" spans="2:6" x14ac:dyDescent="0.2">
      <c r="B1740" s="205" t="s">
        <v>1796</v>
      </c>
      <c r="C1740" s="194">
        <v>74</v>
      </c>
      <c r="D1740" s="195">
        <v>361.77027027027026</v>
      </c>
      <c r="E1740" s="196">
        <v>0.37409519018473492</v>
      </c>
      <c r="F1740" s="195">
        <v>1209</v>
      </c>
    </row>
    <row r="1741" spans="2:6" x14ac:dyDescent="0.2">
      <c r="B1741" s="205" t="s">
        <v>1797</v>
      </c>
      <c r="C1741" s="194">
        <v>96</v>
      </c>
      <c r="D1741" s="195">
        <v>412.95833333333331</v>
      </c>
      <c r="E1741" s="196">
        <v>0.38212925924140917</v>
      </c>
      <c r="F1741" s="195">
        <v>992</v>
      </c>
    </row>
    <row r="1742" spans="2:6" x14ac:dyDescent="0.2">
      <c r="B1742" s="205" t="s">
        <v>1798</v>
      </c>
      <c r="C1742" s="194">
        <v>117</v>
      </c>
      <c r="D1742" s="195">
        <v>418.982905982906</v>
      </c>
      <c r="E1742" s="196">
        <v>0.38103862387389142</v>
      </c>
      <c r="F1742" s="195">
        <v>1155</v>
      </c>
    </row>
    <row r="1743" spans="2:6" x14ac:dyDescent="0.2">
      <c r="B1743" s="205" t="s">
        <v>1799</v>
      </c>
      <c r="C1743" s="194">
        <v>100</v>
      </c>
      <c r="D1743" s="195">
        <v>488.28</v>
      </c>
      <c r="E1743" s="196">
        <v>0.38358445802630126</v>
      </c>
      <c r="F1743" s="195">
        <v>1144</v>
      </c>
    </row>
    <row r="1744" spans="2:6" x14ac:dyDescent="0.2">
      <c r="B1744" s="205" t="s">
        <v>1800</v>
      </c>
      <c r="C1744" s="194">
        <v>24</v>
      </c>
      <c r="D1744" s="195">
        <v>552.79166666666663</v>
      </c>
      <c r="E1744" s="196">
        <v>0.38069958965823991</v>
      </c>
      <c r="F1744" s="195">
        <v>1574</v>
      </c>
    </row>
    <row r="1745" spans="2:6" x14ac:dyDescent="0.2">
      <c r="B1745" s="205" t="s">
        <v>1801</v>
      </c>
      <c r="C1745" s="194">
        <v>209</v>
      </c>
      <c r="D1745" s="195">
        <v>349.26794258373207</v>
      </c>
      <c r="E1745" s="196">
        <v>0.37861907281195872</v>
      </c>
      <c r="F1745" s="195">
        <v>806</v>
      </c>
    </row>
    <row r="1746" spans="2:6" x14ac:dyDescent="0.2">
      <c r="B1746" s="205" t="s">
        <v>1802</v>
      </c>
      <c r="C1746" s="194">
        <v>206</v>
      </c>
      <c r="D1746" s="195">
        <v>430.70388349514565</v>
      </c>
      <c r="E1746" s="196">
        <v>0.38115879146135567</v>
      </c>
      <c r="F1746" s="195">
        <v>1133</v>
      </c>
    </row>
    <row r="1747" spans="2:6" x14ac:dyDescent="0.2">
      <c r="B1747" s="205" t="s">
        <v>1803</v>
      </c>
      <c r="C1747" s="194">
        <v>175</v>
      </c>
      <c r="D1747" s="195">
        <v>307.83428571428573</v>
      </c>
      <c r="E1747" s="196">
        <v>0.3790849213274412</v>
      </c>
      <c r="F1747" s="195">
        <v>963</v>
      </c>
    </row>
    <row r="1748" spans="2:6" x14ac:dyDescent="0.2">
      <c r="B1748" s="205" t="s">
        <v>1804</v>
      </c>
      <c r="C1748" s="194">
        <v>0</v>
      </c>
      <c r="D1748" s="195">
        <v>0</v>
      </c>
      <c r="E1748" s="196">
        <v>0</v>
      </c>
      <c r="F1748" s="195">
        <v>0</v>
      </c>
    </row>
    <row r="1749" spans="2:6" x14ac:dyDescent="0.2">
      <c r="B1749" s="205" t="s">
        <v>1805</v>
      </c>
      <c r="C1749" s="194">
        <v>293</v>
      </c>
      <c r="D1749" s="195">
        <v>423.40955631399316</v>
      </c>
      <c r="E1749" s="196">
        <v>0.38287805886728155</v>
      </c>
      <c r="F1749" s="195">
        <v>1238</v>
      </c>
    </row>
    <row r="1750" spans="2:6" x14ac:dyDescent="0.2">
      <c r="B1750" s="205" t="s">
        <v>1806</v>
      </c>
      <c r="C1750" s="194">
        <v>121</v>
      </c>
      <c r="D1750" s="195">
        <v>375.23966942148758</v>
      </c>
      <c r="E1750" s="196">
        <v>0.37925158703641837</v>
      </c>
      <c r="F1750" s="195">
        <v>1005</v>
      </c>
    </row>
    <row r="1751" spans="2:6" x14ac:dyDescent="0.2">
      <c r="B1751" s="205" t="s">
        <v>1807</v>
      </c>
      <c r="C1751" s="194">
        <v>107</v>
      </c>
      <c r="D1751" s="195">
        <v>355.15887850467288</v>
      </c>
      <c r="E1751" s="196">
        <v>0.37965932364253963</v>
      </c>
      <c r="F1751" s="195">
        <v>1100</v>
      </c>
    </row>
    <row r="1752" spans="2:6" x14ac:dyDescent="0.2">
      <c r="B1752" s="205" t="s">
        <v>1808</v>
      </c>
      <c r="C1752" s="194">
        <v>182</v>
      </c>
      <c r="D1752" s="195">
        <v>400.2032967032967</v>
      </c>
      <c r="E1752" s="196">
        <v>0.37851166658005519</v>
      </c>
      <c r="F1752" s="195">
        <v>908</v>
      </c>
    </row>
    <row r="1753" spans="2:6" x14ac:dyDescent="0.2">
      <c r="B1753" s="205" t="s">
        <v>1809</v>
      </c>
      <c r="C1753" s="194">
        <v>163</v>
      </c>
      <c r="D1753" s="195">
        <v>480.07975460122697</v>
      </c>
      <c r="E1753" s="196">
        <v>0.38127000677245992</v>
      </c>
      <c r="F1753" s="195">
        <v>1594</v>
      </c>
    </row>
    <row r="1754" spans="2:6" x14ac:dyDescent="0.2">
      <c r="B1754" s="205" t="s">
        <v>1810</v>
      </c>
      <c r="C1754" s="194">
        <v>100</v>
      </c>
      <c r="D1754" s="195">
        <v>641.29999999999995</v>
      </c>
      <c r="E1754" s="196">
        <v>0.38426968985187671</v>
      </c>
      <c r="F1754" s="195">
        <v>2262</v>
      </c>
    </row>
    <row r="1755" spans="2:6" x14ac:dyDescent="0.2">
      <c r="B1755" s="205" t="s">
        <v>1811</v>
      </c>
      <c r="C1755" s="194">
        <v>179</v>
      </c>
      <c r="D1755" s="195">
        <v>777.78770949720672</v>
      </c>
      <c r="E1755" s="196">
        <v>0.38529809791858649</v>
      </c>
      <c r="F1755" s="195">
        <v>5215</v>
      </c>
    </row>
    <row r="1756" spans="2:6" x14ac:dyDescent="0.2">
      <c r="B1756" s="205" t="s">
        <v>1812</v>
      </c>
      <c r="C1756" s="194">
        <v>20</v>
      </c>
      <c r="D1756" s="195">
        <v>522.15</v>
      </c>
      <c r="E1756" s="196">
        <v>0.38454173877821551</v>
      </c>
      <c r="F1756" s="195">
        <v>1183</v>
      </c>
    </row>
    <row r="1757" spans="2:6" x14ac:dyDescent="0.2">
      <c r="B1757" s="205" t="s">
        <v>1813</v>
      </c>
      <c r="C1757" s="194">
        <v>0</v>
      </c>
      <c r="D1757" s="195">
        <v>0</v>
      </c>
      <c r="E1757" s="196">
        <v>0</v>
      </c>
      <c r="F1757" s="195">
        <v>0</v>
      </c>
    </row>
    <row r="1758" spans="2:6" x14ac:dyDescent="0.2">
      <c r="B1758" s="205" t="s">
        <v>1814</v>
      </c>
      <c r="C1758" s="194">
        <v>0</v>
      </c>
      <c r="D1758" s="195">
        <v>0</v>
      </c>
      <c r="E1758" s="196">
        <v>0</v>
      </c>
      <c r="F1758" s="195">
        <v>0</v>
      </c>
    </row>
    <row r="1759" spans="2:6" x14ac:dyDescent="0.2">
      <c r="B1759" s="205" t="s">
        <v>1815</v>
      </c>
      <c r="C1759" s="194">
        <v>121</v>
      </c>
      <c r="D1759" s="195">
        <v>618.39669421487599</v>
      </c>
      <c r="E1759" s="196">
        <v>0.3834870848708487</v>
      </c>
      <c r="F1759" s="195">
        <v>1815</v>
      </c>
    </row>
    <row r="1760" spans="2:6" x14ac:dyDescent="0.2">
      <c r="B1760" s="205" t="s">
        <v>1816</v>
      </c>
      <c r="C1760" s="194">
        <v>186</v>
      </c>
      <c r="D1760" s="195">
        <v>454.59139784946234</v>
      </c>
      <c r="E1760" s="196">
        <v>0.38225999683537148</v>
      </c>
      <c r="F1760" s="195">
        <v>1489</v>
      </c>
    </row>
    <row r="1761" spans="2:7" x14ac:dyDescent="0.2">
      <c r="B1761" s="205" t="s">
        <v>1817</v>
      </c>
      <c r="C1761" s="194">
        <v>155</v>
      </c>
      <c r="D1761" s="195">
        <v>291.3741935483871</v>
      </c>
      <c r="E1761" s="196">
        <v>0.37626740204450582</v>
      </c>
      <c r="F1761" s="195">
        <v>640</v>
      </c>
    </row>
    <row r="1762" spans="2:7" x14ac:dyDescent="0.2">
      <c r="B1762" s="205" t="s">
        <v>1818</v>
      </c>
      <c r="C1762" s="194">
        <v>0</v>
      </c>
      <c r="D1762" s="195">
        <v>0</v>
      </c>
      <c r="E1762" s="196">
        <v>0</v>
      </c>
      <c r="F1762" s="195">
        <v>0</v>
      </c>
    </row>
    <row r="1763" spans="2:7" x14ac:dyDescent="0.2">
      <c r="B1763" s="205" t="s">
        <v>1819</v>
      </c>
      <c r="C1763" s="194">
        <v>0</v>
      </c>
      <c r="D1763" s="195">
        <v>0</v>
      </c>
      <c r="E1763" s="196">
        <v>0</v>
      </c>
      <c r="F1763" s="195">
        <v>0</v>
      </c>
    </row>
    <row r="1764" spans="2:7" x14ac:dyDescent="0.2">
      <c r="B1764" s="205" t="s">
        <v>1820</v>
      </c>
      <c r="C1764" s="194">
        <v>0</v>
      </c>
      <c r="D1764" s="195">
        <v>0</v>
      </c>
      <c r="E1764" s="196">
        <v>0</v>
      </c>
      <c r="F1764" s="195">
        <v>0</v>
      </c>
    </row>
    <row r="1765" spans="2:7" x14ac:dyDescent="0.2">
      <c r="B1765" s="205" t="s">
        <v>1821</v>
      </c>
      <c r="C1765" s="194">
        <v>155</v>
      </c>
      <c r="D1765" s="195">
        <v>408.94838709677418</v>
      </c>
      <c r="E1765" s="196">
        <v>0.37892754662840744</v>
      </c>
      <c r="F1765" s="195">
        <v>930</v>
      </c>
    </row>
    <row r="1766" spans="2:7" x14ac:dyDescent="0.2">
      <c r="B1766" s="206" t="s">
        <v>1822</v>
      </c>
      <c r="C1766" s="197">
        <v>167</v>
      </c>
      <c r="D1766" s="198">
        <v>519.57485029940119</v>
      </c>
      <c r="E1766" s="199">
        <v>0.38138710996048508</v>
      </c>
      <c r="F1766" s="198">
        <v>1157</v>
      </c>
    </row>
    <row r="1768" spans="2:7" x14ac:dyDescent="0.2">
      <c r="G1768" s="11" t="s">
        <v>287</v>
      </c>
    </row>
    <row r="1769" spans="2:7" x14ac:dyDescent="0.2">
      <c r="G1769" s="11" t="s">
        <v>310</v>
      </c>
    </row>
    <row r="1770" spans="2:7" x14ac:dyDescent="0.2">
      <c r="B1770" s="179" t="s">
        <v>0</v>
      </c>
      <c r="C1770" s="182"/>
      <c r="D1770" s="183"/>
      <c r="E1770" s="184"/>
      <c r="F1770" s="184"/>
    </row>
    <row r="1771" spans="2:7" x14ac:dyDescent="0.2">
      <c r="B1771" s="179" t="s">
        <v>2613</v>
      </c>
      <c r="C1771" s="182"/>
      <c r="D1771" s="183"/>
      <c r="E1771" s="184"/>
      <c r="F1771" s="184"/>
    </row>
    <row r="1772" spans="2:7" x14ac:dyDescent="0.2">
      <c r="B1772" s="201" t="s">
        <v>285</v>
      </c>
      <c r="C1772" s="182"/>
      <c r="D1772" s="183"/>
      <c r="E1772" s="184"/>
      <c r="F1772" s="184"/>
    </row>
    <row r="1773" spans="2:7" x14ac:dyDescent="0.2">
      <c r="B1773" s="179"/>
      <c r="C1773" s="72"/>
      <c r="D1773" s="72"/>
      <c r="E1773" s="72"/>
      <c r="F1773" s="72"/>
    </row>
    <row r="1774" spans="2:7" x14ac:dyDescent="0.2">
      <c r="B1774" s="202"/>
      <c r="C1774" s="157" t="s">
        <v>2632</v>
      </c>
      <c r="D1774" s="185"/>
      <c r="E1774" s="186"/>
      <c r="F1774" s="187"/>
    </row>
    <row r="1775" spans="2:7" ht="25.5" x14ac:dyDescent="0.2">
      <c r="B1775" s="203" t="s">
        <v>288</v>
      </c>
      <c r="C1775" s="188" t="s">
        <v>2639</v>
      </c>
      <c r="D1775" s="189" t="s">
        <v>2640</v>
      </c>
      <c r="E1775" s="190" t="s">
        <v>2641</v>
      </c>
      <c r="F1775" s="189" t="s">
        <v>2642</v>
      </c>
    </row>
    <row r="1776" spans="2:7" x14ac:dyDescent="0.2">
      <c r="B1776" s="204" t="s">
        <v>1823</v>
      </c>
      <c r="C1776" s="191">
        <v>52</v>
      </c>
      <c r="D1776" s="192">
        <v>633.67307692307691</v>
      </c>
      <c r="E1776" s="193">
        <v>0.37990868632831409</v>
      </c>
      <c r="F1776" s="192">
        <v>1871</v>
      </c>
    </row>
    <row r="1777" spans="2:6" x14ac:dyDescent="0.2">
      <c r="B1777" s="205" t="s">
        <v>1824</v>
      </c>
      <c r="C1777" s="194">
        <v>90</v>
      </c>
      <c r="D1777" s="195">
        <v>770.25555555555559</v>
      </c>
      <c r="E1777" s="196">
        <v>0.38519839748398321</v>
      </c>
      <c r="F1777" s="195">
        <v>3682</v>
      </c>
    </row>
    <row r="1778" spans="2:6" x14ac:dyDescent="0.2">
      <c r="B1778" s="205" t="s">
        <v>1825</v>
      </c>
      <c r="C1778" s="194">
        <v>163</v>
      </c>
      <c r="D1778" s="195">
        <v>393.99386503067484</v>
      </c>
      <c r="E1778" s="196">
        <v>0.38058016533823213</v>
      </c>
      <c r="F1778" s="195">
        <v>850</v>
      </c>
    </row>
    <row r="1779" spans="2:6" x14ac:dyDescent="0.2">
      <c r="B1779" s="205" t="s">
        <v>1826</v>
      </c>
      <c r="C1779" s="194">
        <v>108</v>
      </c>
      <c r="D1779" s="195">
        <v>598.99074074074076</v>
      </c>
      <c r="E1779" s="196">
        <v>0.38229384580836556</v>
      </c>
      <c r="F1779" s="195">
        <v>2474</v>
      </c>
    </row>
    <row r="1780" spans="2:6" x14ac:dyDescent="0.2">
      <c r="B1780" s="205" t="s">
        <v>1827</v>
      </c>
      <c r="C1780" s="194">
        <v>103</v>
      </c>
      <c r="D1780" s="195">
        <v>626.15533980582529</v>
      </c>
      <c r="E1780" s="196">
        <v>0.382338469199623</v>
      </c>
      <c r="F1780" s="195">
        <v>1257</v>
      </c>
    </row>
    <row r="1781" spans="2:6" x14ac:dyDescent="0.2">
      <c r="B1781" s="205" t="s">
        <v>1828</v>
      </c>
      <c r="C1781" s="194">
        <v>44</v>
      </c>
      <c r="D1781" s="195">
        <v>701.0454545454545</v>
      </c>
      <c r="E1781" s="196">
        <v>0.38409144678678597</v>
      </c>
      <c r="F1781" s="195">
        <v>2354</v>
      </c>
    </row>
    <row r="1782" spans="2:6" x14ac:dyDescent="0.2">
      <c r="B1782" s="205" t="s">
        <v>1829</v>
      </c>
      <c r="C1782" s="194">
        <v>68</v>
      </c>
      <c r="D1782" s="195">
        <v>361.5735294117647</v>
      </c>
      <c r="E1782" s="196">
        <v>0.3772632418830173</v>
      </c>
      <c r="F1782" s="195">
        <v>917</v>
      </c>
    </row>
    <row r="1783" spans="2:6" x14ac:dyDescent="0.2">
      <c r="B1783" s="205" t="s">
        <v>1830</v>
      </c>
      <c r="C1783" s="194">
        <v>0</v>
      </c>
      <c r="D1783" s="195">
        <v>0</v>
      </c>
      <c r="E1783" s="196">
        <v>0</v>
      </c>
      <c r="F1783" s="195">
        <v>0</v>
      </c>
    </row>
    <row r="1784" spans="2:6" x14ac:dyDescent="0.2">
      <c r="B1784" s="205" t="s">
        <v>1831</v>
      </c>
      <c r="C1784" s="194">
        <v>0</v>
      </c>
      <c r="D1784" s="195">
        <v>0</v>
      </c>
      <c r="E1784" s="196">
        <v>0</v>
      </c>
      <c r="F1784" s="195">
        <v>0</v>
      </c>
    </row>
    <row r="1785" spans="2:6" x14ac:dyDescent="0.2">
      <c r="B1785" s="205" t="s">
        <v>1832</v>
      </c>
      <c r="C1785" s="194">
        <v>196</v>
      </c>
      <c r="D1785" s="195">
        <v>253.79591836734693</v>
      </c>
      <c r="E1785" s="196">
        <v>0.37390820667779123</v>
      </c>
      <c r="F1785" s="195">
        <v>1134</v>
      </c>
    </row>
    <row r="1786" spans="2:6" x14ac:dyDescent="0.2">
      <c r="B1786" s="205" t="s">
        <v>1833</v>
      </c>
      <c r="C1786" s="194">
        <v>0</v>
      </c>
      <c r="D1786" s="195">
        <v>0</v>
      </c>
      <c r="E1786" s="196">
        <v>0</v>
      </c>
      <c r="F1786" s="195">
        <v>0</v>
      </c>
    </row>
    <row r="1787" spans="2:6" x14ac:dyDescent="0.2">
      <c r="B1787" s="205" t="s">
        <v>1834</v>
      </c>
      <c r="C1787" s="194">
        <v>175</v>
      </c>
      <c r="D1787" s="195">
        <v>393.68571428571431</v>
      </c>
      <c r="E1787" s="196">
        <v>0.3809721300597213</v>
      </c>
      <c r="F1787" s="195">
        <v>1082</v>
      </c>
    </row>
    <row r="1788" spans="2:6" x14ac:dyDescent="0.2">
      <c r="B1788" s="205" t="s">
        <v>1835</v>
      </c>
      <c r="C1788" s="194">
        <v>244</v>
      </c>
      <c r="D1788" s="195">
        <v>269.82786885245901</v>
      </c>
      <c r="E1788" s="196">
        <v>0.37492525754115813</v>
      </c>
      <c r="F1788" s="195">
        <v>663</v>
      </c>
    </row>
    <row r="1789" spans="2:6" x14ac:dyDescent="0.2">
      <c r="B1789" s="205" t="s">
        <v>1836</v>
      </c>
      <c r="C1789" s="194">
        <v>127</v>
      </c>
      <c r="D1789" s="195">
        <v>334.96850393700788</v>
      </c>
      <c r="E1789" s="196">
        <v>0.37872798817726983</v>
      </c>
      <c r="F1789" s="195">
        <v>1138</v>
      </c>
    </row>
    <row r="1790" spans="2:6" x14ac:dyDescent="0.2">
      <c r="B1790" s="205" t="s">
        <v>1837</v>
      </c>
      <c r="C1790" s="194">
        <v>383</v>
      </c>
      <c r="D1790" s="195">
        <v>252.49086161879896</v>
      </c>
      <c r="E1790" s="196">
        <v>0.37616159887350675</v>
      </c>
      <c r="F1790" s="195">
        <v>678</v>
      </c>
    </row>
    <row r="1791" spans="2:6" x14ac:dyDescent="0.2">
      <c r="B1791" s="205" t="s">
        <v>1838</v>
      </c>
      <c r="C1791" s="194">
        <v>0</v>
      </c>
      <c r="D1791" s="195">
        <v>0</v>
      </c>
      <c r="E1791" s="196">
        <v>0</v>
      </c>
      <c r="F1791" s="195">
        <v>0</v>
      </c>
    </row>
    <row r="1792" spans="2:6" x14ac:dyDescent="0.2">
      <c r="B1792" s="205" t="s">
        <v>1839</v>
      </c>
      <c r="C1792" s="194">
        <v>0</v>
      </c>
      <c r="D1792" s="195">
        <v>0</v>
      </c>
      <c r="E1792" s="196">
        <v>0</v>
      </c>
      <c r="F1792" s="195">
        <v>0</v>
      </c>
    </row>
    <row r="1793" spans="2:6" x14ac:dyDescent="0.2">
      <c r="B1793" s="205" t="s">
        <v>1840</v>
      </c>
      <c r="C1793" s="194">
        <v>0</v>
      </c>
      <c r="D1793" s="195">
        <v>0</v>
      </c>
      <c r="E1793" s="196">
        <v>0</v>
      </c>
      <c r="F1793" s="195">
        <v>0</v>
      </c>
    </row>
    <row r="1794" spans="2:6" x14ac:dyDescent="0.2">
      <c r="B1794" s="205" t="s">
        <v>1841</v>
      </c>
      <c r="C1794" s="194">
        <v>311</v>
      </c>
      <c r="D1794" s="195">
        <v>493.93247588424435</v>
      </c>
      <c r="E1794" s="196">
        <v>0.38126830479027052</v>
      </c>
      <c r="F1794" s="195">
        <v>1777</v>
      </c>
    </row>
    <row r="1795" spans="2:6" x14ac:dyDescent="0.2">
      <c r="B1795" s="205" t="s">
        <v>1842</v>
      </c>
      <c r="C1795" s="194">
        <v>186</v>
      </c>
      <c r="D1795" s="195">
        <v>535.72580645161293</v>
      </c>
      <c r="E1795" s="196">
        <v>0.38263777955271561</v>
      </c>
      <c r="F1795" s="195">
        <v>1273</v>
      </c>
    </row>
    <row r="1796" spans="2:6" x14ac:dyDescent="0.2">
      <c r="B1796" s="205" t="s">
        <v>1843</v>
      </c>
      <c r="C1796" s="194">
        <v>73</v>
      </c>
      <c r="D1796" s="195">
        <v>701.53424657534242</v>
      </c>
      <c r="E1796" s="196">
        <v>0.38244453239935172</v>
      </c>
      <c r="F1796" s="195">
        <v>2531</v>
      </c>
    </row>
    <row r="1797" spans="2:6" x14ac:dyDescent="0.2">
      <c r="B1797" s="205" t="s">
        <v>1844</v>
      </c>
      <c r="C1797" s="194">
        <v>0</v>
      </c>
      <c r="D1797" s="195">
        <v>0</v>
      </c>
      <c r="E1797" s="196">
        <v>0</v>
      </c>
      <c r="F1797" s="195">
        <v>0</v>
      </c>
    </row>
    <row r="1798" spans="2:6" x14ac:dyDescent="0.2">
      <c r="B1798" s="205" t="s">
        <v>1845</v>
      </c>
      <c r="C1798" s="194">
        <v>0</v>
      </c>
      <c r="D1798" s="195">
        <v>0</v>
      </c>
      <c r="E1798" s="196">
        <v>0</v>
      </c>
      <c r="F1798" s="195">
        <v>0</v>
      </c>
    </row>
    <row r="1799" spans="2:6" x14ac:dyDescent="0.2">
      <c r="B1799" s="205" t="s">
        <v>1846</v>
      </c>
      <c r="C1799" s="194">
        <v>0</v>
      </c>
      <c r="D1799" s="195">
        <v>0</v>
      </c>
      <c r="E1799" s="196">
        <v>0</v>
      </c>
      <c r="F1799" s="195">
        <v>0</v>
      </c>
    </row>
    <row r="1800" spans="2:6" x14ac:dyDescent="0.2">
      <c r="B1800" s="205" t="s">
        <v>1847</v>
      </c>
      <c r="C1800" s="194">
        <v>82</v>
      </c>
      <c r="D1800" s="195">
        <v>760.02439024390242</v>
      </c>
      <c r="E1800" s="196">
        <v>0.38058771801260449</v>
      </c>
      <c r="F1800" s="195">
        <v>2881</v>
      </c>
    </row>
    <row r="1801" spans="2:6" x14ac:dyDescent="0.2">
      <c r="B1801" s="205" t="s">
        <v>1848</v>
      </c>
      <c r="C1801" s="194">
        <v>8</v>
      </c>
      <c r="D1801" s="195">
        <v>506</v>
      </c>
      <c r="E1801" s="196">
        <v>0.382103077213517</v>
      </c>
      <c r="F1801" s="195">
        <v>1121</v>
      </c>
    </row>
    <row r="1802" spans="2:6" x14ac:dyDescent="0.2">
      <c r="B1802" s="205" t="s">
        <v>1849</v>
      </c>
      <c r="C1802" s="194">
        <v>35</v>
      </c>
      <c r="D1802" s="195">
        <v>483.31428571428569</v>
      </c>
      <c r="E1802" s="196">
        <v>0.37648001424374611</v>
      </c>
      <c r="F1802" s="195">
        <v>1217</v>
      </c>
    </row>
    <row r="1803" spans="2:6" x14ac:dyDescent="0.2">
      <c r="B1803" s="205" t="s">
        <v>1850</v>
      </c>
      <c r="C1803" s="194">
        <v>43</v>
      </c>
      <c r="D1803" s="195">
        <v>449.13953488372096</v>
      </c>
      <c r="E1803" s="196">
        <v>0.37695670843580431</v>
      </c>
      <c r="F1803" s="195">
        <v>1253</v>
      </c>
    </row>
    <row r="1804" spans="2:6" x14ac:dyDescent="0.2">
      <c r="B1804" s="205" t="s">
        <v>1851</v>
      </c>
      <c r="C1804" s="194">
        <v>62</v>
      </c>
      <c r="D1804" s="195">
        <v>485.25806451612902</v>
      </c>
      <c r="E1804" s="196">
        <v>0.38265182829888711</v>
      </c>
      <c r="F1804" s="195">
        <v>1353</v>
      </c>
    </row>
    <row r="1805" spans="2:6" x14ac:dyDescent="0.2">
      <c r="B1805" s="205" t="s">
        <v>1852</v>
      </c>
      <c r="C1805" s="194">
        <v>322</v>
      </c>
      <c r="D1805" s="195">
        <v>317.84161490683232</v>
      </c>
      <c r="E1805" s="196">
        <v>0.37897274299319772</v>
      </c>
      <c r="F1805" s="195">
        <v>821</v>
      </c>
    </row>
    <row r="1806" spans="2:6" x14ac:dyDescent="0.2">
      <c r="B1806" s="205" t="s">
        <v>1853</v>
      </c>
      <c r="C1806" s="194">
        <v>7</v>
      </c>
      <c r="D1806" s="195">
        <v>352.28571428571428</v>
      </c>
      <c r="E1806" s="196">
        <v>0.36943820224719093</v>
      </c>
      <c r="F1806" s="195">
        <v>654</v>
      </c>
    </row>
    <row r="1807" spans="2:6" x14ac:dyDescent="0.2">
      <c r="B1807" s="205" t="s">
        <v>1854</v>
      </c>
      <c r="C1807" s="194">
        <v>138</v>
      </c>
      <c r="D1807" s="195">
        <v>523.49275362318838</v>
      </c>
      <c r="E1807" s="196">
        <v>0.38300083235694848</v>
      </c>
      <c r="F1807" s="195">
        <v>1377</v>
      </c>
    </row>
    <row r="1808" spans="2:6" x14ac:dyDescent="0.2">
      <c r="B1808" s="205" t="s">
        <v>1855</v>
      </c>
      <c r="C1808" s="194">
        <v>107</v>
      </c>
      <c r="D1808" s="195">
        <v>257.62616822429908</v>
      </c>
      <c r="E1808" s="196">
        <v>0.36850970536334948</v>
      </c>
      <c r="F1808" s="195">
        <v>572</v>
      </c>
    </row>
    <row r="1809" spans="2:6" x14ac:dyDescent="0.2">
      <c r="B1809" s="205" t="s">
        <v>1856</v>
      </c>
      <c r="C1809" s="194">
        <v>8</v>
      </c>
      <c r="D1809" s="195">
        <v>472.75</v>
      </c>
      <c r="E1809" s="196">
        <v>0.381019544630264</v>
      </c>
      <c r="F1809" s="195">
        <v>685</v>
      </c>
    </row>
    <row r="1810" spans="2:6" x14ac:dyDescent="0.2">
      <c r="B1810" s="205" t="s">
        <v>1857</v>
      </c>
      <c r="C1810" s="194">
        <v>26</v>
      </c>
      <c r="D1810" s="195">
        <v>679.88461538461536</v>
      </c>
      <c r="E1810" s="196">
        <v>0.37861166441774285</v>
      </c>
      <c r="F1810" s="195">
        <v>2416</v>
      </c>
    </row>
    <row r="1811" spans="2:6" x14ac:dyDescent="0.2">
      <c r="B1811" s="205" t="s">
        <v>1858</v>
      </c>
      <c r="C1811" s="194">
        <v>2</v>
      </c>
      <c r="D1811" s="195">
        <v>1054.5</v>
      </c>
      <c r="E1811" s="196">
        <v>0.38373362445414849</v>
      </c>
      <c r="F1811" s="195">
        <v>1257</v>
      </c>
    </row>
    <row r="1812" spans="2:6" x14ac:dyDescent="0.2">
      <c r="B1812" s="205" t="s">
        <v>1859</v>
      </c>
      <c r="C1812" s="194">
        <v>51</v>
      </c>
      <c r="D1812" s="195">
        <v>573.13725490196077</v>
      </c>
      <c r="E1812" s="196">
        <v>0.38279705077332071</v>
      </c>
      <c r="F1812" s="195">
        <v>1317</v>
      </c>
    </row>
    <row r="1813" spans="2:6" x14ac:dyDescent="0.2">
      <c r="B1813" s="205" t="s">
        <v>1860</v>
      </c>
      <c r="C1813" s="194">
        <v>7</v>
      </c>
      <c r="D1813" s="195">
        <v>364.57142857142856</v>
      </c>
      <c r="E1813" s="196">
        <v>0.38169309003888729</v>
      </c>
      <c r="F1813" s="195">
        <v>588</v>
      </c>
    </row>
    <row r="1814" spans="2:6" x14ac:dyDescent="0.2">
      <c r="B1814" s="205" t="s">
        <v>1861</v>
      </c>
      <c r="C1814" s="194">
        <v>356</v>
      </c>
      <c r="D1814" s="195">
        <v>601.66573033707868</v>
      </c>
      <c r="E1814" s="196">
        <v>0.38155133654212703</v>
      </c>
      <c r="F1814" s="195">
        <v>2720</v>
      </c>
    </row>
    <row r="1815" spans="2:6" x14ac:dyDescent="0.2">
      <c r="B1815" s="205" t="s">
        <v>1862</v>
      </c>
      <c r="C1815" s="194">
        <v>0</v>
      </c>
      <c r="D1815" s="195">
        <v>0</v>
      </c>
      <c r="E1815" s="196">
        <v>0</v>
      </c>
      <c r="F1815" s="195">
        <v>0</v>
      </c>
    </row>
    <row r="1816" spans="2:6" x14ac:dyDescent="0.2">
      <c r="B1816" s="205" t="s">
        <v>1863</v>
      </c>
      <c r="C1816" s="194">
        <v>182</v>
      </c>
      <c r="D1816" s="195">
        <v>417.02197802197804</v>
      </c>
      <c r="E1816" s="196">
        <v>0.3805517393527944</v>
      </c>
      <c r="F1816" s="195">
        <v>983</v>
      </c>
    </row>
    <row r="1817" spans="2:6" x14ac:dyDescent="0.2">
      <c r="B1817" s="205" t="s">
        <v>1864</v>
      </c>
      <c r="C1817" s="194">
        <v>18</v>
      </c>
      <c r="D1817" s="195">
        <v>657.94444444444446</v>
      </c>
      <c r="E1817" s="196">
        <v>0.37866095408620026</v>
      </c>
      <c r="F1817" s="195">
        <v>1742</v>
      </c>
    </row>
    <row r="1818" spans="2:6" x14ac:dyDescent="0.2">
      <c r="B1818" s="205" t="s">
        <v>1865</v>
      </c>
      <c r="C1818" s="194">
        <v>201</v>
      </c>
      <c r="D1818" s="195">
        <v>413.34328358208955</v>
      </c>
      <c r="E1818" s="196">
        <v>0.38124125272456122</v>
      </c>
      <c r="F1818" s="195">
        <v>979</v>
      </c>
    </row>
    <row r="1819" spans="2:6" x14ac:dyDescent="0.2">
      <c r="B1819" s="205" t="s">
        <v>1866</v>
      </c>
      <c r="C1819" s="194">
        <v>81</v>
      </c>
      <c r="D1819" s="195">
        <v>539.64197530864203</v>
      </c>
      <c r="E1819" s="196">
        <v>0.37962030153546866</v>
      </c>
      <c r="F1819" s="195">
        <v>1290</v>
      </c>
    </row>
    <row r="1820" spans="2:6" x14ac:dyDescent="0.2">
      <c r="B1820" s="205" t="s">
        <v>1867</v>
      </c>
      <c r="C1820" s="194">
        <v>1</v>
      </c>
      <c r="D1820" s="195">
        <v>596</v>
      </c>
      <c r="E1820" s="196">
        <v>0.38979725310660562</v>
      </c>
      <c r="F1820" s="195">
        <v>596</v>
      </c>
    </row>
    <row r="1821" spans="2:6" x14ac:dyDescent="0.2">
      <c r="B1821" s="205" t="s">
        <v>1868</v>
      </c>
      <c r="C1821" s="194">
        <v>57</v>
      </c>
      <c r="D1821" s="195">
        <v>350.33333333333331</v>
      </c>
      <c r="E1821" s="196">
        <v>0.36831621078259591</v>
      </c>
      <c r="F1821" s="195">
        <v>952</v>
      </c>
    </row>
    <row r="1822" spans="2:6" x14ac:dyDescent="0.2">
      <c r="B1822" s="205" t="s">
        <v>1869</v>
      </c>
      <c r="C1822" s="194">
        <v>450</v>
      </c>
      <c r="D1822" s="195">
        <v>341.02444444444444</v>
      </c>
      <c r="E1822" s="196">
        <v>0.37364170462873458</v>
      </c>
      <c r="F1822" s="195">
        <v>1316</v>
      </c>
    </row>
    <row r="1823" spans="2:6" x14ac:dyDescent="0.2">
      <c r="B1823" s="206" t="s">
        <v>1870</v>
      </c>
      <c r="C1823" s="197">
        <v>348</v>
      </c>
      <c r="D1823" s="198">
        <v>341.44827586206895</v>
      </c>
      <c r="E1823" s="199">
        <v>0.37929009193054131</v>
      </c>
      <c r="F1823" s="198">
        <v>1051</v>
      </c>
    </row>
    <row r="1825" spans="2:7" x14ac:dyDescent="0.2">
      <c r="G1825" s="11" t="s">
        <v>287</v>
      </c>
    </row>
    <row r="1826" spans="2:7" x14ac:dyDescent="0.2">
      <c r="G1826" s="11" t="s">
        <v>311</v>
      </c>
    </row>
    <row r="1827" spans="2:7" x14ac:dyDescent="0.2">
      <c r="B1827" s="179" t="s">
        <v>0</v>
      </c>
      <c r="C1827" s="182"/>
      <c r="D1827" s="183"/>
      <c r="E1827" s="184"/>
      <c r="F1827" s="184"/>
    </row>
    <row r="1828" spans="2:7" x14ac:dyDescent="0.2">
      <c r="B1828" s="179" t="s">
        <v>2613</v>
      </c>
      <c r="C1828" s="182"/>
      <c r="D1828" s="183"/>
      <c r="E1828" s="184"/>
      <c r="F1828" s="184"/>
    </row>
    <row r="1829" spans="2:7" x14ac:dyDescent="0.2">
      <c r="B1829" s="201" t="s">
        <v>285</v>
      </c>
      <c r="C1829" s="182"/>
      <c r="D1829" s="183"/>
      <c r="E1829" s="184"/>
      <c r="F1829" s="184"/>
    </row>
    <row r="1830" spans="2:7" x14ac:dyDescent="0.2">
      <c r="B1830" s="179"/>
      <c r="C1830" s="72"/>
      <c r="D1830" s="72"/>
      <c r="E1830" s="72"/>
      <c r="F1830" s="72"/>
    </row>
    <row r="1831" spans="2:7" x14ac:dyDescent="0.2">
      <c r="B1831" s="202"/>
      <c r="C1831" s="157" t="s">
        <v>2632</v>
      </c>
      <c r="D1831" s="185"/>
      <c r="E1831" s="186"/>
      <c r="F1831" s="187"/>
    </row>
    <row r="1832" spans="2:7" ht="25.5" x14ac:dyDescent="0.2">
      <c r="B1832" s="203" t="s">
        <v>288</v>
      </c>
      <c r="C1832" s="188" t="s">
        <v>2639</v>
      </c>
      <c r="D1832" s="189" t="s">
        <v>2640</v>
      </c>
      <c r="E1832" s="190" t="s">
        <v>2641</v>
      </c>
      <c r="F1832" s="189" t="s">
        <v>2642</v>
      </c>
    </row>
    <row r="1833" spans="2:7" x14ac:dyDescent="0.2">
      <c r="B1833" s="204" t="s">
        <v>1871</v>
      </c>
      <c r="C1833" s="191">
        <v>0</v>
      </c>
      <c r="D1833" s="192">
        <v>0</v>
      </c>
      <c r="E1833" s="193">
        <v>0</v>
      </c>
      <c r="F1833" s="192">
        <v>0</v>
      </c>
    </row>
    <row r="1834" spans="2:7" x14ac:dyDescent="0.2">
      <c r="B1834" s="205" t="s">
        <v>1872</v>
      </c>
      <c r="C1834" s="194">
        <v>36</v>
      </c>
      <c r="D1834" s="195">
        <v>505</v>
      </c>
      <c r="E1834" s="196">
        <v>0.37993730407523518</v>
      </c>
      <c r="F1834" s="195">
        <v>1372</v>
      </c>
    </row>
    <row r="1835" spans="2:7" x14ac:dyDescent="0.2">
      <c r="B1835" s="205" t="s">
        <v>1873</v>
      </c>
      <c r="C1835" s="194">
        <v>16</v>
      </c>
      <c r="D1835" s="195">
        <v>726</v>
      </c>
      <c r="E1835" s="196">
        <v>0.3705735979072291</v>
      </c>
      <c r="F1835" s="195">
        <v>1976</v>
      </c>
    </row>
    <row r="1836" spans="2:7" x14ac:dyDescent="0.2">
      <c r="B1836" s="205" t="s">
        <v>1874</v>
      </c>
      <c r="C1836" s="194">
        <v>175</v>
      </c>
      <c r="D1836" s="195">
        <v>486.39428571428573</v>
      </c>
      <c r="E1836" s="196">
        <v>0.3781050106609809</v>
      </c>
      <c r="F1836" s="195">
        <v>1610</v>
      </c>
    </row>
    <row r="1837" spans="2:7" x14ac:dyDescent="0.2">
      <c r="B1837" s="205" t="s">
        <v>1875</v>
      </c>
      <c r="C1837" s="194">
        <v>5</v>
      </c>
      <c r="D1837" s="195">
        <v>566</v>
      </c>
      <c r="E1837" s="196">
        <v>0.38119612068965525</v>
      </c>
      <c r="F1837" s="195">
        <v>874</v>
      </c>
    </row>
    <row r="1838" spans="2:7" x14ac:dyDescent="0.2">
      <c r="B1838" s="205" t="s">
        <v>1876</v>
      </c>
      <c r="C1838" s="194">
        <v>4</v>
      </c>
      <c r="D1838" s="195">
        <v>388.25</v>
      </c>
      <c r="E1838" s="196">
        <v>0.37952101661779092</v>
      </c>
      <c r="F1838" s="195">
        <v>585</v>
      </c>
    </row>
    <row r="1839" spans="2:7" x14ac:dyDescent="0.2">
      <c r="B1839" s="205" t="s">
        <v>1877</v>
      </c>
      <c r="C1839" s="194">
        <v>122</v>
      </c>
      <c r="D1839" s="195">
        <v>718.92622950819668</v>
      </c>
      <c r="E1839" s="196">
        <v>0.37937403219806742</v>
      </c>
      <c r="F1839" s="195">
        <v>2083</v>
      </c>
    </row>
    <row r="1840" spans="2:7" x14ac:dyDescent="0.2">
      <c r="B1840" s="205" t="s">
        <v>1878</v>
      </c>
      <c r="C1840" s="194">
        <v>0</v>
      </c>
      <c r="D1840" s="195">
        <v>0</v>
      </c>
      <c r="E1840" s="196">
        <v>0</v>
      </c>
      <c r="F1840" s="195">
        <v>0</v>
      </c>
    </row>
    <row r="1841" spans="2:6" x14ac:dyDescent="0.2">
      <c r="B1841" s="205" t="s">
        <v>1879</v>
      </c>
      <c r="C1841" s="194">
        <v>15</v>
      </c>
      <c r="D1841" s="195">
        <v>558.66666666666663</v>
      </c>
      <c r="E1841" s="196">
        <v>0.38282320694381</v>
      </c>
      <c r="F1841" s="195">
        <v>1070</v>
      </c>
    </row>
    <row r="1842" spans="2:6" x14ac:dyDescent="0.2">
      <c r="B1842" s="205" t="s">
        <v>1880</v>
      </c>
      <c r="C1842" s="194">
        <v>1</v>
      </c>
      <c r="D1842" s="195">
        <v>238</v>
      </c>
      <c r="E1842" s="196">
        <v>0.38511326860841422</v>
      </c>
      <c r="F1842" s="195">
        <v>238</v>
      </c>
    </row>
    <row r="1843" spans="2:6" x14ac:dyDescent="0.2">
      <c r="B1843" s="205" t="s">
        <v>1881</v>
      </c>
      <c r="C1843" s="194">
        <v>2</v>
      </c>
      <c r="D1843" s="195">
        <v>184.5</v>
      </c>
      <c r="E1843" s="196">
        <v>0.37085427135678395</v>
      </c>
      <c r="F1843" s="195">
        <v>189</v>
      </c>
    </row>
    <row r="1844" spans="2:6" x14ac:dyDescent="0.2">
      <c r="B1844" s="205" t="s">
        <v>1882</v>
      </c>
      <c r="C1844" s="194">
        <v>16</v>
      </c>
      <c r="D1844" s="195">
        <v>429.25</v>
      </c>
      <c r="E1844" s="196">
        <v>0.3796152995799249</v>
      </c>
      <c r="F1844" s="195">
        <v>1070</v>
      </c>
    </row>
    <row r="1845" spans="2:6" x14ac:dyDescent="0.2">
      <c r="B1845" s="205" t="s">
        <v>1883</v>
      </c>
      <c r="C1845" s="194">
        <v>0</v>
      </c>
      <c r="D1845" s="195">
        <v>0</v>
      </c>
      <c r="E1845" s="196">
        <v>0</v>
      </c>
      <c r="F1845" s="195">
        <v>0</v>
      </c>
    </row>
    <row r="1846" spans="2:6" x14ac:dyDescent="0.2">
      <c r="B1846" s="205" t="s">
        <v>1884</v>
      </c>
      <c r="C1846" s="194">
        <v>0</v>
      </c>
      <c r="D1846" s="195">
        <v>0</v>
      </c>
      <c r="E1846" s="196">
        <v>0</v>
      </c>
      <c r="F1846" s="195">
        <v>0</v>
      </c>
    </row>
    <row r="1847" spans="2:6" x14ac:dyDescent="0.2">
      <c r="B1847" s="205" t="s">
        <v>1885</v>
      </c>
      <c r="C1847" s="194">
        <v>0</v>
      </c>
      <c r="D1847" s="195">
        <v>0</v>
      </c>
      <c r="E1847" s="196">
        <v>0</v>
      </c>
      <c r="F1847" s="195">
        <v>0</v>
      </c>
    </row>
    <row r="1848" spans="2:6" x14ac:dyDescent="0.2">
      <c r="B1848" s="205" t="s">
        <v>1886</v>
      </c>
      <c r="C1848" s="194">
        <v>0</v>
      </c>
      <c r="D1848" s="195">
        <v>0</v>
      </c>
      <c r="E1848" s="196">
        <v>0</v>
      </c>
      <c r="F1848" s="195">
        <v>0</v>
      </c>
    </row>
    <row r="1849" spans="2:6" x14ac:dyDescent="0.2">
      <c r="B1849" s="205" t="s">
        <v>1887</v>
      </c>
      <c r="C1849" s="194">
        <v>0</v>
      </c>
      <c r="D1849" s="195">
        <v>0</v>
      </c>
      <c r="E1849" s="196">
        <v>0</v>
      </c>
      <c r="F1849" s="195">
        <v>0</v>
      </c>
    </row>
    <row r="1850" spans="2:6" x14ac:dyDescent="0.2">
      <c r="B1850" s="205" t="s">
        <v>1888</v>
      </c>
      <c r="C1850" s="194">
        <v>19</v>
      </c>
      <c r="D1850" s="195">
        <v>242.26315789473685</v>
      </c>
      <c r="E1850" s="196">
        <v>0.37869189633895517</v>
      </c>
      <c r="F1850" s="195">
        <v>499</v>
      </c>
    </row>
    <row r="1851" spans="2:6" x14ac:dyDescent="0.2">
      <c r="B1851" s="205" t="s">
        <v>1889</v>
      </c>
      <c r="C1851" s="194">
        <v>283</v>
      </c>
      <c r="D1851" s="195">
        <v>463.37809187279152</v>
      </c>
      <c r="E1851" s="196">
        <v>0.37710391234956653</v>
      </c>
      <c r="F1851" s="195">
        <v>1861</v>
      </c>
    </row>
    <row r="1852" spans="2:6" x14ac:dyDescent="0.2">
      <c r="B1852" s="205" t="s">
        <v>1890</v>
      </c>
      <c r="C1852" s="194">
        <v>26</v>
      </c>
      <c r="D1852" s="195">
        <v>385.61538461538464</v>
      </c>
      <c r="E1852" s="196">
        <v>0.37772670760652516</v>
      </c>
      <c r="F1852" s="195">
        <v>888</v>
      </c>
    </row>
    <row r="1853" spans="2:6" x14ac:dyDescent="0.2">
      <c r="B1853" s="205" t="s">
        <v>1891</v>
      </c>
      <c r="C1853" s="194">
        <v>110</v>
      </c>
      <c r="D1853" s="195">
        <v>517.66363636363633</v>
      </c>
      <c r="E1853" s="196">
        <v>0.38277405823989685</v>
      </c>
      <c r="F1853" s="195">
        <v>1528</v>
      </c>
    </row>
    <row r="1854" spans="2:6" x14ac:dyDescent="0.2">
      <c r="B1854" s="205" t="s">
        <v>1892</v>
      </c>
      <c r="C1854" s="194">
        <v>126</v>
      </c>
      <c r="D1854" s="195">
        <v>522.35714285714289</v>
      </c>
      <c r="E1854" s="196">
        <v>0.37943180638987206</v>
      </c>
      <c r="F1854" s="195">
        <v>1268</v>
      </c>
    </row>
    <row r="1855" spans="2:6" x14ac:dyDescent="0.2">
      <c r="B1855" s="205" t="s">
        <v>1893</v>
      </c>
      <c r="C1855" s="194">
        <v>12</v>
      </c>
      <c r="D1855" s="195">
        <v>530</v>
      </c>
      <c r="E1855" s="196">
        <v>0.38683778358980603</v>
      </c>
      <c r="F1855" s="195">
        <v>841</v>
      </c>
    </row>
    <row r="1856" spans="2:6" x14ac:dyDescent="0.2">
      <c r="B1856" s="205" t="s">
        <v>1894</v>
      </c>
      <c r="C1856" s="194">
        <v>371</v>
      </c>
      <c r="D1856" s="195">
        <v>315.08086253369271</v>
      </c>
      <c r="E1856" s="196">
        <v>0.37722179912483389</v>
      </c>
      <c r="F1856" s="195">
        <v>733</v>
      </c>
    </row>
    <row r="1857" spans="2:6" x14ac:dyDescent="0.2">
      <c r="B1857" s="205" t="s">
        <v>1895</v>
      </c>
      <c r="C1857" s="194">
        <v>112</v>
      </c>
      <c r="D1857" s="195">
        <v>329.75892857142856</v>
      </c>
      <c r="E1857" s="196">
        <v>0.37674817149677153</v>
      </c>
      <c r="F1857" s="195">
        <v>878</v>
      </c>
    </row>
    <row r="1858" spans="2:6" x14ac:dyDescent="0.2">
      <c r="B1858" s="205" t="s">
        <v>1896</v>
      </c>
      <c r="C1858" s="194">
        <v>0</v>
      </c>
      <c r="D1858" s="195">
        <v>0</v>
      </c>
      <c r="E1858" s="196">
        <v>0</v>
      </c>
      <c r="F1858" s="195">
        <v>0</v>
      </c>
    </row>
    <row r="1859" spans="2:6" x14ac:dyDescent="0.2">
      <c r="B1859" s="205" t="s">
        <v>1897</v>
      </c>
      <c r="C1859" s="194">
        <v>92</v>
      </c>
      <c r="D1859" s="195">
        <v>261.5</v>
      </c>
      <c r="E1859" s="196">
        <v>0.374887025898339</v>
      </c>
      <c r="F1859" s="195">
        <v>742</v>
      </c>
    </row>
    <row r="1860" spans="2:6" x14ac:dyDescent="0.2">
      <c r="B1860" s="205" t="s">
        <v>1898</v>
      </c>
      <c r="C1860" s="194">
        <v>1</v>
      </c>
      <c r="D1860" s="195">
        <v>220</v>
      </c>
      <c r="E1860" s="196">
        <v>0.38528896672504387</v>
      </c>
      <c r="F1860" s="195">
        <v>220</v>
      </c>
    </row>
    <row r="1861" spans="2:6" x14ac:dyDescent="0.2">
      <c r="B1861" s="205" t="s">
        <v>1899</v>
      </c>
      <c r="C1861" s="194">
        <v>439</v>
      </c>
      <c r="D1861" s="195">
        <v>358.4715261958998</v>
      </c>
      <c r="E1861" s="196">
        <v>0.37892027382021576</v>
      </c>
      <c r="F1861" s="195">
        <v>1046</v>
      </c>
    </row>
    <row r="1862" spans="2:6" x14ac:dyDescent="0.2">
      <c r="B1862" s="205" t="s">
        <v>1900</v>
      </c>
      <c r="C1862" s="194">
        <v>8</v>
      </c>
      <c r="D1862" s="195">
        <v>362.75</v>
      </c>
      <c r="E1862" s="196">
        <v>0.36256871564217885</v>
      </c>
      <c r="F1862" s="195">
        <v>1002</v>
      </c>
    </row>
    <row r="1863" spans="2:6" x14ac:dyDescent="0.2">
      <c r="B1863" s="205" t="s">
        <v>1901</v>
      </c>
      <c r="C1863" s="194">
        <v>145</v>
      </c>
      <c r="D1863" s="195">
        <v>526.95172413793102</v>
      </c>
      <c r="E1863" s="196">
        <v>0.38311463655553823</v>
      </c>
      <c r="F1863" s="195">
        <v>1825</v>
      </c>
    </row>
    <row r="1864" spans="2:6" x14ac:dyDescent="0.2">
      <c r="B1864" s="205" t="s">
        <v>1902</v>
      </c>
      <c r="C1864" s="194">
        <v>58</v>
      </c>
      <c r="D1864" s="195">
        <v>217.29310344827587</v>
      </c>
      <c r="E1864" s="196">
        <v>0.35194079865959238</v>
      </c>
      <c r="F1864" s="195">
        <v>418</v>
      </c>
    </row>
    <row r="1865" spans="2:6" x14ac:dyDescent="0.2">
      <c r="B1865" s="205" t="s">
        <v>1903</v>
      </c>
      <c r="C1865" s="194">
        <v>428</v>
      </c>
      <c r="D1865" s="195">
        <v>380.33878504672896</v>
      </c>
      <c r="E1865" s="196">
        <v>0.38020287140344688</v>
      </c>
      <c r="F1865" s="195">
        <v>1245</v>
      </c>
    </row>
    <row r="1866" spans="2:6" x14ac:dyDescent="0.2">
      <c r="B1866" s="205" t="s">
        <v>1904</v>
      </c>
      <c r="C1866" s="194">
        <v>0</v>
      </c>
      <c r="D1866" s="195">
        <v>0</v>
      </c>
      <c r="E1866" s="196">
        <v>0</v>
      </c>
      <c r="F1866" s="195">
        <v>0</v>
      </c>
    </row>
    <row r="1867" spans="2:6" x14ac:dyDescent="0.2">
      <c r="B1867" s="205" t="s">
        <v>1905</v>
      </c>
      <c r="C1867" s="194">
        <v>458</v>
      </c>
      <c r="D1867" s="195">
        <v>321.63755458515283</v>
      </c>
      <c r="E1867" s="196">
        <v>0.37541827115439008</v>
      </c>
      <c r="F1867" s="195">
        <v>916</v>
      </c>
    </row>
    <row r="1868" spans="2:6" x14ac:dyDescent="0.2">
      <c r="B1868" s="205" t="s">
        <v>1906</v>
      </c>
      <c r="C1868" s="194">
        <v>0</v>
      </c>
      <c r="D1868" s="195">
        <v>0</v>
      </c>
      <c r="E1868" s="196">
        <v>0</v>
      </c>
      <c r="F1868" s="195">
        <v>0</v>
      </c>
    </row>
    <row r="1869" spans="2:6" x14ac:dyDescent="0.2">
      <c r="B1869" s="205" t="s">
        <v>1907</v>
      </c>
      <c r="C1869" s="194">
        <v>0</v>
      </c>
      <c r="D1869" s="195">
        <v>0</v>
      </c>
      <c r="E1869" s="196">
        <v>0</v>
      </c>
      <c r="F1869" s="195">
        <v>0</v>
      </c>
    </row>
    <row r="1870" spans="2:6" x14ac:dyDescent="0.2">
      <c r="B1870" s="205" t="s">
        <v>1908</v>
      </c>
      <c r="C1870" s="194">
        <v>124</v>
      </c>
      <c r="D1870" s="195">
        <v>451.55645161290323</v>
      </c>
      <c r="E1870" s="196">
        <v>0.37794547454961491</v>
      </c>
      <c r="F1870" s="195">
        <v>1743</v>
      </c>
    </row>
    <row r="1871" spans="2:6" x14ac:dyDescent="0.2">
      <c r="B1871" s="205" t="s">
        <v>1909</v>
      </c>
      <c r="C1871" s="194">
        <v>216</v>
      </c>
      <c r="D1871" s="195">
        <v>441.4212962962963</v>
      </c>
      <c r="E1871" s="196">
        <v>0.38292583013381742</v>
      </c>
      <c r="F1871" s="195">
        <v>2433</v>
      </c>
    </row>
    <row r="1872" spans="2:6" x14ac:dyDescent="0.2">
      <c r="B1872" s="205" t="s">
        <v>1910</v>
      </c>
      <c r="C1872" s="194">
        <v>135</v>
      </c>
      <c r="D1872" s="195">
        <v>781.79259259259254</v>
      </c>
      <c r="E1872" s="196">
        <v>0.38368444969553761</v>
      </c>
      <c r="F1872" s="195">
        <v>2727</v>
      </c>
    </row>
    <row r="1873" spans="2:7" x14ac:dyDescent="0.2">
      <c r="B1873" s="205" t="s">
        <v>1911</v>
      </c>
      <c r="C1873" s="194">
        <v>342</v>
      </c>
      <c r="D1873" s="195">
        <v>356.92397660818716</v>
      </c>
      <c r="E1873" s="196">
        <v>0.38294641736729829</v>
      </c>
      <c r="F1873" s="195">
        <v>870</v>
      </c>
    </row>
    <row r="1874" spans="2:7" x14ac:dyDescent="0.2">
      <c r="B1874" s="205" t="s">
        <v>1912</v>
      </c>
      <c r="C1874" s="194">
        <v>0</v>
      </c>
      <c r="D1874" s="195">
        <v>0</v>
      </c>
      <c r="E1874" s="196">
        <v>0</v>
      </c>
      <c r="F1874" s="195">
        <v>0</v>
      </c>
    </row>
    <row r="1875" spans="2:7" x14ac:dyDescent="0.2">
      <c r="B1875" s="205" t="s">
        <v>1913</v>
      </c>
      <c r="C1875" s="194">
        <v>305</v>
      </c>
      <c r="D1875" s="195">
        <v>426.80327868852459</v>
      </c>
      <c r="E1875" s="196">
        <v>0.3782276833318321</v>
      </c>
      <c r="F1875" s="195">
        <v>2510</v>
      </c>
    </row>
    <row r="1876" spans="2:7" x14ac:dyDescent="0.2">
      <c r="B1876" s="205" t="s">
        <v>1914</v>
      </c>
      <c r="C1876" s="194">
        <v>0</v>
      </c>
      <c r="D1876" s="195">
        <v>0</v>
      </c>
      <c r="E1876" s="196">
        <v>0</v>
      </c>
      <c r="F1876" s="195">
        <v>0</v>
      </c>
    </row>
    <row r="1877" spans="2:7" x14ac:dyDescent="0.2">
      <c r="B1877" s="205" t="s">
        <v>1915</v>
      </c>
      <c r="C1877" s="194">
        <v>14</v>
      </c>
      <c r="D1877" s="195">
        <v>261.78571428571428</v>
      </c>
      <c r="E1877" s="196">
        <v>0.37936031466721865</v>
      </c>
      <c r="F1877" s="195">
        <v>493</v>
      </c>
    </row>
    <row r="1878" spans="2:7" x14ac:dyDescent="0.2">
      <c r="B1878" s="205" t="s">
        <v>1916</v>
      </c>
      <c r="C1878" s="194">
        <v>15</v>
      </c>
      <c r="D1878" s="195">
        <v>653.4666666666667</v>
      </c>
      <c r="E1878" s="196">
        <v>0.38377510669120229</v>
      </c>
      <c r="F1878" s="195">
        <v>1291</v>
      </c>
    </row>
    <row r="1879" spans="2:7" x14ac:dyDescent="0.2">
      <c r="B1879" s="205" t="s">
        <v>1917</v>
      </c>
      <c r="C1879" s="194">
        <v>0</v>
      </c>
      <c r="D1879" s="195">
        <v>0</v>
      </c>
      <c r="E1879" s="196">
        <v>0</v>
      </c>
      <c r="F1879" s="195">
        <v>0</v>
      </c>
    </row>
    <row r="1880" spans="2:7" x14ac:dyDescent="0.2">
      <c r="B1880" s="206" t="s">
        <v>1918</v>
      </c>
      <c r="C1880" s="197">
        <v>1</v>
      </c>
      <c r="D1880" s="198">
        <v>490</v>
      </c>
      <c r="E1880" s="199">
        <v>0.38461538461538458</v>
      </c>
      <c r="F1880" s="198">
        <v>490</v>
      </c>
    </row>
    <row r="1882" spans="2:7" x14ac:dyDescent="0.2">
      <c r="G1882" s="11" t="s">
        <v>287</v>
      </c>
    </row>
    <row r="1883" spans="2:7" x14ac:dyDescent="0.2">
      <c r="G1883" s="11" t="s">
        <v>312</v>
      </c>
    </row>
    <row r="1884" spans="2:7" x14ac:dyDescent="0.2">
      <c r="B1884" s="179" t="s">
        <v>0</v>
      </c>
      <c r="C1884" s="182"/>
      <c r="D1884" s="183"/>
      <c r="E1884" s="184"/>
      <c r="F1884" s="184"/>
    </row>
    <row r="1885" spans="2:7" x14ac:dyDescent="0.2">
      <c r="B1885" s="179" t="s">
        <v>2613</v>
      </c>
      <c r="C1885" s="182"/>
      <c r="D1885" s="183"/>
      <c r="E1885" s="184"/>
      <c r="F1885" s="184"/>
    </row>
    <row r="1886" spans="2:7" x14ac:dyDescent="0.2">
      <c r="B1886" s="201" t="s">
        <v>285</v>
      </c>
      <c r="C1886" s="182"/>
      <c r="D1886" s="183"/>
      <c r="E1886" s="184"/>
      <c r="F1886" s="184"/>
    </row>
    <row r="1887" spans="2:7" x14ac:dyDescent="0.2">
      <c r="B1887" s="179"/>
      <c r="C1887" s="72"/>
      <c r="D1887" s="72"/>
      <c r="E1887" s="72"/>
      <c r="F1887" s="72"/>
    </row>
    <row r="1888" spans="2:7" x14ac:dyDescent="0.2">
      <c r="B1888" s="202"/>
      <c r="C1888" s="157" t="s">
        <v>2632</v>
      </c>
      <c r="D1888" s="185"/>
      <c r="E1888" s="186"/>
      <c r="F1888" s="187"/>
    </row>
    <row r="1889" spans="2:6" ht="25.5" x14ac:dyDescent="0.2">
      <c r="B1889" s="203" t="s">
        <v>288</v>
      </c>
      <c r="C1889" s="188" t="s">
        <v>2639</v>
      </c>
      <c r="D1889" s="189" t="s">
        <v>2640</v>
      </c>
      <c r="E1889" s="190" t="s">
        <v>2641</v>
      </c>
      <c r="F1889" s="189" t="s">
        <v>2642</v>
      </c>
    </row>
    <row r="1890" spans="2:6" x14ac:dyDescent="0.2">
      <c r="B1890" s="204" t="s">
        <v>1919</v>
      </c>
      <c r="C1890" s="191">
        <v>0</v>
      </c>
      <c r="D1890" s="192">
        <v>0</v>
      </c>
      <c r="E1890" s="193">
        <v>0</v>
      </c>
      <c r="F1890" s="192">
        <v>0</v>
      </c>
    </row>
    <row r="1891" spans="2:6" x14ac:dyDescent="0.2">
      <c r="B1891" s="205" t="s">
        <v>1920</v>
      </c>
      <c r="C1891" s="194">
        <v>36</v>
      </c>
      <c r="D1891" s="195">
        <v>424.05555555555554</v>
      </c>
      <c r="E1891" s="196">
        <v>0.37720837142645358</v>
      </c>
      <c r="F1891" s="195">
        <v>1205</v>
      </c>
    </row>
    <row r="1892" spans="2:6" x14ac:dyDescent="0.2">
      <c r="B1892" s="205" t="s">
        <v>1921</v>
      </c>
      <c r="C1892" s="194">
        <v>51</v>
      </c>
      <c r="D1892" s="195">
        <v>352.03921568627453</v>
      </c>
      <c r="E1892" s="196">
        <v>0.3768207194727784</v>
      </c>
      <c r="F1892" s="195">
        <v>693</v>
      </c>
    </row>
    <row r="1893" spans="2:6" x14ac:dyDescent="0.2">
      <c r="B1893" s="205" t="s">
        <v>1922</v>
      </c>
      <c r="C1893" s="194">
        <v>425</v>
      </c>
      <c r="D1893" s="195">
        <v>293.03764705882355</v>
      </c>
      <c r="E1893" s="196">
        <v>0.37428698511158798</v>
      </c>
      <c r="F1893" s="195">
        <v>664</v>
      </c>
    </row>
    <row r="1894" spans="2:6" x14ac:dyDescent="0.2">
      <c r="B1894" s="205" t="s">
        <v>1923</v>
      </c>
      <c r="C1894" s="194">
        <v>432</v>
      </c>
      <c r="D1894" s="195">
        <v>310.59722222222223</v>
      </c>
      <c r="E1894" s="196">
        <v>0.37986014777906751</v>
      </c>
      <c r="F1894" s="195">
        <v>1061</v>
      </c>
    </row>
    <row r="1895" spans="2:6" x14ac:dyDescent="0.2">
      <c r="B1895" s="205" t="s">
        <v>1924</v>
      </c>
      <c r="C1895" s="194">
        <v>102</v>
      </c>
      <c r="D1895" s="195">
        <v>307.25490196078431</v>
      </c>
      <c r="E1895" s="196">
        <v>0.3770815285398017</v>
      </c>
      <c r="F1895" s="195">
        <v>629</v>
      </c>
    </row>
    <row r="1896" spans="2:6" x14ac:dyDescent="0.2">
      <c r="B1896" s="205" t="s">
        <v>1925</v>
      </c>
      <c r="C1896" s="194">
        <v>0</v>
      </c>
      <c r="D1896" s="195">
        <v>0</v>
      </c>
      <c r="E1896" s="196">
        <v>0</v>
      </c>
      <c r="F1896" s="195">
        <v>0</v>
      </c>
    </row>
    <row r="1897" spans="2:6" x14ac:dyDescent="0.2">
      <c r="B1897" s="205" t="s">
        <v>1926</v>
      </c>
      <c r="C1897" s="194">
        <v>0</v>
      </c>
      <c r="D1897" s="195">
        <v>0</v>
      </c>
      <c r="E1897" s="196">
        <v>0</v>
      </c>
      <c r="F1897" s="195">
        <v>0</v>
      </c>
    </row>
    <row r="1898" spans="2:6" x14ac:dyDescent="0.2">
      <c r="B1898" s="205" t="s">
        <v>1927</v>
      </c>
      <c r="C1898" s="194">
        <v>701</v>
      </c>
      <c r="D1898" s="195">
        <v>475.15263908701854</v>
      </c>
      <c r="E1898" s="196">
        <v>0.38096817582900222</v>
      </c>
      <c r="F1898" s="195">
        <v>2066</v>
      </c>
    </row>
    <row r="1899" spans="2:6" x14ac:dyDescent="0.2">
      <c r="B1899" s="205" t="s">
        <v>1928</v>
      </c>
      <c r="C1899" s="194">
        <v>567</v>
      </c>
      <c r="D1899" s="195">
        <v>300.46913580246911</v>
      </c>
      <c r="E1899" s="196">
        <v>0.37271953602033747</v>
      </c>
      <c r="F1899" s="195">
        <v>968</v>
      </c>
    </row>
    <row r="1900" spans="2:6" x14ac:dyDescent="0.2">
      <c r="B1900" s="205" t="s">
        <v>1929</v>
      </c>
      <c r="C1900" s="194">
        <v>0</v>
      </c>
      <c r="D1900" s="195">
        <v>0</v>
      </c>
      <c r="E1900" s="196">
        <v>0</v>
      </c>
      <c r="F1900" s="195">
        <v>0</v>
      </c>
    </row>
    <row r="1901" spans="2:6" x14ac:dyDescent="0.2">
      <c r="B1901" s="205" t="s">
        <v>1930</v>
      </c>
      <c r="C1901" s="194">
        <v>0</v>
      </c>
      <c r="D1901" s="195">
        <v>0</v>
      </c>
      <c r="E1901" s="196">
        <v>0</v>
      </c>
      <c r="F1901" s="195">
        <v>0</v>
      </c>
    </row>
    <row r="1902" spans="2:6" x14ac:dyDescent="0.2">
      <c r="B1902" s="205" t="s">
        <v>1931</v>
      </c>
      <c r="C1902" s="194">
        <v>104</v>
      </c>
      <c r="D1902" s="195">
        <v>466.85576923076923</v>
      </c>
      <c r="E1902" s="196">
        <v>0.37970298191145768</v>
      </c>
      <c r="F1902" s="195">
        <v>1310</v>
      </c>
    </row>
    <row r="1903" spans="2:6" x14ac:dyDescent="0.2">
      <c r="B1903" s="205" t="s">
        <v>1932</v>
      </c>
      <c r="C1903" s="194">
        <v>142</v>
      </c>
      <c r="D1903" s="195">
        <v>555.80281690140851</v>
      </c>
      <c r="E1903" s="196">
        <v>0.38099927588703841</v>
      </c>
      <c r="F1903" s="195">
        <v>1489</v>
      </c>
    </row>
    <row r="1904" spans="2:6" x14ac:dyDescent="0.2">
      <c r="B1904" s="205" t="s">
        <v>1933</v>
      </c>
      <c r="C1904" s="194">
        <v>0</v>
      </c>
      <c r="D1904" s="195">
        <v>0</v>
      </c>
      <c r="E1904" s="196">
        <v>0</v>
      </c>
      <c r="F1904" s="195">
        <v>0</v>
      </c>
    </row>
    <row r="1905" spans="2:6" x14ac:dyDescent="0.2">
      <c r="B1905" s="205" t="s">
        <v>1934</v>
      </c>
      <c r="C1905" s="194">
        <v>168</v>
      </c>
      <c r="D1905" s="195">
        <v>539.73214285714289</v>
      </c>
      <c r="E1905" s="196">
        <v>0.38076821325539489</v>
      </c>
      <c r="F1905" s="195">
        <v>3567</v>
      </c>
    </row>
    <row r="1906" spans="2:6" x14ac:dyDescent="0.2">
      <c r="B1906" s="205" t="s">
        <v>1935</v>
      </c>
      <c r="C1906" s="194">
        <v>0</v>
      </c>
      <c r="D1906" s="195">
        <v>0</v>
      </c>
      <c r="E1906" s="196">
        <v>0</v>
      </c>
      <c r="F1906" s="195">
        <v>0</v>
      </c>
    </row>
    <row r="1907" spans="2:6" x14ac:dyDescent="0.2">
      <c r="B1907" s="205" t="s">
        <v>1936</v>
      </c>
      <c r="C1907" s="194">
        <v>137</v>
      </c>
      <c r="D1907" s="195">
        <v>449.88321167883214</v>
      </c>
      <c r="E1907" s="196">
        <v>0.38106366930049096</v>
      </c>
      <c r="F1907" s="195">
        <v>1519</v>
      </c>
    </row>
    <row r="1908" spans="2:6" x14ac:dyDescent="0.2">
      <c r="B1908" s="205" t="s">
        <v>1937</v>
      </c>
      <c r="C1908" s="194">
        <v>12</v>
      </c>
      <c r="D1908" s="195">
        <v>279.91666666666669</v>
      </c>
      <c r="E1908" s="196">
        <v>0.36301739976223923</v>
      </c>
      <c r="F1908" s="195">
        <v>567</v>
      </c>
    </row>
    <row r="1909" spans="2:6" x14ac:dyDescent="0.2">
      <c r="B1909" s="205" t="s">
        <v>1938</v>
      </c>
      <c r="C1909" s="194">
        <v>747</v>
      </c>
      <c r="D1909" s="195">
        <v>290.92369477911649</v>
      </c>
      <c r="E1909" s="196">
        <v>0.3735901407409572</v>
      </c>
      <c r="F1909" s="195">
        <v>1613</v>
      </c>
    </row>
    <row r="1910" spans="2:6" x14ac:dyDescent="0.2">
      <c r="B1910" s="205" t="s">
        <v>1939</v>
      </c>
      <c r="C1910" s="194">
        <v>0</v>
      </c>
      <c r="D1910" s="195">
        <v>0</v>
      </c>
      <c r="E1910" s="196">
        <v>0</v>
      </c>
      <c r="F1910" s="195">
        <v>0</v>
      </c>
    </row>
    <row r="1911" spans="2:6" x14ac:dyDescent="0.2">
      <c r="B1911" s="205" t="s">
        <v>1940</v>
      </c>
      <c r="C1911" s="194">
        <v>0</v>
      </c>
      <c r="D1911" s="195">
        <v>0</v>
      </c>
      <c r="E1911" s="196">
        <v>0</v>
      </c>
      <c r="F1911" s="195">
        <v>0</v>
      </c>
    </row>
    <row r="1912" spans="2:6" x14ac:dyDescent="0.2">
      <c r="B1912" s="205" t="s">
        <v>1941</v>
      </c>
      <c r="C1912" s="194">
        <v>0</v>
      </c>
      <c r="D1912" s="195">
        <v>0</v>
      </c>
      <c r="E1912" s="196">
        <v>0</v>
      </c>
      <c r="F1912" s="195">
        <v>0</v>
      </c>
    </row>
    <row r="1913" spans="2:6" x14ac:dyDescent="0.2">
      <c r="B1913" s="205" t="s">
        <v>1942</v>
      </c>
      <c r="C1913" s="194">
        <v>0</v>
      </c>
      <c r="D1913" s="195">
        <v>0</v>
      </c>
      <c r="E1913" s="196">
        <v>0</v>
      </c>
      <c r="F1913" s="195">
        <v>0</v>
      </c>
    </row>
    <row r="1914" spans="2:6" x14ac:dyDescent="0.2">
      <c r="B1914" s="205" t="s">
        <v>1943</v>
      </c>
      <c r="C1914" s="194">
        <v>0</v>
      </c>
      <c r="D1914" s="195">
        <v>0</v>
      </c>
      <c r="E1914" s="196">
        <v>0</v>
      </c>
      <c r="F1914" s="195">
        <v>0</v>
      </c>
    </row>
    <row r="1915" spans="2:6" x14ac:dyDescent="0.2">
      <c r="B1915" s="205" t="s">
        <v>1944</v>
      </c>
      <c r="C1915" s="194">
        <v>118</v>
      </c>
      <c r="D1915" s="195">
        <v>269.9406779661017</v>
      </c>
      <c r="E1915" s="196">
        <v>0.37326567919752507</v>
      </c>
      <c r="F1915" s="195">
        <v>570</v>
      </c>
    </row>
    <row r="1916" spans="2:6" x14ac:dyDescent="0.2">
      <c r="B1916" s="205" t="s">
        <v>1945</v>
      </c>
      <c r="C1916" s="194">
        <v>222</v>
      </c>
      <c r="D1916" s="195">
        <v>313.16666666666669</v>
      </c>
      <c r="E1916" s="196">
        <v>0.38244419262209406</v>
      </c>
      <c r="F1916" s="195">
        <v>757</v>
      </c>
    </row>
    <row r="1917" spans="2:6" x14ac:dyDescent="0.2">
      <c r="B1917" s="205" t="s">
        <v>1946</v>
      </c>
      <c r="C1917" s="194">
        <v>498</v>
      </c>
      <c r="D1917" s="195">
        <v>313.28714859437753</v>
      </c>
      <c r="E1917" s="196">
        <v>0.37610136273675532</v>
      </c>
      <c r="F1917" s="195">
        <v>1311</v>
      </c>
    </row>
    <row r="1918" spans="2:6" x14ac:dyDescent="0.2">
      <c r="B1918" s="205" t="s">
        <v>1947</v>
      </c>
      <c r="C1918" s="194">
        <v>0</v>
      </c>
      <c r="D1918" s="195">
        <v>0</v>
      </c>
      <c r="E1918" s="196">
        <v>0</v>
      </c>
      <c r="F1918" s="195">
        <v>0</v>
      </c>
    </row>
    <row r="1919" spans="2:6" x14ac:dyDescent="0.2">
      <c r="B1919" s="205" t="s">
        <v>1948</v>
      </c>
      <c r="C1919" s="194">
        <v>0</v>
      </c>
      <c r="D1919" s="195">
        <v>0</v>
      </c>
      <c r="E1919" s="196">
        <v>0</v>
      </c>
      <c r="F1919" s="195">
        <v>0</v>
      </c>
    </row>
    <row r="1920" spans="2:6" x14ac:dyDescent="0.2">
      <c r="B1920" s="205" t="s">
        <v>1949</v>
      </c>
      <c r="C1920" s="194">
        <v>325</v>
      </c>
      <c r="D1920" s="195">
        <v>293.17538461538459</v>
      </c>
      <c r="E1920" s="196">
        <v>0.37718864182478207</v>
      </c>
      <c r="F1920" s="195">
        <v>1072</v>
      </c>
    </row>
    <row r="1921" spans="2:6" x14ac:dyDescent="0.2">
      <c r="B1921" s="205" t="s">
        <v>1950</v>
      </c>
      <c r="C1921" s="194">
        <v>164</v>
      </c>
      <c r="D1921" s="195">
        <v>339.2560975609756</v>
      </c>
      <c r="E1921" s="196">
        <v>0.37693078965909699</v>
      </c>
      <c r="F1921" s="195">
        <v>716</v>
      </c>
    </row>
    <row r="1922" spans="2:6" x14ac:dyDescent="0.2">
      <c r="B1922" s="205" t="s">
        <v>1951</v>
      </c>
      <c r="C1922" s="194">
        <v>308</v>
      </c>
      <c r="D1922" s="195">
        <v>340.97077922077921</v>
      </c>
      <c r="E1922" s="196">
        <v>0.38138800116211513</v>
      </c>
      <c r="F1922" s="195">
        <v>754</v>
      </c>
    </row>
    <row r="1923" spans="2:6" x14ac:dyDescent="0.2">
      <c r="B1923" s="205" t="s">
        <v>1952</v>
      </c>
      <c r="C1923" s="194">
        <v>92</v>
      </c>
      <c r="D1923" s="195">
        <v>341.5</v>
      </c>
      <c r="E1923" s="196">
        <v>0.38132342945917075</v>
      </c>
      <c r="F1923" s="195">
        <v>663</v>
      </c>
    </row>
    <row r="1924" spans="2:6" x14ac:dyDescent="0.2">
      <c r="B1924" s="205" t="s">
        <v>1953</v>
      </c>
      <c r="C1924" s="194">
        <v>252</v>
      </c>
      <c r="D1924" s="195">
        <v>490.50793650793651</v>
      </c>
      <c r="E1924" s="196">
        <v>0.38295881600267689</v>
      </c>
      <c r="F1924" s="195">
        <v>2602</v>
      </c>
    </row>
    <row r="1925" spans="2:6" x14ac:dyDescent="0.2">
      <c r="B1925" s="205" t="s">
        <v>1954</v>
      </c>
      <c r="C1925" s="194">
        <v>218</v>
      </c>
      <c r="D1925" s="195">
        <v>364.17431192660553</v>
      </c>
      <c r="E1925" s="196">
        <v>0.38312123888253491</v>
      </c>
      <c r="F1925" s="195">
        <v>791</v>
      </c>
    </row>
    <row r="1926" spans="2:6" x14ac:dyDescent="0.2">
      <c r="B1926" s="205" t="s">
        <v>1955</v>
      </c>
      <c r="C1926" s="194">
        <v>196</v>
      </c>
      <c r="D1926" s="195">
        <v>288.89795918367349</v>
      </c>
      <c r="E1926" s="196">
        <v>0.38141170289440174</v>
      </c>
      <c r="F1926" s="195">
        <v>660</v>
      </c>
    </row>
    <row r="1927" spans="2:6" x14ac:dyDescent="0.2">
      <c r="B1927" s="205" t="s">
        <v>1956</v>
      </c>
      <c r="C1927" s="194">
        <v>528</v>
      </c>
      <c r="D1927" s="195">
        <v>355.10037878787881</v>
      </c>
      <c r="E1927" s="196">
        <v>0.38153543731698325</v>
      </c>
      <c r="F1927" s="195">
        <v>955</v>
      </c>
    </row>
    <row r="1928" spans="2:6" x14ac:dyDescent="0.2">
      <c r="B1928" s="205" t="s">
        <v>1957</v>
      </c>
      <c r="C1928" s="194">
        <v>430</v>
      </c>
      <c r="D1928" s="195">
        <v>343.23953488372092</v>
      </c>
      <c r="E1928" s="196">
        <v>0.3803737426582583</v>
      </c>
      <c r="F1928" s="195">
        <v>984</v>
      </c>
    </row>
    <row r="1929" spans="2:6" x14ac:dyDescent="0.2">
      <c r="B1929" s="205" t="s">
        <v>1958</v>
      </c>
      <c r="C1929" s="194">
        <v>456</v>
      </c>
      <c r="D1929" s="195">
        <v>345.00657894736844</v>
      </c>
      <c r="E1929" s="196">
        <v>0.37726704827496893</v>
      </c>
      <c r="F1929" s="195">
        <v>875</v>
      </c>
    </row>
    <row r="1930" spans="2:6" x14ac:dyDescent="0.2">
      <c r="B1930" s="205" t="s">
        <v>1959</v>
      </c>
      <c r="C1930" s="194">
        <v>272</v>
      </c>
      <c r="D1930" s="195">
        <v>269.94117647058823</v>
      </c>
      <c r="E1930" s="196">
        <v>0.36675691065844807</v>
      </c>
      <c r="F1930" s="195">
        <v>779</v>
      </c>
    </row>
    <row r="1931" spans="2:6" x14ac:dyDescent="0.2">
      <c r="B1931" s="205" t="s">
        <v>1960</v>
      </c>
      <c r="C1931" s="194">
        <v>320</v>
      </c>
      <c r="D1931" s="195">
        <v>334.47500000000002</v>
      </c>
      <c r="E1931" s="196">
        <v>0.3817622154135889</v>
      </c>
      <c r="F1931" s="195">
        <v>892</v>
      </c>
    </row>
    <row r="1932" spans="2:6" x14ac:dyDescent="0.2">
      <c r="B1932" s="205" t="s">
        <v>1961</v>
      </c>
      <c r="C1932" s="194">
        <v>377</v>
      </c>
      <c r="D1932" s="195">
        <v>288.89124668435011</v>
      </c>
      <c r="E1932" s="196">
        <v>0.37404823969420042</v>
      </c>
      <c r="F1932" s="195">
        <v>727</v>
      </c>
    </row>
    <row r="1933" spans="2:6" x14ac:dyDescent="0.2">
      <c r="B1933" s="205" t="s">
        <v>1962</v>
      </c>
      <c r="C1933" s="194">
        <v>290</v>
      </c>
      <c r="D1933" s="195">
        <v>324.89310344827584</v>
      </c>
      <c r="E1933" s="196">
        <v>0.38083670169765571</v>
      </c>
      <c r="F1933" s="195">
        <v>730</v>
      </c>
    </row>
    <row r="1934" spans="2:6" x14ac:dyDescent="0.2">
      <c r="B1934" s="205" t="s">
        <v>1963</v>
      </c>
      <c r="C1934" s="194">
        <v>146</v>
      </c>
      <c r="D1934" s="195">
        <v>324.84246575342468</v>
      </c>
      <c r="E1934" s="196">
        <v>0.38096117854015898</v>
      </c>
      <c r="F1934" s="195">
        <v>887</v>
      </c>
    </row>
    <row r="1935" spans="2:6" x14ac:dyDescent="0.2">
      <c r="B1935" s="205" t="s">
        <v>1964</v>
      </c>
      <c r="C1935" s="194">
        <v>155</v>
      </c>
      <c r="D1935" s="195">
        <v>379.78709677419357</v>
      </c>
      <c r="E1935" s="196">
        <v>0.38381842839631752</v>
      </c>
      <c r="F1935" s="195">
        <v>830</v>
      </c>
    </row>
    <row r="1936" spans="2:6" x14ac:dyDescent="0.2">
      <c r="B1936" s="205" t="s">
        <v>1965</v>
      </c>
      <c r="C1936" s="194">
        <v>316</v>
      </c>
      <c r="D1936" s="195">
        <v>382.55379746835445</v>
      </c>
      <c r="E1936" s="196">
        <v>0.38292339124788155</v>
      </c>
      <c r="F1936" s="195">
        <v>903</v>
      </c>
    </row>
    <row r="1937" spans="2:7" x14ac:dyDescent="0.2">
      <c r="B1937" s="206" t="s">
        <v>1966</v>
      </c>
      <c r="C1937" s="197">
        <v>155</v>
      </c>
      <c r="D1937" s="198">
        <v>361.38709677419354</v>
      </c>
      <c r="E1937" s="199">
        <v>0.38268146883005971</v>
      </c>
      <c r="F1937" s="198">
        <v>856</v>
      </c>
    </row>
    <row r="1939" spans="2:7" x14ac:dyDescent="0.2">
      <c r="G1939" s="11" t="s">
        <v>287</v>
      </c>
    </row>
    <row r="1940" spans="2:7" x14ac:dyDescent="0.2">
      <c r="G1940" s="11" t="s">
        <v>313</v>
      </c>
    </row>
    <row r="1941" spans="2:7" x14ac:dyDescent="0.2">
      <c r="B1941" s="179" t="s">
        <v>0</v>
      </c>
      <c r="C1941" s="182"/>
      <c r="D1941" s="183"/>
      <c r="E1941" s="184"/>
      <c r="F1941" s="184"/>
    </row>
    <row r="1942" spans="2:7" x14ac:dyDescent="0.2">
      <c r="B1942" s="179" t="s">
        <v>2613</v>
      </c>
      <c r="C1942" s="182"/>
      <c r="D1942" s="183"/>
      <c r="E1942" s="184"/>
      <c r="F1942" s="184"/>
    </row>
    <row r="1943" spans="2:7" x14ac:dyDescent="0.2">
      <c r="B1943" s="201" t="s">
        <v>285</v>
      </c>
      <c r="C1943" s="182"/>
      <c r="D1943" s="183"/>
      <c r="E1943" s="184"/>
      <c r="F1943" s="184"/>
    </row>
    <row r="1944" spans="2:7" x14ac:dyDescent="0.2">
      <c r="B1944" s="179"/>
      <c r="C1944" s="72"/>
      <c r="D1944" s="72"/>
      <c r="E1944" s="72"/>
      <c r="F1944" s="72"/>
    </row>
    <row r="1945" spans="2:7" x14ac:dyDescent="0.2">
      <c r="B1945" s="202"/>
      <c r="C1945" s="157" t="s">
        <v>2632</v>
      </c>
      <c r="D1945" s="185"/>
      <c r="E1945" s="186"/>
      <c r="F1945" s="187"/>
    </row>
    <row r="1946" spans="2:7" ht="25.5" x14ac:dyDescent="0.2">
      <c r="B1946" s="203" t="s">
        <v>288</v>
      </c>
      <c r="C1946" s="188" t="s">
        <v>2639</v>
      </c>
      <c r="D1946" s="189" t="s">
        <v>2640</v>
      </c>
      <c r="E1946" s="190" t="s">
        <v>2641</v>
      </c>
      <c r="F1946" s="189" t="s">
        <v>2642</v>
      </c>
    </row>
    <row r="1947" spans="2:7" x14ac:dyDescent="0.2">
      <c r="B1947" s="204" t="s">
        <v>1967</v>
      </c>
      <c r="C1947" s="191">
        <v>5</v>
      </c>
      <c r="D1947" s="192">
        <v>323.60000000000002</v>
      </c>
      <c r="E1947" s="193">
        <v>0.38377609108159394</v>
      </c>
      <c r="F1947" s="192">
        <v>366</v>
      </c>
    </row>
    <row r="1948" spans="2:7" x14ac:dyDescent="0.2">
      <c r="B1948" s="205" t="s">
        <v>1968</v>
      </c>
      <c r="C1948" s="194">
        <v>50</v>
      </c>
      <c r="D1948" s="195">
        <v>590.26</v>
      </c>
      <c r="E1948" s="196">
        <v>0.38642731819729237</v>
      </c>
      <c r="F1948" s="195">
        <v>1614</v>
      </c>
    </row>
    <row r="1949" spans="2:7" x14ac:dyDescent="0.2">
      <c r="B1949" s="205" t="s">
        <v>1969</v>
      </c>
      <c r="C1949" s="194">
        <v>261</v>
      </c>
      <c r="D1949" s="195">
        <v>379.01149425287355</v>
      </c>
      <c r="E1949" s="196">
        <v>0.38219351149609593</v>
      </c>
      <c r="F1949" s="195">
        <v>765</v>
      </c>
    </row>
    <row r="1950" spans="2:7" x14ac:dyDescent="0.2">
      <c r="B1950" s="205" t="s">
        <v>1970</v>
      </c>
      <c r="C1950" s="194">
        <v>84</v>
      </c>
      <c r="D1950" s="195">
        <v>435.09523809523807</v>
      </c>
      <c r="E1950" s="196">
        <v>0.38308264765997579</v>
      </c>
      <c r="F1950" s="195">
        <v>1105</v>
      </c>
    </row>
    <row r="1951" spans="2:7" x14ac:dyDescent="0.2">
      <c r="B1951" s="205" t="s">
        <v>1971</v>
      </c>
      <c r="C1951" s="194">
        <v>65</v>
      </c>
      <c r="D1951" s="195">
        <v>367.43076923076922</v>
      </c>
      <c r="E1951" s="196">
        <v>0.38240333039788643</v>
      </c>
      <c r="F1951" s="195">
        <v>785</v>
      </c>
    </row>
    <row r="1952" spans="2:7" x14ac:dyDescent="0.2">
      <c r="B1952" s="205" t="s">
        <v>1972</v>
      </c>
      <c r="C1952" s="194">
        <v>1</v>
      </c>
      <c r="D1952" s="195">
        <v>410</v>
      </c>
      <c r="E1952" s="196">
        <v>0.38642789820923662</v>
      </c>
      <c r="F1952" s="195">
        <v>410</v>
      </c>
    </row>
    <row r="1953" spans="2:6" x14ac:dyDescent="0.2">
      <c r="B1953" s="205" t="s">
        <v>1973</v>
      </c>
      <c r="C1953" s="194">
        <v>0</v>
      </c>
      <c r="D1953" s="195">
        <v>0</v>
      </c>
      <c r="E1953" s="196">
        <v>0</v>
      </c>
      <c r="F1953" s="195">
        <v>0</v>
      </c>
    </row>
    <row r="1954" spans="2:6" x14ac:dyDescent="0.2">
      <c r="B1954" s="205" t="s">
        <v>1974</v>
      </c>
      <c r="C1954" s="194">
        <v>179</v>
      </c>
      <c r="D1954" s="195">
        <v>604.77094972067039</v>
      </c>
      <c r="E1954" s="196">
        <v>0.38671396369845645</v>
      </c>
      <c r="F1954" s="195">
        <v>1479</v>
      </c>
    </row>
    <row r="1955" spans="2:6" x14ac:dyDescent="0.2">
      <c r="B1955" s="205" t="s">
        <v>1975</v>
      </c>
      <c r="C1955" s="194">
        <v>0</v>
      </c>
      <c r="D1955" s="195">
        <v>0</v>
      </c>
      <c r="E1955" s="196">
        <v>0</v>
      </c>
      <c r="F1955" s="195">
        <v>0</v>
      </c>
    </row>
    <row r="1956" spans="2:6" x14ac:dyDescent="0.2">
      <c r="B1956" s="205" t="s">
        <v>1976</v>
      </c>
      <c r="C1956" s="194">
        <v>0</v>
      </c>
      <c r="D1956" s="195">
        <v>0</v>
      </c>
      <c r="E1956" s="196">
        <v>0</v>
      </c>
      <c r="F1956" s="195">
        <v>0</v>
      </c>
    </row>
    <row r="1957" spans="2:6" x14ac:dyDescent="0.2">
      <c r="B1957" s="205" t="s">
        <v>1977</v>
      </c>
      <c r="C1957" s="194">
        <v>0</v>
      </c>
      <c r="D1957" s="195">
        <v>0</v>
      </c>
      <c r="E1957" s="196">
        <v>0</v>
      </c>
      <c r="F1957" s="195">
        <v>0</v>
      </c>
    </row>
    <row r="1958" spans="2:6" x14ac:dyDescent="0.2">
      <c r="B1958" s="205" t="s">
        <v>1978</v>
      </c>
      <c r="C1958" s="194">
        <v>0</v>
      </c>
      <c r="D1958" s="195">
        <v>0</v>
      </c>
      <c r="E1958" s="196">
        <v>0</v>
      </c>
      <c r="F1958" s="195">
        <v>0</v>
      </c>
    </row>
    <row r="1959" spans="2:6" x14ac:dyDescent="0.2">
      <c r="B1959" s="205" t="s">
        <v>1979</v>
      </c>
      <c r="C1959" s="194">
        <v>0</v>
      </c>
      <c r="D1959" s="195">
        <v>0</v>
      </c>
      <c r="E1959" s="196">
        <v>0</v>
      </c>
      <c r="F1959" s="195">
        <v>0</v>
      </c>
    </row>
    <row r="1960" spans="2:6" x14ac:dyDescent="0.2">
      <c r="B1960" s="205" t="s">
        <v>1980</v>
      </c>
      <c r="C1960" s="194">
        <v>0</v>
      </c>
      <c r="D1960" s="195">
        <v>0</v>
      </c>
      <c r="E1960" s="196">
        <v>0</v>
      </c>
      <c r="F1960" s="195">
        <v>0</v>
      </c>
    </row>
    <row r="1961" spans="2:6" x14ac:dyDescent="0.2">
      <c r="B1961" s="205" t="s">
        <v>1981</v>
      </c>
      <c r="C1961" s="194">
        <v>0</v>
      </c>
      <c r="D1961" s="195">
        <v>0</v>
      </c>
      <c r="E1961" s="196">
        <v>0</v>
      </c>
      <c r="F1961" s="195">
        <v>0</v>
      </c>
    </row>
    <row r="1962" spans="2:6" x14ac:dyDescent="0.2">
      <c r="B1962" s="205" t="s">
        <v>1982</v>
      </c>
      <c r="C1962" s="194">
        <v>0</v>
      </c>
      <c r="D1962" s="195">
        <v>0</v>
      </c>
      <c r="E1962" s="196">
        <v>0</v>
      </c>
      <c r="F1962" s="195">
        <v>0</v>
      </c>
    </row>
    <row r="1963" spans="2:6" x14ac:dyDescent="0.2">
      <c r="B1963" s="205" t="s">
        <v>1983</v>
      </c>
      <c r="C1963" s="194">
        <v>0</v>
      </c>
      <c r="D1963" s="195">
        <v>0</v>
      </c>
      <c r="E1963" s="196">
        <v>0</v>
      </c>
      <c r="F1963" s="195">
        <v>0</v>
      </c>
    </row>
    <row r="1964" spans="2:6" x14ac:dyDescent="0.2">
      <c r="B1964" s="205" t="s">
        <v>1984</v>
      </c>
      <c r="C1964" s="194">
        <v>0</v>
      </c>
      <c r="D1964" s="195">
        <v>0</v>
      </c>
      <c r="E1964" s="196">
        <v>0</v>
      </c>
      <c r="F1964" s="195">
        <v>0</v>
      </c>
    </row>
    <row r="1965" spans="2:6" x14ac:dyDescent="0.2">
      <c r="B1965" s="205" t="s">
        <v>1985</v>
      </c>
      <c r="C1965" s="194">
        <v>0</v>
      </c>
      <c r="D1965" s="195">
        <v>0</v>
      </c>
      <c r="E1965" s="196">
        <v>0</v>
      </c>
      <c r="F1965" s="195">
        <v>0</v>
      </c>
    </row>
    <row r="1966" spans="2:6" x14ac:dyDescent="0.2">
      <c r="B1966" s="205" t="s">
        <v>1986</v>
      </c>
      <c r="C1966" s="194">
        <v>0</v>
      </c>
      <c r="D1966" s="195">
        <v>0</v>
      </c>
      <c r="E1966" s="196">
        <v>0</v>
      </c>
      <c r="F1966" s="195">
        <v>0</v>
      </c>
    </row>
    <row r="1967" spans="2:6" x14ac:dyDescent="0.2">
      <c r="B1967" s="205" t="s">
        <v>1987</v>
      </c>
      <c r="C1967" s="194">
        <v>0</v>
      </c>
      <c r="D1967" s="195">
        <v>0</v>
      </c>
      <c r="E1967" s="196">
        <v>0</v>
      </c>
      <c r="F1967" s="195">
        <v>0</v>
      </c>
    </row>
    <row r="1968" spans="2:6" x14ac:dyDescent="0.2">
      <c r="B1968" s="205" t="s">
        <v>1988</v>
      </c>
      <c r="C1968" s="194">
        <v>0</v>
      </c>
      <c r="D1968" s="195">
        <v>0</v>
      </c>
      <c r="E1968" s="196">
        <v>0</v>
      </c>
      <c r="F1968" s="195">
        <v>0</v>
      </c>
    </row>
    <row r="1969" spans="2:6" x14ac:dyDescent="0.2">
      <c r="B1969" s="205" t="s">
        <v>1989</v>
      </c>
      <c r="C1969" s="194">
        <v>0</v>
      </c>
      <c r="D1969" s="195">
        <v>0</v>
      </c>
      <c r="E1969" s="196">
        <v>0</v>
      </c>
      <c r="F1969" s="195">
        <v>0</v>
      </c>
    </row>
    <row r="1970" spans="2:6" x14ac:dyDescent="0.2">
      <c r="B1970" s="205" t="s">
        <v>1990</v>
      </c>
      <c r="C1970" s="194">
        <v>21</v>
      </c>
      <c r="D1970" s="195">
        <v>287.42857142857144</v>
      </c>
      <c r="E1970" s="196">
        <v>0.37647352335807405</v>
      </c>
      <c r="F1970" s="195">
        <v>635</v>
      </c>
    </row>
    <row r="1971" spans="2:6" x14ac:dyDescent="0.2">
      <c r="B1971" s="205" t="s">
        <v>1991</v>
      </c>
      <c r="C1971" s="194">
        <v>121</v>
      </c>
      <c r="D1971" s="195">
        <v>222.54545454545453</v>
      </c>
      <c r="E1971" s="196">
        <v>0.37527175427838788</v>
      </c>
      <c r="F1971" s="195">
        <v>464</v>
      </c>
    </row>
    <row r="1972" spans="2:6" x14ac:dyDescent="0.2">
      <c r="B1972" s="205" t="s">
        <v>1992</v>
      </c>
      <c r="C1972" s="194">
        <v>360</v>
      </c>
      <c r="D1972" s="195">
        <v>223.44444444444446</v>
      </c>
      <c r="E1972" s="196">
        <v>0.376139195817766</v>
      </c>
      <c r="F1972" s="195">
        <v>501</v>
      </c>
    </row>
    <row r="1973" spans="2:6" x14ac:dyDescent="0.2">
      <c r="B1973" s="205" t="s">
        <v>1993</v>
      </c>
      <c r="C1973" s="194">
        <v>319</v>
      </c>
      <c r="D1973" s="195">
        <v>187.94984326018809</v>
      </c>
      <c r="E1973" s="196">
        <v>0.37244146824780566</v>
      </c>
      <c r="F1973" s="195">
        <v>521</v>
      </c>
    </row>
    <row r="1974" spans="2:6" x14ac:dyDescent="0.2">
      <c r="B1974" s="205" t="s">
        <v>1994</v>
      </c>
      <c r="C1974" s="194">
        <v>372</v>
      </c>
      <c r="D1974" s="195">
        <v>220.38172043010752</v>
      </c>
      <c r="E1974" s="196">
        <v>0.3757298550830912</v>
      </c>
      <c r="F1974" s="195">
        <v>599</v>
      </c>
    </row>
    <row r="1975" spans="2:6" x14ac:dyDescent="0.2">
      <c r="B1975" s="205" t="s">
        <v>1995</v>
      </c>
      <c r="C1975" s="194">
        <v>277</v>
      </c>
      <c r="D1975" s="195">
        <v>265.50180505415165</v>
      </c>
      <c r="E1975" s="196">
        <v>0.37819603003188318</v>
      </c>
      <c r="F1975" s="195">
        <v>577</v>
      </c>
    </row>
    <row r="1976" spans="2:6" x14ac:dyDescent="0.2">
      <c r="B1976" s="205" t="s">
        <v>1996</v>
      </c>
      <c r="C1976" s="194">
        <v>258</v>
      </c>
      <c r="D1976" s="195">
        <v>287.40697674418607</v>
      </c>
      <c r="E1976" s="196">
        <v>0.38027128900741047</v>
      </c>
      <c r="F1976" s="195">
        <v>641</v>
      </c>
    </row>
    <row r="1977" spans="2:6" x14ac:dyDescent="0.2">
      <c r="B1977" s="205" t="s">
        <v>1997</v>
      </c>
      <c r="C1977" s="194">
        <v>249</v>
      </c>
      <c r="D1977" s="195">
        <v>248.26104417670683</v>
      </c>
      <c r="E1977" s="196">
        <v>0.37814576018204726</v>
      </c>
      <c r="F1977" s="195">
        <v>489</v>
      </c>
    </row>
    <row r="1978" spans="2:6" x14ac:dyDescent="0.2">
      <c r="B1978" s="205" t="s">
        <v>1998</v>
      </c>
      <c r="C1978" s="194">
        <v>0</v>
      </c>
      <c r="D1978" s="195">
        <v>0</v>
      </c>
      <c r="E1978" s="196">
        <v>0</v>
      </c>
      <c r="F1978" s="195">
        <v>0</v>
      </c>
    </row>
    <row r="1979" spans="2:6" x14ac:dyDescent="0.2">
      <c r="B1979" s="205" t="s">
        <v>1999</v>
      </c>
      <c r="C1979" s="194">
        <v>110</v>
      </c>
      <c r="D1979" s="195">
        <v>317.71818181818179</v>
      </c>
      <c r="E1979" s="196">
        <v>0.37627312073383434</v>
      </c>
      <c r="F1979" s="195">
        <v>571</v>
      </c>
    </row>
    <row r="1980" spans="2:6" x14ac:dyDescent="0.2">
      <c r="B1980" s="205" t="s">
        <v>2000</v>
      </c>
      <c r="C1980" s="194">
        <v>0</v>
      </c>
      <c r="D1980" s="195">
        <v>0</v>
      </c>
      <c r="E1980" s="196">
        <v>0</v>
      </c>
      <c r="F1980" s="195">
        <v>0</v>
      </c>
    </row>
    <row r="1981" spans="2:6" x14ac:dyDescent="0.2">
      <c r="B1981" s="205" t="s">
        <v>2001</v>
      </c>
      <c r="C1981" s="194">
        <v>160</v>
      </c>
      <c r="D1981" s="195">
        <v>198.08750000000001</v>
      </c>
      <c r="E1981" s="196">
        <v>0.37267329061085297</v>
      </c>
      <c r="F1981" s="195">
        <v>532</v>
      </c>
    </row>
    <row r="1982" spans="2:6" x14ac:dyDescent="0.2">
      <c r="B1982" s="205" t="s">
        <v>2002</v>
      </c>
      <c r="C1982" s="194">
        <v>126</v>
      </c>
      <c r="D1982" s="195">
        <v>306.95238095238096</v>
      </c>
      <c r="E1982" s="196">
        <v>0.38058313570746782</v>
      </c>
      <c r="F1982" s="195">
        <v>943</v>
      </c>
    </row>
    <row r="1983" spans="2:6" x14ac:dyDescent="0.2">
      <c r="B1983" s="205" t="s">
        <v>2003</v>
      </c>
      <c r="C1983" s="194">
        <v>49</v>
      </c>
      <c r="D1983" s="195">
        <v>240.51020408163265</v>
      </c>
      <c r="E1983" s="196">
        <v>0.3669853330426931</v>
      </c>
      <c r="F1983" s="195">
        <v>602</v>
      </c>
    </row>
    <row r="1984" spans="2:6" x14ac:dyDescent="0.2">
      <c r="B1984" s="205" t="s">
        <v>2004</v>
      </c>
      <c r="C1984" s="194">
        <v>2</v>
      </c>
      <c r="D1984" s="195">
        <v>995</v>
      </c>
      <c r="E1984" s="196">
        <v>0.37196261682242993</v>
      </c>
      <c r="F1984" s="195">
        <v>1269</v>
      </c>
    </row>
    <row r="1985" spans="2:7" x14ac:dyDescent="0.2">
      <c r="B1985" s="205" t="s">
        <v>2005</v>
      </c>
      <c r="C1985" s="194">
        <v>68</v>
      </c>
      <c r="D1985" s="195">
        <v>899.10294117647061</v>
      </c>
      <c r="E1985" s="196">
        <v>0.38605165119656504</v>
      </c>
      <c r="F1985" s="195">
        <v>1842</v>
      </c>
    </row>
    <row r="1986" spans="2:7" x14ac:dyDescent="0.2">
      <c r="B1986" s="205" t="s">
        <v>2006</v>
      </c>
      <c r="C1986" s="194">
        <v>53</v>
      </c>
      <c r="D1986" s="195">
        <v>1075.2830188679245</v>
      </c>
      <c r="E1986" s="196">
        <v>0.38440784059789279</v>
      </c>
      <c r="F1986" s="195">
        <v>2986</v>
      </c>
    </row>
    <row r="1987" spans="2:7" x14ac:dyDescent="0.2">
      <c r="B1987" s="205" t="s">
        <v>2007</v>
      </c>
      <c r="C1987" s="194">
        <v>3</v>
      </c>
      <c r="D1987" s="195">
        <v>1051</v>
      </c>
      <c r="E1987" s="196">
        <v>0.38348333738749707</v>
      </c>
      <c r="F1987" s="195">
        <v>1918</v>
      </c>
    </row>
    <row r="1988" spans="2:7" x14ac:dyDescent="0.2">
      <c r="B1988" s="205" t="s">
        <v>2008</v>
      </c>
      <c r="C1988" s="194">
        <v>0</v>
      </c>
      <c r="D1988" s="195">
        <v>0</v>
      </c>
      <c r="E1988" s="196">
        <v>0</v>
      </c>
      <c r="F1988" s="195">
        <v>0</v>
      </c>
    </row>
    <row r="1989" spans="2:7" x14ac:dyDescent="0.2">
      <c r="B1989" s="205" t="s">
        <v>2009</v>
      </c>
      <c r="C1989" s="194">
        <v>0</v>
      </c>
      <c r="D1989" s="195">
        <v>0</v>
      </c>
      <c r="E1989" s="196">
        <v>0</v>
      </c>
      <c r="F1989" s="195">
        <v>0</v>
      </c>
    </row>
    <row r="1990" spans="2:7" x14ac:dyDescent="0.2">
      <c r="B1990" s="205" t="s">
        <v>2010</v>
      </c>
      <c r="C1990" s="194">
        <v>4</v>
      </c>
      <c r="D1990" s="195">
        <v>184.5</v>
      </c>
      <c r="E1990" s="196">
        <v>0.33530213539300324</v>
      </c>
      <c r="F1990" s="195">
        <v>234</v>
      </c>
    </row>
    <row r="1991" spans="2:7" x14ac:dyDescent="0.2">
      <c r="B1991" s="205" t="s">
        <v>2011</v>
      </c>
      <c r="C1991" s="194">
        <v>36</v>
      </c>
      <c r="D1991" s="195">
        <v>839.63888888888891</v>
      </c>
      <c r="E1991" s="196">
        <v>0.38101420594204183</v>
      </c>
      <c r="F1991" s="195">
        <v>3076</v>
      </c>
    </row>
    <row r="1992" spans="2:7" x14ac:dyDescent="0.2">
      <c r="B1992" s="205" t="s">
        <v>2012</v>
      </c>
      <c r="C1992" s="194">
        <v>1</v>
      </c>
      <c r="D1992" s="195">
        <v>1338</v>
      </c>
      <c r="E1992" s="196">
        <v>0.38963308095515425</v>
      </c>
      <c r="F1992" s="195">
        <v>1338</v>
      </c>
    </row>
    <row r="1993" spans="2:7" x14ac:dyDescent="0.2">
      <c r="B1993" s="205" t="s">
        <v>2013</v>
      </c>
      <c r="C1993" s="194">
        <v>2</v>
      </c>
      <c r="D1993" s="195">
        <v>335.5</v>
      </c>
      <c r="E1993" s="196">
        <v>0.37257079400333137</v>
      </c>
      <c r="F1993" s="195">
        <v>363</v>
      </c>
    </row>
    <row r="1994" spans="2:7" x14ac:dyDescent="0.2">
      <c r="B1994" s="206" t="s">
        <v>2014</v>
      </c>
      <c r="C1994" s="197">
        <v>31</v>
      </c>
      <c r="D1994" s="198">
        <v>228.61290322580646</v>
      </c>
      <c r="E1994" s="199">
        <v>0.37276456974542405</v>
      </c>
      <c r="F1994" s="198">
        <v>696</v>
      </c>
    </row>
    <row r="1996" spans="2:7" x14ac:dyDescent="0.2">
      <c r="G1996" s="11" t="s">
        <v>287</v>
      </c>
    </row>
    <row r="1997" spans="2:7" x14ac:dyDescent="0.2">
      <c r="G1997" s="11" t="s">
        <v>314</v>
      </c>
    </row>
    <row r="1998" spans="2:7" x14ac:dyDescent="0.2">
      <c r="B1998" s="179" t="s">
        <v>0</v>
      </c>
      <c r="C1998" s="182"/>
      <c r="D1998" s="183"/>
      <c r="E1998" s="184"/>
      <c r="F1998" s="184"/>
    </row>
    <row r="1999" spans="2:7" x14ac:dyDescent="0.2">
      <c r="B1999" s="179" t="s">
        <v>2613</v>
      </c>
      <c r="C1999" s="182"/>
      <c r="D1999" s="183"/>
      <c r="E1999" s="184"/>
      <c r="F1999" s="184"/>
    </row>
    <row r="2000" spans="2:7" x14ac:dyDescent="0.2">
      <c r="B2000" s="201" t="s">
        <v>285</v>
      </c>
      <c r="C2000" s="182"/>
      <c r="D2000" s="183"/>
      <c r="E2000" s="184"/>
      <c r="F2000" s="184"/>
    </row>
    <row r="2001" spans="2:6" x14ac:dyDescent="0.2">
      <c r="B2001" s="179"/>
      <c r="C2001" s="72"/>
      <c r="D2001" s="72"/>
      <c r="E2001" s="72"/>
      <c r="F2001" s="72"/>
    </row>
    <row r="2002" spans="2:6" x14ac:dyDescent="0.2">
      <c r="B2002" s="202"/>
      <c r="C2002" s="157" t="s">
        <v>2632</v>
      </c>
      <c r="D2002" s="185"/>
      <c r="E2002" s="186"/>
      <c r="F2002" s="187"/>
    </row>
    <row r="2003" spans="2:6" ht="25.5" x14ac:dyDescent="0.2">
      <c r="B2003" s="203" t="s">
        <v>288</v>
      </c>
      <c r="C2003" s="188" t="s">
        <v>2639</v>
      </c>
      <c r="D2003" s="189" t="s">
        <v>2640</v>
      </c>
      <c r="E2003" s="190" t="s">
        <v>2641</v>
      </c>
      <c r="F2003" s="189" t="s">
        <v>2642</v>
      </c>
    </row>
    <row r="2004" spans="2:6" x14ac:dyDescent="0.2">
      <c r="B2004" s="204" t="s">
        <v>2015</v>
      </c>
      <c r="C2004" s="191">
        <v>3</v>
      </c>
      <c r="D2004" s="192">
        <v>1191</v>
      </c>
      <c r="E2004" s="193">
        <v>0.38731707317073161</v>
      </c>
      <c r="F2004" s="192">
        <v>1598</v>
      </c>
    </row>
    <row r="2005" spans="2:6" x14ac:dyDescent="0.2">
      <c r="B2005" s="205" t="s">
        <v>2016</v>
      </c>
      <c r="C2005" s="194">
        <v>2</v>
      </c>
      <c r="D2005" s="195">
        <v>1021</v>
      </c>
      <c r="E2005" s="196">
        <v>0.38813913704618885</v>
      </c>
      <c r="F2005" s="195">
        <v>1246</v>
      </c>
    </row>
    <row r="2006" spans="2:6" x14ac:dyDescent="0.2">
      <c r="B2006" s="205" t="s">
        <v>2017</v>
      </c>
      <c r="C2006" s="194">
        <v>0</v>
      </c>
      <c r="D2006" s="195">
        <v>0</v>
      </c>
      <c r="E2006" s="196">
        <v>0</v>
      </c>
      <c r="F2006" s="195">
        <v>0</v>
      </c>
    </row>
    <row r="2007" spans="2:6" x14ac:dyDescent="0.2">
      <c r="B2007" s="205" t="s">
        <v>2018</v>
      </c>
      <c r="C2007" s="194">
        <v>21</v>
      </c>
      <c r="D2007" s="195">
        <v>309.28571428571428</v>
      </c>
      <c r="E2007" s="196">
        <v>0.37274031563845056</v>
      </c>
      <c r="F2007" s="195">
        <v>672</v>
      </c>
    </row>
    <row r="2008" spans="2:6" x14ac:dyDescent="0.2">
      <c r="B2008" s="205" t="s">
        <v>2019</v>
      </c>
      <c r="C2008" s="194">
        <v>18</v>
      </c>
      <c r="D2008" s="195">
        <v>201.61111111111111</v>
      </c>
      <c r="E2008" s="196">
        <v>0.35606357927786503</v>
      </c>
      <c r="F2008" s="195">
        <v>359</v>
      </c>
    </row>
    <row r="2009" spans="2:6" x14ac:dyDescent="0.2">
      <c r="B2009" s="205" t="s">
        <v>2020</v>
      </c>
      <c r="C2009" s="194">
        <v>474</v>
      </c>
      <c r="D2009" s="195">
        <v>215.78481012658227</v>
      </c>
      <c r="E2009" s="196">
        <v>0.36779121029277451</v>
      </c>
      <c r="F2009" s="195">
        <v>490</v>
      </c>
    </row>
    <row r="2010" spans="2:6" x14ac:dyDescent="0.2">
      <c r="B2010" s="205" t="s">
        <v>2021</v>
      </c>
      <c r="C2010" s="194">
        <v>252</v>
      </c>
      <c r="D2010" s="195">
        <v>267.59920634920633</v>
      </c>
      <c r="E2010" s="196">
        <v>0.37785697075649849</v>
      </c>
      <c r="F2010" s="195">
        <v>583</v>
      </c>
    </row>
    <row r="2011" spans="2:6" x14ac:dyDescent="0.2">
      <c r="B2011" s="205" t="s">
        <v>2022</v>
      </c>
      <c r="C2011" s="194">
        <v>25</v>
      </c>
      <c r="D2011" s="195">
        <v>919.4</v>
      </c>
      <c r="E2011" s="196">
        <v>0.38692029290463759</v>
      </c>
      <c r="F2011" s="195">
        <v>1742</v>
      </c>
    </row>
    <row r="2012" spans="2:6" x14ac:dyDescent="0.2">
      <c r="B2012" s="205" t="s">
        <v>2023</v>
      </c>
      <c r="C2012" s="194">
        <v>13</v>
      </c>
      <c r="D2012" s="195">
        <v>1116.3076923076924</v>
      </c>
      <c r="E2012" s="196">
        <v>0.38625535652497933</v>
      </c>
      <c r="F2012" s="195">
        <v>2609</v>
      </c>
    </row>
    <row r="2013" spans="2:6" x14ac:dyDescent="0.2">
      <c r="B2013" s="205" t="s">
        <v>2024</v>
      </c>
      <c r="C2013" s="194">
        <v>78</v>
      </c>
      <c r="D2013" s="195">
        <v>1235.8461538461538</v>
      </c>
      <c r="E2013" s="196">
        <v>0.38751226101078973</v>
      </c>
      <c r="F2013" s="195">
        <v>3304</v>
      </c>
    </row>
    <row r="2014" spans="2:6" x14ac:dyDescent="0.2">
      <c r="B2014" s="205" t="s">
        <v>2025</v>
      </c>
      <c r="C2014" s="194">
        <v>1</v>
      </c>
      <c r="D2014" s="195">
        <v>648</v>
      </c>
      <c r="E2014" s="196">
        <v>0.38802395209580842</v>
      </c>
      <c r="F2014" s="195">
        <v>648</v>
      </c>
    </row>
    <row r="2015" spans="2:6" x14ac:dyDescent="0.2">
      <c r="B2015" s="205" t="s">
        <v>2026</v>
      </c>
      <c r="C2015" s="194">
        <v>48</v>
      </c>
      <c r="D2015" s="195">
        <v>923.89583333333337</v>
      </c>
      <c r="E2015" s="196">
        <v>0.38686067711740946</v>
      </c>
      <c r="F2015" s="195">
        <v>1986</v>
      </c>
    </row>
    <row r="2016" spans="2:6" x14ac:dyDescent="0.2">
      <c r="B2016" s="205" t="s">
        <v>2027</v>
      </c>
      <c r="C2016" s="194">
        <v>0</v>
      </c>
      <c r="D2016" s="195">
        <v>0</v>
      </c>
      <c r="E2016" s="196">
        <v>0</v>
      </c>
      <c r="F2016" s="195">
        <v>0</v>
      </c>
    </row>
    <row r="2017" spans="2:6" x14ac:dyDescent="0.2">
      <c r="B2017" s="205" t="s">
        <v>2028</v>
      </c>
      <c r="C2017" s="194">
        <v>6</v>
      </c>
      <c r="D2017" s="195">
        <v>1334.1666666666667</v>
      </c>
      <c r="E2017" s="196">
        <v>0.38554158840244668</v>
      </c>
      <c r="F2017" s="195">
        <v>2984</v>
      </c>
    </row>
    <row r="2018" spans="2:6" x14ac:dyDescent="0.2">
      <c r="B2018" s="205" t="s">
        <v>2029</v>
      </c>
      <c r="C2018" s="194">
        <v>67</v>
      </c>
      <c r="D2018" s="195">
        <v>505.32835820895525</v>
      </c>
      <c r="E2018" s="196">
        <v>0.38301506855513834</v>
      </c>
      <c r="F2018" s="195">
        <v>1020</v>
      </c>
    </row>
    <row r="2019" spans="2:6" x14ac:dyDescent="0.2">
      <c r="B2019" s="205" t="s">
        <v>2030</v>
      </c>
      <c r="C2019" s="194">
        <v>4</v>
      </c>
      <c r="D2019" s="195">
        <v>172.25</v>
      </c>
      <c r="E2019" s="196">
        <v>0.37670858392564233</v>
      </c>
      <c r="F2019" s="195">
        <v>228</v>
      </c>
    </row>
    <row r="2020" spans="2:6" x14ac:dyDescent="0.2">
      <c r="B2020" s="205" t="s">
        <v>2031</v>
      </c>
      <c r="C2020" s="194">
        <v>0</v>
      </c>
      <c r="D2020" s="195">
        <v>0</v>
      </c>
      <c r="E2020" s="196">
        <v>0</v>
      </c>
      <c r="F2020" s="195">
        <v>0</v>
      </c>
    </row>
    <row r="2021" spans="2:6" x14ac:dyDescent="0.2">
      <c r="B2021" s="205" t="s">
        <v>2032</v>
      </c>
      <c r="C2021" s="194">
        <v>16</v>
      </c>
      <c r="D2021" s="195">
        <v>766.375</v>
      </c>
      <c r="E2021" s="196">
        <v>0.38365507962829692</v>
      </c>
      <c r="F2021" s="195">
        <v>1827</v>
      </c>
    </row>
    <row r="2022" spans="2:6" x14ac:dyDescent="0.2">
      <c r="B2022" s="205" t="s">
        <v>2033</v>
      </c>
      <c r="C2022" s="194">
        <v>1</v>
      </c>
      <c r="D2022" s="195">
        <v>794</v>
      </c>
      <c r="E2022" s="196">
        <v>0.38826405867970659</v>
      </c>
      <c r="F2022" s="195">
        <v>794</v>
      </c>
    </row>
    <row r="2023" spans="2:6" x14ac:dyDescent="0.2">
      <c r="B2023" s="205" t="s">
        <v>2034</v>
      </c>
      <c r="C2023" s="194">
        <v>26</v>
      </c>
      <c r="D2023" s="195">
        <v>254.46153846153845</v>
      </c>
      <c r="E2023" s="196">
        <v>0.37769024376320148</v>
      </c>
      <c r="F2023" s="195">
        <v>483</v>
      </c>
    </row>
    <row r="2024" spans="2:6" x14ac:dyDescent="0.2">
      <c r="B2024" s="205" t="s">
        <v>2035</v>
      </c>
      <c r="C2024" s="194">
        <v>0</v>
      </c>
      <c r="D2024" s="195">
        <v>0</v>
      </c>
      <c r="E2024" s="196">
        <v>0</v>
      </c>
      <c r="F2024" s="195">
        <v>0</v>
      </c>
    </row>
    <row r="2025" spans="2:6" x14ac:dyDescent="0.2">
      <c r="B2025" s="205" t="s">
        <v>2036</v>
      </c>
      <c r="C2025" s="194">
        <v>243</v>
      </c>
      <c r="D2025" s="195">
        <v>194.67489711934155</v>
      </c>
      <c r="E2025" s="196">
        <v>0.3695030696889694</v>
      </c>
      <c r="F2025" s="195">
        <v>794</v>
      </c>
    </row>
    <row r="2026" spans="2:6" x14ac:dyDescent="0.2">
      <c r="B2026" s="205" t="s">
        <v>2037</v>
      </c>
      <c r="C2026" s="194">
        <v>3</v>
      </c>
      <c r="D2026" s="195">
        <v>216.33333333333334</v>
      </c>
      <c r="E2026" s="196">
        <v>0.38198940553266625</v>
      </c>
      <c r="F2026" s="195">
        <v>378</v>
      </c>
    </row>
    <row r="2027" spans="2:6" x14ac:dyDescent="0.2">
      <c r="B2027" s="205" t="s">
        <v>2038</v>
      </c>
      <c r="C2027" s="194">
        <v>50</v>
      </c>
      <c r="D2027" s="195">
        <v>313.48</v>
      </c>
      <c r="E2027" s="196">
        <v>0.3763084605781235</v>
      </c>
      <c r="F2027" s="195">
        <v>719</v>
      </c>
    </row>
    <row r="2028" spans="2:6" x14ac:dyDescent="0.2">
      <c r="B2028" s="205" t="s">
        <v>2039</v>
      </c>
      <c r="C2028" s="194">
        <v>2</v>
      </c>
      <c r="D2028" s="195">
        <v>948.5</v>
      </c>
      <c r="E2028" s="196">
        <v>0.38674821610601429</v>
      </c>
      <c r="F2028" s="195">
        <v>1277</v>
      </c>
    </row>
    <row r="2029" spans="2:6" x14ac:dyDescent="0.2">
      <c r="B2029" s="205" t="s">
        <v>2040</v>
      </c>
      <c r="C2029" s="194">
        <v>5</v>
      </c>
      <c r="D2029" s="195">
        <v>288</v>
      </c>
      <c r="E2029" s="196">
        <v>0.32447048219918884</v>
      </c>
      <c r="F2029" s="195">
        <v>428</v>
      </c>
    </row>
    <row r="2030" spans="2:6" x14ac:dyDescent="0.2">
      <c r="B2030" s="205" t="s">
        <v>2041</v>
      </c>
      <c r="C2030" s="194">
        <v>261</v>
      </c>
      <c r="D2030" s="195">
        <v>219.7471264367816</v>
      </c>
      <c r="E2030" s="196">
        <v>0.3737463914972925</v>
      </c>
      <c r="F2030" s="195">
        <v>642</v>
      </c>
    </row>
    <row r="2031" spans="2:6" x14ac:dyDescent="0.2">
      <c r="B2031" s="205" t="s">
        <v>2042</v>
      </c>
      <c r="C2031" s="194">
        <v>0</v>
      </c>
      <c r="D2031" s="195">
        <v>0</v>
      </c>
      <c r="E2031" s="196">
        <v>0</v>
      </c>
      <c r="F2031" s="195">
        <v>0</v>
      </c>
    </row>
    <row r="2032" spans="2:6" x14ac:dyDescent="0.2">
      <c r="B2032" s="205" t="s">
        <v>2043</v>
      </c>
      <c r="C2032" s="194">
        <v>24</v>
      </c>
      <c r="D2032" s="195">
        <v>897.95833333333337</v>
      </c>
      <c r="E2032" s="196">
        <v>0.38590742232966235</v>
      </c>
      <c r="F2032" s="195">
        <v>3096</v>
      </c>
    </row>
    <row r="2033" spans="2:6" x14ac:dyDescent="0.2">
      <c r="B2033" s="205" t="s">
        <v>2044</v>
      </c>
      <c r="C2033" s="194">
        <v>7</v>
      </c>
      <c r="D2033" s="195">
        <v>1017.8571428571429</v>
      </c>
      <c r="E2033" s="196">
        <v>0.38542680947744246</v>
      </c>
      <c r="F2033" s="195">
        <v>1580</v>
      </c>
    </row>
    <row r="2034" spans="2:6" x14ac:dyDescent="0.2">
      <c r="B2034" s="205" t="s">
        <v>2045</v>
      </c>
      <c r="C2034" s="194">
        <v>3</v>
      </c>
      <c r="D2034" s="195">
        <v>160.33333333333334</v>
      </c>
      <c r="E2034" s="196">
        <v>0.36830015313935682</v>
      </c>
      <c r="F2034" s="195">
        <v>223</v>
      </c>
    </row>
    <row r="2035" spans="2:6" x14ac:dyDescent="0.2">
      <c r="B2035" s="205" t="s">
        <v>2046</v>
      </c>
      <c r="C2035" s="194">
        <v>5</v>
      </c>
      <c r="D2035" s="195">
        <v>156.19999999999999</v>
      </c>
      <c r="E2035" s="196">
        <v>0.36979166666666674</v>
      </c>
      <c r="F2035" s="195">
        <v>197</v>
      </c>
    </row>
    <row r="2036" spans="2:6" x14ac:dyDescent="0.2">
      <c r="B2036" s="205" t="s">
        <v>2047</v>
      </c>
      <c r="C2036" s="194">
        <v>0</v>
      </c>
      <c r="D2036" s="195">
        <v>0</v>
      </c>
      <c r="E2036" s="196">
        <v>0</v>
      </c>
      <c r="F2036" s="195">
        <v>0</v>
      </c>
    </row>
    <row r="2037" spans="2:6" x14ac:dyDescent="0.2">
      <c r="B2037" s="205" t="s">
        <v>2048</v>
      </c>
      <c r="C2037" s="194">
        <v>58</v>
      </c>
      <c r="D2037" s="195">
        <v>180.86206896551724</v>
      </c>
      <c r="E2037" s="196">
        <v>0.36819936819936827</v>
      </c>
      <c r="F2037" s="195">
        <v>388</v>
      </c>
    </row>
    <row r="2038" spans="2:6" x14ac:dyDescent="0.2">
      <c r="B2038" s="205" t="s">
        <v>2049</v>
      </c>
      <c r="C2038" s="194">
        <v>32</v>
      </c>
      <c r="D2038" s="195">
        <v>222.03125</v>
      </c>
      <c r="E2038" s="196">
        <v>0.37177541729893782</v>
      </c>
      <c r="F2038" s="195">
        <v>417</v>
      </c>
    </row>
    <row r="2039" spans="2:6" x14ac:dyDescent="0.2">
      <c r="B2039" s="205" t="s">
        <v>2050</v>
      </c>
      <c r="C2039" s="194">
        <v>1</v>
      </c>
      <c r="D2039" s="195">
        <v>146</v>
      </c>
      <c r="E2039" s="196">
        <v>0.35872235872235869</v>
      </c>
      <c r="F2039" s="195">
        <v>146</v>
      </c>
    </row>
    <row r="2040" spans="2:6" x14ac:dyDescent="0.2">
      <c r="B2040" s="205" t="s">
        <v>2051</v>
      </c>
      <c r="C2040" s="194">
        <v>3</v>
      </c>
      <c r="D2040" s="195">
        <v>849.66666666666663</v>
      </c>
      <c r="E2040" s="196">
        <v>0.38405906282959168</v>
      </c>
      <c r="F2040" s="195">
        <v>1222</v>
      </c>
    </row>
    <row r="2041" spans="2:6" x14ac:dyDescent="0.2">
      <c r="B2041" s="205" t="s">
        <v>2052</v>
      </c>
      <c r="C2041" s="194">
        <v>8</v>
      </c>
      <c r="D2041" s="195">
        <v>110.25</v>
      </c>
      <c r="E2041" s="196">
        <v>0.31968104385646967</v>
      </c>
      <c r="F2041" s="195">
        <v>160</v>
      </c>
    </row>
    <row r="2042" spans="2:6" x14ac:dyDescent="0.2">
      <c r="B2042" s="205" t="s">
        <v>2053</v>
      </c>
      <c r="C2042" s="194">
        <v>64</v>
      </c>
      <c r="D2042" s="195">
        <v>202.15625</v>
      </c>
      <c r="E2042" s="196">
        <v>0.36484123850882644</v>
      </c>
      <c r="F2042" s="195">
        <v>385</v>
      </c>
    </row>
    <row r="2043" spans="2:6" x14ac:dyDescent="0.2">
      <c r="B2043" s="205" t="s">
        <v>2054</v>
      </c>
      <c r="C2043" s="194">
        <v>19</v>
      </c>
      <c r="D2043" s="195">
        <v>1128.8421052631579</v>
      </c>
      <c r="E2043" s="196">
        <v>0.38498680691425391</v>
      </c>
      <c r="F2043" s="195">
        <v>2385</v>
      </c>
    </row>
    <row r="2044" spans="2:6" x14ac:dyDescent="0.2">
      <c r="B2044" s="205" t="s">
        <v>2055</v>
      </c>
      <c r="C2044" s="194">
        <v>73</v>
      </c>
      <c r="D2044" s="195">
        <v>224.04109589041096</v>
      </c>
      <c r="E2044" s="196">
        <v>0.37627976532842511</v>
      </c>
      <c r="F2044" s="195">
        <v>593</v>
      </c>
    </row>
    <row r="2045" spans="2:6" x14ac:dyDescent="0.2">
      <c r="B2045" s="205" t="s">
        <v>2056</v>
      </c>
      <c r="C2045" s="194">
        <v>6</v>
      </c>
      <c r="D2045" s="195">
        <v>211.83333333333334</v>
      </c>
      <c r="E2045" s="196">
        <v>0.37536916715888946</v>
      </c>
      <c r="F2045" s="195">
        <v>325</v>
      </c>
    </row>
    <row r="2046" spans="2:6" x14ac:dyDescent="0.2">
      <c r="B2046" s="205" t="s">
        <v>2057</v>
      </c>
      <c r="C2046" s="194">
        <v>48</v>
      </c>
      <c r="D2046" s="195">
        <v>188.3125</v>
      </c>
      <c r="E2046" s="196">
        <v>0.36979912449371999</v>
      </c>
      <c r="F2046" s="195">
        <v>297</v>
      </c>
    </row>
    <row r="2047" spans="2:6" x14ac:dyDescent="0.2">
      <c r="B2047" s="205" t="s">
        <v>2058</v>
      </c>
      <c r="C2047" s="194">
        <v>0</v>
      </c>
      <c r="D2047" s="195">
        <v>0</v>
      </c>
      <c r="E2047" s="196">
        <v>0</v>
      </c>
      <c r="F2047" s="195">
        <v>0</v>
      </c>
    </row>
    <row r="2048" spans="2:6" x14ac:dyDescent="0.2">
      <c r="B2048" s="205" t="s">
        <v>2059</v>
      </c>
      <c r="C2048" s="194">
        <v>53</v>
      </c>
      <c r="D2048" s="195">
        <v>155.62264150943398</v>
      </c>
      <c r="E2048" s="196">
        <v>0.34399632981607375</v>
      </c>
      <c r="F2048" s="195">
        <v>400</v>
      </c>
    </row>
    <row r="2049" spans="2:7" x14ac:dyDescent="0.2">
      <c r="B2049" s="205" t="s">
        <v>2060</v>
      </c>
      <c r="C2049" s="194">
        <v>57</v>
      </c>
      <c r="D2049" s="195">
        <v>715.71929824561403</v>
      </c>
      <c r="E2049" s="196">
        <v>0.38608810864524679</v>
      </c>
      <c r="F2049" s="195">
        <v>1718</v>
      </c>
    </row>
    <row r="2050" spans="2:7" x14ac:dyDescent="0.2">
      <c r="B2050" s="205" t="s">
        <v>2061</v>
      </c>
      <c r="C2050" s="194">
        <v>26</v>
      </c>
      <c r="D2050" s="195">
        <v>164.84615384615384</v>
      </c>
      <c r="E2050" s="196">
        <v>0.37622893258426959</v>
      </c>
      <c r="F2050" s="195">
        <v>298</v>
      </c>
    </row>
    <row r="2051" spans="2:7" x14ac:dyDescent="0.2">
      <c r="B2051" s="206" t="s">
        <v>2062</v>
      </c>
      <c r="C2051" s="197">
        <v>10</v>
      </c>
      <c r="D2051" s="198">
        <v>670.7</v>
      </c>
      <c r="E2051" s="199">
        <v>0.38610327557423285</v>
      </c>
      <c r="F2051" s="198">
        <v>2079</v>
      </c>
    </row>
    <row r="2053" spans="2:7" x14ac:dyDescent="0.2">
      <c r="G2053" s="11" t="s">
        <v>287</v>
      </c>
    </row>
    <row r="2054" spans="2:7" x14ac:dyDescent="0.2">
      <c r="G2054" s="11" t="s">
        <v>315</v>
      </c>
    </row>
    <row r="2055" spans="2:7" x14ac:dyDescent="0.2">
      <c r="B2055" s="179" t="s">
        <v>0</v>
      </c>
      <c r="C2055" s="182"/>
      <c r="D2055" s="183"/>
      <c r="E2055" s="184"/>
      <c r="F2055" s="184"/>
    </row>
    <row r="2056" spans="2:7" x14ac:dyDescent="0.2">
      <c r="B2056" s="179" t="s">
        <v>2613</v>
      </c>
      <c r="C2056" s="182"/>
      <c r="D2056" s="183"/>
      <c r="E2056" s="184"/>
      <c r="F2056" s="184"/>
    </row>
    <row r="2057" spans="2:7" x14ac:dyDescent="0.2">
      <c r="B2057" s="201" t="s">
        <v>285</v>
      </c>
      <c r="C2057" s="182"/>
      <c r="D2057" s="183"/>
      <c r="E2057" s="184"/>
      <c r="F2057" s="184"/>
    </row>
    <row r="2058" spans="2:7" x14ac:dyDescent="0.2">
      <c r="B2058" s="179"/>
      <c r="C2058" s="72"/>
      <c r="D2058" s="72"/>
      <c r="E2058" s="72"/>
      <c r="F2058" s="72"/>
    </row>
    <row r="2059" spans="2:7" x14ac:dyDescent="0.2">
      <c r="B2059" s="202"/>
      <c r="C2059" s="157" t="s">
        <v>2632</v>
      </c>
      <c r="D2059" s="185"/>
      <c r="E2059" s="186"/>
      <c r="F2059" s="187"/>
    </row>
    <row r="2060" spans="2:7" ht="25.5" x14ac:dyDescent="0.2">
      <c r="B2060" s="203" t="s">
        <v>288</v>
      </c>
      <c r="C2060" s="188" t="s">
        <v>2639</v>
      </c>
      <c r="D2060" s="189" t="s">
        <v>2640</v>
      </c>
      <c r="E2060" s="190" t="s">
        <v>2641</v>
      </c>
      <c r="F2060" s="189" t="s">
        <v>2642</v>
      </c>
    </row>
    <row r="2061" spans="2:7" x14ac:dyDescent="0.2">
      <c r="B2061" s="204" t="s">
        <v>2063</v>
      </c>
      <c r="C2061" s="191">
        <v>113</v>
      </c>
      <c r="D2061" s="192">
        <v>242.87610619469027</v>
      </c>
      <c r="E2061" s="193">
        <v>0.37563986750978628</v>
      </c>
      <c r="F2061" s="192">
        <v>535</v>
      </c>
    </row>
    <row r="2062" spans="2:7" x14ac:dyDescent="0.2">
      <c r="B2062" s="205" t="s">
        <v>2064</v>
      </c>
      <c r="C2062" s="194">
        <v>17</v>
      </c>
      <c r="D2062" s="195">
        <v>173.8235294117647</v>
      </c>
      <c r="E2062" s="196">
        <v>0.3599269183922047</v>
      </c>
      <c r="F2062" s="195">
        <v>419</v>
      </c>
    </row>
    <row r="2063" spans="2:7" x14ac:dyDescent="0.2">
      <c r="B2063" s="205" t="s">
        <v>2065</v>
      </c>
      <c r="C2063" s="194">
        <v>95</v>
      </c>
      <c r="D2063" s="195">
        <v>161.4</v>
      </c>
      <c r="E2063" s="196">
        <v>0.36375498197001321</v>
      </c>
      <c r="F2063" s="195">
        <v>606</v>
      </c>
    </row>
    <row r="2064" spans="2:7" x14ac:dyDescent="0.2">
      <c r="B2064" s="205" t="s">
        <v>2066</v>
      </c>
      <c r="C2064" s="194">
        <v>11</v>
      </c>
      <c r="D2064" s="195">
        <v>830.09090909090912</v>
      </c>
      <c r="E2064" s="196">
        <v>0.38666102053779383</v>
      </c>
      <c r="F2064" s="195">
        <v>2080</v>
      </c>
    </row>
    <row r="2065" spans="2:6" x14ac:dyDescent="0.2">
      <c r="B2065" s="205" t="s">
        <v>2067</v>
      </c>
      <c r="C2065" s="194">
        <v>416</v>
      </c>
      <c r="D2065" s="195">
        <v>237.85096153846155</v>
      </c>
      <c r="E2065" s="196">
        <v>0.37402190923317691</v>
      </c>
      <c r="F2065" s="195">
        <v>788</v>
      </c>
    </row>
    <row r="2066" spans="2:6" x14ac:dyDescent="0.2">
      <c r="B2066" s="205" t="s">
        <v>2068</v>
      </c>
      <c r="C2066" s="194">
        <v>246</v>
      </c>
      <c r="D2066" s="195">
        <v>243.26829268292684</v>
      </c>
      <c r="E2066" s="196">
        <v>0.37666874374516146</v>
      </c>
      <c r="F2066" s="195">
        <v>579</v>
      </c>
    </row>
    <row r="2067" spans="2:6" x14ac:dyDescent="0.2">
      <c r="B2067" s="205" t="s">
        <v>2069</v>
      </c>
      <c r="C2067" s="194">
        <v>133</v>
      </c>
      <c r="D2067" s="195">
        <v>716.04511278195491</v>
      </c>
      <c r="E2067" s="196">
        <v>0.38069996602106704</v>
      </c>
      <c r="F2067" s="195">
        <v>1564</v>
      </c>
    </row>
    <row r="2068" spans="2:6" x14ac:dyDescent="0.2">
      <c r="B2068" s="205" t="s">
        <v>2070</v>
      </c>
      <c r="C2068" s="194">
        <v>448</v>
      </c>
      <c r="D2068" s="195">
        <v>191.859375</v>
      </c>
      <c r="E2068" s="196">
        <v>0.36382530222478082</v>
      </c>
      <c r="F2068" s="195">
        <v>935</v>
      </c>
    </row>
    <row r="2069" spans="2:6" x14ac:dyDescent="0.2">
      <c r="B2069" s="205" t="s">
        <v>2071</v>
      </c>
      <c r="C2069" s="194">
        <v>312</v>
      </c>
      <c r="D2069" s="195">
        <v>164.25641025641025</v>
      </c>
      <c r="E2069" s="196">
        <v>0.35912601084778073</v>
      </c>
      <c r="F2069" s="195">
        <v>614</v>
      </c>
    </row>
    <row r="2070" spans="2:6" x14ac:dyDescent="0.2">
      <c r="B2070" s="205" t="s">
        <v>2072</v>
      </c>
      <c r="C2070" s="194">
        <v>0</v>
      </c>
      <c r="D2070" s="195">
        <v>0</v>
      </c>
      <c r="E2070" s="196">
        <v>0</v>
      </c>
      <c r="F2070" s="195">
        <v>0</v>
      </c>
    </row>
    <row r="2071" spans="2:6" x14ac:dyDescent="0.2">
      <c r="B2071" s="205" t="s">
        <v>2073</v>
      </c>
      <c r="C2071" s="194">
        <v>5</v>
      </c>
      <c r="D2071" s="195">
        <v>679.4</v>
      </c>
      <c r="E2071" s="196">
        <v>0.36779991338241658</v>
      </c>
      <c r="F2071" s="195">
        <v>972</v>
      </c>
    </row>
    <row r="2072" spans="2:6" x14ac:dyDescent="0.2">
      <c r="B2072" s="205" t="s">
        <v>2074</v>
      </c>
      <c r="C2072" s="194">
        <v>10</v>
      </c>
      <c r="D2072" s="195">
        <v>1294.7</v>
      </c>
      <c r="E2072" s="196">
        <v>0.38312668304086639</v>
      </c>
      <c r="F2072" s="195">
        <v>2274</v>
      </c>
    </row>
    <row r="2073" spans="2:6" x14ac:dyDescent="0.2">
      <c r="B2073" s="205" t="s">
        <v>2075</v>
      </c>
      <c r="C2073" s="194">
        <v>0</v>
      </c>
      <c r="D2073" s="195">
        <v>0</v>
      </c>
      <c r="E2073" s="196">
        <v>0</v>
      </c>
      <c r="F2073" s="195">
        <v>0</v>
      </c>
    </row>
    <row r="2074" spans="2:6" x14ac:dyDescent="0.2">
      <c r="B2074" s="205" t="s">
        <v>2076</v>
      </c>
      <c r="C2074" s="194">
        <v>389</v>
      </c>
      <c r="D2074" s="195">
        <v>209.18508997429305</v>
      </c>
      <c r="E2074" s="196">
        <v>0.36970922308041798</v>
      </c>
      <c r="F2074" s="195">
        <v>594</v>
      </c>
    </row>
    <row r="2075" spans="2:6" x14ac:dyDescent="0.2">
      <c r="B2075" s="205" t="s">
        <v>2077</v>
      </c>
      <c r="C2075" s="194">
        <v>610</v>
      </c>
      <c r="D2075" s="195">
        <v>202.88032786885245</v>
      </c>
      <c r="E2075" s="196">
        <v>0.36978483474914325</v>
      </c>
      <c r="F2075" s="195">
        <v>525</v>
      </c>
    </row>
    <row r="2076" spans="2:6" x14ac:dyDescent="0.2">
      <c r="B2076" s="205" t="s">
        <v>2078</v>
      </c>
      <c r="C2076" s="194">
        <v>372</v>
      </c>
      <c r="D2076" s="195">
        <v>162.83602150537635</v>
      </c>
      <c r="E2076" s="196">
        <v>0.36123849791575968</v>
      </c>
      <c r="F2076" s="195">
        <v>555</v>
      </c>
    </row>
    <row r="2077" spans="2:6" x14ac:dyDescent="0.2">
      <c r="B2077" s="205" t="s">
        <v>2079</v>
      </c>
      <c r="C2077" s="194">
        <v>356</v>
      </c>
      <c r="D2077" s="195">
        <v>178.42134831460675</v>
      </c>
      <c r="E2077" s="196">
        <v>0.36383736782412446</v>
      </c>
      <c r="F2077" s="195">
        <v>447</v>
      </c>
    </row>
    <row r="2078" spans="2:6" x14ac:dyDescent="0.2">
      <c r="B2078" s="205" t="s">
        <v>2080</v>
      </c>
      <c r="C2078" s="194">
        <v>524</v>
      </c>
      <c r="D2078" s="195">
        <v>229.68893129770993</v>
      </c>
      <c r="E2078" s="196">
        <v>0.37550191405920952</v>
      </c>
      <c r="F2078" s="195">
        <v>496</v>
      </c>
    </row>
    <row r="2079" spans="2:6" x14ac:dyDescent="0.2">
      <c r="B2079" s="205" t="s">
        <v>2081</v>
      </c>
      <c r="C2079" s="194">
        <v>211</v>
      </c>
      <c r="D2079" s="195">
        <v>233.14218009478674</v>
      </c>
      <c r="E2079" s="196">
        <v>0.37699540950439503</v>
      </c>
      <c r="F2079" s="195">
        <v>517</v>
      </c>
    </row>
    <row r="2080" spans="2:6" x14ac:dyDescent="0.2">
      <c r="B2080" s="205" t="s">
        <v>2082</v>
      </c>
      <c r="C2080" s="194">
        <v>75</v>
      </c>
      <c r="D2080" s="195">
        <v>209.94666666666666</v>
      </c>
      <c r="E2080" s="196">
        <v>0.36393472934868032</v>
      </c>
      <c r="F2080" s="195">
        <v>444</v>
      </c>
    </row>
    <row r="2081" spans="2:6" x14ac:dyDescent="0.2">
      <c r="B2081" s="205" t="s">
        <v>2083</v>
      </c>
      <c r="C2081" s="194">
        <v>203</v>
      </c>
      <c r="D2081" s="195">
        <v>189.10344827586206</v>
      </c>
      <c r="E2081" s="196">
        <v>0.36788086134030995</v>
      </c>
      <c r="F2081" s="195">
        <v>472</v>
      </c>
    </row>
    <row r="2082" spans="2:6" x14ac:dyDescent="0.2">
      <c r="B2082" s="205" t="s">
        <v>2084</v>
      </c>
      <c r="C2082" s="194">
        <v>82</v>
      </c>
      <c r="D2082" s="195">
        <v>216.30487804878049</v>
      </c>
      <c r="E2082" s="196">
        <v>0.3702304416798865</v>
      </c>
      <c r="F2082" s="195">
        <v>469</v>
      </c>
    </row>
    <row r="2083" spans="2:6" x14ac:dyDescent="0.2">
      <c r="B2083" s="205" t="s">
        <v>2085</v>
      </c>
      <c r="C2083" s="194">
        <v>224</v>
      </c>
      <c r="D2083" s="195">
        <v>241.95535714285714</v>
      </c>
      <c r="E2083" s="196">
        <v>0.37297933398022165</v>
      </c>
      <c r="F2083" s="195">
        <v>835</v>
      </c>
    </row>
    <row r="2084" spans="2:6" x14ac:dyDescent="0.2">
      <c r="B2084" s="205" t="s">
        <v>2086</v>
      </c>
      <c r="C2084" s="194">
        <v>184</v>
      </c>
      <c r="D2084" s="195">
        <v>272.36413043478262</v>
      </c>
      <c r="E2084" s="196">
        <v>0.37987780843515973</v>
      </c>
      <c r="F2084" s="195">
        <v>650</v>
      </c>
    </row>
    <row r="2085" spans="2:6" x14ac:dyDescent="0.2">
      <c r="B2085" s="205" t="s">
        <v>2087</v>
      </c>
      <c r="C2085" s="194">
        <v>3</v>
      </c>
      <c r="D2085" s="195">
        <v>915</v>
      </c>
      <c r="E2085" s="196">
        <v>0.38591311682834251</v>
      </c>
      <c r="F2085" s="195">
        <v>1199</v>
      </c>
    </row>
    <row r="2086" spans="2:6" x14ac:dyDescent="0.2">
      <c r="B2086" s="205" t="s">
        <v>2088</v>
      </c>
      <c r="C2086" s="194">
        <v>69</v>
      </c>
      <c r="D2086" s="195">
        <v>169.30434782608697</v>
      </c>
      <c r="E2086" s="196">
        <v>0.36289646174396561</v>
      </c>
      <c r="F2086" s="195">
        <v>342</v>
      </c>
    </row>
    <row r="2087" spans="2:6" x14ac:dyDescent="0.2">
      <c r="B2087" s="205" t="s">
        <v>2089</v>
      </c>
      <c r="C2087" s="194">
        <v>195</v>
      </c>
      <c r="D2087" s="195">
        <v>239.86153846153846</v>
      </c>
      <c r="E2087" s="196">
        <v>0.36895953301254236</v>
      </c>
      <c r="F2087" s="195">
        <v>732</v>
      </c>
    </row>
    <row r="2088" spans="2:6" x14ac:dyDescent="0.2">
      <c r="B2088" s="205" t="s">
        <v>2090</v>
      </c>
      <c r="C2088" s="194">
        <v>117</v>
      </c>
      <c r="D2088" s="195">
        <v>195.30769230769232</v>
      </c>
      <c r="E2088" s="196">
        <v>0.366713205912089</v>
      </c>
      <c r="F2088" s="195">
        <v>755</v>
      </c>
    </row>
    <row r="2089" spans="2:6" x14ac:dyDescent="0.2">
      <c r="B2089" s="205" t="s">
        <v>2091</v>
      </c>
      <c r="C2089" s="194">
        <v>104</v>
      </c>
      <c r="D2089" s="195">
        <v>183.66346153846155</v>
      </c>
      <c r="E2089" s="196">
        <v>0.36506632009479767</v>
      </c>
      <c r="F2089" s="195">
        <v>405</v>
      </c>
    </row>
    <row r="2090" spans="2:6" x14ac:dyDescent="0.2">
      <c r="B2090" s="205" t="s">
        <v>2092</v>
      </c>
      <c r="C2090" s="194">
        <v>6</v>
      </c>
      <c r="D2090" s="195">
        <v>254.16666666666666</v>
      </c>
      <c r="E2090" s="196">
        <v>0.37487708947885934</v>
      </c>
      <c r="F2090" s="195">
        <v>336</v>
      </c>
    </row>
    <row r="2091" spans="2:6" x14ac:dyDescent="0.2">
      <c r="B2091" s="205" t="s">
        <v>2093</v>
      </c>
      <c r="C2091" s="194">
        <v>308</v>
      </c>
      <c r="D2091" s="195">
        <v>802.57467532467535</v>
      </c>
      <c r="E2091" s="196">
        <v>0.38448903661926259</v>
      </c>
      <c r="F2091" s="195">
        <v>2418</v>
      </c>
    </row>
    <row r="2092" spans="2:6" x14ac:dyDescent="0.2">
      <c r="B2092" s="205" t="s">
        <v>2094</v>
      </c>
      <c r="C2092" s="194">
        <v>16</v>
      </c>
      <c r="D2092" s="195">
        <v>669.0625</v>
      </c>
      <c r="E2092" s="196">
        <v>0.38548793662225433</v>
      </c>
      <c r="F2092" s="195">
        <v>1191</v>
      </c>
    </row>
    <row r="2093" spans="2:6" x14ac:dyDescent="0.2">
      <c r="B2093" s="205" t="s">
        <v>2095</v>
      </c>
      <c r="C2093" s="194">
        <v>0</v>
      </c>
      <c r="D2093" s="195">
        <v>0</v>
      </c>
      <c r="E2093" s="196">
        <v>0</v>
      </c>
      <c r="F2093" s="195">
        <v>0</v>
      </c>
    </row>
    <row r="2094" spans="2:6" x14ac:dyDescent="0.2">
      <c r="B2094" s="205" t="s">
        <v>2096</v>
      </c>
      <c r="C2094" s="194">
        <v>6</v>
      </c>
      <c r="D2094" s="195">
        <v>200</v>
      </c>
      <c r="E2094" s="196">
        <v>0.38204393505253109</v>
      </c>
      <c r="F2094" s="195">
        <v>332</v>
      </c>
    </row>
    <row r="2095" spans="2:6" x14ac:dyDescent="0.2">
      <c r="B2095" s="205" t="s">
        <v>2097</v>
      </c>
      <c r="C2095" s="194">
        <v>3</v>
      </c>
      <c r="D2095" s="195">
        <v>996.66666666666663</v>
      </c>
      <c r="E2095" s="196">
        <v>0.38660460305146116</v>
      </c>
      <c r="F2095" s="195">
        <v>1064</v>
      </c>
    </row>
    <row r="2096" spans="2:6" x14ac:dyDescent="0.2">
      <c r="B2096" s="205" t="s">
        <v>2098</v>
      </c>
      <c r="C2096" s="194">
        <v>397</v>
      </c>
      <c r="D2096" s="195">
        <v>250.34508816120908</v>
      </c>
      <c r="E2096" s="196">
        <v>0.37590347775109212</v>
      </c>
      <c r="F2096" s="195">
        <v>616</v>
      </c>
    </row>
    <row r="2097" spans="2:7" x14ac:dyDescent="0.2">
      <c r="B2097" s="205" t="s">
        <v>2099</v>
      </c>
      <c r="C2097" s="194">
        <v>172</v>
      </c>
      <c r="D2097" s="195">
        <v>305.26162790697674</v>
      </c>
      <c r="E2097" s="196">
        <v>0.37817728703443598</v>
      </c>
      <c r="F2097" s="195">
        <v>705</v>
      </c>
    </row>
    <row r="2098" spans="2:7" x14ac:dyDescent="0.2">
      <c r="B2098" s="205" t="s">
        <v>2100</v>
      </c>
      <c r="C2098" s="194">
        <v>0</v>
      </c>
      <c r="D2098" s="195">
        <v>0</v>
      </c>
      <c r="E2098" s="196">
        <v>0</v>
      </c>
      <c r="F2098" s="195">
        <v>0</v>
      </c>
    </row>
    <row r="2099" spans="2:7" x14ac:dyDescent="0.2">
      <c r="B2099" s="205" t="s">
        <v>2101</v>
      </c>
      <c r="C2099" s="194">
        <v>46</v>
      </c>
      <c r="D2099" s="195">
        <v>955.95652173913038</v>
      </c>
      <c r="E2099" s="196">
        <v>0.38461673022425913</v>
      </c>
      <c r="F2099" s="195">
        <v>2387</v>
      </c>
    </row>
    <row r="2100" spans="2:7" x14ac:dyDescent="0.2">
      <c r="B2100" s="205" t="s">
        <v>2102</v>
      </c>
      <c r="C2100" s="194">
        <v>302</v>
      </c>
      <c r="D2100" s="195">
        <v>180.69867549668874</v>
      </c>
      <c r="E2100" s="196">
        <v>0.36250166068818923</v>
      </c>
      <c r="F2100" s="195">
        <v>419</v>
      </c>
    </row>
    <row r="2101" spans="2:7" x14ac:dyDescent="0.2">
      <c r="B2101" s="205" t="s">
        <v>2103</v>
      </c>
      <c r="C2101" s="194">
        <v>0</v>
      </c>
      <c r="D2101" s="195">
        <v>0</v>
      </c>
      <c r="E2101" s="196">
        <v>0</v>
      </c>
      <c r="F2101" s="195">
        <v>0</v>
      </c>
    </row>
    <row r="2102" spans="2:7" x14ac:dyDescent="0.2">
      <c r="B2102" s="205" t="s">
        <v>2104</v>
      </c>
      <c r="C2102" s="194">
        <v>292</v>
      </c>
      <c r="D2102" s="195">
        <v>225.93835616438355</v>
      </c>
      <c r="E2102" s="196">
        <v>0.37436729691082005</v>
      </c>
      <c r="F2102" s="195">
        <v>590</v>
      </c>
    </row>
    <row r="2103" spans="2:7" x14ac:dyDescent="0.2">
      <c r="B2103" s="205" t="s">
        <v>2105</v>
      </c>
      <c r="C2103" s="194">
        <v>32</v>
      </c>
      <c r="D2103" s="195">
        <v>940.3125</v>
      </c>
      <c r="E2103" s="196">
        <v>0.38566045474353383</v>
      </c>
      <c r="F2103" s="195">
        <v>2067</v>
      </c>
    </row>
    <row r="2104" spans="2:7" x14ac:dyDescent="0.2">
      <c r="B2104" s="205" t="s">
        <v>2106</v>
      </c>
      <c r="C2104" s="194">
        <v>1</v>
      </c>
      <c r="D2104" s="195">
        <v>504</v>
      </c>
      <c r="E2104" s="196">
        <v>0.39069767441860459</v>
      </c>
      <c r="F2104" s="195">
        <v>504</v>
      </c>
    </row>
    <row r="2105" spans="2:7" x14ac:dyDescent="0.2">
      <c r="B2105" s="205" t="s">
        <v>2107</v>
      </c>
      <c r="C2105" s="194">
        <v>44</v>
      </c>
      <c r="D2105" s="195">
        <v>226.56818181818181</v>
      </c>
      <c r="E2105" s="196">
        <v>0.37549436890278343</v>
      </c>
      <c r="F2105" s="195">
        <v>614</v>
      </c>
    </row>
    <row r="2106" spans="2:7" x14ac:dyDescent="0.2">
      <c r="B2106" s="205" t="s">
        <v>2108</v>
      </c>
      <c r="C2106" s="194">
        <v>0</v>
      </c>
      <c r="D2106" s="195">
        <v>0</v>
      </c>
      <c r="E2106" s="196">
        <v>0</v>
      </c>
      <c r="F2106" s="195">
        <v>0</v>
      </c>
    </row>
    <row r="2107" spans="2:7" x14ac:dyDescent="0.2">
      <c r="B2107" s="205" t="s">
        <v>2109</v>
      </c>
      <c r="C2107" s="194">
        <v>84</v>
      </c>
      <c r="D2107" s="195">
        <v>165.4047619047619</v>
      </c>
      <c r="E2107" s="196">
        <v>0.36458579338214081</v>
      </c>
      <c r="F2107" s="195">
        <v>360</v>
      </c>
    </row>
    <row r="2108" spans="2:7" x14ac:dyDescent="0.2">
      <c r="B2108" s="206" t="s">
        <v>2110</v>
      </c>
      <c r="C2108" s="197">
        <v>30</v>
      </c>
      <c r="D2108" s="198">
        <v>1324.0333333333333</v>
      </c>
      <c r="E2108" s="199">
        <v>0.38428644679430746</v>
      </c>
      <c r="F2108" s="198">
        <v>3089</v>
      </c>
    </row>
    <row r="2110" spans="2:7" x14ac:dyDescent="0.2">
      <c r="G2110" s="11" t="s">
        <v>287</v>
      </c>
    </row>
    <row r="2111" spans="2:7" x14ac:dyDescent="0.2">
      <c r="G2111" s="11" t="s">
        <v>316</v>
      </c>
    </row>
    <row r="2112" spans="2:7" x14ac:dyDescent="0.2">
      <c r="B2112" s="179" t="s">
        <v>0</v>
      </c>
      <c r="C2112" s="182"/>
      <c r="D2112" s="183"/>
      <c r="E2112" s="184"/>
      <c r="F2112" s="184"/>
    </row>
    <row r="2113" spans="2:6" x14ac:dyDescent="0.2">
      <c r="B2113" s="179" t="s">
        <v>2613</v>
      </c>
      <c r="C2113" s="182"/>
      <c r="D2113" s="183"/>
      <c r="E2113" s="184"/>
      <c r="F2113" s="184"/>
    </row>
    <row r="2114" spans="2:6" x14ac:dyDescent="0.2">
      <c r="B2114" s="201" t="s">
        <v>285</v>
      </c>
      <c r="C2114" s="182"/>
      <c r="D2114" s="183"/>
      <c r="E2114" s="184"/>
      <c r="F2114" s="184"/>
    </row>
    <row r="2115" spans="2:6" x14ac:dyDescent="0.2">
      <c r="B2115" s="179"/>
      <c r="C2115" s="72"/>
      <c r="D2115" s="72"/>
      <c r="E2115" s="72"/>
      <c r="F2115" s="72"/>
    </row>
    <row r="2116" spans="2:6" x14ac:dyDescent="0.2">
      <c r="B2116" s="202"/>
      <c r="C2116" s="157" t="s">
        <v>2632</v>
      </c>
      <c r="D2116" s="185"/>
      <c r="E2116" s="186"/>
      <c r="F2116" s="187"/>
    </row>
    <row r="2117" spans="2:6" ht="25.5" x14ac:dyDescent="0.2">
      <c r="B2117" s="203" t="s">
        <v>288</v>
      </c>
      <c r="C2117" s="188" t="s">
        <v>2639</v>
      </c>
      <c r="D2117" s="189" t="s">
        <v>2640</v>
      </c>
      <c r="E2117" s="190" t="s">
        <v>2641</v>
      </c>
      <c r="F2117" s="189" t="s">
        <v>2642</v>
      </c>
    </row>
    <row r="2118" spans="2:6" x14ac:dyDescent="0.2">
      <c r="B2118" s="204" t="s">
        <v>2111</v>
      </c>
      <c r="C2118" s="191">
        <v>82</v>
      </c>
      <c r="D2118" s="192">
        <v>316.92682926829269</v>
      </c>
      <c r="E2118" s="193">
        <v>0.3815872549739372</v>
      </c>
      <c r="F2118" s="192">
        <v>534</v>
      </c>
    </row>
    <row r="2119" spans="2:6" x14ac:dyDescent="0.2">
      <c r="B2119" s="205" t="s">
        <v>2112</v>
      </c>
      <c r="C2119" s="194">
        <v>0</v>
      </c>
      <c r="D2119" s="195">
        <v>0</v>
      </c>
      <c r="E2119" s="196">
        <v>0</v>
      </c>
      <c r="F2119" s="195">
        <v>0</v>
      </c>
    </row>
    <row r="2120" spans="2:6" x14ac:dyDescent="0.2">
      <c r="B2120" s="205" t="s">
        <v>2113</v>
      </c>
      <c r="C2120" s="194">
        <v>352</v>
      </c>
      <c r="D2120" s="195">
        <v>304.39488636363637</v>
      </c>
      <c r="E2120" s="196">
        <v>0.37430612565719379</v>
      </c>
      <c r="F2120" s="195">
        <v>1596</v>
      </c>
    </row>
    <row r="2121" spans="2:6" x14ac:dyDescent="0.2">
      <c r="B2121" s="205" t="s">
        <v>2114</v>
      </c>
      <c r="C2121" s="194">
        <v>0</v>
      </c>
      <c r="D2121" s="195">
        <v>0</v>
      </c>
      <c r="E2121" s="196">
        <v>0</v>
      </c>
      <c r="F2121" s="195">
        <v>0</v>
      </c>
    </row>
    <row r="2122" spans="2:6" x14ac:dyDescent="0.2">
      <c r="B2122" s="205" t="s">
        <v>2115</v>
      </c>
      <c r="C2122" s="194">
        <v>384</v>
      </c>
      <c r="D2122" s="195">
        <v>434.73177083333331</v>
      </c>
      <c r="E2122" s="196">
        <v>0.38197539790772383</v>
      </c>
      <c r="F2122" s="195">
        <v>1238</v>
      </c>
    </row>
    <row r="2123" spans="2:6" x14ac:dyDescent="0.2">
      <c r="B2123" s="205" t="s">
        <v>2116</v>
      </c>
      <c r="C2123" s="194">
        <v>462</v>
      </c>
      <c r="D2123" s="195">
        <v>540.72077922077926</v>
      </c>
      <c r="E2123" s="196">
        <v>0.38170216862168083</v>
      </c>
      <c r="F2123" s="195">
        <v>3274</v>
      </c>
    </row>
    <row r="2124" spans="2:6" x14ac:dyDescent="0.2">
      <c r="B2124" s="205" t="s">
        <v>2117</v>
      </c>
      <c r="C2124" s="194">
        <v>207</v>
      </c>
      <c r="D2124" s="195">
        <v>417.04830917874398</v>
      </c>
      <c r="E2124" s="196">
        <v>0.38212706436434618</v>
      </c>
      <c r="F2124" s="195">
        <v>1104</v>
      </c>
    </row>
    <row r="2125" spans="2:6" x14ac:dyDescent="0.2">
      <c r="B2125" s="205" t="s">
        <v>2118</v>
      </c>
      <c r="C2125" s="194">
        <v>302</v>
      </c>
      <c r="D2125" s="195">
        <v>287.79470198675494</v>
      </c>
      <c r="E2125" s="196">
        <v>0.37435983580784526</v>
      </c>
      <c r="F2125" s="195">
        <v>847</v>
      </c>
    </row>
    <row r="2126" spans="2:6" x14ac:dyDescent="0.2">
      <c r="B2126" s="205" t="s">
        <v>2119</v>
      </c>
      <c r="C2126" s="194">
        <v>320</v>
      </c>
      <c r="D2126" s="195">
        <v>530.74687500000005</v>
      </c>
      <c r="E2126" s="196">
        <v>0.38257110742193223</v>
      </c>
      <c r="F2126" s="195">
        <v>1838</v>
      </c>
    </row>
    <row r="2127" spans="2:6" x14ac:dyDescent="0.2">
      <c r="B2127" s="205" t="s">
        <v>2120</v>
      </c>
      <c r="C2127" s="194">
        <v>12</v>
      </c>
      <c r="D2127" s="195">
        <v>277.08333333333331</v>
      </c>
      <c r="E2127" s="196">
        <v>0.37213206491326245</v>
      </c>
      <c r="F2127" s="195">
        <v>449</v>
      </c>
    </row>
    <row r="2128" spans="2:6" x14ac:dyDescent="0.2">
      <c r="B2128" s="205" t="s">
        <v>2121</v>
      </c>
      <c r="C2128" s="194">
        <v>3</v>
      </c>
      <c r="D2128" s="195">
        <v>478.66666666666669</v>
      </c>
      <c r="E2128" s="196">
        <v>0.37522863862032918</v>
      </c>
      <c r="F2128" s="195">
        <v>601</v>
      </c>
    </row>
    <row r="2129" spans="2:6" x14ac:dyDescent="0.2">
      <c r="B2129" s="205" t="s">
        <v>2122</v>
      </c>
      <c r="C2129" s="194">
        <v>14</v>
      </c>
      <c r="D2129" s="195">
        <v>447.14285714285717</v>
      </c>
      <c r="E2129" s="196">
        <v>0.37863666606181567</v>
      </c>
      <c r="F2129" s="195">
        <v>732</v>
      </c>
    </row>
    <row r="2130" spans="2:6" x14ac:dyDescent="0.2">
      <c r="B2130" s="205" t="s">
        <v>2123</v>
      </c>
      <c r="C2130" s="194">
        <v>1</v>
      </c>
      <c r="D2130" s="195">
        <v>153</v>
      </c>
      <c r="E2130" s="196">
        <v>0.37965260545905699</v>
      </c>
      <c r="F2130" s="195">
        <v>153</v>
      </c>
    </row>
    <row r="2131" spans="2:6" x14ac:dyDescent="0.2">
      <c r="B2131" s="205" t="s">
        <v>2124</v>
      </c>
      <c r="C2131" s="194">
        <v>4</v>
      </c>
      <c r="D2131" s="195">
        <v>472.75</v>
      </c>
      <c r="E2131" s="196">
        <v>0.36732711732711731</v>
      </c>
      <c r="F2131" s="195">
        <v>764</v>
      </c>
    </row>
    <row r="2132" spans="2:6" x14ac:dyDescent="0.2">
      <c r="B2132" s="205" t="s">
        <v>2125</v>
      </c>
      <c r="C2132" s="194">
        <v>1</v>
      </c>
      <c r="D2132" s="195">
        <v>306</v>
      </c>
      <c r="E2132" s="196">
        <v>0.38587641866330391</v>
      </c>
      <c r="F2132" s="195">
        <v>306</v>
      </c>
    </row>
    <row r="2133" spans="2:6" x14ac:dyDescent="0.2">
      <c r="B2133" s="205" t="s">
        <v>2126</v>
      </c>
      <c r="C2133" s="194">
        <v>6</v>
      </c>
      <c r="D2133" s="195">
        <v>472.5</v>
      </c>
      <c r="E2133" s="196">
        <v>0.38409429616583113</v>
      </c>
      <c r="F2133" s="195">
        <v>899</v>
      </c>
    </row>
    <row r="2134" spans="2:6" x14ac:dyDescent="0.2">
      <c r="B2134" s="205" t="s">
        <v>2127</v>
      </c>
      <c r="C2134" s="194">
        <v>4</v>
      </c>
      <c r="D2134" s="195">
        <v>796.25</v>
      </c>
      <c r="E2134" s="196">
        <v>0.38175716169243668</v>
      </c>
      <c r="F2134" s="195">
        <v>1380</v>
      </c>
    </row>
    <row r="2135" spans="2:6" x14ac:dyDescent="0.2">
      <c r="B2135" s="205" t="s">
        <v>2128</v>
      </c>
      <c r="C2135" s="194">
        <v>18</v>
      </c>
      <c r="D2135" s="195">
        <v>673.33333333333337</v>
      </c>
      <c r="E2135" s="196">
        <v>0.37927149831017659</v>
      </c>
      <c r="F2135" s="195">
        <v>1029</v>
      </c>
    </row>
    <row r="2136" spans="2:6" x14ac:dyDescent="0.2">
      <c r="B2136" s="205" t="s">
        <v>2129</v>
      </c>
      <c r="C2136" s="194">
        <v>155</v>
      </c>
      <c r="D2136" s="195">
        <v>312.89032258064515</v>
      </c>
      <c r="E2136" s="196">
        <v>0.3792076188688982</v>
      </c>
      <c r="F2136" s="195">
        <v>628</v>
      </c>
    </row>
    <row r="2137" spans="2:6" x14ac:dyDescent="0.2">
      <c r="B2137" s="205" t="s">
        <v>2130</v>
      </c>
      <c r="C2137" s="194">
        <v>48</v>
      </c>
      <c r="D2137" s="195">
        <v>584.97916666666663</v>
      </c>
      <c r="E2137" s="196">
        <v>0.3824226410982785</v>
      </c>
      <c r="F2137" s="195">
        <v>1324</v>
      </c>
    </row>
    <row r="2138" spans="2:6" x14ac:dyDescent="0.2">
      <c r="B2138" s="205" t="s">
        <v>2131</v>
      </c>
      <c r="C2138" s="194">
        <v>2</v>
      </c>
      <c r="D2138" s="195">
        <v>685.5</v>
      </c>
      <c r="E2138" s="196">
        <v>0.38576252110298248</v>
      </c>
      <c r="F2138" s="195">
        <v>1010</v>
      </c>
    </row>
    <row r="2139" spans="2:6" x14ac:dyDescent="0.2">
      <c r="B2139" s="205" t="s">
        <v>2132</v>
      </c>
      <c r="C2139" s="194">
        <v>120</v>
      </c>
      <c r="D2139" s="195">
        <v>501.70833333333331</v>
      </c>
      <c r="E2139" s="196">
        <v>0.38281299675716918</v>
      </c>
      <c r="F2139" s="195">
        <v>1104</v>
      </c>
    </row>
    <row r="2140" spans="2:6" x14ac:dyDescent="0.2">
      <c r="B2140" s="205" t="s">
        <v>2133</v>
      </c>
      <c r="C2140" s="194">
        <v>5</v>
      </c>
      <c r="D2140" s="195">
        <v>840.2</v>
      </c>
      <c r="E2140" s="196">
        <v>0.38790397045244696</v>
      </c>
      <c r="F2140" s="195">
        <v>1144</v>
      </c>
    </row>
    <row r="2141" spans="2:6" x14ac:dyDescent="0.2">
      <c r="B2141" s="205" t="s">
        <v>2134</v>
      </c>
      <c r="C2141" s="194">
        <v>5</v>
      </c>
      <c r="D2141" s="195">
        <v>630</v>
      </c>
      <c r="E2141" s="196">
        <v>0.36842105263157898</v>
      </c>
      <c r="F2141" s="195">
        <v>770</v>
      </c>
    </row>
    <row r="2142" spans="2:6" x14ac:dyDescent="0.2">
      <c r="B2142" s="205" t="s">
        <v>2135</v>
      </c>
      <c r="C2142" s="194">
        <v>11</v>
      </c>
      <c r="D2142" s="195">
        <v>699</v>
      </c>
      <c r="E2142" s="196">
        <v>0.37657948868645308</v>
      </c>
      <c r="F2142" s="195">
        <v>1184</v>
      </c>
    </row>
    <row r="2143" spans="2:6" x14ac:dyDescent="0.2">
      <c r="B2143" s="205" t="s">
        <v>2136</v>
      </c>
      <c r="C2143" s="194">
        <v>0</v>
      </c>
      <c r="D2143" s="195">
        <v>0</v>
      </c>
      <c r="E2143" s="196">
        <v>0</v>
      </c>
      <c r="F2143" s="195">
        <v>0</v>
      </c>
    </row>
    <row r="2144" spans="2:6" x14ac:dyDescent="0.2">
      <c r="B2144" s="205" t="s">
        <v>2137</v>
      </c>
      <c r="C2144" s="194">
        <v>1</v>
      </c>
      <c r="D2144" s="195">
        <v>159</v>
      </c>
      <c r="E2144" s="196">
        <v>0.34120171673819732</v>
      </c>
      <c r="F2144" s="195">
        <v>159</v>
      </c>
    </row>
    <row r="2145" spans="2:6" x14ac:dyDescent="0.2">
      <c r="B2145" s="205" t="s">
        <v>2138</v>
      </c>
      <c r="C2145" s="194">
        <v>0</v>
      </c>
      <c r="D2145" s="195">
        <v>0</v>
      </c>
      <c r="E2145" s="196">
        <v>0</v>
      </c>
      <c r="F2145" s="195">
        <v>0</v>
      </c>
    </row>
    <row r="2146" spans="2:6" x14ac:dyDescent="0.2">
      <c r="B2146" s="205" t="s">
        <v>2139</v>
      </c>
      <c r="C2146" s="194">
        <v>9</v>
      </c>
      <c r="D2146" s="195">
        <v>536.88888888888891</v>
      </c>
      <c r="E2146" s="196">
        <v>0.3830968048838499</v>
      </c>
      <c r="F2146" s="195">
        <v>879</v>
      </c>
    </row>
    <row r="2147" spans="2:6" x14ac:dyDescent="0.2">
      <c r="B2147" s="205" t="s">
        <v>2140</v>
      </c>
      <c r="C2147" s="194">
        <v>2</v>
      </c>
      <c r="D2147" s="195">
        <v>293.5</v>
      </c>
      <c r="E2147" s="196">
        <v>0.38092147955872813</v>
      </c>
      <c r="F2147" s="195">
        <v>298</v>
      </c>
    </row>
    <row r="2148" spans="2:6" x14ac:dyDescent="0.2">
      <c r="B2148" s="205" t="s">
        <v>2141</v>
      </c>
      <c r="C2148" s="194">
        <v>1</v>
      </c>
      <c r="D2148" s="195">
        <v>607</v>
      </c>
      <c r="E2148" s="196">
        <v>0.38032581453634084</v>
      </c>
      <c r="F2148" s="195">
        <v>607</v>
      </c>
    </row>
    <row r="2149" spans="2:6" x14ac:dyDescent="0.2">
      <c r="B2149" s="205" t="s">
        <v>2142</v>
      </c>
      <c r="C2149" s="194">
        <v>78</v>
      </c>
      <c r="D2149" s="195">
        <v>294.67948717948718</v>
      </c>
      <c r="E2149" s="196">
        <v>0.3640034840446591</v>
      </c>
      <c r="F2149" s="195">
        <v>1038</v>
      </c>
    </row>
    <row r="2150" spans="2:6" x14ac:dyDescent="0.2">
      <c r="B2150" s="205" t="s">
        <v>2143</v>
      </c>
      <c r="C2150" s="194">
        <v>310</v>
      </c>
      <c r="D2150" s="195">
        <v>290.25483870967741</v>
      </c>
      <c r="E2150" s="196">
        <v>0.36805893589780303</v>
      </c>
      <c r="F2150" s="195">
        <v>1465</v>
      </c>
    </row>
    <row r="2151" spans="2:6" x14ac:dyDescent="0.2">
      <c r="B2151" s="205" t="s">
        <v>2144</v>
      </c>
      <c r="C2151" s="194">
        <v>11</v>
      </c>
      <c r="D2151" s="195">
        <v>329.81818181818181</v>
      </c>
      <c r="E2151" s="196">
        <v>0.37815301229935372</v>
      </c>
      <c r="F2151" s="195">
        <v>1608</v>
      </c>
    </row>
    <row r="2152" spans="2:6" x14ac:dyDescent="0.2">
      <c r="B2152" s="205" t="s">
        <v>2145</v>
      </c>
      <c r="C2152" s="194">
        <v>23</v>
      </c>
      <c r="D2152" s="195">
        <v>634.39130434782612</v>
      </c>
      <c r="E2152" s="196">
        <v>0.37975638956847635</v>
      </c>
      <c r="F2152" s="195">
        <v>1405</v>
      </c>
    </row>
    <row r="2153" spans="2:6" x14ac:dyDescent="0.2">
      <c r="B2153" s="205" t="s">
        <v>2146</v>
      </c>
      <c r="C2153" s="194">
        <v>39</v>
      </c>
      <c r="D2153" s="195">
        <v>908.48717948717945</v>
      </c>
      <c r="E2153" s="196">
        <v>0.38250439927020685</v>
      </c>
      <c r="F2153" s="195">
        <v>4926</v>
      </c>
    </row>
    <row r="2154" spans="2:6" x14ac:dyDescent="0.2">
      <c r="B2154" s="205" t="s">
        <v>2147</v>
      </c>
      <c r="C2154" s="194">
        <v>8</v>
      </c>
      <c r="D2154" s="195">
        <v>657.875</v>
      </c>
      <c r="E2154" s="196">
        <v>0.37619728377412431</v>
      </c>
      <c r="F2154" s="195">
        <v>1112</v>
      </c>
    </row>
    <row r="2155" spans="2:6" x14ac:dyDescent="0.2">
      <c r="B2155" s="205" t="s">
        <v>2148</v>
      </c>
      <c r="C2155" s="194">
        <v>12</v>
      </c>
      <c r="D2155" s="195">
        <v>263.08333333333331</v>
      </c>
      <c r="E2155" s="196">
        <v>0.37899159663865545</v>
      </c>
      <c r="F2155" s="195">
        <v>430</v>
      </c>
    </row>
    <row r="2156" spans="2:6" x14ac:dyDescent="0.2">
      <c r="B2156" s="205" t="s">
        <v>2149</v>
      </c>
      <c r="C2156" s="194">
        <v>21</v>
      </c>
      <c r="D2156" s="195">
        <v>465.04761904761904</v>
      </c>
      <c r="E2156" s="196">
        <v>0.38188714659992962</v>
      </c>
      <c r="F2156" s="195">
        <v>1139</v>
      </c>
    </row>
    <row r="2157" spans="2:6" x14ac:dyDescent="0.2">
      <c r="B2157" s="205" t="s">
        <v>2150</v>
      </c>
      <c r="C2157" s="194">
        <v>70</v>
      </c>
      <c r="D2157" s="195">
        <v>454.24285714285713</v>
      </c>
      <c r="E2157" s="196">
        <v>0.37958408938974308</v>
      </c>
      <c r="F2157" s="195">
        <v>1094</v>
      </c>
    </row>
    <row r="2158" spans="2:6" x14ac:dyDescent="0.2">
      <c r="B2158" s="205" t="s">
        <v>2151</v>
      </c>
      <c r="C2158" s="194">
        <v>227</v>
      </c>
      <c r="D2158" s="195">
        <v>501.49779735682819</v>
      </c>
      <c r="E2158" s="196">
        <v>0.37416967135255241</v>
      </c>
      <c r="F2158" s="195">
        <v>2693</v>
      </c>
    </row>
    <row r="2159" spans="2:6" x14ac:dyDescent="0.2">
      <c r="B2159" s="205" t="s">
        <v>2152</v>
      </c>
      <c r="C2159" s="194">
        <v>9</v>
      </c>
      <c r="D2159" s="195">
        <v>790.11111111111109</v>
      </c>
      <c r="E2159" s="196">
        <v>0.38794326241134747</v>
      </c>
      <c r="F2159" s="195">
        <v>2736</v>
      </c>
    </row>
    <row r="2160" spans="2:6" x14ac:dyDescent="0.2">
      <c r="B2160" s="205" t="s">
        <v>2153</v>
      </c>
      <c r="C2160" s="194">
        <v>6</v>
      </c>
      <c r="D2160" s="195">
        <v>419.5</v>
      </c>
      <c r="E2160" s="196">
        <v>0.37371937639198216</v>
      </c>
      <c r="F2160" s="195">
        <v>568</v>
      </c>
    </row>
    <row r="2161" spans="2:7" x14ac:dyDescent="0.2">
      <c r="B2161" s="205" t="s">
        <v>2154</v>
      </c>
      <c r="C2161" s="194">
        <v>76</v>
      </c>
      <c r="D2161" s="195">
        <v>719.36842105263156</v>
      </c>
      <c r="E2161" s="196">
        <v>0.38381399005925143</v>
      </c>
      <c r="F2161" s="195">
        <v>1914</v>
      </c>
    </row>
    <row r="2162" spans="2:7" x14ac:dyDescent="0.2">
      <c r="B2162" s="205" t="s">
        <v>2155</v>
      </c>
      <c r="C2162" s="194">
        <v>27</v>
      </c>
      <c r="D2162" s="195">
        <v>574.66666666666663</v>
      </c>
      <c r="E2162" s="196">
        <v>0.36822744856064737</v>
      </c>
      <c r="F2162" s="195">
        <v>2772</v>
      </c>
    </row>
    <row r="2163" spans="2:7" x14ac:dyDescent="0.2">
      <c r="B2163" s="205" t="s">
        <v>2156</v>
      </c>
      <c r="C2163" s="194">
        <v>87</v>
      </c>
      <c r="D2163" s="195">
        <v>405.5057471264368</v>
      </c>
      <c r="E2163" s="196">
        <v>0.37995691976305879</v>
      </c>
      <c r="F2163" s="195">
        <v>862</v>
      </c>
    </row>
    <row r="2164" spans="2:7" x14ac:dyDescent="0.2">
      <c r="B2164" s="205" t="s">
        <v>2157</v>
      </c>
      <c r="C2164" s="194">
        <v>17</v>
      </c>
      <c r="D2164" s="195">
        <v>704.41176470588232</v>
      </c>
      <c r="E2164" s="196">
        <v>0.37906365737077019</v>
      </c>
      <c r="F2164" s="195">
        <v>1587</v>
      </c>
    </row>
    <row r="2165" spans="2:7" x14ac:dyDescent="0.2">
      <c r="B2165" s="206" t="s">
        <v>2158</v>
      </c>
      <c r="C2165" s="197">
        <v>19</v>
      </c>
      <c r="D2165" s="198">
        <v>311.73684210526318</v>
      </c>
      <c r="E2165" s="199">
        <v>0.36963305042436345</v>
      </c>
      <c r="F2165" s="198">
        <v>732</v>
      </c>
    </row>
    <row r="2167" spans="2:7" x14ac:dyDescent="0.2">
      <c r="G2167" s="11" t="s">
        <v>287</v>
      </c>
    </row>
    <row r="2168" spans="2:7" x14ac:dyDescent="0.2">
      <c r="G2168" s="11" t="s">
        <v>317</v>
      </c>
    </row>
    <row r="2169" spans="2:7" x14ac:dyDescent="0.2">
      <c r="B2169" s="179" t="s">
        <v>0</v>
      </c>
      <c r="C2169" s="182"/>
      <c r="D2169" s="183"/>
      <c r="E2169" s="184"/>
      <c r="F2169" s="184"/>
    </row>
    <row r="2170" spans="2:7" x14ac:dyDescent="0.2">
      <c r="B2170" s="179" t="s">
        <v>2613</v>
      </c>
      <c r="C2170" s="182"/>
      <c r="D2170" s="183"/>
      <c r="E2170" s="184"/>
      <c r="F2170" s="184"/>
    </row>
    <row r="2171" spans="2:7" x14ac:dyDescent="0.2">
      <c r="B2171" s="201" t="s">
        <v>285</v>
      </c>
      <c r="C2171" s="182"/>
      <c r="D2171" s="183"/>
      <c r="E2171" s="184"/>
      <c r="F2171" s="184"/>
    </row>
    <row r="2172" spans="2:7" x14ac:dyDescent="0.2">
      <c r="B2172" s="179"/>
      <c r="C2172" s="72"/>
      <c r="D2172" s="72"/>
      <c r="E2172" s="72"/>
      <c r="F2172" s="72"/>
    </row>
    <row r="2173" spans="2:7" x14ac:dyDescent="0.2">
      <c r="B2173" s="202"/>
      <c r="C2173" s="157" t="s">
        <v>2632</v>
      </c>
      <c r="D2173" s="185"/>
      <c r="E2173" s="186"/>
      <c r="F2173" s="187"/>
    </row>
    <row r="2174" spans="2:7" ht="25.5" x14ac:dyDescent="0.2">
      <c r="B2174" s="203" t="s">
        <v>288</v>
      </c>
      <c r="C2174" s="188" t="s">
        <v>2639</v>
      </c>
      <c r="D2174" s="189" t="s">
        <v>2640</v>
      </c>
      <c r="E2174" s="190" t="s">
        <v>2641</v>
      </c>
      <c r="F2174" s="189" t="s">
        <v>2642</v>
      </c>
    </row>
    <row r="2175" spans="2:7" x14ac:dyDescent="0.2">
      <c r="B2175" s="204" t="s">
        <v>2159</v>
      </c>
      <c r="C2175" s="191">
        <v>12</v>
      </c>
      <c r="D2175" s="192">
        <v>1092.4166666666667</v>
      </c>
      <c r="E2175" s="193">
        <v>0.38228689743664512</v>
      </c>
      <c r="F2175" s="192">
        <v>3160</v>
      </c>
    </row>
    <row r="2176" spans="2:7" x14ac:dyDescent="0.2">
      <c r="B2176" s="205" t="s">
        <v>2160</v>
      </c>
      <c r="C2176" s="194">
        <v>39</v>
      </c>
      <c r="D2176" s="195">
        <v>439.69230769230768</v>
      </c>
      <c r="E2176" s="196">
        <v>0.38343544564196597</v>
      </c>
      <c r="F2176" s="195">
        <v>886</v>
      </c>
    </row>
    <row r="2177" spans="2:6" x14ac:dyDescent="0.2">
      <c r="B2177" s="205" t="s">
        <v>2161</v>
      </c>
      <c r="C2177" s="194">
        <v>8</v>
      </c>
      <c r="D2177" s="195">
        <v>416.625</v>
      </c>
      <c r="E2177" s="196">
        <v>0.38174321383575771</v>
      </c>
      <c r="F2177" s="195">
        <v>620</v>
      </c>
    </row>
    <row r="2178" spans="2:6" x14ac:dyDescent="0.2">
      <c r="B2178" s="205" t="s">
        <v>2162</v>
      </c>
      <c r="C2178" s="194">
        <v>53</v>
      </c>
      <c r="D2178" s="195">
        <v>365.30188679245282</v>
      </c>
      <c r="E2178" s="196">
        <v>0.3688371561380781</v>
      </c>
      <c r="F2178" s="195">
        <v>991</v>
      </c>
    </row>
    <row r="2179" spans="2:6" x14ac:dyDescent="0.2">
      <c r="B2179" s="205" t="s">
        <v>2163</v>
      </c>
      <c r="C2179" s="194">
        <v>21</v>
      </c>
      <c r="D2179" s="195">
        <v>756.80952380952385</v>
      </c>
      <c r="E2179" s="196">
        <v>0.38242017372891546</v>
      </c>
      <c r="F2179" s="195">
        <v>2248</v>
      </c>
    </row>
    <row r="2180" spans="2:6" x14ac:dyDescent="0.2">
      <c r="B2180" s="205" t="s">
        <v>2164</v>
      </c>
      <c r="C2180" s="194">
        <v>16</v>
      </c>
      <c r="D2180" s="195">
        <v>471.4375</v>
      </c>
      <c r="E2180" s="196">
        <v>0.38256327027438242</v>
      </c>
      <c r="F2180" s="195">
        <v>719</v>
      </c>
    </row>
    <row r="2181" spans="2:6" x14ac:dyDescent="0.2">
      <c r="B2181" s="205" t="s">
        <v>2165</v>
      </c>
      <c r="C2181" s="194">
        <v>4</v>
      </c>
      <c r="D2181" s="195">
        <v>456.75</v>
      </c>
      <c r="E2181" s="196">
        <v>0.37888842803815836</v>
      </c>
      <c r="F2181" s="195">
        <v>612</v>
      </c>
    </row>
    <row r="2182" spans="2:6" x14ac:dyDescent="0.2">
      <c r="B2182" s="205" t="s">
        <v>2166</v>
      </c>
      <c r="C2182" s="194">
        <v>5</v>
      </c>
      <c r="D2182" s="195">
        <v>412.6</v>
      </c>
      <c r="E2182" s="196">
        <v>0.38062730627306274</v>
      </c>
      <c r="F2182" s="195">
        <v>516</v>
      </c>
    </row>
    <row r="2183" spans="2:6" x14ac:dyDescent="0.2">
      <c r="B2183" s="205" t="s">
        <v>2167</v>
      </c>
      <c r="C2183" s="194">
        <v>45</v>
      </c>
      <c r="D2183" s="195">
        <v>468.51111111111112</v>
      </c>
      <c r="E2183" s="196">
        <v>0.38108923955678464</v>
      </c>
      <c r="F2183" s="195">
        <v>1728</v>
      </c>
    </row>
    <row r="2184" spans="2:6" x14ac:dyDescent="0.2">
      <c r="B2184" s="205" t="s">
        <v>2168</v>
      </c>
      <c r="C2184" s="194">
        <v>5</v>
      </c>
      <c r="D2184" s="195">
        <v>524.79999999999995</v>
      </c>
      <c r="E2184" s="196">
        <v>0.38351359251680806</v>
      </c>
      <c r="F2184" s="195">
        <v>955</v>
      </c>
    </row>
    <row r="2185" spans="2:6" x14ac:dyDescent="0.2">
      <c r="B2185" s="205" t="s">
        <v>2169</v>
      </c>
      <c r="C2185" s="194">
        <v>37</v>
      </c>
      <c r="D2185" s="195">
        <v>819.91891891891896</v>
      </c>
      <c r="E2185" s="196">
        <v>0.38563329435094329</v>
      </c>
      <c r="F2185" s="195">
        <v>1647</v>
      </c>
    </row>
    <row r="2186" spans="2:6" x14ac:dyDescent="0.2">
      <c r="B2186" s="205" t="s">
        <v>2170</v>
      </c>
      <c r="C2186" s="194">
        <v>12</v>
      </c>
      <c r="D2186" s="195">
        <v>211</v>
      </c>
      <c r="E2186" s="196">
        <v>0.36823734729493895</v>
      </c>
      <c r="F2186" s="195">
        <v>388</v>
      </c>
    </row>
    <row r="2187" spans="2:6" x14ac:dyDescent="0.2">
      <c r="B2187" s="205" t="s">
        <v>2171</v>
      </c>
      <c r="C2187" s="194">
        <v>11</v>
      </c>
      <c r="D2187" s="195">
        <v>721.09090909090912</v>
      </c>
      <c r="E2187" s="196">
        <v>0.38224663871620645</v>
      </c>
      <c r="F2187" s="195">
        <v>1663</v>
      </c>
    </row>
    <row r="2188" spans="2:6" x14ac:dyDescent="0.2">
      <c r="B2188" s="205" t="s">
        <v>2172</v>
      </c>
      <c r="C2188" s="194">
        <v>41</v>
      </c>
      <c r="D2188" s="195">
        <v>491.82926829268291</v>
      </c>
      <c r="E2188" s="196">
        <v>0.38099646683167387</v>
      </c>
      <c r="F2188" s="195">
        <v>991</v>
      </c>
    </row>
    <row r="2189" spans="2:6" x14ac:dyDescent="0.2">
      <c r="B2189" s="205" t="s">
        <v>2173</v>
      </c>
      <c r="C2189" s="194">
        <v>6</v>
      </c>
      <c r="D2189" s="195">
        <v>349.5</v>
      </c>
      <c r="E2189" s="196">
        <v>0.37675170679123249</v>
      </c>
      <c r="F2189" s="195">
        <v>626</v>
      </c>
    </row>
    <row r="2190" spans="2:6" x14ac:dyDescent="0.2">
      <c r="B2190" s="205" t="s">
        <v>2174</v>
      </c>
      <c r="C2190" s="194">
        <v>436</v>
      </c>
      <c r="D2190" s="195">
        <v>319.42660550458714</v>
      </c>
      <c r="E2190" s="196">
        <v>0.37218661977476919</v>
      </c>
      <c r="F2190" s="195">
        <v>1380</v>
      </c>
    </row>
    <row r="2191" spans="2:6" x14ac:dyDescent="0.2">
      <c r="B2191" s="205" t="s">
        <v>2175</v>
      </c>
      <c r="C2191" s="194">
        <v>0</v>
      </c>
      <c r="D2191" s="195">
        <v>0</v>
      </c>
      <c r="E2191" s="196">
        <v>0</v>
      </c>
      <c r="F2191" s="195">
        <v>0</v>
      </c>
    </row>
    <row r="2192" spans="2:6" x14ac:dyDescent="0.2">
      <c r="B2192" s="205" t="s">
        <v>2176</v>
      </c>
      <c r="C2192" s="194">
        <v>541</v>
      </c>
      <c r="D2192" s="195">
        <v>413.12754158964879</v>
      </c>
      <c r="E2192" s="196">
        <v>0.37478452178929089</v>
      </c>
      <c r="F2192" s="195">
        <v>1895</v>
      </c>
    </row>
    <row r="2193" spans="2:6" x14ac:dyDescent="0.2">
      <c r="B2193" s="205" t="s">
        <v>2177</v>
      </c>
      <c r="C2193" s="194">
        <v>0</v>
      </c>
      <c r="D2193" s="195">
        <v>0</v>
      </c>
      <c r="E2193" s="196">
        <v>0</v>
      </c>
      <c r="F2193" s="195">
        <v>0</v>
      </c>
    </row>
    <row r="2194" spans="2:6" x14ac:dyDescent="0.2">
      <c r="B2194" s="205" t="s">
        <v>2178</v>
      </c>
      <c r="C2194" s="194">
        <v>1</v>
      </c>
      <c r="D2194" s="195">
        <v>365</v>
      </c>
      <c r="E2194" s="196">
        <v>0.37784679089026918</v>
      </c>
      <c r="F2194" s="195">
        <v>365</v>
      </c>
    </row>
    <row r="2195" spans="2:6" x14ac:dyDescent="0.2">
      <c r="B2195" s="205" t="s">
        <v>2179</v>
      </c>
      <c r="C2195" s="194">
        <v>301</v>
      </c>
      <c r="D2195" s="195">
        <v>458.39534883720933</v>
      </c>
      <c r="E2195" s="196">
        <v>0.38277927431816483</v>
      </c>
      <c r="F2195" s="195">
        <v>1883</v>
      </c>
    </row>
    <row r="2196" spans="2:6" x14ac:dyDescent="0.2">
      <c r="B2196" s="205" t="s">
        <v>2180</v>
      </c>
      <c r="C2196" s="194">
        <v>16</v>
      </c>
      <c r="D2196" s="195">
        <v>481.6875</v>
      </c>
      <c r="E2196" s="196">
        <v>0.37987973186119883</v>
      </c>
      <c r="F2196" s="195">
        <v>1378</v>
      </c>
    </row>
    <row r="2197" spans="2:6" x14ac:dyDescent="0.2">
      <c r="B2197" s="205" t="s">
        <v>2181</v>
      </c>
      <c r="C2197" s="194">
        <v>1</v>
      </c>
      <c r="D2197" s="195">
        <v>412</v>
      </c>
      <c r="E2197" s="196">
        <v>0.38794726930320156</v>
      </c>
      <c r="F2197" s="195">
        <v>412</v>
      </c>
    </row>
    <row r="2198" spans="2:6" x14ac:dyDescent="0.2">
      <c r="B2198" s="205" t="s">
        <v>2182</v>
      </c>
      <c r="C2198" s="194">
        <v>0</v>
      </c>
      <c r="D2198" s="195">
        <v>0</v>
      </c>
      <c r="E2198" s="196">
        <v>0</v>
      </c>
      <c r="F2198" s="195">
        <v>0</v>
      </c>
    </row>
    <row r="2199" spans="2:6" x14ac:dyDescent="0.2">
      <c r="B2199" s="205" t="s">
        <v>2183</v>
      </c>
      <c r="C2199" s="194">
        <v>2</v>
      </c>
      <c r="D2199" s="195">
        <v>504.5</v>
      </c>
      <c r="E2199" s="196">
        <v>0.37932330827067662</v>
      </c>
      <c r="F2199" s="195">
        <v>559</v>
      </c>
    </row>
    <row r="2200" spans="2:6" x14ac:dyDescent="0.2">
      <c r="B2200" s="205" t="s">
        <v>2184</v>
      </c>
      <c r="C2200" s="194">
        <v>150</v>
      </c>
      <c r="D2200" s="195">
        <v>726.37333333333333</v>
      </c>
      <c r="E2200" s="196">
        <v>0.38526355243291399</v>
      </c>
      <c r="F2200" s="195">
        <v>4831</v>
      </c>
    </row>
    <row r="2201" spans="2:6" x14ac:dyDescent="0.2">
      <c r="B2201" s="205" t="s">
        <v>2185</v>
      </c>
      <c r="C2201" s="194">
        <v>232</v>
      </c>
      <c r="D2201" s="195">
        <v>448.0905172413793</v>
      </c>
      <c r="E2201" s="196">
        <v>0.38287050677666468</v>
      </c>
      <c r="F2201" s="195">
        <v>1314</v>
      </c>
    </row>
    <row r="2202" spans="2:6" x14ac:dyDescent="0.2">
      <c r="B2202" s="205" t="s">
        <v>2186</v>
      </c>
      <c r="C2202" s="194">
        <v>0</v>
      </c>
      <c r="D2202" s="195">
        <v>0</v>
      </c>
      <c r="E2202" s="196">
        <v>0</v>
      </c>
      <c r="F2202" s="195">
        <v>0</v>
      </c>
    </row>
    <row r="2203" spans="2:6" x14ac:dyDescent="0.2">
      <c r="B2203" s="205" t="s">
        <v>2187</v>
      </c>
      <c r="C2203" s="194">
        <v>7</v>
      </c>
      <c r="D2203" s="195">
        <v>889.85714285714289</v>
      </c>
      <c r="E2203" s="196">
        <v>0.35718791215092605</v>
      </c>
      <c r="F2203" s="195">
        <v>1423</v>
      </c>
    </row>
    <row r="2204" spans="2:6" x14ac:dyDescent="0.2">
      <c r="B2204" s="205" t="s">
        <v>2188</v>
      </c>
      <c r="C2204" s="194">
        <v>22</v>
      </c>
      <c r="D2204" s="195">
        <v>901.86363636363637</v>
      </c>
      <c r="E2204" s="196">
        <v>0.38174856659098788</v>
      </c>
      <c r="F2204" s="195">
        <v>2885</v>
      </c>
    </row>
    <row r="2205" spans="2:6" x14ac:dyDescent="0.2">
      <c r="B2205" s="205" t="s">
        <v>2189</v>
      </c>
      <c r="C2205" s="194">
        <v>604</v>
      </c>
      <c r="D2205" s="195">
        <v>226.54139072847681</v>
      </c>
      <c r="E2205" s="196">
        <v>0.36973756741858432</v>
      </c>
      <c r="F2205" s="195">
        <v>737</v>
      </c>
    </row>
    <row r="2206" spans="2:6" x14ac:dyDescent="0.2">
      <c r="B2206" s="205" t="s">
        <v>2190</v>
      </c>
      <c r="C2206" s="194">
        <v>0</v>
      </c>
      <c r="D2206" s="195">
        <v>0</v>
      </c>
      <c r="E2206" s="196">
        <v>0</v>
      </c>
      <c r="F2206" s="195">
        <v>0</v>
      </c>
    </row>
    <row r="2207" spans="2:6" x14ac:dyDescent="0.2">
      <c r="B2207" s="205" t="s">
        <v>2191</v>
      </c>
      <c r="C2207" s="194">
        <v>582</v>
      </c>
      <c r="D2207" s="195">
        <v>219.28350515463919</v>
      </c>
      <c r="E2207" s="196">
        <v>0.37008264462809914</v>
      </c>
      <c r="F2207" s="195">
        <v>1061</v>
      </c>
    </row>
    <row r="2208" spans="2:6" x14ac:dyDescent="0.2">
      <c r="B2208" s="205" t="s">
        <v>2192</v>
      </c>
      <c r="C2208" s="194">
        <v>0</v>
      </c>
      <c r="D2208" s="195">
        <v>0</v>
      </c>
      <c r="E2208" s="196">
        <v>0</v>
      </c>
      <c r="F2208" s="195">
        <v>0</v>
      </c>
    </row>
    <row r="2209" spans="2:7" x14ac:dyDescent="0.2">
      <c r="B2209" s="205" t="s">
        <v>2193</v>
      </c>
      <c r="C2209" s="194">
        <v>2</v>
      </c>
      <c r="D2209" s="195">
        <v>725.5</v>
      </c>
      <c r="E2209" s="196">
        <v>0.37727509100364021</v>
      </c>
      <c r="F2209" s="195">
        <v>1053</v>
      </c>
    </row>
    <row r="2210" spans="2:7" x14ac:dyDescent="0.2">
      <c r="B2210" s="205" t="s">
        <v>2194</v>
      </c>
      <c r="C2210" s="194">
        <v>0</v>
      </c>
      <c r="D2210" s="195">
        <v>0</v>
      </c>
      <c r="E2210" s="196">
        <v>0</v>
      </c>
      <c r="F2210" s="195">
        <v>0</v>
      </c>
    </row>
    <row r="2211" spans="2:7" x14ac:dyDescent="0.2">
      <c r="B2211" s="205" t="s">
        <v>2195</v>
      </c>
      <c r="C2211" s="194">
        <v>267</v>
      </c>
      <c r="D2211" s="195">
        <v>218.91760299625469</v>
      </c>
      <c r="E2211" s="196">
        <v>0.36839020332018202</v>
      </c>
      <c r="F2211" s="195">
        <v>664</v>
      </c>
    </row>
    <row r="2212" spans="2:7" x14ac:dyDescent="0.2">
      <c r="B2212" s="205" t="s">
        <v>2196</v>
      </c>
      <c r="C2212" s="194">
        <v>409</v>
      </c>
      <c r="D2212" s="195">
        <v>223.63080684596576</v>
      </c>
      <c r="E2212" s="196">
        <v>0.36795143596200797</v>
      </c>
      <c r="F2212" s="195">
        <v>1157</v>
      </c>
    </row>
    <row r="2213" spans="2:7" x14ac:dyDescent="0.2">
      <c r="B2213" s="205" t="s">
        <v>2197</v>
      </c>
      <c r="C2213" s="194">
        <v>26</v>
      </c>
      <c r="D2213" s="195">
        <v>331</v>
      </c>
      <c r="E2213" s="196">
        <v>0.38257390531229163</v>
      </c>
      <c r="F2213" s="195">
        <v>673</v>
      </c>
    </row>
    <row r="2214" spans="2:7" x14ac:dyDescent="0.2">
      <c r="B2214" s="205" t="s">
        <v>2198</v>
      </c>
      <c r="C2214" s="194">
        <v>17</v>
      </c>
      <c r="D2214" s="195">
        <v>206.76470588235293</v>
      </c>
      <c r="E2214" s="196">
        <v>0.366069568839825</v>
      </c>
      <c r="F2214" s="195">
        <v>410</v>
      </c>
    </row>
    <row r="2215" spans="2:7" x14ac:dyDescent="0.2">
      <c r="B2215" s="205" t="s">
        <v>2199</v>
      </c>
      <c r="C2215" s="194">
        <v>2</v>
      </c>
      <c r="D2215" s="195">
        <v>424.5</v>
      </c>
      <c r="E2215" s="196">
        <v>0.38243243243243241</v>
      </c>
      <c r="F2215" s="195">
        <v>588</v>
      </c>
    </row>
    <row r="2216" spans="2:7" x14ac:dyDescent="0.2">
      <c r="B2216" s="205" t="s">
        <v>2200</v>
      </c>
      <c r="C2216" s="194">
        <v>0</v>
      </c>
      <c r="D2216" s="195">
        <v>0</v>
      </c>
      <c r="E2216" s="196">
        <v>0</v>
      </c>
      <c r="F2216" s="195">
        <v>0</v>
      </c>
    </row>
    <row r="2217" spans="2:7" x14ac:dyDescent="0.2">
      <c r="B2217" s="205" t="s">
        <v>2201</v>
      </c>
      <c r="C2217" s="194">
        <v>8</v>
      </c>
      <c r="D2217" s="195">
        <v>223.875</v>
      </c>
      <c r="E2217" s="196">
        <v>0.34919087541431071</v>
      </c>
      <c r="F2217" s="195">
        <v>442</v>
      </c>
    </row>
    <row r="2218" spans="2:7" x14ac:dyDescent="0.2">
      <c r="B2218" s="205" t="s">
        <v>2202</v>
      </c>
      <c r="C2218" s="194">
        <v>188</v>
      </c>
      <c r="D2218" s="195">
        <v>219.01063829787233</v>
      </c>
      <c r="E2218" s="196">
        <v>0.36959507374128164</v>
      </c>
      <c r="F2218" s="195">
        <v>780</v>
      </c>
    </row>
    <row r="2219" spans="2:7" x14ac:dyDescent="0.2">
      <c r="B2219" s="205" t="s">
        <v>2203</v>
      </c>
      <c r="C2219" s="194">
        <v>0</v>
      </c>
      <c r="D2219" s="195">
        <v>0</v>
      </c>
      <c r="E2219" s="196">
        <v>0</v>
      </c>
      <c r="F2219" s="195">
        <v>0</v>
      </c>
    </row>
    <row r="2220" spans="2:7" x14ac:dyDescent="0.2">
      <c r="B2220" s="205" t="s">
        <v>2204</v>
      </c>
      <c r="C2220" s="194">
        <v>22</v>
      </c>
      <c r="D2220" s="195">
        <v>279.5</v>
      </c>
      <c r="E2220" s="196">
        <v>0.37361769352290675</v>
      </c>
      <c r="F2220" s="195">
        <v>586</v>
      </c>
    </row>
    <row r="2221" spans="2:7" x14ac:dyDescent="0.2">
      <c r="B2221" s="205" t="s">
        <v>2205</v>
      </c>
      <c r="C2221" s="194">
        <v>6</v>
      </c>
      <c r="D2221" s="195">
        <v>208.16666666666666</v>
      </c>
      <c r="E2221" s="196">
        <v>0.38160708829819745</v>
      </c>
      <c r="F2221" s="195">
        <v>252</v>
      </c>
    </row>
    <row r="2222" spans="2:7" x14ac:dyDescent="0.2">
      <c r="B2222" s="206" t="s">
        <v>2206</v>
      </c>
      <c r="C2222" s="197">
        <v>0</v>
      </c>
      <c r="D2222" s="198">
        <v>0</v>
      </c>
      <c r="E2222" s="199">
        <v>0</v>
      </c>
      <c r="F2222" s="198">
        <v>0</v>
      </c>
    </row>
    <row r="2224" spans="2:7" x14ac:dyDescent="0.2">
      <c r="G2224" s="11" t="s">
        <v>287</v>
      </c>
    </row>
    <row r="2225" spans="2:7" x14ac:dyDescent="0.2">
      <c r="G2225" s="11" t="s">
        <v>318</v>
      </c>
    </row>
    <row r="2226" spans="2:7" x14ac:dyDescent="0.2">
      <c r="B2226" s="179" t="s">
        <v>0</v>
      </c>
      <c r="C2226" s="182"/>
      <c r="D2226" s="183"/>
      <c r="E2226" s="184"/>
      <c r="F2226" s="184"/>
    </row>
    <row r="2227" spans="2:7" x14ac:dyDescent="0.2">
      <c r="B2227" s="179" t="s">
        <v>2613</v>
      </c>
      <c r="C2227" s="182"/>
      <c r="D2227" s="183"/>
      <c r="E2227" s="184"/>
      <c r="F2227" s="184"/>
    </row>
    <row r="2228" spans="2:7" x14ac:dyDescent="0.2">
      <c r="B2228" s="201" t="s">
        <v>285</v>
      </c>
      <c r="C2228" s="182"/>
      <c r="D2228" s="183"/>
      <c r="E2228" s="184"/>
      <c r="F2228" s="184"/>
    </row>
    <row r="2229" spans="2:7" x14ac:dyDescent="0.2">
      <c r="B2229" s="179"/>
      <c r="C2229" s="72"/>
      <c r="D2229" s="72"/>
      <c r="E2229" s="72"/>
      <c r="F2229" s="72"/>
    </row>
    <row r="2230" spans="2:7" x14ac:dyDescent="0.2">
      <c r="B2230" s="202"/>
      <c r="C2230" s="157" t="s">
        <v>2632</v>
      </c>
      <c r="D2230" s="185"/>
      <c r="E2230" s="186"/>
      <c r="F2230" s="187"/>
    </row>
    <row r="2231" spans="2:7" ht="25.5" x14ac:dyDescent="0.2">
      <c r="B2231" s="203" t="s">
        <v>288</v>
      </c>
      <c r="C2231" s="188" t="s">
        <v>2639</v>
      </c>
      <c r="D2231" s="189" t="s">
        <v>2640</v>
      </c>
      <c r="E2231" s="190" t="s">
        <v>2641</v>
      </c>
      <c r="F2231" s="189" t="s">
        <v>2642</v>
      </c>
    </row>
    <row r="2232" spans="2:7" x14ac:dyDescent="0.2">
      <c r="B2232" s="204" t="s">
        <v>2207</v>
      </c>
      <c r="C2232" s="191">
        <v>234</v>
      </c>
      <c r="D2232" s="192">
        <v>212.2094017094017</v>
      </c>
      <c r="E2232" s="193">
        <v>0.3670465968895984</v>
      </c>
      <c r="F2232" s="192">
        <v>510</v>
      </c>
    </row>
    <row r="2233" spans="2:7" x14ac:dyDescent="0.2">
      <c r="B2233" s="205" t="s">
        <v>2208</v>
      </c>
      <c r="C2233" s="194">
        <v>10</v>
      </c>
      <c r="D2233" s="195">
        <v>318.39999999999998</v>
      </c>
      <c r="E2233" s="196">
        <v>0.37187572996963336</v>
      </c>
      <c r="F2233" s="195">
        <v>659</v>
      </c>
    </row>
    <row r="2234" spans="2:7" x14ac:dyDescent="0.2">
      <c r="B2234" s="205" t="s">
        <v>2209</v>
      </c>
      <c r="C2234" s="194">
        <v>3</v>
      </c>
      <c r="D2234" s="195">
        <v>444</v>
      </c>
      <c r="E2234" s="196">
        <v>0.38188073394495414</v>
      </c>
      <c r="F2234" s="195">
        <v>525</v>
      </c>
    </row>
    <row r="2235" spans="2:7" x14ac:dyDescent="0.2">
      <c r="B2235" s="205" t="s">
        <v>2210</v>
      </c>
      <c r="C2235" s="194">
        <v>1</v>
      </c>
      <c r="D2235" s="195">
        <v>319</v>
      </c>
      <c r="E2235" s="196">
        <v>0.38713592233009719</v>
      </c>
      <c r="F2235" s="195">
        <v>319</v>
      </c>
    </row>
    <row r="2236" spans="2:7" x14ac:dyDescent="0.2">
      <c r="B2236" s="205" t="s">
        <v>2211</v>
      </c>
      <c r="C2236" s="194">
        <v>4</v>
      </c>
      <c r="D2236" s="195">
        <v>122.25</v>
      </c>
      <c r="E2236" s="196">
        <v>0.30486284289276799</v>
      </c>
      <c r="F2236" s="195">
        <v>223</v>
      </c>
    </row>
    <row r="2237" spans="2:7" x14ac:dyDescent="0.2">
      <c r="B2237" s="205" t="s">
        <v>2212</v>
      </c>
      <c r="C2237" s="194">
        <v>9</v>
      </c>
      <c r="D2237" s="195">
        <v>244.66666666666666</v>
      </c>
      <c r="E2237" s="196">
        <v>0.35192584305577745</v>
      </c>
      <c r="F2237" s="195">
        <v>450</v>
      </c>
    </row>
    <row r="2238" spans="2:7" x14ac:dyDescent="0.2">
      <c r="B2238" s="205" t="s">
        <v>2213</v>
      </c>
      <c r="C2238" s="194">
        <v>8</v>
      </c>
      <c r="D2238" s="195">
        <v>285.5</v>
      </c>
      <c r="E2238" s="196">
        <v>0.38111129651259801</v>
      </c>
      <c r="F2238" s="195">
        <v>576</v>
      </c>
    </row>
    <row r="2239" spans="2:7" x14ac:dyDescent="0.2">
      <c r="B2239" s="205" t="s">
        <v>2214</v>
      </c>
      <c r="C2239" s="194">
        <v>13</v>
      </c>
      <c r="D2239" s="195">
        <v>341.69230769230768</v>
      </c>
      <c r="E2239" s="196">
        <v>0.37704778881249479</v>
      </c>
      <c r="F2239" s="195">
        <v>635</v>
      </c>
    </row>
    <row r="2240" spans="2:7" x14ac:dyDescent="0.2">
      <c r="B2240" s="205" t="s">
        <v>2215</v>
      </c>
      <c r="C2240" s="194">
        <v>1</v>
      </c>
      <c r="D2240" s="195">
        <v>613</v>
      </c>
      <c r="E2240" s="196">
        <v>0.38121890547263693</v>
      </c>
      <c r="F2240" s="195">
        <v>613</v>
      </c>
    </row>
    <row r="2241" spans="2:6" x14ac:dyDescent="0.2">
      <c r="B2241" s="205" t="s">
        <v>2216</v>
      </c>
      <c r="C2241" s="194">
        <v>21</v>
      </c>
      <c r="D2241" s="195">
        <v>184.42857142857142</v>
      </c>
      <c r="E2241" s="196">
        <v>0.36081609837898276</v>
      </c>
      <c r="F2241" s="195">
        <v>491</v>
      </c>
    </row>
    <row r="2242" spans="2:6" x14ac:dyDescent="0.2">
      <c r="B2242" s="205" t="s">
        <v>2217</v>
      </c>
      <c r="C2242" s="194">
        <v>1</v>
      </c>
      <c r="D2242" s="195">
        <v>428</v>
      </c>
      <c r="E2242" s="196">
        <v>0.38180196253345233</v>
      </c>
      <c r="F2242" s="195">
        <v>428</v>
      </c>
    </row>
    <row r="2243" spans="2:6" x14ac:dyDescent="0.2">
      <c r="B2243" s="205" t="s">
        <v>2218</v>
      </c>
      <c r="C2243" s="194">
        <v>12</v>
      </c>
      <c r="D2243" s="195">
        <v>343</v>
      </c>
      <c r="E2243" s="196">
        <v>0.37984496124031009</v>
      </c>
      <c r="F2243" s="195">
        <v>562</v>
      </c>
    </row>
    <row r="2244" spans="2:6" x14ac:dyDescent="0.2">
      <c r="B2244" s="205" t="s">
        <v>2219</v>
      </c>
      <c r="C2244" s="194">
        <v>3</v>
      </c>
      <c r="D2244" s="195">
        <v>445.33333333333331</v>
      </c>
      <c r="E2244" s="196">
        <v>0.36010781671159031</v>
      </c>
      <c r="F2244" s="195">
        <v>676</v>
      </c>
    </row>
    <row r="2245" spans="2:6" x14ac:dyDescent="0.2">
      <c r="B2245" s="205" t="s">
        <v>2220</v>
      </c>
      <c r="C2245" s="194">
        <v>6</v>
      </c>
      <c r="D2245" s="195">
        <v>234.16666666666666</v>
      </c>
      <c r="E2245" s="196">
        <v>0.37486659551760937</v>
      </c>
      <c r="F2245" s="195">
        <v>578</v>
      </c>
    </row>
    <row r="2246" spans="2:6" x14ac:dyDescent="0.2">
      <c r="B2246" s="205" t="s">
        <v>2221</v>
      </c>
      <c r="C2246" s="194">
        <v>3</v>
      </c>
      <c r="D2246" s="195">
        <v>414.33333333333331</v>
      </c>
      <c r="E2246" s="196">
        <v>0.38163954559410507</v>
      </c>
      <c r="F2246" s="195">
        <v>508</v>
      </c>
    </row>
    <row r="2247" spans="2:6" x14ac:dyDescent="0.2">
      <c r="B2247" s="205" t="s">
        <v>2222</v>
      </c>
      <c r="C2247" s="194">
        <v>5</v>
      </c>
      <c r="D2247" s="195">
        <v>573.79999999999995</v>
      </c>
      <c r="E2247" s="196">
        <v>0.37774851876234372</v>
      </c>
      <c r="F2247" s="195">
        <v>1217</v>
      </c>
    </row>
    <row r="2248" spans="2:6" x14ac:dyDescent="0.2">
      <c r="B2248" s="205" t="s">
        <v>2223</v>
      </c>
      <c r="C2248" s="194">
        <v>0</v>
      </c>
      <c r="D2248" s="195">
        <v>0</v>
      </c>
      <c r="E2248" s="196">
        <v>0</v>
      </c>
      <c r="F2248" s="195">
        <v>0</v>
      </c>
    </row>
    <row r="2249" spans="2:6" x14ac:dyDescent="0.2">
      <c r="B2249" s="205" t="s">
        <v>2224</v>
      </c>
      <c r="C2249" s="194">
        <v>14</v>
      </c>
      <c r="D2249" s="195">
        <v>369.92857142857144</v>
      </c>
      <c r="E2249" s="196">
        <v>0.38142583591103252</v>
      </c>
      <c r="F2249" s="195">
        <v>625</v>
      </c>
    </row>
    <row r="2250" spans="2:6" x14ac:dyDescent="0.2">
      <c r="B2250" s="205" t="s">
        <v>2225</v>
      </c>
      <c r="C2250" s="194">
        <v>61</v>
      </c>
      <c r="D2250" s="195">
        <v>196.95081967213116</v>
      </c>
      <c r="E2250" s="196">
        <v>0.37462970469924217</v>
      </c>
      <c r="F2250" s="195">
        <v>396</v>
      </c>
    </row>
    <row r="2251" spans="2:6" x14ac:dyDescent="0.2">
      <c r="B2251" s="205" t="s">
        <v>2226</v>
      </c>
      <c r="C2251" s="194">
        <v>5</v>
      </c>
      <c r="D2251" s="195">
        <v>303.2</v>
      </c>
      <c r="E2251" s="196">
        <v>0.37312330790056603</v>
      </c>
      <c r="F2251" s="195">
        <v>440</v>
      </c>
    </row>
    <row r="2252" spans="2:6" x14ac:dyDescent="0.2">
      <c r="B2252" s="205" t="s">
        <v>2227</v>
      </c>
      <c r="C2252" s="194">
        <v>7</v>
      </c>
      <c r="D2252" s="195">
        <v>162.85714285714286</v>
      </c>
      <c r="E2252" s="196">
        <v>0.34851727300519708</v>
      </c>
      <c r="F2252" s="195">
        <v>217</v>
      </c>
    </row>
    <row r="2253" spans="2:6" x14ac:dyDescent="0.2">
      <c r="B2253" s="205" t="s">
        <v>2228</v>
      </c>
      <c r="C2253" s="194">
        <v>7</v>
      </c>
      <c r="D2253" s="195">
        <v>225.28571428571428</v>
      </c>
      <c r="E2253" s="196">
        <v>0.37601335240820211</v>
      </c>
      <c r="F2253" s="195">
        <v>330</v>
      </c>
    </row>
    <row r="2254" spans="2:6" x14ac:dyDescent="0.2">
      <c r="B2254" s="205" t="s">
        <v>2229</v>
      </c>
      <c r="C2254" s="194">
        <v>8</v>
      </c>
      <c r="D2254" s="195">
        <v>365.625</v>
      </c>
      <c r="E2254" s="196">
        <v>0.3819036427732081</v>
      </c>
      <c r="F2254" s="195">
        <v>617</v>
      </c>
    </row>
    <row r="2255" spans="2:6" x14ac:dyDescent="0.2">
      <c r="B2255" s="205" t="s">
        <v>2230</v>
      </c>
      <c r="C2255" s="194">
        <v>0</v>
      </c>
      <c r="D2255" s="195">
        <v>0</v>
      </c>
      <c r="E2255" s="196">
        <v>0</v>
      </c>
      <c r="F2255" s="195">
        <v>0</v>
      </c>
    </row>
    <row r="2256" spans="2:6" x14ac:dyDescent="0.2">
      <c r="B2256" s="205" t="s">
        <v>2231</v>
      </c>
      <c r="C2256" s="194">
        <v>3</v>
      </c>
      <c r="D2256" s="195">
        <v>316.66666666666669</v>
      </c>
      <c r="E2256" s="196">
        <v>0.37999999999999989</v>
      </c>
      <c r="F2256" s="195">
        <v>437</v>
      </c>
    </row>
    <row r="2257" spans="2:6" x14ac:dyDescent="0.2">
      <c r="B2257" s="205" t="s">
        <v>2232</v>
      </c>
      <c r="C2257" s="194">
        <v>48</v>
      </c>
      <c r="D2257" s="195">
        <v>283.77083333333331</v>
      </c>
      <c r="E2257" s="196">
        <v>0.37425470531666427</v>
      </c>
      <c r="F2257" s="195">
        <v>669</v>
      </c>
    </row>
    <row r="2258" spans="2:6" x14ac:dyDescent="0.2">
      <c r="B2258" s="205" t="s">
        <v>2233</v>
      </c>
      <c r="C2258" s="194">
        <v>4</v>
      </c>
      <c r="D2258" s="195">
        <v>240</v>
      </c>
      <c r="E2258" s="196">
        <v>0.37588097102584173</v>
      </c>
      <c r="F2258" s="195">
        <v>315</v>
      </c>
    </row>
    <row r="2259" spans="2:6" x14ac:dyDescent="0.2">
      <c r="B2259" s="205" t="s">
        <v>2234</v>
      </c>
      <c r="C2259" s="194">
        <v>14</v>
      </c>
      <c r="D2259" s="195">
        <v>347.35714285714283</v>
      </c>
      <c r="E2259" s="196">
        <v>0.38415356663243538</v>
      </c>
      <c r="F2259" s="195">
        <v>650</v>
      </c>
    </row>
    <row r="2260" spans="2:6" x14ac:dyDescent="0.2">
      <c r="B2260" s="205" t="s">
        <v>2235</v>
      </c>
      <c r="C2260" s="194">
        <v>2</v>
      </c>
      <c r="D2260" s="195">
        <v>355</v>
      </c>
      <c r="E2260" s="196">
        <v>0.37806176783812573</v>
      </c>
      <c r="F2260" s="195">
        <v>387</v>
      </c>
    </row>
    <row r="2261" spans="2:6" x14ac:dyDescent="0.2">
      <c r="B2261" s="205" t="s">
        <v>2236</v>
      </c>
      <c r="C2261" s="194">
        <v>0</v>
      </c>
      <c r="D2261" s="195">
        <v>0</v>
      </c>
      <c r="E2261" s="196">
        <v>0</v>
      </c>
      <c r="F2261" s="195">
        <v>0</v>
      </c>
    </row>
    <row r="2262" spans="2:6" x14ac:dyDescent="0.2">
      <c r="B2262" s="205" t="s">
        <v>2237</v>
      </c>
      <c r="C2262" s="194">
        <v>12</v>
      </c>
      <c r="D2262" s="195">
        <v>459.16666666666669</v>
      </c>
      <c r="E2262" s="196">
        <v>0.38496471738978544</v>
      </c>
      <c r="F2262" s="195">
        <v>762</v>
      </c>
    </row>
    <row r="2263" spans="2:6" x14ac:dyDescent="0.2">
      <c r="B2263" s="205" t="s">
        <v>2238</v>
      </c>
      <c r="C2263" s="194">
        <v>0</v>
      </c>
      <c r="D2263" s="195">
        <v>0</v>
      </c>
      <c r="E2263" s="196">
        <v>0</v>
      </c>
      <c r="F2263" s="195">
        <v>0</v>
      </c>
    </row>
    <row r="2264" spans="2:6" x14ac:dyDescent="0.2">
      <c r="B2264" s="205" t="s">
        <v>2239</v>
      </c>
      <c r="C2264" s="194">
        <v>4</v>
      </c>
      <c r="D2264" s="195">
        <v>1007.25</v>
      </c>
      <c r="E2264" s="196">
        <v>0.38852459016393448</v>
      </c>
      <c r="F2264" s="195">
        <v>1867</v>
      </c>
    </row>
    <row r="2265" spans="2:6" x14ac:dyDescent="0.2">
      <c r="B2265" s="205" t="s">
        <v>2240</v>
      </c>
      <c r="C2265" s="194">
        <v>110</v>
      </c>
      <c r="D2265" s="195">
        <v>664.28181818181815</v>
      </c>
      <c r="E2265" s="196">
        <v>0.38497323611228196</v>
      </c>
      <c r="F2265" s="195">
        <v>1771</v>
      </c>
    </row>
    <row r="2266" spans="2:6" x14ac:dyDescent="0.2">
      <c r="B2266" s="205" t="s">
        <v>2241</v>
      </c>
      <c r="C2266" s="194">
        <v>250</v>
      </c>
      <c r="D2266" s="195">
        <v>508.048</v>
      </c>
      <c r="E2266" s="196">
        <v>0.38333987263453362</v>
      </c>
      <c r="F2266" s="195">
        <v>1669</v>
      </c>
    </row>
    <row r="2267" spans="2:6" x14ac:dyDescent="0.2">
      <c r="B2267" s="205" t="s">
        <v>2242</v>
      </c>
      <c r="C2267" s="194">
        <v>0</v>
      </c>
      <c r="D2267" s="195">
        <v>0</v>
      </c>
      <c r="E2267" s="196">
        <v>0</v>
      </c>
      <c r="F2267" s="195">
        <v>0</v>
      </c>
    </row>
    <row r="2268" spans="2:6" x14ac:dyDescent="0.2">
      <c r="B2268" s="205" t="s">
        <v>2243</v>
      </c>
      <c r="C2268" s="194">
        <v>185</v>
      </c>
      <c r="D2268" s="195">
        <v>194.96216216216217</v>
      </c>
      <c r="E2268" s="196">
        <v>0.37071907248283509</v>
      </c>
      <c r="F2268" s="195">
        <v>668</v>
      </c>
    </row>
    <row r="2269" spans="2:6" x14ac:dyDescent="0.2">
      <c r="B2269" s="205" t="s">
        <v>2244</v>
      </c>
      <c r="C2269" s="194">
        <v>4</v>
      </c>
      <c r="D2269" s="195">
        <v>462.75</v>
      </c>
      <c r="E2269" s="196">
        <v>0.38514357053682891</v>
      </c>
      <c r="F2269" s="195">
        <v>677</v>
      </c>
    </row>
    <row r="2270" spans="2:6" x14ac:dyDescent="0.2">
      <c r="B2270" s="205" t="s">
        <v>2245</v>
      </c>
      <c r="C2270" s="194">
        <v>1</v>
      </c>
      <c r="D2270" s="195">
        <v>203</v>
      </c>
      <c r="E2270" s="196">
        <v>0.38374291115311898</v>
      </c>
      <c r="F2270" s="195">
        <v>203</v>
      </c>
    </row>
    <row r="2271" spans="2:6" x14ac:dyDescent="0.2">
      <c r="B2271" s="205" t="s">
        <v>2246</v>
      </c>
      <c r="C2271" s="194">
        <v>384</v>
      </c>
      <c r="D2271" s="195">
        <v>305.5390625</v>
      </c>
      <c r="E2271" s="196">
        <v>0.37912727084720133</v>
      </c>
      <c r="F2271" s="195">
        <v>1103</v>
      </c>
    </row>
    <row r="2272" spans="2:6" x14ac:dyDescent="0.2">
      <c r="B2272" s="205" t="s">
        <v>2247</v>
      </c>
      <c r="C2272" s="194">
        <v>0</v>
      </c>
      <c r="D2272" s="195">
        <v>0</v>
      </c>
      <c r="E2272" s="196">
        <v>0</v>
      </c>
      <c r="F2272" s="195">
        <v>0</v>
      </c>
    </row>
    <row r="2273" spans="2:7" x14ac:dyDescent="0.2">
      <c r="B2273" s="205" t="s">
        <v>2248</v>
      </c>
      <c r="C2273" s="194">
        <v>315</v>
      </c>
      <c r="D2273" s="195">
        <v>272.35555555555555</v>
      </c>
      <c r="E2273" s="196">
        <v>0.37893825557307603</v>
      </c>
      <c r="F2273" s="195">
        <v>618</v>
      </c>
    </row>
    <row r="2274" spans="2:7" x14ac:dyDescent="0.2">
      <c r="B2274" s="205" t="s">
        <v>2249</v>
      </c>
      <c r="C2274" s="194">
        <v>0</v>
      </c>
      <c r="D2274" s="195">
        <v>0</v>
      </c>
      <c r="E2274" s="196">
        <v>0</v>
      </c>
      <c r="F2274" s="195">
        <v>0</v>
      </c>
    </row>
    <row r="2275" spans="2:7" x14ac:dyDescent="0.2">
      <c r="B2275" s="205" t="s">
        <v>2250</v>
      </c>
      <c r="C2275" s="194">
        <v>7</v>
      </c>
      <c r="D2275" s="195">
        <v>235.57142857142858</v>
      </c>
      <c r="E2275" s="196">
        <v>0.36767001114827202</v>
      </c>
      <c r="F2275" s="195">
        <v>359</v>
      </c>
    </row>
    <row r="2276" spans="2:7" x14ac:dyDescent="0.2">
      <c r="B2276" s="205" t="s">
        <v>2251</v>
      </c>
      <c r="C2276" s="194">
        <v>1</v>
      </c>
      <c r="D2276" s="195">
        <v>1092</v>
      </c>
      <c r="E2276" s="196">
        <v>0.37435721631813501</v>
      </c>
      <c r="F2276" s="195">
        <v>1092</v>
      </c>
    </row>
    <row r="2277" spans="2:7" x14ac:dyDescent="0.2">
      <c r="B2277" s="205" t="s">
        <v>2252</v>
      </c>
      <c r="C2277" s="194">
        <v>9</v>
      </c>
      <c r="D2277" s="195">
        <v>1053.1111111111111</v>
      </c>
      <c r="E2277" s="196">
        <v>0.38517495021741777</v>
      </c>
      <c r="F2277" s="195">
        <v>2092</v>
      </c>
    </row>
    <row r="2278" spans="2:7" x14ac:dyDescent="0.2">
      <c r="B2278" s="205" t="s">
        <v>2253</v>
      </c>
      <c r="C2278" s="194">
        <v>4</v>
      </c>
      <c r="D2278" s="195">
        <v>172</v>
      </c>
      <c r="E2278" s="196">
        <v>0.34059405940594067</v>
      </c>
      <c r="F2278" s="195">
        <v>375</v>
      </c>
    </row>
    <row r="2279" spans="2:7" x14ac:dyDescent="0.2">
      <c r="B2279" s="206" t="s">
        <v>2254</v>
      </c>
      <c r="C2279" s="197">
        <v>588</v>
      </c>
      <c r="D2279" s="198">
        <v>253.03401360544217</v>
      </c>
      <c r="E2279" s="199">
        <v>0.37279973139496714</v>
      </c>
      <c r="F2279" s="198">
        <v>929</v>
      </c>
    </row>
    <row r="2281" spans="2:7" x14ac:dyDescent="0.2">
      <c r="G2281" s="11" t="s">
        <v>287</v>
      </c>
    </row>
    <row r="2282" spans="2:7" x14ac:dyDescent="0.2">
      <c r="G2282" s="11" t="s">
        <v>319</v>
      </c>
    </row>
    <row r="2283" spans="2:7" x14ac:dyDescent="0.2">
      <c r="B2283" s="179" t="s">
        <v>0</v>
      </c>
      <c r="C2283" s="182"/>
      <c r="D2283" s="183"/>
      <c r="E2283" s="184"/>
      <c r="F2283" s="184"/>
    </row>
    <row r="2284" spans="2:7" x14ac:dyDescent="0.2">
      <c r="B2284" s="179" t="s">
        <v>2613</v>
      </c>
      <c r="C2284" s="182"/>
      <c r="D2284" s="183"/>
      <c r="E2284" s="184"/>
      <c r="F2284" s="184"/>
    </row>
    <row r="2285" spans="2:7" x14ac:dyDescent="0.2">
      <c r="B2285" s="201" t="s">
        <v>285</v>
      </c>
      <c r="C2285" s="182"/>
      <c r="D2285" s="183"/>
      <c r="E2285" s="184"/>
      <c r="F2285" s="184"/>
    </row>
    <row r="2286" spans="2:7" x14ac:dyDescent="0.2">
      <c r="B2286" s="179"/>
      <c r="C2286" s="72"/>
      <c r="D2286" s="72"/>
      <c r="E2286" s="72"/>
      <c r="F2286" s="72"/>
    </row>
    <row r="2287" spans="2:7" x14ac:dyDescent="0.2">
      <c r="B2287" s="202"/>
      <c r="C2287" s="157" t="s">
        <v>2632</v>
      </c>
      <c r="D2287" s="185"/>
      <c r="E2287" s="186"/>
      <c r="F2287" s="187"/>
    </row>
    <row r="2288" spans="2:7" ht="25.5" x14ac:dyDescent="0.2">
      <c r="B2288" s="203" t="s">
        <v>288</v>
      </c>
      <c r="C2288" s="188" t="s">
        <v>2639</v>
      </c>
      <c r="D2288" s="189" t="s">
        <v>2640</v>
      </c>
      <c r="E2288" s="190" t="s">
        <v>2641</v>
      </c>
      <c r="F2288" s="189" t="s">
        <v>2642</v>
      </c>
    </row>
    <row r="2289" spans="2:6" x14ac:dyDescent="0.2">
      <c r="B2289" s="204" t="s">
        <v>2255</v>
      </c>
      <c r="C2289" s="191">
        <v>0</v>
      </c>
      <c r="D2289" s="192">
        <v>0</v>
      </c>
      <c r="E2289" s="193">
        <v>0</v>
      </c>
      <c r="F2289" s="192">
        <v>0</v>
      </c>
    </row>
    <row r="2290" spans="2:6" x14ac:dyDescent="0.2">
      <c r="B2290" s="205" t="s">
        <v>2256</v>
      </c>
      <c r="C2290" s="194">
        <v>261</v>
      </c>
      <c r="D2290" s="195">
        <v>276.9846743295019</v>
      </c>
      <c r="E2290" s="196">
        <v>0.37925390438518725</v>
      </c>
      <c r="F2290" s="195">
        <v>665</v>
      </c>
    </row>
    <row r="2291" spans="2:6" x14ac:dyDescent="0.2">
      <c r="B2291" s="205" t="s">
        <v>2257</v>
      </c>
      <c r="C2291" s="194">
        <v>19</v>
      </c>
      <c r="D2291" s="195">
        <v>542.57894736842104</v>
      </c>
      <c r="E2291" s="196">
        <v>0.38624953165979758</v>
      </c>
      <c r="F2291" s="195">
        <v>735</v>
      </c>
    </row>
    <row r="2292" spans="2:6" x14ac:dyDescent="0.2">
      <c r="B2292" s="205" t="s">
        <v>2258</v>
      </c>
      <c r="C2292" s="194">
        <v>164</v>
      </c>
      <c r="D2292" s="195">
        <v>268.30487804878049</v>
      </c>
      <c r="E2292" s="196">
        <v>0.36888743576201133</v>
      </c>
      <c r="F2292" s="195">
        <v>790</v>
      </c>
    </row>
    <row r="2293" spans="2:6" x14ac:dyDescent="0.2">
      <c r="B2293" s="205" t="s">
        <v>2259</v>
      </c>
      <c r="C2293" s="194">
        <v>325</v>
      </c>
      <c r="D2293" s="195">
        <v>258.67692307692306</v>
      </c>
      <c r="E2293" s="196">
        <v>0.37887801272691224</v>
      </c>
      <c r="F2293" s="195">
        <v>551</v>
      </c>
    </row>
    <row r="2294" spans="2:6" x14ac:dyDescent="0.2">
      <c r="B2294" s="205" t="s">
        <v>2260</v>
      </c>
      <c r="C2294" s="194">
        <v>21</v>
      </c>
      <c r="D2294" s="195">
        <v>802.85714285714289</v>
      </c>
      <c r="E2294" s="196">
        <v>0.38502820343008515</v>
      </c>
      <c r="F2294" s="195">
        <v>1666</v>
      </c>
    </row>
    <row r="2295" spans="2:6" x14ac:dyDescent="0.2">
      <c r="B2295" s="205" t="s">
        <v>2261</v>
      </c>
      <c r="C2295" s="194">
        <v>293</v>
      </c>
      <c r="D2295" s="195">
        <v>285.17406143344709</v>
      </c>
      <c r="E2295" s="196">
        <v>0.3774273544039064</v>
      </c>
      <c r="F2295" s="195">
        <v>748</v>
      </c>
    </row>
    <row r="2296" spans="2:6" x14ac:dyDescent="0.2">
      <c r="B2296" s="205" t="s">
        <v>2262</v>
      </c>
      <c r="C2296" s="194">
        <v>6</v>
      </c>
      <c r="D2296" s="195">
        <v>337.66666666666669</v>
      </c>
      <c r="E2296" s="196">
        <v>0.36484783000180077</v>
      </c>
      <c r="F2296" s="195">
        <v>492</v>
      </c>
    </row>
    <row r="2297" spans="2:6" x14ac:dyDescent="0.2">
      <c r="B2297" s="205" t="s">
        <v>2263</v>
      </c>
      <c r="C2297" s="194">
        <v>24</v>
      </c>
      <c r="D2297" s="195">
        <v>221.45833333333334</v>
      </c>
      <c r="E2297" s="196">
        <v>0.3706415620641561</v>
      </c>
      <c r="F2297" s="195">
        <v>376</v>
      </c>
    </row>
    <row r="2298" spans="2:6" x14ac:dyDescent="0.2">
      <c r="B2298" s="205" t="s">
        <v>2264</v>
      </c>
      <c r="C2298" s="194">
        <v>24</v>
      </c>
      <c r="D2298" s="195">
        <v>226.70833333333334</v>
      </c>
      <c r="E2298" s="196">
        <v>0.37142467062598139</v>
      </c>
      <c r="F2298" s="195">
        <v>434</v>
      </c>
    </row>
    <row r="2299" spans="2:6" x14ac:dyDescent="0.2">
      <c r="B2299" s="205" t="s">
        <v>2265</v>
      </c>
      <c r="C2299" s="194">
        <v>305</v>
      </c>
      <c r="D2299" s="195">
        <v>289.11475409836066</v>
      </c>
      <c r="E2299" s="196">
        <v>0.37817901102200113</v>
      </c>
      <c r="F2299" s="195">
        <v>1071</v>
      </c>
    </row>
    <row r="2300" spans="2:6" x14ac:dyDescent="0.2">
      <c r="B2300" s="205" t="s">
        <v>2266</v>
      </c>
      <c r="C2300" s="194">
        <v>4</v>
      </c>
      <c r="D2300" s="195">
        <v>1281.25</v>
      </c>
      <c r="E2300" s="196">
        <v>0.36857245595109678</v>
      </c>
      <c r="F2300" s="195">
        <v>2860</v>
      </c>
    </row>
    <row r="2301" spans="2:6" x14ac:dyDescent="0.2">
      <c r="B2301" s="205" t="s">
        <v>2267</v>
      </c>
      <c r="C2301" s="194">
        <v>345</v>
      </c>
      <c r="D2301" s="195">
        <v>307.15652173913043</v>
      </c>
      <c r="E2301" s="196">
        <v>0.37976411899411899</v>
      </c>
      <c r="F2301" s="195">
        <v>789</v>
      </c>
    </row>
    <row r="2302" spans="2:6" x14ac:dyDescent="0.2">
      <c r="B2302" s="205" t="s">
        <v>2268</v>
      </c>
      <c r="C2302" s="194">
        <v>12</v>
      </c>
      <c r="D2302" s="195">
        <v>818.5</v>
      </c>
      <c r="E2302" s="196">
        <v>0.3860697299634448</v>
      </c>
      <c r="F2302" s="195">
        <v>1506</v>
      </c>
    </row>
    <row r="2303" spans="2:6" x14ac:dyDescent="0.2">
      <c r="B2303" s="205" t="s">
        <v>2269</v>
      </c>
      <c r="C2303" s="194">
        <v>158</v>
      </c>
      <c r="D2303" s="195">
        <v>227.35443037974684</v>
      </c>
      <c r="E2303" s="196">
        <v>0.37735571569636739</v>
      </c>
      <c r="F2303" s="195">
        <v>646</v>
      </c>
    </row>
    <row r="2304" spans="2:6" x14ac:dyDescent="0.2">
      <c r="B2304" s="205" t="s">
        <v>2270</v>
      </c>
      <c r="C2304" s="194">
        <v>9</v>
      </c>
      <c r="D2304" s="195">
        <v>1339.2222222222222</v>
      </c>
      <c r="E2304" s="196">
        <v>0.3765503452154082</v>
      </c>
      <c r="F2304" s="195">
        <v>2178</v>
      </c>
    </row>
    <row r="2305" spans="2:6" x14ac:dyDescent="0.2">
      <c r="B2305" s="205" t="s">
        <v>2271</v>
      </c>
      <c r="C2305" s="194">
        <v>11</v>
      </c>
      <c r="D2305" s="195">
        <v>1179.7272727272727</v>
      </c>
      <c r="E2305" s="196">
        <v>0.38059066780068629</v>
      </c>
      <c r="F2305" s="195">
        <v>1649</v>
      </c>
    </row>
    <row r="2306" spans="2:6" x14ac:dyDescent="0.2">
      <c r="B2306" s="205" t="s">
        <v>2272</v>
      </c>
      <c r="C2306" s="194">
        <v>2</v>
      </c>
      <c r="D2306" s="195">
        <v>896.5</v>
      </c>
      <c r="E2306" s="196">
        <v>0.38617273314667244</v>
      </c>
      <c r="F2306" s="195">
        <v>900</v>
      </c>
    </row>
    <row r="2307" spans="2:6" x14ac:dyDescent="0.2">
      <c r="B2307" s="205" t="s">
        <v>2273</v>
      </c>
      <c r="C2307" s="194">
        <v>0</v>
      </c>
      <c r="D2307" s="195">
        <v>0</v>
      </c>
      <c r="E2307" s="196">
        <v>0</v>
      </c>
      <c r="F2307" s="195">
        <v>0</v>
      </c>
    </row>
    <row r="2308" spans="2:6" x14ac:dyDescent="0.2">
      <c r="B2308" s="205" t="s">
        <v>2274</v>
      </c>
      <c r="C2308" s="194">
        <v>0</v>
      </c>
      <c r="D2308" s="195">
        <v>0</v>
      </c>
      <c r="E2308" s="196">
        <v>0</v>
      </c>
      <c r="F2308" s="195">
        <v>0</v>
      </c>
    </row>
    <row r="2309" spans="2:6" x14ac:dyDescent="0.2">
      <c r="B2309" s="205" t="s">
        <v>2275</v>
      </c>
      <c r="C2309" s="194">
        <v>7</v>
      </c>
      <c r="D2309" s="195">
        <v>377</v>
      </c>
      <c r="E2309" s="196">
        <v>0.383687118348357</v>
      </c>
      <c r="F2309" s="195">
        <v>525</v>
      </c>
    </row>
    <row r="2310" spans="2:6" x14ac:dyDescent="0.2">
      <c r="B2310" s="205" t="s">
        <v>2276</v>
      </c>
      <c r="C2310" s="194">
        <v>4</v>
      </c>
      <c r="D2310" s="195">
        <v>135</v>
      </c>
      <c r="E2310" s="196">
        <v>0.3112391930835734</v>
      </c>
      <c r="F2310" s="195">
        <v>189</v>
      </c>
    </row>
    <row r="2311" spans="2:6" x14ac:dyDescent="0.2">
      <c r="B2311" s="205" t="s">
        <v>2277</v>
      </c>
      <c r="C2311" s="194">
        <v>60</v>
      </c>
      <c r="D2311" s="195">
        <v>440.28333333333336</v>
      </c>
      <c r="E2311" s="196">
        <v>0.37803918201462539</v>
      </c>
      <c r="F2311" s="195">
        <v>1193</v>
      </c>
    </row>
    <row r="2312" spans="2:6" x14ac:dyDescent="0.2">
      <c r="B2312" s="205" t="s">
        <v>2278</v>
      </c>
      <c r="C2312" s="194">
        <v>8</v>
      </c>
      <c r="D2312" s="195">
        <v>210.875</v>
      </c>
      <c r="E2312" s="196">
        <v>0.37935686979986505</v>
      </c>
      <c r="F2312" s="195">
        <v>316</v>
      </c>
    </row>
    <row r="2313" spans="2:6" x14ac:dyDescent="0.2">
      <c r="B2313" s="205" t="s">
        <v>2279</v>
      </c>
      <c r="C2313" s="194">
        <v>69</v>
      </c>
      <c r="D2313" s="195">
        <v>728.95652173913038</v>
      </c>
      <c r="E2313" s="196">
        <v>0.38600799674604569</v>
      </c>
      <c r="F2313" s="195">
        <v>1361</v>
      </c>
    </row>
    <row r="2314" spans="2:6" x14ac:dyDescent="0.2">
      <c r="B2314" s="205" t="s">
        <v>2280</v>
      </c>
      <c r="C2314" s="194">
        <v>0</v>
      </c>
      <c r="D2314" s="195">
        <v>0</v>
      </c>
      <c r="E2314" s="196">
        <v>0</v>
      </c>
      <c r="F2314" s="195">
        <v>0</v>
      </c>
    </row>
    <row r="2315" spans="2:6" x14ac:dyDescent="0.2">
      <c r="B2315" s="205" t="s">
        <v>2281</v>
      </c>
      <c r="C2315" s="194">
        <v>6</v>
      </c>
      <c r="D2315" s="195">
        <v>176.16666666666666</v>
      </c>
      <c r="E2315" s="196">
        <v>0.38090090090090101</v>
      </c>
      <c r="F2315" s="195">
        <v>326</v>
      </c>
    </row>
    <row r="2316" spans="2:6" x14ac:dyDescent="0.2">
      <c r="B2316" s="205" t="s">
        <v>2282</v>
      </c>
      <c r="C2316" s="194">
        <v>4</v>
      </c>
      <c r="D2316" s="195">
        <v>723.25</v>
      </c>
      <c r="E2316" s="196">
        <v>0.38811376442178691</v>
      </c>
      <c r="F2316" s="195">
        <v>901</v>
      </c>
    </row>
    <row r="2317" spans="2:6" x14ac:dyDescent="0.2">
      <c r="B2317" s="205" t="s">
        <v>2283</v>
      </c>
      <c r="C2317" s="194">
        <v>383</v>
      </c>
      <c r="D2317" s="195">
        <v>285.00261096605743</v>
      </c>
      <c r="E2317" s="196">
        <v>0.37815647161124266</v>
      </c>
      <c r="F2317" s="195">
        <v>1001</v>
      </c>
    </row>
    <row r="2318" spans="2:6" x14ac:dyDescent="0.2">
      <c r="B2318" s="205" t="s">
        <v>2284</v>
      </c>
      <c r="C2318" s="194">
        <v>91</v>
      </c>
      <c r="D2318" s="195">
        <v>317.76923076923077</v>
      </c>
      <c r="E2318" s="196">
        <v>0.38060703380014749</v>
      </c>
      <c r="F2318" s="195">
        <v>916</v>
      </c>
    </row>
    <row r="2319" spans="2:6" x14ac:dyDescent="0.2">
      <c r="B2319" s="205" t="s">
        <v>2285</v>
      </c>
      <c r="C2319" s="194">
        <v>2</v>
      </c>
      <c r="D2319" s="195">
        <v>1359.5</v>
      </c>
      <c r="E2319" s="196">
        <v>0.37674934183178599</v>
      </c>
      <c r="F2319" s="195">
        <v>2035</v>
      </c>
    </row>
    <row r="2320" spans="2:6" x14ac:dyDescent="0.2">
      <c r="B2320" s="205" t="s">
        <v>2286</v>
      </c>
      <c r="C2320" s="194">
        <v>0</v>
      </c>
      <c r="D2320" s="195">
        <v>0</v>
      </c>
      <c r="E2320" s="196">
        <v>0</v>
      </c>
      <c r="F2320" s="195">
        <v>0</v>
      </c>
    </row>
    <row r="2321" spans="2:6" x14ac:dyDescent="0.2">
      <c r="B2321" s="205" t="s">
        <v>2287</v>
      </c>
      <c r="C2321" s="194">
        <v>1</v>
      </c>
      <c r="D2321" s="195">
        <v>244</v>
      </c>
      <c r="E2321" s="196">
        <v>0.39040000000000008</v>
      </c>
      <c r="F2321" s="195">
        <v>244</v>
      </c>
    </row>
    <row r="2322" spans="2:6" x14ac:dyDescent="0.2">
      <c r="B2322" s="205" t="s">
        <v>2288</v>
      </c>
      <c r="C2322" s="194">
        <v>0</v>
      </c>
      <c r="D2322" s="195">
        <v>0</v>
      </c>
      <c r="E2322" s="196">
        <v>0</v>
      </c>
      <c r="F2322" s="195">
        <v>0</v>
      </c>
    </row>
    <row r="2323" spans="2:6" x14ac:dyDescent="0.2">
      <c r="B2323" s="205" t="s">
        <v>2289</v>
      </c>
      <c r="C2323" s="194">
        <v>5</v>
      </c>
      <c r="D2323" s="195">
        <v>353.6</v>
      </c>
      <c r="E2323" s="196">
        <v>0.3820224719101124</v>
      </c>
      <c r="F2323" s="195">
        <v>582</v>
      </c>
    </row>
    <row r="2324" spans="2:6" x14ac:dyDescent="0.2">
      <c r="B2324" s="205" t="s">
        <v>2290</v>
      </c>
      <c r="C2324" s="194">
        <v>2</v>
      </c>
      <c r="D2324" s="195">
        <v>736</v>
      </c>
      <c r="E2324" s="196">
        <v>0.38716465018411372</v>
      </c>
      <c r="F2324" s="195">
        <v>801</v>
      </c>
    </row>
    <row r="2325" spans="2:6" x14ac:dyDescent="0.2">
      <c r="B2325" s="205" t="s">
        <v>2291</v>
      </c>
      <c r="C2325" s="194">
        <v>33</v>
      </c>
      <c r="D2325" s="195">
        <v>419.57575757575756</v>
      </c>
      <c r="E2325" s="196">
        <v>0.38341825431989363</v>
      </c>
      <c r="F2325" s="195">
        <v>1033</v>
      </c>
    </row>
    <row r="2326" spans="2:6" x14ac:dyDescent="0.2">
      <c r="B2326" s="205" t="s">
        <v>2292</v>
      </c>
      <c r="C2326" s="194">
        <v>6</v>
      </c>
      <c r="D2326" s="195">
        <v>242.16666666666666</v>
      </c>
      <c r="E2326" s="196">
        <v>0.37584066218313494</v>
      </c>
      <c r="F2326" s="195">
        <v>413</v>
      </c>
    </row>
    <row r="2327" spans="2:6" x14ac:dyDescent="0.2">
      <c r="B2327" s="205" t="s">
        <v>2293</v>
      </c>
      <c r="C2327" s="194">
        <v>243</v>
      </c>
      <c r="D2327" s="195">
        <v>226.46090534979425</v>
      </c>
      <c r="E2327" s="196">
        <v>0.37617833437010817</v>
      </c>
      <c r="F2327" s="195">
        <v>825</v>
      </c>
    </row>
    <row r="2328" spans="2:6" x14ac:dyDescent="0.2">
      <c r="B2328" s="205" t="s">
        <v>2294</v>
      </c>
      <c r="C2328" s="194">
        <v>186</v>
      </c>
      <c r="D2328" s="195">
        <v>299.33870967741933</v>
      </c>
      <c r="E2328" s="196">
        <v>0.3802138818323364</v>
      </c>
      <c r="F2328" s="195">
        <v>791</v>
      </c>
    </row>
    <row r="2329" spans="2:6" x14ac:dyDescent="0.2">
      <c r="B2329" s="205" t="s">
        <v>2295</v>
      </c>
      <c r="C2329" s="194">
        <v>210</v>
      </c>
      <c r="D2329" s="195">
        <v>275.5809523809524</v>
      </c>
      <c r="E2329" s="196">
        <v>0.37825083824077277</v>
      </c>
      <c r="F2329" s="195">
        <v>956</v>
      </c>
    </row>
    <row r="2330" spans="2:6" x14ac:dyDescent="0.2">
      <c r="B2330" s="205" t="s">
        <v>2296</v>
      </c>
      <c r="C2330" s="194">
        <v>20</v>
      </c>
      <c r="D2330" s="195">
        <v>325.3</v>
      </c>
      <c r="E2330" s="196">
        <v>0.3761563367252545</v>
      </c>
      <c r="F2330" s="195">
        <v>904</v>
      </c>
    </row>
    <row r="2331" spans="2:6" x14ac:dyDescent="0.2">
      <c r="B2331" s="205" t="s">
        <v>2297</v>
      </c>
      <c r="C2331" s="194">
        <v>1</v>
      </c>
      <c r="D2331" s="195">
        <v>583</v>
      </c>
      <c r="E2331" s="196">
        <v>0.3889259506337559</v>
      </c>
      <c r="F2331" s="195">
        <v>583</v>
      </c>
    </row>
    <row r="2332" spans="2:6" x14ac:dyDescent="0.2">
      <c r="B2332" s="205" t="s">
        <v>2298</v>
      </c>
      <c r="C2332" s="194">
        <v>29</v>
      </c>
      <c r="D2332" s="195">
        <v>1014.551724137931</v>
      </c>
      <c r="E2332" s="196">
        <v>0.38467170462568312</v>
      </c>
      <c r="F2332" s="195">
        <v>1873</v>
      </c>
    </row>
    <row r="2333" spans="2:6" x14ac:dyDescent="0.2">
      <c r="B2333" s="205" t="s">
        <v>2299</v>
      </c>
      <c r="C2333" s="194">
        <v>23</v>
      </c>
      <c r="D2333" s="195">
        <v>781.56521739130437</v>
      </c>
      <c r="E2333" s="196">
        <v>0.38454627133872421</v>
      </c>
      <c r="F2333" s="195">
        <v>1817</v>
      </c>
    </row>
    <row r="2334" spans="2:6" x14ac:dyDescent="0.2">
      <c r="B2334" s="205" t="s">
        <v>2300</v>
      </c>
      <c r="C2334" s="194">
        <v>166</v>
      </c>
      <c r="D2334" s="195">
        <v>745.65060240963851</v>
      </c>
      <c r="E2334" s="196">
        <v>0.38453389501415081</v>
      </c>
      <c r="F2334" s="195">
        <v>2326</v>
      </c>
    </row>
    <row r="2335" spans="2:6" x14ac:dyDescent="0.2">
      <c r="B2335" s="205" t="s">
        <v>2301</v>
      </c>
      <c r="C2335" s="194">
        <v>3</v>
      </c>
      <c r="D2335" s="195">
        <v>257.33333333333331</v>
      </c>
      <c r="E2335" s="196">
        <v>0.38369781312127227</v>
      </c>
      <c r="F2335" s="195">
        <v>301</v>
      </c>
    </row>
    <row r="2336" spans="2:6" x14ac:dyDescent="0.2">
      <c r="B2336" s="206" t="s">
        <v>2302</v>
      </c>
      <c r="C2336" s="197">
        <v>7</v>
      </c>
      <c r="D2336" s="198">
        <v>679.71428571428567</v>
      </c>
      <c r="E2336" s="199">
        <v>0.38085327783558798</v>
      </c>
      <c r="F2336" s="198">
        <v>938</v>
      </c>
    </row>
    <row r="2338" spans="2:7" x14ac:dyDescent="0.2">
      <c r="G2338" s="11" t="s">
        <v>287</v>
      </c>
    </row>
    <row r="2339" spans="2:7" x14ac:dyDescent="0.2">
      <c r="G2339" s="11" t="s">
        <v>320</v>
      </c>
    </row>
    <row r="2340" spans="2:7" x14ac:dyDescent="0.2">
      <c r="B2340" s="179" t="s">
        <v>0</v>
      </c>
      <c r="C2340" s="182"/>
      <c r="D2340" s="183"/>
      <c r="E2340" s="184"/>
      <c r="F2340" s="184"/>
    </row>
    <row r="2341" spans="2:7" x14ac:dyDescent="0.2">
      <c r="B2341" s="179" t="s">
        <v>2613</v>
      </c>
      <c r="C2341" s="182"/>
      <c r="D2341" s="183"/>
      <c r="E2341" s="184"/>
      <c r="F2341" s="184"/>
    </row>
    <row r="2342" spans="2:7" x14ac:dyDescent="0.2">
      <c r="B2342" s="201" t="s">
        <v>285</v>
      </c>
      <c r="C2342" s="182"/>
      <c r="D2342" s="183"/>
      <c r="E2342" s="184"/>
      <c r="F2342" s="184"/>
    </row>
    <row r="2343" spans="2:7" x14ac:dyDescent="0.2">
      <c r="B2343" s="179"/>
      <c r="C2343" s="72"/>
      <c r="D2343" s="72"/>
      <c r="E2343" s="72"/>
      <c r="F2343" s="72"/>
    </row>
    <row r="2344" spans="2:7" x14ac:dyDescent="0.2">
      <c r="B2344" s="202"/>
      <c r="C2344" s="157" t="s">
        <v>2632</v>
      </c>
      <c r="D2344" s="185"/>
      <c r="E2344" s="186"/>
      <c r="F2344" s="187"/>
    </row>
    <row r="2345" spans="2:7" ht="25.5" x14ac:dyDescent="0.2">
      <c r="B2345" s="203" t="s">
        <v>288</v>
      </c>
      <c r="C2345" s="188" t="s">
        <v>2639</v>
      </c>
      <c r="D2345" s="189" t="s">
        <v>2640</v>
      </c>
      <c r="E2345" s="190" t="s">
        <v>2641</v>
      </c>
      <c r="F2345" s="189" t="s">
        <v>2642</v>
      </c>
    </row>
    <row r="2346" spans="2:7" x14ac:dyDescent="0.2">
      <c r="B2346" s="204" t="s">
        <v>2303</v>
      </c>
      <c r="C2346" s="191">
        <v>290</v>
      </c>
      <c r="D2346" s="192">
        <v>266.33103448275864</v>
      </c>
      <c r="E2346" s="193">
        <v>0.37910960585088116</v>
      </c>
      <c r="F2346" s="192">
        <v>844</v>
      </c>
    </row>
    <row r="2347" spans="2:7" x14ac:dyDescent="0.2">
      <c r="B2347" s="205" t="s">
        <v>2304</v>
      </c>
      <c r="C2347" s="194">
        <v>0</v>
      </c>
      <c r="D2347" s="195">
        <v>0</v>
      </c>
      <c r="E2347" s="196">
        <v>0</v>
      </c>
      <c r="F2347" s="195">
        <v>0</v>
      </c>
    </row>
    <row r="2348" spans="2:7" x14ac:dyDescent="0.2">
      <c r="B2348" s="205" t="s">
        <v>2305</v>
      </c>
      <c r="C2348" s="194">
        <v>15</v>
      </c>
      <c r="D2348" s="195">
        <v>856.86666666666667</v>
      </c>
      <c r="E2348" s="196">
        <v>0.38301993622791075</v>
      </c>
      <c r="F2348" s="195">
        <v>2188</v>
      </c>
    </row>
    <row r="2349" spans="2:7" x14ac:dyDescent="0.2">
      <c r="B2349" s="205" t="s">
        <v>2306</v>
      </c>
      <c r="C2349" s="194">
        <v>58</v>
      </c>
      <c r="D2349" s="195">
        <v>245.77586206896552</v>
      </c>
      <c r="E2349" s="196">
        <v>0.37613129634027276</v>
      </c>
      <c r="F2349" s="195">
        <v>434</v>
      </c>
    </row>
    <row r="2350" spans="2:7" x14ac:dyDescent="0.2">
      <c r="B2350" s="205" t="s">
        <v>2307</v>
      </c>
      <c r="C2350" s="194">
        <v>3</v>
      </c>
      <c r="D2350" s="195">
        <v>333.66666666666669</v>
      </c>
      <c r="E2350" s="196">
        <v>0.38031914893617014</v>
      </c>
      <c r="F2350" s="195">
        <v>490</v>
      </c>
    </row>
    <row r="2351" spans="2:7" x14ac:dyDescent="0.2">
      <c r="B2351" s="205" t="s">
        <v>2308</v>
      </c>
      <c r="C2351" s="194">
        <v>6</v>
      </c>
      <c r="D2351" s="195">
        <v>543.5</v>
      </c>
      <c r="E2351" s="196">
        <v>0.38582584003786091</v>
      </c>
      <c r="F2351" s="195">
        <v>758</v>
      </c>
    </row>
    <row r="2352" spans="2:7" x14ac:dyDescent="0.2">
      <c r="B2352" s="205" t="s">
        <v>2309</v>
      </c>
      <c r="C2352" s="194">
        <v>1</v>
      </c>
      <c r="D2352" s="195">
        <v>196</v>
      </c>
      <c r="E2352" s="196">
        <v>0.39121756487025938</v>
      </c>
      <c r="F2352" s="195">
        <v>196</v>
      </c>
    </row>
    <row r="2353" spans="2:6" x14ac:dyDescent="0.2">
      <c r="B2353" s="205" t="s">
        <v>2310</v>
      </c>
      <c r="C2353" s="194">
        <v>168</v>
      </c>
      <c r="D2353" s="195">
        <v>268.08333333333331</v>
      </c>
      <c r="E2353" s="196">
        <v>0.37933764571120543</v>
      </c>
      <c r="F2353" s="195">
        <v>611</v>
      </c>
    </row>
    <row r="2354" spans="2:6" x14ac:dyDescent="0.2">
      <c r="B2354" s="205" t="s">
        <v>2311</v>
      </c>
      <c r="C2354" s="194">
        <v>396</v>
      </c>
      <c r="D2354" s="195">
        <v>234.74747474747474</v>
      </c>
      <c r="E2354" s="196">
        <v>0.37359289787683814</v>
      </c>
      <c r="F2354" s="195">
        <v>909</v>
      </c>
    </row>
    <row r="2355" spans="2:6" x14ac:dyDescent="0.2">
      <c r="B2355" s="205" t="s">
        <v>2312</v>
      </c>
      <c r="C2355" s="194">
        <v>0</v>
      </c>
      <c r="D2355" s="195">
        <v>0</v>
      </c>
      <c r="E2355" s="196">
        <v>0</v>
      </c>
      <c r="F2355" s="195">
        <v>0</v>
      </c>
    </row>
    <row r="2356" spans="2:6" x14ac:dyDescent="0.2">
      <c r="B2356" s="205" t="s">
        <v>2313</v>
      </c>
      <c r="C2356" s="194">
        <v>0</v>
      </c>
      <c r="D2356" s="195">
        <v>0</v>
      </c>
      <c r="E2356" s="196">
        <v>0</v>
      </c>
      <c r="F2356" s="195">
        <v>0</v>
      </c>
    </row>
    <row r="2357" spans="2:6" x14ac:dyDescent="0.2">
      <c r="B2357" s="205" t="s">
        <v>2314</v>
      </c>
      <c r="C2357" s="194">
        <v>4</v>
      </c>
      <c r="D2357" s="195">
        <v>274</v>
      </c>
      <c r="E2357" s="196">
        <v>0.37963283685486671</v>
      </c>
      <c r="F2357" s="195">
        <v>342</v>
      </c>
    </row>
    <row r="2358" spans="2:6" x14ac:dyDescent="0.2">
      <c r="B2358" s="205" t="s">
        <v>2315</v>
      </c>
      <c r="C2358" s="194">
        <v>101</v>
      </c>
      <c r="D2358" s="195">
        <v>668.02970297029708</v>
      </c>
      <c r="E2358" s="196">
        <v>0.38265786458865025</v>
      </c>
      <c r="F2358" s="195">
        <v>1310</v>
      </c>
    </row>
    <row r="2359" spans="2:6" x14ac:dyDescent="0.2">
      <c r="B2359" s="205" t="s">
        <v>2316</v>
      </c>
      <c r="C2359" s="194">
        <v>32</v>
      </c>
      <c r="D2359" s="195">
        <v>357.40625</v>
      </c>
      <c r="E2359" s="196">
        <v>0.38116980503249454</v>
      </c>
      <c r="F2359" s="195">
        <v>651</v>
      </c>
    </row>
    <row r="2360" spans="2:6" x14ac:dyDescent="0.2">
      <c r="B2360" s="205" t="s">
        <v>2317</v>
      </c>
      <c r="C2360" s="194">
        <v>10</v>
      </c>
      <c r="D2360" s="195">
        <v>871.4</v>
      </c>
      <c r="E2360" s="196">
        <v>0.37657735522904057</v>
      </c>
      <c r="F2360" s="195">
        <v>1486</v>
      </c>
    </row>
    <row r="2361" spans="2:6" x14ac:dyDescent="0.2">
      <c r="B2361" s="205" t="s">
        <v>2318</v>
      </c>
      <c r="C2361" s="194">
        <v>35</v>
      </c>
      <c r="D2361" s="195">
        <v>1013.8285714285714</v>
      </c>
      <c r="E2361" s="196">
        <v>0.38176595263967639</v>
      </c>
      <c r="F2361" s="195">
        <v>1951</v>
      </c>
    </row>
    <row r="2362" spans="2:6" x14ac:dyDescent="0.2">
      <c r="B2362" s="205" t="s">
        <v>2319</v>
      </c>
      <c r="C2362" s="194">
        <v>4</v>
      </c>
      <c r="D2362" s="195">
        <v>243</v>
      </c>
      <c r="E2362" s="196">
        <v>0.38147566718995285</v>
      </c>
      <c r="F2362" s="195">
        <v>312</v>
      </c>
    </row>
    <row r="2363" spans="2:6" x14ac:dyDescent="0.2">
      <c r="B2363" s="205" t="s">
        <v>2320</v>
      </c>
      <c r="C2363" s="194">
        <v>481</v>
      </c>
      <c r="D2363" s="195">
        <v>308.42827442827445</v>
      </c>
      <c r="E2363" s="196">
        <v>0.37933467999693171</v>
      </c>
      <c r="F2363" s="195">
        <v>1004</v>
      </c>
    </row>
    <row r="2364" spans="2:6" x14ac:dyDescent="0.2">
      <c r="B2364" s="205" t="s">
        <v>2321</v>
      </c>
      <c r="C2364" s="194">
        <v>323</v>
      </c>
      <c r="D2364" s="195">
        <v>336.31578947368422</v>
      </c>
      <c r="E2364" s="196">
        <v>0.37783296464794014</v>
      </c>
      <c r="F2364" s="195">
        <v>1565</v>
      </c>
    </row>
    <row r="2365" spans="2:6" x14ac:dyDescent="0.2">
      <c r="B2365" s="205" t="s">
        <v>2322</v>
      </c>
      <c r="C2365" s="194">
        <v>7</v>
      </c>
      <c r="D2365" s="195">
        <v>1549.7142857142858</v>
      </c>
      <c r="E2365" s="196">
        <v>0.38819108964036508</v>
      </c>
      <c r="F2365" s="195">
        <v>3122</v>
      </c>
    </row>
    <row r="2366" spans="2:6" x14ac:dyDescent="0.2">
      <c r="B2366" s="205" t="s">
        <v>2323</v>
      </c>
      <c r="C2366" s="194">
        <v>14</v>
      </c>
      <c r="D2366" s="195">
        <v>247.07142857142858</v>
      </c>
      <c r="E2366" s="196">
        <v>0.37370354364736391</v>
      </c>
      <c r="F2366" s="195">
        <v>381</v>
      </c>
    </row>
    <row r="2367" spans="2:6" x14ac:dyDescent="0.2">
      <c r="B2367" s="205" t="s">
        <v>2324</v>
      </c>
      <c r="C2367" s="194">
        <v>413</v>
      </c>
      <c r="D2367" s="195">
        <v>243.42372881355934</v>
      </c>
      <c r="E2367" s="196">
        <v>0.37180558740208736</v>
      </c>
      <c r="F2367" s="195">
        <v>760</v>
      </c>
    </row>
    <row r="2368" spans="2:6" x14ac:dyDescent="0.2">
      <c r="B2368" s="205" t="s">
        <v>2325</v>
      </c>
      <c r="C2368" s="194">
        <v>34</v>
      </c>
      <c r="D2368" s="195">
        <v>236.70588235294119</v>
      </c>
      <c r="E2368" s="196">
        <v>0.38189237923507635</v>
      </c>
      <c r="F2368" s="195">
        <v>522</v>
      </c>
    </row>
    <row r="2369" spans="2:6" x14ac:dyDescent="0.2">
      <c r="B2369" s="205" t="s">
        <v>2326</v>
      </c>
      <c r="C2369" s="194">
        <v>28</v>
      </c>
      <c r="D2369" s="195">
        <v>299.82142857142856</v>
      </c>
      <c r="E2369" s="196">
        <v>0.37167397175366368</v>
      </c>
      <c r="F2369" s="195">
        <v>869</v>
      </c>
    </row>
    <row r="2370" spans="2:6" x14ac:dyDescent="0.2">
      <c r="B2370" s="205" t="s">
        <v>2327</v>
      </c>
      <c r="C2370" s="194">
        <v>101</v>
      </c>
      <c r="D2370" s="195">
        <v>305.50495049504951</v>
      </c>
      <c r="E2370" s="196">
        <v>0.37810481943950891</v>
      </c>
      <c r="F2370" s="195">
        <v>915</v>
      </c>
    </row>
    <row r="2371" spans="2:6" x14ac:dyDescent="0.2">
      <c r="B2371" s="205" t="s">
        <v>2328</v>
      </c>
      <c r="C2371" s="194">
        <v>418</v>
      </c>
      <c r="D2371" s="195">
        <v>204.95454545454547</v>
      </c>
      <c r="E2371" s="196">
        <v>0.36952002208381507</v>
      </c>
      <c r="F2371" s="195">
        <v>554</v>
      </c>
    </row>
    <row r="2372" spans="2:6" x14ac:dyDescent="0.2">
      <c r="B2372" s="205" t="s">
        <v>2329</v>
      </c>
      <c r="C2372" s="194">
        <v>0</v>
      </c>
      <c r="D2372" s="195">
        <v>0</v>
      </c>
      <c r="E2372" s="196">
        <v>0</v>
      </c>
      <c r="F2372" s="195">
        <v>0</v>
      </c>
    </row>
    <row r="2373" spans="2:6" x14ac:dyDescent="0.2">
      <c r="B2373" s="205" t="s">
        <v>2330</v>
      </c>
      <c r="C2373" s="194">
        <v>8</v>
      </c>
      <c r="D2373" s="195">
        <v>163.125</v>
      </c>
      <c r="E2373" s="196">
        <v>0.33720930232558133</v>
      </c>
      <c r="F2373" s="195">
        <v>292</v>
      </c>
    </row>
    <row r="2374" spans="2:6" x14ac:dyDescent="0.2">
      <c r="B2374" s="205" t="s">
        <v>2331</v>
      </c>
      <c r="C2374" s="194">
        <v>0</v>
      </c>
      <c r="D2374" s="195">
        <v>0</v>
      </c>
      <c r="E2374" s="196">
        <v>0</v>
      </c>
      <c r="F2374" s="195">
        <v>0</v>
      </c>
    </row>
    <row r="2375" spans="2:6" x14ac:dyDescent="0.2">
      <c r="B2375" s="205" t="s">
        <v>2332</v>
      </c>
      <c r="C2375" s="194">
        <v>1</v>
      </c>
      <c r="D2375" s="195">
        <v>360</v>
      </c>
      <c r="E2375" s="196">
        <v>0.3837953091684434</v>
      </c>
      <c r="F2375" s="195">
        <v>360</v>
      </c>
    </row>
    <row r="2376" spans="2:6" x14ac:dyDescent="0.2">
      <c r="B2376" s="205" t="s">
        <v>2333</v>
      </c>
      <c r="C2376" s="194">
        <v>3</v>
      </c>
      <c r="D2376" s="195">
        <v>741.66666666666663</v>
      </c>
      <c r="E2376" s="196">
        <v>0.38615064213814643</v>
      </c>
      <c r="F2376" s="195">
        <v>1513</v>
      </c>
    </row>
    <row r="2377" spans="2:6" x14ac:dyDescent="0.2">
      <c r="B2377" s="205" t="s">
        <v>2334</v>
      </c>
      <c r="C2377" s="194">
        <v>15</v>
      </c>
      <c r="D2377" s="195">
        <v>607.4</v>
      </c>
      <c r="E2377" s="196">
        <v>0.3844952734638758</v>
      </c>
      <c r="F2377" s="195">
        <v>956</v>
      </c>
    </row>
    <row r="2378" spans="2:6" x14ac:dyDescent="0.2">
      <c r="B2378" s="205" t="s">
        <v>2335</v>
      </c>
      <c r="C2378" s="194">
        <v>23</v>
      </c>
      <c r="D2378" s="195">
        <v>874.3478260869565</v>
      </c>
      <c r="E2378" s="196">
        <v>0.38300384717936997</v>
      </c>
      <c r="F2378" s="195">
        <v>2152</v>
      </c>
    </row>
    <row r="2379" spans="2:6" x14ac:dyDescent="0.2">
      <c r="B2379" s="205" t="s">
        <v>2336</v>
      </c>
      <c r="C2379" s="194">
        <v>0</v>
      </c>
      <c r="D2379" s="195">
        <v>0</v>
      </c>
      <c r="E2379" s="196">
        <v>0</v>
      </c>
      <c r="F2379" s="195">
        <v>0</v>
      </c>
    </row>
    <row r="2380" spans="2:6" x14ac:dyDescent="0.2">
      <c r="B2380" s="205" t="s">
        <v>2337</v>
      </c>
      <c r="C2380" s="194">
        <v>73</v>
      </c>
      <c r="D2380" s="195">
        <v>870.04109589041093</v>
      </c>
      <c r="E2380" s="196">
        <v>0.38606910134215133</v>
      </c>
      <c r="F2380" s="195">
        <v>1853</v>
      </c>
    </row>
    <row r="2381" spans="2:6" x14ac:dyDescent="0.2">
      <c r="B2381" s="205" t="s">
        <v>2338</v>
      </c>
      <c r="C2381" s="194">
        <v>4</v>
      </c>
      <c r="D2381" s="195">
        <v>489.25</v>
      </c>
      <c r="E2381" s="196">
        <v>0.38553979511426317</v>
      </c>
      <c r="F2381" s="195">
        <v>540</v>
      </c>
    </row>
    <row r="2382" spans="2:6" x14ac:dyDescent="0.2">
      <c r="B2382" s="205" t="s">
        <v>2339</v>
      </c>
      <c r="C2382" s="194">
        <v>2</v>
      </c>
      <c r="D2382" s="195">
        <v>1077.5</v>
      </c>
      <c r="E2382" s="196">
        <v>0.38814841498559072</v>
      </c>
      <c r="F2382" s="195">
        <v>1884</v>
      </c>
    </row>
    <row r="2383" spans="2:6" x14ac:dyDescent="0.2">
      <c r="B2383" s="205" t="s">
        <v>2340</v>
      </c>
      <c r="C2383" s="194">
        <v>1</v>
      </c>
      <c r="D2383" s="195">
        <v>887</v>
      </c>
      <c r="E2383" s="196">
        <v>0.39040492957746475</v>
      </c>
      <c r="F2383" s="195">
        <v>887</v>
      </c>
    </row>
    <row r="2384" spans="2:6" x14ac:dyDescent="0.2">
      <c r="B2384" s="205" t="s">
        <v>2341</v>
      </c>
      <c r="C2384" s="194">
        <v>2</v>
      </c>
      <c r="D2384" s="195">
        <v>565.5</v>
      </c>
      <c r="E2384" s="196">
        <v>0.38093634220276185</v>
      </c>
      <c r="F2384" s="195">
        <v>663</v>
      </c>
    </row>
    <row r="2385" spans="2:7" x14ac:dyDescent="0.2">
      <c r="B2385" s="205" t="s">
        <v>2342</v>
      </c>
      <c r="C2385" s="194">
        <v>1</v>
      </c>
      <c r="D2385" s="195">
        <v>897</v>
      </c>
      <c r="E2385" s="196">
        <v>0.38597246127366613</v>
      </c>
      <c r="F2385" s="195">
        <v>897</v>
      </c>
    </row>
    <row r="2386" spans="2:7" x14ac:dyDescent="0.2">
      <c r="B2386" s="205" t="s">
        <v>2343</v>
      </c>
      <c r="C2386" s="194">
        <v>14</v>
      </c>
      <c r="D2386" s="195">
        <v>842.21428571428567</v>
      </c>
      <c r="E2386" s="196">
        <v>0.38622293556945864</v>
      </c>
      <c r="F2386" s="195">
        <v>1600</v>
      </c>
    </row>
    <row r="2387" spans="2:7" x14ac:dyDescent="0.2">
      <c r="B2387" s="205" t="s">
        <v>2344</v>
      </c>
      <c r="C2387" s="194">
        <v>1</v>
      </c>
      <c r="D2387" s="195">
        <v>801</v>
      </c>
      <c r="E2387" s="196">
        <v>0.38070342205323193</v>
      </c>
      <c r="F2387" s="195">
        <v>801</v>
      </c>
    </row>
    <row r="2388" spans="2:7" x14ac:dyDescent="0.2">
      <c r="B2388" s="205" t="s">
        <v>2345</v>
      </c>
      <c r="C2388" s="194">
        <v>38</v>
      </c>
      <c r="D2388" s="195">
        <v>798.47368421052636</v>
      </c>
      <c r="E2388" s="196">
        <v>0.38444092492872972</v>
      </c>
      <c r="F2388" s="195">
        <v>1708</v>
      </c>
    </row>
    <row r="2389" spans="2:7" x14ac:dyDescent="0.2">
      <c r="B2389" s="205" t="s">
        <v>2346</v>
      </c>
      <c r="C2389" s="194">
        <v>10</v>
      </c>
      <c r="D2389" s="195">
        <v>616.70000000000005</v>
      </c>
      <c r="E2389" s="196">
        <v>0.38002218387971398</v>
      </c>
      <c r="F2389" s="195">
        <v>1317</v>
      </c>
    </row>
    <row r="2390" spans="2:7" x14ac:dyDescent="0.2">
      <c r="B2390" s="205" t="s">
        <v>2347</v>
      </c>
      <c r="C2390" s="194">
        <v>0</v>
      </c>
      <c r="D2390" s="195">
        <v>0</v>
      </c>
      <c r="E2390" s="196">
        <v>0</v>
      </c>
      <c r="F2390" s="195">
        <v>0</v>
      </c>
    </row>
    <row r="2391" spans="2:7" x14ac:dyDescent="0.2">
      <c r="B2391" s="205" t="s">
        <v>2348</v>
      </c>
      <c r="C2391" s="194">
        <v>4</v>
      </c>
      <c r="D2391" s="195">
        <v>736.75</v>
      </c>
      <c r="E2391" s="196">
        <v>0.38537988753759644</v>
      </c>
      <c r="F2391" s="195">
        <v>1221</v>
      </c>
    </row>
    <row r="2392" spans="2:7" x14ac:dyDescent="0.2">
      <c r="B2392" s="205" t="s">
        <v>2349</v>
      </c>
      <c r="C2392" s="194">
        <v>0</v>
      </c>
      <c r="D2392" s="195">
        <v>0</v>
      </c>
      <c r="E2392" s="196">
        <v>0</v>
      </c>
      <c r="F2392" s="195">
        <v>0</v>
      </c>
    </row>
    <row r="2393" spans="2:7" x14ac:dyDescent="0.2">
      <c r="B2393" s="206" t="s">
        <v>2350</v>
      </c>
      <c r="C2393" s="197">
        <v>46</v>
      </c>
      <c r="D2393" s="198">
        <v>328.97826086956519</v>
      </c>
      <c r="E2393" s="199">
        <v>0.38134717637275406</v>
      </c>
      <c r="F2393" s="198">
        <v>756</v>
      </c>
    </row>
    <row r="2395" spans="2:7" x14ac:dyDescent="0.2">
      <c r="G2395" s="11" t="s">
        <v>287</v>
      </c>
    </row>
    <row r="2396" spans="2:7" x14ac:dyDescent="0.2">
      <c r="G2396" s="11" t="s">
        <v>321</v>
      </c>
    </row>
    <row r="2397" spans="2:7" x14ac:dyDescent="0.2">
      <c r="B2397" s="179" t="s">
        <v>0</v>
      </c>
      <c r="C2397" s="182"/>
      <c r="D2397" s="183"/>
      <c r="E2397" s="184"/>
      <c r="F2397" s="184"/>
    </row>
    <row r="2398" spans="2:7" x14ac:dyDescent="0.2">
      <c r="B2398" s="179" t="s">
        <v>2613</v>
      </c>
      <c r="C2398" s="182"/>
      <c r="D2398" s="183"/>
      <c r="E2398" s="184"/>
      <c r="F2398" s="184"/>
    </row>
    <row r="2399" spans="2:7" x14ac:dyDescent="0.2">
      <c r="B2399" s="201" t="s">
        <v>285</v>
      </c>
      <c r="C2399" s="182"/>
      <c r="D2399" s="183"/>
      <c r="E2399" s="184"/>
      <c r="F2399" s="184"/>
    </row>
    <row r="2400" spans="2:7" x14ac:dyDescent="0.2">
      <c r="B2400" s="179"/>
      <c r="C2400" s="72"/>
      <c r="D2400" s="72"/>
      <c r="E2400" s="72"/>
      <c r="F2400" s="72"/>
    </row>
    <row r="2401" spans="2:6" x14ac:dyDescent="0.2">
      <c r="B2401" s="202"/>
      <c r="C2401" s="157" t="s">
        <v>2632</v>
      </c>
      <c r="D2401" s="185"/>
      <c r="E2401" s="186"/>
      <c r="F2401" s="187"/>
    </row>
    <row r="2402" spans="2:6" ht="25.5" x14ac:dyDescent="0.2">
      <c r="B2402" s="203" t="s">
        <v>288</v>
      </c>
      <c r="C2402" s="188" t="s">
        <v>2639</v>
      </c>
      <c r="D2402" s="189" t="s">
        <v>2640</v>
      </c>
      <c r="E2402" s="190" t="s">
        <v>2641</v>
      </c>
      <c r="F2402" s="189" t="s">
        <v>2642</v>
      </c>
    </row>
    <row r="2403" spans="2:6" x14ac:dyDescent="0.2">
      <c r="B2403" s="204" t="s">
        <v>2351</v>
      </c>
      <c r="C2403" s="191">
        <v>97</v>
      </c>
      <c r="D2403" s="192">
        <v>515.37113402061857</v>
      </c>
      <c r="E2403" s="193">
        <v>0.38255685818359919</v>
      </c>
      <c r="F2403" s="192">
        <v>3861</v>
      </c>
    </row>
    <row r="2404" spans="2:6" x14ac:dyDescent="0.2">
      <c r="B2404" s="205" t="s">
        <v>2352</v>
      </c>
      <c r="C2404" s="194">
        <v>496</v>
      </c>
      <c r="D2404" s="195">
        <v>267.36693548387098</v>
      </c>
      <c r="E2404" s="196">
        <v>0.37802229126877807</v>
      </c>
      <c r="F2404" s="195">
        <v>708</v>
      </c>
    </row>
    <row r="2405" spans="2:6" x14ac:dyDescent="0.2">
      <c r="B2405" s="205" t="s">
        <v>2353</v>
      </c>
      <c r="C2405" s="194">
        <v>207</v>
      </c>
      <c r="D2405" s="195">
        <v>323.99516908212559</v>
      </c>
      <c r="E2405" s="196">
        <v>0.38141574298924574</v>
      </c>
      <c r="F2405" s="195">
        <v>692</v>
      </c>
    </row>
    <row r="2406" spans="2:6" x14ac:dyDescent="0.2">
      <c r="B2406" s="205" t="s">
        <v>2354</v>
      </c>
      <c r="C2406" s="194">
        <v>308</v>
      </c>
      <c r="D2406" s="195">
        <v>267.0746753246753</v>
      </c>
      <c r="E2406" s="196">
        <v>0.37990532271100341</v>
      </c>
      <c r="F2406" s="195">
        <v>668</v>
      </c>
    </row>
    <row r="2407" spans="2:6" x14ac:dyDescent="0.2">
      <c r="B2407" s="205" t="s">
        <v>2355</v>
      </c>
      <c r="C2407" s="194">
        <v>0</v>
      </c>
      <c r="D2407" s="195">
        <v>0</v>
      </c>
      <c r="E2407" s="196">
        <v>0</v>
      </c>
      <c r="F2407" s="195">
        <v>0</v>
      </c>
    </row>
    <row r="2408" spans="2:6" x14ac:dyDescent="0.2">
      <c r="B2408" s="205" t="s">
        <v>2356</v>
      </c>
      <c r="C2408" s="194">
        <v>148</v>
      </c>
      <c r="D2408" s="195">
        <v>559.35810810810813</v>
      </c>
      <c r="E2408" s="196">
        <v>0.38554682588102707</v>
      </c>
      <c r="F2408" s="195">
        <v>1620</v>
      </c>
    </row>
    <row r="2409" spans="2:6" x14ac:dyDescent="0.2">
      <c r="B2409" s="205" t="s">
        <v>2357</v>
      </c>
      <c r="C2409" s="194">
        <v>0</v>
      </c>
      <c r="D2409" s="195">
        <v>0</v>
      </c>
      <c r="E2409" s="196">
        <v>0</v>
      </c>
      <c r="F2409" s="195">
        <v>0</v>
      </c>
    </row>
    <row r="2410" spans="2:6" x14ac:dyDescent="0.2">
      <c r="B2410" s="205" t="s">
        <v>2358</v>
      </c>
      <c r="C2410" s="194">
        <v>212</v>
      </c>
      <c r="D2410" s="195">
        <v>299.83018867924528</v>
      </c>
      <c r="E2410" s="196">
        <v>0.37896393630277059</v>
      </c>
      <c r="F2410" s="195">
        <v>692</v>
      </c>
    </row>
    <row r="2411" spans="2:6" x14ac:dyDescent="0.2">
      <c r="B2411" s="205" t="s">
        <v>2359</v>
      </c>
      <c r="C2411" s="194">
        <v>164</v>
      </c>
      <c r="D2411" s="195">
        <v>226.45731707317074</v>
      </c>
      <c r="E2411" s="196">
        <v>0.37552452502047551</v>
      </c>
      <c r="F2411" s="195">
        <v>431</v>
      </c>
    </row>
    <row r="2412" spans="2:6" x14ac:dyDescent="0.2">
      <c r="B2412" s="205" t="s">
        <v>2360</v>
      </c>
      <c r="C2412" s="194">
        <v>0</v>
      </c>
      <c r="D2412" s="195">
        <v>0</v>
      </c>
      <c r="E2412" s="196">
        <v>0</v>
      </c>
      <c r="F2412" s="195">
        <v>0</v>
      </c>
    </row>
    <row r="2413" spans="2:6" x14ac:dyDescent="0.2">
      <c r="B2413" s="205" t="s">
        <v>2361</v>
      </c>
      <c r="C2413" s="194">
        <v>43</v>
      </c>
      <c r="D2413" s="195">
        <v>337.18604651162792</v>
      </c>
      <c r="E2413" s="196">
        <v>0.38084106012450425</v>
      </c>
      <c r="F2413" s="195">
        <v>830</v>
      </c>
    </row>
    <row r="2414" spans="2:6" x14ac:dyDescent="0.2">
      <c r="B2414" s="205" t="s">
        <v>2362</v>
      </c>
      <c r="C2414" s="194">
        <v>0</v>
      </c>
      <c r="D2414" s="195">
        <v>0</v>
      </c>
      <c r="E2414" s="196">
        <v>0</v>
      </c>
      <c r="F2414" s="195">
        <v>0</v>
      </c>
    </row>
    <row r="2415" spans="2:6" x14ac:dyDescent="0.2">
      <c r="B2415" s="205" t="s">
        <v>2363</v>
      </c>
      <c r="C2415" s="194">
        <v>21</v>
      </c>
      <c r="D2415" s="195">
        <v>384.42857142857144</v>
      </c>
      <c r="E2415" s="196">
        <v>0.37899629125393175</v>
      </c>
      <c r="F2415" s="195">
        <v>651</v>
      </c>
    </row>
    <row r="2416" spans="2:6" x14ac:dyDescent="0.2">
      <c r="B2416" s="205" t="s">
        <v>2364</v>
      </c>
      <c r="C2416" s="194">
        <v>226</v>
      </c>
      <c r="D2416" s="195">
        <v>186.35398230088495</v>
      </c>
      <c r="E2416" s="196">
        <v>0.37120671267528671</v>
      </c>
      <c r="F2416" s="195">
        <v>415</v>
      </c>
    </row>
    <row r="2417" spans="2:6" x14ac:dyDescent="0.2">
      <c r="B2417" s="205" t="s">
        <v>2365</v>
      </c>
      <c r="C2417" s="194">
        <v>172</v>
      </c>
      <c r="D2417" s="195">
        <v>316.56976744186045</v>
      </c>
      <c r="E2417" s="196">
        <v>0.37643106022896955</v>
      </c>
      <c r="F2417" s="195">
        <v>917</v>
      </c>
    </row>
    <row r="2418" spans="2:6" x14ac:dyDescent="0.2">
      <c r="B2418" s="205" t="s">
        <v>2366</v>
      </c>
      <c r="C2418" s="194">
        <v>252</v>
      </c>
      <c r="D2418" s="195">
        <v>213.19841269841271</v>
      </c>
      <c r="E2418" s="196">
        <v>0.37427984255808289</v>
      </c>
      <c r="F2418" s="195">
        <v>574</v>
      </c>
    </row>
    <row r="2419" spans="2:6" x14ac:dyDescent="0.2">
      <c r="B2419" s="205" t="s">
        <v>2367</v>
      </c>
      <c r="C2419" s="194">
        <v>242</v>
      </c>
      <c r="D2419" s="195">
        <v>269.11157024793391</v>
      </c>
      <c r="E2419" s="196">
        <v>0.37464764425012942</v>
      </c>
      <c r="F2419" s="195">
        <v>725</v>
      </c>
    </row>
    <row r="2420" spans="2:6" x14ac:dyDescent="0.2">
      <c r="B2420" s="205" t="s">
        <v>2368</v>
      </c>
      <c r="C2420" s="194">
        <v>231</v>
      </c>
      <c r="D2420" s="195">
        <v>270.73160173160176</v>
      </c>
      <c r="E2420" s="196">
        <v>0.37438414798407615</v>
      </c>
      <c r="F2420" s="195">
        <v>736</v>
      </c>
    </row>
    <row r="2421" spans="2:6" x14ac:dyDescent="0.2">
      <c r="B2421" s="205" t="s">
        <v>2369</v>
      </c>
      <c r="C2421" s="194">
        <v>474</v>
      </c>
      <c r="D2421" s="195">
        <v>183.45147679324896</v>
      </c>
      <c r="E2421" s="196">
        <v>0.36435095952400909</v>
      </c>
      <c r="F2421" s="195">
        <v>539</v>
      </c>
    </row>
    <row r="2422" spans="2:6" x14ac:dyDescent="0.2">
      <c r="B2422" s="205" t="s">
        <v>2370</v>
      </c>
      <c r="C2422" s="194">
        <v>220</v>
      </c>
      <c r="D2422" s="195">
        <v>271.45454545454544</v>
      </c>
      <c r="E2422" s="196">
        <v>0.37735372172374571</v>
      </c>
      <c r="F2422" s="195">
        <v>554</v>
      </c>
    </row>
    <row r="2423" spans="2:6" x14ac:dyDescent="0.2">
      <c r="B2423" s="205" t="s">
        <v>2371</v>
      </c>
      <c r="C2423" s="194">
        <v>335</v>
      </c>
      <c r="D2423" s="195">
        <v>220.47761194029852</v>
      </c>
      <c r="E2423" s="196">
        <v>0.37446385658226955</v>
      </c>
      <c r="F2423" s="195">
        <v>538</v>
      </c>
    </row>
    <row r="2424" spans="2:6" x14ac:dyDescent="0.2">
      <c r="B2424" s="205" t="s">
        <v>2372</v>
      </c>
      <c r="C2424" s="194">
        <v>381</v>
      </c>
      <c r="D2424" s="195">
        <v>234.08398950131235</v>
      </c>
      <c r="E2424" s="196">
        <v>0.37547257188565664</v>
      </c>
      <c r="F2424" s="195">
        <v>664</v>
      </c>
    </row>
    <row r="2425" spans="2:6" x14ac:dyDescent="0.2">
      <c r="B2425" s="205" t="s">
        <v>2373</v>
      </c>
      <c r="C2425" s="194">
        <v>236</v>
      </c>
      <c r="D2425" s="195">
        <v>181.54661016949152</v>
      </c>
      <c r="E2425" s="196">
        <v>0.36540019615368213</v>
      </c>
      <c r="F2425" s="195">
        <v>541</v>
      </c>
    </row>
    <row r="2426" spans="2:6" x14ac:dyDescent="0.2">
      <c r="B2426" s="205" t="s">
        <v>2374</v>
      </c>
      <c r="C2426" s="194">
        <v>113</v>
      </c>
      <c r="D2426" s="195">
        <v>277.23893805309734</v>
      </c>
      <c r="E2426" s="196">
        <v>0.37968270897213707</v>
      </c>
      <c r="F2426" s="195">
        <v>577</v>
      </c>
    </row>
    <row r="2427" spans="2:6" x14ac:dyDescent="0.2">
      <c r="B2427" s="205" t="s">
        <v>2375</v>
      </c>
      <c r="C2427" s="194">
        <v>278</v>
      </c>
      <c r="D2427" s="195">
        <v>252.34892086330936</v>
      </c>
      <c r="E2427" s="196">
        <v>0.37646635827975916</v>
      </c>
      <c r="F2427" s="195">
        <v>547</v>
      </c>
    </row>
    <row r="2428" spans="2:6" x14ac:dyDescent="0.2">
      <c r="B2428" s="205" t="s">
        <v>2376</v>
      </c>
      <c r="C2428" s="194">
        <v>158</v>
      </c>
      <c r="D2428" s="195">
        <v>258.84810126582278</v>
      </c>
      <c r="E2428" s="196">
        <v>0.37948280181492589</v>
      </c>
      <c r="F2428" s="195">
        <v>531</v>
      </c>
    </row>
    <row r="2429" spans="2:6" x14ac:dyDescent="0.2">
      <c r="B2429" s="205" t="s">
        <v>2377</v>
      </c>
      <c r="C2429" s="194">
        <v>370</v>
      </c>
      <c r="D2429" s="195">
        <v>231.69189189189188</v>
      </c>
      <c r="E2429" s="196">
        <v>0.3752949571628077</v>
      </c>
      <c r="F2429" s="195">
        <v>581</v>
      </c>
    </row>
    <row r="2430" spans="2:6" x14ac:dyDescent="0.2">
      <c r="B2430" s="205" t="s">
        <v>2378</v>
      </c>
      <c r="C2430" s="194">
        <v>107</v>
      </c>
      <c r="D2430" s="195">
        <v>290.66355140186914</v>
      </c>
      <c r="E2430" s="196">
        <v>0.37997556505803298</v>
      </c>
      <c r="F2430" s="195">
        <v>587</v>
      </c>
    </row>
    <row r="2431" spans="2:6" x14ac:dyDescent="0.2">
      <c r="B2431" s="205" t="s">
        <v>2379</v>
      </c>
      <c r="C2431" s="194">
        <v>1</v>
      </c>
      <c r="D2431" s="195">
        <v>185</v>
      </c>
      <c r="E2431" s="196">
        <v>0.33273381294964022</v>
      </c>
      <c r="F2431" s="195">
        <v>185</v>
      </c>
    </row>
    <row r="2432" spans="2:6" x14ac:dyDescent="0.2">
      <c r="B2432" s="205" t="s">
        <v>2380</v>
      </c>
      <c r="C2432" s="194">
        <v>233</v>
      </c>
      <c r="D2432" s="195">
        <v>305.64377682403432</v>
      </c>
      <c r="E2432" s="196">
        <v>0.38219619923684189</v>
      </c>
      <c r="F2432" s="195">
        <v>682</v>
      </c>
    </row>
    <row r="2433" spans="2:6" x14ac:dyDescent="0.2">
      <c r="B2433" s="205" t="s">
        <v>2381</v>
      </c>
      <c r="C2433" s="194">
        <v>74</v>
      </c>
      <c r="D2433" s="195">
        <v>199.35135135135135</v>
      </c>
      <c r="E2433" s="196">
        <v>0.37568441694043342</v>
      </c>
      <c r="F2433" s="195">
        <v>350</v>
      </c>
    </row>
    <row r="2434" spans="2:6" x14ac:dyDescent="0.2">
      <c r="B2434" s="205" t="s">
        <v>2382</v>
      </c>
      <c r="C2434" s="194">
        <v>213</v>
      </c>
      <c r="D2434" s="195">
        <v>225.74178403755869</v>
      </c>
      <c r="E2434" s="196">
        <v>0.37619509599887335</v>
      </c>
      <c r="F2434" s="195">
        <v>475</v>
      </c>
    </row>
    <row r="2435" spans="2:6" x14ac:dyDescent="0.2">
      <c r="B2435" s="205" t="s">
        <v>2383</v>
      </c>
      <c r="C2435" s="194">
        <v>114</v>
      </c>
      <c r="D2435" s="195">
        <v>249.43859649122808</v>
      </c>
      <c r="E2435" s="196">
        <v>0.37755088492637778</v>
      </c>
      <c r="F2435" s="195">
        <v>512</v>
      </c>
    </row>
    <row r="2436" spans="2:6" x14ac:dyDescent="0.2">
      <c r="B2436" s="205" t="s">
        <v>2384</v>
      </c>
      <c r="C2436" s="194">
        <v>191</v>
      </c>
      <c r="D2436" s="195">
        <v>314.79057591623035</v>
      </c>
      <c r="E2436" s="196">
        <v>0.38257190124713669</v>
      </c>
      <c r="F2436" s="195">
        <v>607</v>
      </c>
    </row>
    <row r="2437" spans="2:6" x14ac:dyDescent="0.2">
      <c r="B2437" s="205" t="s">
        <v>2385</v>
      </c>
      <c r="C2437" s="194">
        <v>0</v>
      </c>
      <c r="D2437" s="195">
        <v>0</v>
      </c>
      <c r="E2437" s="196">
        <v>0</v>
      </c>
      <c r="F2437" s="195">
        <v>0</v>
      </c>
    </row>
    <row r="2438" spans="2:6" x14ac:dyDescent="0.2">
      <c r="B2438" s="205" t="s">
        <v>2386</v>
      </c>
      <c r="C2438" s="194">
        <v>0</v>
      </c>
      <c r="D2438" s="195">
        <v>0</v>
      </c>
      <c r="E2438" s="196">
        <v>0</v>
      </c>
      <c r="F2438" s="195">
        <v>0</v>
      </c>
    </row>
    <row r="2439" spans="2:6" x14ac:dyDescent="0.2">
      <c r="B2439" s="205" t="s">
        <v>2387</v>
      </c>
      <c r="C2439" s="194">
        <v>262</v>
      </c>
      <c r="D2439" s="195">
        <v>205.7290076335878</v>
      </c>
      <c r="E2439" s="196">
        <v>0.37637209172415709</v>
      </c>
      <c r="F2439" s="195">
        <v>514</v>
      </c>
    </row>
    <row r="2440" spans="2:6" x14ac:dyDescent="0.2">
      <c r="B2440" s="205" t="s">
        <v>2388</v>
      </c>
      <c r="C2440" s="194">
        <v>137</v>
      </c>
      <c r="D2440" s="195">
        <v>317.34306569343067</v>
      </c>
      <c r="E2440" s="196">
        <v>0.37771715521884941</v>
      </c>
      <c r="F2440" s="195">
        <v>703</v>
      </c>
    </row>
    <row r="2441" spans="2:6" x14ac:dyDescent="0.2">
      <c r="B2441" s="205" t="s">
        <v>2389</v>
      </c>
      <c r="C2441" s="194">
        <v>195</v>
      </c>
      <c r="D2441" s="195">
        <v>274.8051282051282</v>
      </c>
      <c r="E2441" s="196">
        <v>0.37901742771459279</v>
      </c>
      <c r="F2441" s="195">
        <v>640</v>
      </c>
    </row>
    <row r="2442" spans="2:6" x14ac:dyDescent="0.2">
      <c r="B2442" s="205" t="s">
        <v>2390</v>
      </c>
      <c r="C2442" s="194">
        <v>198</v>
      </c>
      <c r="D2442" s="195">
        <v>274.38383838383839</v>
      </c>
      <c r="E2442" s="196">
        <v>0.37826020358430923</v>
      </c>
      <c r="F2442" s="195">
        <v>541</v>
      </c>
    </row>
    <row r="2443" spans="2:6" x14ac:dyDescent="0.2">
      <c r="B2443" s="205" t="s">
        <v>2391</v>
      </c>
      <c r="C2443" s="194">
        <v>0</v>
      </c>
      <c r="D2443" s="195">
        <v>0</v>
      </c>
      <c r="E2443" s="196">
        <v>0</v>
      </c>
      <c r="F2443" s="195">
        <v>0</v>
      </c>
    </row>
    <row r="2444" spans="2:6" x14ac:dyDescent="0.2">
      <c r="B2444" s="205" t="s">
        <v>2392</v>
      </c>
      <c r="C2444" s="194">
        <v>0</v>
      </c>
      <c r="D2444" s="195">
        <v>0</v>
      </c>
      <c r="E2444" s="196">
        <v>0</v>
      </c>
      <c r="F2444" s="195">
        <v>0</v>
      </c>
    </row>
    <row r="2445" spans="2:6" x14ac:dyDescent="0.2">
      <c r="B2445" s="205" t="s">
        <v>2393</v>
      </c>
      <c r="C2445" s="194">
        <v>211</v>
      </c>
      <c r="D2445" s="195">
        <v>276.07582938388623</v>
      </c>
      <c r="E2445" s="196">
        <v>0.37701607683744531</v>
      </c>
      <c r="F2445" s="195">
        <v>877</v>
      </c>
    </row>
    <row r="2446" spans="2:6" x14ac:dyDescent="0.2">
      <c r="B2446" s="205" t="s">
        <v>2394</v>
      </c>
      <c r="C2446" s="194">
        <v>0</v>
      </c>
      <c r="D2446" s="195">
        <v>0</v>
      </c>
      <c r="E2446" s="196">
        <v>0</v>
      </c>
      <c r="F2446" s="195">
        <v>0</v>
      </c>
    </row>
    <row r="2447" spans="2:6" x14ac:dyDescent="0.2">
      <c r="B2447" s="205" t="s">
        <v>2395</v>
      </c>
      <c r="C2447" s="194">
        <v>198</v>
      </c>
      <c r="D2447" s="195">
        <v>258.72727272727275</v>
      </c>
      <c r="E2447" s="196">
        <v>0.3784686308697065</v>
      </c>
      <c r="F2447" s="195">
        <v>733</v>
      </c>
    </row>
    <row r="2448" spans="2:6" x14ac:dyDescent="0.2">
      <c r="B2448" s="205" t="s">
        <v>2396</v>
      </c>
      <c r="C2448" s="194">
        <v>0</v>
      </c>
      <c r="D2448" s="195">
        <v>0</v>
      </c>
      <c r="E2448" s="196">
        <v>0</v>
      </c>
      <c r="F2448" s="195">
        <v>0</v>
      </c>
    </row>
    <row r="2449" spans="2:7" x14ac:dyDescent="0.2">
      <c r="B2449" s="205" t="s">
        <v>2397</v>
      </c>
      <c r="C2449" s="194">
        <v>0</v>
      </c>
      <c r="D2449" s="195">
        <v>0</v>
      </c>
      <c r="E2449" s="196">
        <v>0</v>
      </c>
      <c r="F2449" s="195">
        <v>0</v>
      </c>
    </row>
    <row r="2450" spans="2:7" x14ac:dyDescent="0.2">
      <c r="B2450" s="206" t="s">
        <v>2398</v>
      </c>
      <c r="C2450" s="197">
        <v>21</v>
      </c>
      <c r="D2450" s="198">
        <v>199.95238095238096</v>
      </c>
      <c r="E2450" s="199">
        <v>0.36762388373314647</v>
      </c>
      <c r="F2450" s="198">
        <v>500</v>
      </c>
    </row>
    <row r="2452" spans="2:7" x14ac:dyDescent="0.2">
      <c r="G2452" s="11" t="s">
        <v>287</v>
      </c>
    </row>
    <row r="2453" spans="2:7" x14ac:dyDescent="0.2">
      <c r="G2453" s="11" t="s">
        <v>322</v>
      </c>
    </row>
    <row r="2454" spans="2:7" x14ac:dyDescent="0.2">
      <c r="B2454" s="179" t="s">
        <v>0</v>
      </c>
      <c r="C2454" s="182"/>
      <c r="D2454" s="183"/>
      <c r="E2454" s="184"/>
      <c r="F2454" s="184"/>
    </row>
    <row r="2455" spans="2:7" x14ac:dyDescent="0.2">
      <c r="B2455" s="179" t="s">
        <v>2613</v>
      </c>
      <c r="C2455" s="182"/>
      <c r="D2455" s="183"/>
      <c r="E2455" s="184"/>
      <c r="F2455" s="184"/>
    </row>
    <row r="2456" spans="2:7" x14ac:dyDescent="0.2">
      <c r="B2456" s="201" t="s">
        <v>285</v>
      </c>
      <c r="C2456" s="182"/>
      <c r="D2456" s="183"/>
      <c r="E2456" s="184"/>
      <c r="F2456" s="184"/>
    </row>
    <row r="2457" spans="2:7" x14ac:dyDescent="0.2">
      <c r="B2457" s="179"/>
      <c r="C2457" s="72"/>
      <c r="D2457" s="72"/>
      <c r="E2457" s="72"/>
      <c r="F2457" s="72"/>
    </row>
    <row r="2458" spans="2:7" x14ac:dyDescent="0.2">
      <c r="B2458" s="202"/>
      <c r="C2458" s="157" t="s">
        <v>2632</v>
      </c>
      <c r="D2458" s="185"/>
      <c r="E2458" s="186"/>
      <c r="F2458" s="187"/>
    </row>
    <row r="2459" spans="2:7" ht="25.5" x14ac:dyDescent="0.2">
      <c r="B2459" s="203" t="s">
        <v>288</v>
      </c>
      <c r="C2459" s="188" t="s">
        <v>2639</v>
      </c>
      <c r="D2459" s="189" t="s">
        <v>2640</v>
      </c>
      <c r="E2459" s="190" t="s">
        <v>2641</v>
      </c>
      <c r="F2459" s="189" t="s">
        <v>2642</v>
      </c>
    </row>
    <row r="2460" spans="2:7" x14ac:dyDescent="0.2">
      <c r="B2460" s="204" t="s">
        <v>2399</v>
      </c>
      <c r="C2460" s="191">
        <v>0</v>
      </c>
      <c r="D2460" s="192">
        <v>0</v>
      </c>
      <c r="E2460" s="193">
        <v>0</v>
      </c>
      <c r="F2460" s="192">
        <v>0</v>
      </c>
    </row>
    <row r="2461" spans="2:7" x14ac:dyDescent="0.2">
      <c r="B2461" s="205" t="s">
        <v>2400</v>
      </c>
      <c r="C2461" s="194">
        <v>3</v>
      </c>
      <c r="D2461" s="195">
        <v>1140</v>
      </c>
      <c r="E2461" s="196">
        <v>0.38135593220338992</v>
      </c>
      <c r="F2461" s="195">
        <v>1608</v>
      </c>
    </row>
    <row r="2462" spans="2:7" x14ac:dyDescent="0.2">
      <c r="B2462" s="205" t="s">
        <v>2401</v>
      </c>
      <c r="C2462" s="194">
        <v>0</v>
      </c>
      <c r="D2462" s="195">
        <v>0</v>
      </c>
      <c r="E2462" s="196">
        <v>0</v>
      </c>
      <c r="F2462" s="195">
        <v>0</v>
      </c>
    </row>
    <row r="2463" spans="2:7" x14ac:dyDescent="0.2">
      <c r="B2463" s="205" t="s">
        <v>2402</v>
      </c>
      <c r="C2463" s="194">
        <v>2</v>
      </c>
      <c r="D2463" s="195">
        <v>1078.5</v>
      </c>
      <c r="E2463" s="196">
        <v>0.38970189701897029</v>
      </c>
      <c r="F2463" s="195">
        <v>1226</v>
      </c>
    </row>
    <row r="2464" spans="2:7" x14ac:dyDescent="0.2">
      <c r="B2464" s="205" t="s">
        <v>2403</v>
      </c>
      <c r="C2464" s="194">
        <v>12</v>
      </c>
      <c r="D2464" s="195">
        <v>255.25</v>
      </c>
      <c r="E2464" s="196">
        <v>0.3714528256124181</v>
      </c>
      <c r="F2464" s="195">
        <v>370</v>
      </c>
    </row>
    <row r="2465" spans="2:6" x14ac:dyDescent="0.2">
      <c r="B2465" s="205" t="s">
        <v>2404</v>
      </c>
      <c r="C2465" s="194">
        <v>7</v>
      </c>
      <c r="D2465" s="195">
        <v>770.42857142857144</v>
      </c>
      <c r="E2465" s="196">
        <v>0.37134200922674387</v>
      </c>
      <c r="F2465" s="195">
        <v>1158</v>
      </c>
    </row>
    <row r="2466" spans="2:6" x14ac:dyDescent="0.2">
      <c r="B2466" s="205" t="s">
        <v>2405</v>
      </c>
      <c r="C2466" s="194">
        <v>2</v>
      </c>
      <c r="D2466" s="195">
        <v>944</v>
      </c>
      <c r="E2466" s="196">
        <v>0.385699693564862</v>
      </c>
      <c r="F2466" s="195">
        <v>1302</v>
      </c>
    </row>
    <row r="2467" spans="2:6" x14ac:dyDescent="0.2">
      <c r="B2467" s="205" t="s">
        <v>2406</v>
      </c>
      <c r="C2467" s="194">
        <v>1</v>
      </c>
      <c r="D2467" s="195">
        <v>136</v>
      </c>
      <c r="E2467" s="196">
        <v>0.3820224719101124</v>
      </c>
      <c r="F2467" s="195">
        <v>136</v>
      </c>
    </row>
    <row r="2468" spans="2:6" x14ac:dyDescent="0.2">
      <c r="B2468" s="205" t="s">
        <v>2407</v>
      </c>
      <c r="C2468" s="194">
        <v>2</v>
      </c>
      <c r="D2468" s="195">
        <v>580</v>
      </c>
      <c r="E2468" s="196">
        <v>0.38007863695937094</v>
      </c>
      <c r="F2468" s="195">
        <v>594</v>
      </c>
    </row>
    <row r="2469" spans="2:6" x14ac:dyDescent="0.2">
      <c r="B2469" s="205" t="s">
        <v>2408</v>
      </c>
      <c r="C2469" s="194">
        <v>0</v>
      </c>
      <c r="D2469" s="195">
        <v>0</v>
      </c>
      <c r="E2469" s="196">
        <v>0</v>
      </c>
      <c r="F2469" s="195">
        <v>0</v>
      </c>
    </row>
    <row r="2470" spans="2:6" x14ac:dyDescent="0.2">
      <c r="B2470" s="205" t="s">
        <v>2409</v>
      </c>
      <c r="C2470" s="194">
        <v>2</v>
      </c>
      <c r="D2470" s="195">
        <v>1027</v>
      </c>
      <c r="E2470" s="196">
        <v>0.38857359061672336</v>
      </c>
      <c r="F2470" s="195">
        <v>1291</v>
      </c>
    </row>
    <row r="2471" spans="2:6" x14ac:dyDescent="0.2">
      <c r="B2471" s="205" t="s">
        <v>2410</v>
      </c>
      <c r="C2471" s="194">
        <v>0</v>
      </c>
      <c r="D2471" s="195">
        <v>0</v>
      </c>
      <c r="E2471" s="196">
        <v>0</v>
      </c>
      <c r="F2471" s="195">
        <v>0</v>
      </c>
    </row>
    <row r="2472" spans="2:6" x14ac:dyDescent="0.2">
      <c r="B2472" s="205" t="s">
        <v>2411</v>
      </c>
      <c r="C2472" s="194">
        <v>502</v>
      </c>
      <c r="D2472" s="195">
        <v>242.44422310756971</v>
      </c>
      <c r="E2472" s="196">
        <v>0.37270327543545889</v>
      </c>
      <c r="F2472" s="195">
        <v>1083</v>
      </c>
    </row>
    <row r="2473" spans="2:6" x14ac:dyDescent="0.2">
      <c r="B2473" s="205" t="s">
        <v>2412</v>
      </c>
      <c r="C2473" s="194">
        <v>0</v>
      </c>
      <c r="D2473" s="195">
        <v>0</v>
      </c>
      <c r="E2473" s="196">
        <v>0</v>
      </c>
      <c r="F2473" s="195">
        <v>0</v>
      </c>
    </row>
    <row r="2474" spans="2:6" x14ac:dyDescent="0.2">
      <c r="B2474" s="205" t="s">
        <v>2413</v>
      </c>
      <c r="C2474" s="194">
        <v>474</v>
      </c>
      <c r="D2474" s="195">
        <v>344.26793248945148</v>
      </c>
      <c r="E2474" s="196">
        <v>0.37963925860267955</v>
      </c>
      <c r="F2474" s="195">
        <v>892</v>
      </c>
    </row>
    <row r="2475" spans="2:6" x14ac:dyDescent="0.2">
      <c r="B2475" s="205" t="s">
        <v>2414</v>
      </c>
      <c r="C2475" s="194">
        <v>0</v>
      </c>
      <c r="D2475" s="195">
        <v>0</v>
      </c>
      <c r="E2475" s="196">
        <v>0</v>
      </c>
      <c r="F2475" s="195">
        <v>0</v>
      </c>
    </row>
    <row r="2476" spans="2:6" x14ac:dyDescent="0.2">
      <c r="B2476" s="205" t="s">
        <v>2415</v>
      </c>
      <c r="C2476" s="194">
        <v>0</v>
      </c>
      <c r="D2476" s="195">
        <v>0</v>
      </c>
      <c r="E2476" s="196">
        <v>0</v>
      </c>
      <c r="F2476" s="195">
        <v>0</v>
      </c>
    </row>
    <row r="2477" spans="2:6" x14ac:dyDescent="0.2">
      <c r="B2477" s="205" t="s">
        <v>2416</v>
      </c>
      <c r="C2477" s="194">
        <v>38</v>
      </c>
      <c r="D2477" s="195">
        <v>216.07894736842104</v>
      </c>
      <c r="E2477" s="196">
        <v>0.36833841736945994</v>
      </c>
      <c r="F2477" s="195">
        <v>379</v>
      </c>
    </row>
    <row r="2478" spans="2:6" x14ac:dyDescent="0.2">
      <c r="B2478" s="205" t="s">
        <v>2417</v>
      </c>
      <c r="C2478" s="194">
        <v>7</v>
      </c>
      <c r="D2478" s="195">
        <v>507.14285714285717</v>
      </c>
      <c r="E2478" s="196">
        <v>0.38432391469091698</v>
      </c>
      <c r="F2478" s="195">
        <v>1017</v>
      </c>
    </row>
    <row r="2479" spans="2:6" x14ac:dyDescent="0.2">
      <c r="B2479" s="205" t="s">
        <v>2418</v>
      </c>
      <c r="C2479" s="194">
        <v>1</v>
      </c>
      <c r="D2479" s="195">
        <v>393</v>
      </c>
      <c r="E2479" s="196">
        <v>0.38719211822660093</v>
      </c>
      <c r="F2479" s="195">
        <v>393</v>
      </c>
    </row>
    <row r="2480" spans="2:6" x14ac:dyDescent="0.2">
      <c r="B2480" s="205" t="s">
        <v>2419</v>
      </c>
      <c r="C2480" s="194">
        <v>4</v>
      </c>
      <c r="D2480" s="195">
        <v>356.25</v>
      </c>
      <c r="E2480" s="196">
        <v>0.38275584206285251</v>
      </c>
      <c r="F2480" s="195">
        <v>411</v>
      </c>
    </row>
    <row r="2481" spans="2:6" x14ac:dyDescent="0.2">
      <c r="B2481" s="205" t="s">
        <v>2420</v>
      </c>
      <c r="C2481" s="194">
        <v>2</v>
      </c>
      <c r="D2481" s="195">
        <v>432.5</v>
      </c>
      <c r="E2481" s="196">
        <v>0.37921964050854884</v>
      </c>
      <c r="F2481" s="195">
        <v>527</v>
      </c>
    </row>
    <row r="2482" spans="2:6" x14ac:dyDescent="0.2">
      <c r="B2482" s="205" t="s">
        <v>2421</v>
      </c>
      <c r="C2482" s="194">
        <v>33</v>
      </c>
      <c r="D2482" s="195">
        <v>269.06060606060606</v>
      </c>
      <c r="E2482" s="196">
        <v>0.37183299133129522</v>
      </c>
      <c r="F2482" s="195">
        <v>559</v>
      </c>
    </row>
    <row r="2483" spans="2:6" x14ac:dyDescent="0.2">
      <c r="B2483" s="205" t="s">
        <v>2422</v>
      </c>
      <c r="C2483" s="194">
        <v>4</v>
      </c>
      <c r="D2483" s="195">
        <v>990.25</v>
      </c>
      <c r="E2483" s="196">
        <v>0.38662762323084432</v>
      </c>
      <c r="F2483" s="195">
        <v>1603</v>
      </c>
    </row>
    <row r="2484" spans="2:6" x14ac:dyDescent="0.2">
      <c r="B2484" s="205" t="s">
        <v>2423</v>
      </c>
      <c r="C2484" s="194">
        <v>0</v>
      </c>
      <c r="D2484" s="195">
        <v>0</v>
      </c>
      <c r="E2484" s="196">
        <v>0</v>
      </c>
      <c r="F2484" s="195">
        <v>0</v>
      </c>
    </row>
    <row r="2485" spans="2:6" x14ac:dyDescent="0.2">
      <c r="B2485" s="205" t="s">
        <v>2424</v>
      </c>
      <c r="C2485" s="194">
        <v>3</v>
      </c>
      <c r="D2485" s="195">
        <v>236.66666666666666</v>
      </c>
      <c r="E2485" s="196">
        <v>0.37826318593500274</v>
      </c>
      <c r="F2485" s="195">
        <v>265</v>
      </c>
    </row>
    <row r="2486" spans="2:6" x14ac:dyDescent="0.2">
      <c r="B2486" s="205" t="s">
        <v>2425</v>
      </c>
      <c r="C2486" s="194">
        <v>5</v>
      </c>
      <c r="D2486" s="195">
        <v>1306.2</v>
      </c>
      <c r="E2486" s="196">
        <v>0.38587887740029547</v>
      </c>
      <c r="F2486" s="195">
        <v>2331</v>
      </c>
    </row>
    <row r="2487" spans="2:6" x14ac:dyDescent="0.2">
      <c r="B2487" s="205" t="s">
        <v>2426</v>
      </c>
      <c r="C2487" s="194">
        <v>1</v>
      </c>
      <c r="D2487" s="195">
        <v>132</v>
      </c>
      <c r="E2487" s="196">
        <v>0.375</v>
      </c>
      <c r="F2487" s="195">
        <v>132</v>
      </c>
    </row>
    <row r="2488" spans="2:6" x14ac:dyDescent="0.2">
      <c r="B2488" s="205" t="s">
        <v>2427</v>
      </c>
      <c r="C2488" s="194">
        <v>2</v>
      </c>
      <c r="D2488" s="195">
        <v>260</v>
      </c>
      <c r="E2488" s="196">
        <v>0.37599421547360801</v>
      </c>
      <c r="F2488" s="195">
        <v>270</v>
      </c>
    </row>
    <row r="2489" spans="2:6" x14ac:dyDescent="0.2">
      <c r="B2489" s="205" t="s">
        <v>2428</v>
      </c>
      <c r="C2489" s="194">
        <v>422</v>
      </c>
      <c r="D2489" s="195">
        <v>665.27962085308059</v>
      </c>
      <c r="E2489" s="196">
        <v>0.38410117632250773</v>
      </c>
      <c r="F2489" s="195">
        <v>1998</v>
      </c>
    </row>
    <row r="2490" spans="2:6" x14ac:dyDescent="0.2">
      <c r="B2490" s="205" t="s">
        <v>2429</v>
      </c>
      <c r="C2490" s="194">
        <v>123</v>
      </c>
      <c r="D2490" s="195">
        <v>956.84552845528458</v>
      </c>
      <c r="E2490" s="196">
        <v>0.38527917452336058</v>
      </c>
      <c r="F2490" s="195">
        <v>3857</v>
      </c>
    </row>
    <row r="2491" spans="2:6" x14ac:dyDescent="0.2">
      <c r="B2491" s="205" t="s">
        <v>2430</v>
      </c>
      <c r="C2491" s="194">
        <v>15</v>
      </c>
      <c r="D2491" s="195">
        <v>506.46666666666664</v>
      </c>
      <c r="E2491" s="196">
        <v>0.37491980456990581</v>
      </c>
      <c r="F2491" s="195">
        <v>1100</v>
      </c>
    </row>
    <row r="2492" spans="2:6" x14ac:dyDescent="0.2">
      <c r="B2492" s="205" t="s">
        <v>2431</v>
      </c>
      <c r="C2492" s="194">
        <v>97</v>
      </c>
      <c r="D2492" s="195">
        <v>224.72164948453607</v>
      </c>
      <c r="E2492" s="196">
        <v>0.3694200589770531</v>
      </c>
      <c r="F2492" s="195">
        <v>568</v>
      </c>
    </row>
    <row r="2493" spans="2:6" x14ac:dyDescent="0.2">
      <c r="B2493" s="205" t="s">
        <v>2432</v>
      </c>
      <c r="C2493" s="194">
        <v>172</v>
      </c>
      <c r="D2493" s="195">
        <v>1030.8488372093022</v>
      </c>
      <c r="E2493" s="196">
        <v>0.38630609746000899</v>
      </c>
      <c r="F2493" s="195">
        <v>2366</v>
      </c>
    </row>
    <row r="2494" spans="2:6" x14ac:dyDescent="0.2">
      <c r="B2494" s="205" t="s">
        <v>2433</v>
      </c>
      <c r="C2494" s="194">
        <v>2</v>
      </c>
      <c r="D2494" s="195">
        <v>169</v>
      </c>
      <c r="E2494" s="196">
        <v>0.37265711135611901</v>
      </c>
      <c r="F2494" s="195">
        <v>216</v>
      </c>
    </row>
    <row r="2495" spans="2:6" x14ac:dyDescent="0.2">
      <c r="B2495" s="205" t="s">
        <v>2434</v>
      </c>
      <c r="C2495" s="194">
        <v>31</v>
      </c>
      <c r="D2495" s="195">
        <v>155.32258064516128</v>
      </c>
      <c r="E2495" s="196">
        <v>0.35048769835492788</v>
      </c>
      <c r="F2495" s="195">
        <v>290</v>
      </c>
    </row>
    <row r="2496" spans="2:6" x14ac:dyDescent="0.2">
      <c r="B2496" s="205" t="s">
        <v>2435</v>
      </c>
      <c r="C2496" s="194">
        <v>50</v>
      </c>
      <c r="D2496" s="195">
        <v>224.28</v>
      </c>
      <c r="E2496" s="196">
        <v>0.37854442344045358</v>
      </c>
      <c r="F2496" s="195">
        <v>415</v>
      </c>
    </row>
    <row r="2497" spans="2:7" x14ac:dyDescent="0.2">
      <c r="B2497" s="205" t="s">
        <v>2436</v>
      </c>
      <c r="C2497" s="194">
        <v>12</v>
      </c>
      <c r="D2497" s="195">
        <v>1088.1666666666667</v>
      </c>
      <c r="E2497" s="196">
        <v>0.38709868674591652</v>
      </c>
      <c r="F2497" s="195">
        <v>1728</v>
      </c>
    </row>
    <row r="2498" spans="2:7" x14ac:dyDescent="0.2">
      <c r="B2498" s="205" t="s">
        <v>2437</v>
      </c>
      <c r="C2498" s="194">
        <v>7</v>
      </c>
      <c r="D2498" s="195">
        <v>203</v>
      </c>
      <c r="E2498" s="196">
        <v>0.38312213534645467</v>
      </c>
      <c r="F2498" s="195">
        <v>292</v>
      </c>
    </row>
    <row r="2499" spans="2:7" x14ac:dyDescent="0.2">
      <c r="B2499" s="205" t="s">
        <v>2438</v>
      </c>
      <c r="C2499" s="194">
        <v>5</v>
      </c>
      <c r="D2499" s="195">
        <v>419.8</v>
      </c>
      <c r="E2499" s="196">
        <v>0.36625370790437972</v>
      </c>
      <c r="F2499" s="195">
        <v>684</v>
      </c>
    </row>
    <row r="2500" spans="2:7" x14ac:dyDescent="0.2">
      <c r="B2500" s="205" t="s">
        <v>2439</v>
      </c>
      <c r="C2500" s="194">
        <v>3</v>
      </c>
      <c r="D2500" s="195">
        <v>233.33333333333334</v>
      </c>
      <c r="E2500" s="196">
        <v>0.37234042553191493</v>
      </c>
      <c r="F2500" s="195">
        <v>271</v>
      </c>
    </row>
    <row r="2501" spans="2:7" x14ac:dyDescent="0.2">
      <c r="B2501" s="205" t="s">
        <v>2440</v>
      </c>
      <c r="C2501" s="194">
        <v>2</v>
      </c>
      <c r="D2501" s="195">
        <v>304.5</v>
      </c>
      <c r="E2501" s="196">
        <v>0.3861762840837033</v>
      </c>
      <c r="F2501" s="195">
        <v>343</v>
      </c>
    </row>
    <row r="2502" spans="2:7" x14ac:dyDescent="0.2">
      <c r="B2502" s="205" t="s">
        <v>2441</v>
      </c>
      <c r="C2502" s="194">
        <v>205</v>
      </c>
      <c r="D2502" s="195">
        <v>782.02439024390242</v>
      </c>
      <c r="E2502" s="196">
        <v>0.38308238965607067</v>
      </c>
      <c r="F2502" s="195">
        <v>2206</v>
      </c>
    </row>
    <row r="2503" spans="2:7" x14ac:dyDescent="0.2">
      <c r="B2503" s="205" t="s">
        <v>2442</v>
      </c>
      <c r="C2503" s="194">
        <v>3</v>
      </c>
      <c r="D2503" s="195">
        <v>715.33333333333337</v>
      </c>
      <c r="E2503" s="196">
        <v>0.38764450867052025</v>
      </c>
      <c r="F2503" s="195">
        <v>867</v>
      </c>
    </row>
    <row r="2504" spans="2:7" x14ac:dyDescent="0.2">
      <c r="B2504" s="205" t="s">
        <v>2443</v>
      </c>
      <c r="C2504" s="194">
        <v>138</v>
      </c>
      <c r="D2504" s="195">
        <v>185.06521739130434</v>
      </c>
      <c r="E2504" s="196">
        <v>0.36097016296589457</v>
      </c>
      <c r="F2504" s="195">
        <v>501</v>
      </c>
    </row>
    <row r="2505" spans="2:7" x14ac:dyDescent="0.2">
      <c r="B2505" s="205" t="s">
        <v>2444</v>
      </c>
      <c r="C2505" s="194">
        <v>4</v>
      </c>
      <c r="D2505" s="195">
        <v>988.75</v>
      </c>
      <c r="E2505" s="196">
        <v>0.38942497046081126</v>
      </c>
      <c r="F2505" s="195">
        <v>2072</v>
      </c>
    </row>
    <row r="2506" spans="2:7" x14ac:dyDescent="0.2">
      <c r="B2506" s="205" t="s">
        <v>2445</v>
      </c>
      <c r="C2506" s="194">
        <v>193</v>
      </c>
      <c r="D2506" s="195">
        <v>169.53367875647669</v>
      </c>
      <c r="E2506" s="196">
        <v>0.36270923400953325</v>
      </c>
      <c r="F2506" s="195">
        <v>687</v>
      </c>
    </row>
    <row r="2507" spans="2:7" x14ac:dyDescent="0.2">
      <c r="B2507" s="206" t="s">
        <v>2446</v>
      </c>
      <c r="C2507" s="197">
        <v>95</v>
      </c>
      <c r="D2507" s="198">
        <v>449.36842105263156</v>
      </c>
      <c r="E2507" s="199">
        <v>0.38186990124516962</v>
      </c>
      <c r="F2507" s="198">
        <v>1559</v>
      </c>
    </row>
    <row r="2509" spans="2:7" x14ac:dyDescent="0.2">
      <c r="G2509" s="11" t="s">
        <v>287</v>
      </c>
    </row>
    <row r="2510" spans="2:7" x14ac:dyDescent="0.2">
      <c r="G2510" s="11" t="s">
        <v>323</v>
      </c>
    </row>
    <row r="2511" spans="2:7" x14ac:dyDescent="0.2">
      <c r="B2511" s="179" t="s">
        <v>0</v>
      </c>
      <c r="C2511" s="182"/>
      <c r="D2511" s="183"/>
      <c r="E2511" s="184"/>
      <c r="F2511" s="184"/>
    </row>
    <row r="2512" spans="2:7" x14ac:dyDescent="0.2">
      <c r="B2512" s="179" t="s">
        <v>2613</v>
      </c>
      <c r="C2512" s="182"/>
      <c r="D2512" s="183"/>
      <c r="E2512" s="184"/>
      <c r="F2512" s="184"/>
    </row>
    <row r="2513" spans="2:6" x14ac:dyDescent="0.2">
      <c r="B2513" s="201" t="s">
        <v>285</v>
      </c>
      <c r="C2513" s="182"/>
      <c r="D2513" s="183"/>
      <c r="E2513" s="184"/>
      <c r="F2513" s="184"/>
    </row>
    <row r="2514" spans="2:6" x14ac:dyDescent="0.2">
      <c r="B2514" s="179"/>
      <c r="C2514" s="72"/>
      <c r="D2514" s="72"/>
      <c r="E2514" s="72"/>
      <c r="F2514" s="72"/>
    </row>
    <row r="2515" spans="2:6" x14ac:dyDescent="0.2">
      <c r="B2515" s="202"/>
      <c r="C2515" s="157" t="s">
        <v>2632</v>
      </c>
      <c r="D2515" s="185"/>
      <c r="E2515" s="186"/>
      <c r="F2515" s="187"/>
    </row>
    <row r="2516" spans="2:6" ht="25.5" x14ac:dyDescent="0.2">
      <c r="B2516" s="203" t="s">
        <v>288</v>
      </c>
      <c r="C2516" s="188" t="s">
        <v>2639</v>
      </c>
      <c r="D2516" s="189" t="s">
        <v>2640</v>
      </c>
      <c r="E2516" s="190" t="s">
        <v>2641</v>
      </c>
      <c r="F2516" s="189" t="s">
        <v>2642</v>
      </c>
    </row>
    <row r="2517" spans="2:6" x14ac:dyDescent="0.2">
      <c r="B2517" s="204" t="s">
        <v>2447</v>
      </c>
      <c r="C2517" s="191">
        <v>172</v>
      </c>
      <c r="D2517" s="192">
        <v>647.27325581395348</v>
      </c>
      <c r="E2517" s="193">
        <v>0.38315351126254016</v>
      </c>
      <c r="F2517" s="192">
        <v>1705</v>
      </c>
    </row>
    <row r="2518" spans="2:6" x14ac:dyDescent="0.2">
      <c r="B2518" s="205" t="s">
        <v>2448</v>
      </c>
      <c r="C2518" s="194">
        <v>0</v>
      </c>
      <c r="D2518" s="195">
        <v>0</v>
      </c>
      <c r="E2518" s="196">
        <v>0</v>
      </c>
      <c r="F2518" s="195">
        <v>0</v>
      </c>
    </row>
    <row r="2519" spans="2:6" x14ac:dyDescent="0.2">
      <c r="B2519" s="205" t="s">
        <v>2449</v>
      </c>
      <c r="C2519" s="194">
        <v>8</v>
      </c>
      <c r="D2519" s="195">
        <v>303.75</v>
      </c>
      <c r="E2519" s="196">
        <v>0.37709497206703912</v>
      </c>
      <c r="F2519" s="195">
        <v>521</v>
      </c>
    </row>
    <row r="2520" spans="2:6" x14ac:dyDescent="0.2">
      <c r="B2520" s="205" t="s">
        <v>2450</v>
      </c>
      <c r="C2520" s="194">
        <v>36</v>
      </c>
      <c r="D2520" s="195">
        <v>733.02777777777783</v>
      </c>
      <c r="E2520" s="196">
        <v>0.3866803428822625</v>
      </c>
      <c r="F2520" s="195">
        <v>2436</v>
      </c>
    </row>
    <row r="2521" spans="2:6" x14ac:dyDescent="0.2">
      <c r="B2521" s="205" t="s">
        <v>2451</v>
      </c>
      <c r="C2521" s="194">
        <v>2</v>
      </c>
      <c r="D2521" s="195">
        <v>306</v>
      </c>
      <c r="E2521" s="196">
        <v>0.37871287128712861</v>
      </c>
      <c r="F2521" s="195">
        <v>311</v>
      </c>
    </row>
    <row r="2522" spans="2:6" x14ac:dyDescent="0.2">
      <c r="B2522" s="205" t="s">
        <v>2452</v>
      </c>
      <c r="C2522" s="194">
        <v>84</v>
      </c>
      <c r="D2522" s="195">
        <v>451.79761904761904</v>
      </c>
      <c r="E2522" s="196">
        <v>0.37955934271455294</v>
      </c>
      <c r="F2522" s="195">
        <v>1293</v>
      </c>
    </row>
    <row r="2523" spans="2:6" x14ac:dyDescent="0.2">
      <c r="B2523" s="205" t="s">
        <v>2453</v>
      </c>
      <c r="C2523" s="194">
        <v>0</v>
      </c>
      <c r="D2523" s="195">
        <v>0</v>
      </c>
      <c r="E2523" s="196">
        <v>0</v>
      </c>
      <c r="F2523" s="195">
        <v>0</v>
      </c>
    </row>
    <row r="2524" spans="2:6" x14ac:dyDescent="0.2">
      <c r="B2524" s="205" t="s">
        <v>2454</v>
      </c>
      <c r="C2524" s="194">
        <v>330</v>
      </c>
      <c r="D2524" s="195">
        <v>341.18181818181819</v>
      </c>
      <c r="E2524" s="196">
        <v>0.37915218621191293</v>
      </c>
      <c r="F2524" s="195">
        <v>1845</v>
      </c>
    </row>
    <row r="2525" spans="2:6" x14ac:dyDescent="0.2">
      <c r="B2525" s="205" t="s">
        <v>2455</v>
      </c>
      <c r="C2525" s="194">
        <v>0</v>
      </c>
      <c r="D2525" s="195">
        <v>0</v>
      </c>
      <c r="E2525" s="196">
        <v>0</v>
      </c>
      <c r="F2525" s="195">
        <v>0</v>
      </c>
    </row>
    <row r="2526" spans="2:6" x14ac:dyDescent="0.2">
      <c r="B2526" s="205" t="s">
        <v>2456</v>
      </c>
      <c r="C2526" s="194">
        <v>12</v>
      </c>
      <c r="D2526" s="195">
        <v>995.83333333333337</v>
      </c>
      <c r="E2526" s="196">
        <v>0.38063385889472845</v>
      </c>
      <c r="F2526" s="195">
        <v>1530</v>
      </c>
    </row>
    <row r="2527" spans="2:6" x14ac:dyDescent="0.2">
      <c r="B2527" s="205" t="s">
        <v>2457</v>
      </c>
      <c r="C2527" s="194">
        <v>13</v>
      </c>
      <c r="D2527" s="195">
        <v>1073.6153846153845</v>
      </c>
      <c r="E2527" s="196">
        <v>0.38721043140518785</v>
      </c>
      <c r="F2527" s="195">
        <v>2225</v>
      </c>
    </row>
    <row r="2528" spans="2:6" x14ac:dyDescent="0.2">
      <c r="B2528" s="205" t="s">
        <v>2458</v>
      </c>
      <c r="C2528" s="194">
        <v>0</v>
      </c>
      <c r="D2528" s="195">
        <v>0</v>
      </c>
      <c r="E2528" s="196">
        <v>0</v>
      </c>
      <c r="F2528" s="195">
        <v>0</v>
      </c>
    </row>
    <row r="2529" spans="2:6" x14ac:dyDescent="0.2">
      <c r="B2529" s="205" t="s">
        <v>2459</v>
      </c>
      <c r="C2529" s="194">
        <v>3</v>
      </c>
      <c r="D2529" s="195">
        <v>661.66666666666663</v>
      </c>
      <c r="E2529" s="196">
        <v>0.36930232558139542</v>
      </c>
      <c r="F2529" s="195">
        <v>767</v>
      </c>
    </row>
    <row r="2530" spans="2:6" x14ac:dyDescent="0.2">
      <c r="B2530" s="205" t="s">
        <v>2460</v>
      </c>
      <c r="C2530" s="194">
        <v>0</v>
      </c>
      <c r="D2530" s="195">
        <v>0</v>
      </c>
      <c r="E2530" s="196">
        <v>0</v>
      </c>
      <c r="F2530" s="195">
        <v>0</v>
      </c>
    </row>
    <row r="2531" spans="2:6" x14ac:dyDescent="0.2">
      <c r="B2531" s="205" t="s">
        <v>2461</v>
      </c>
      <c r="C2531" s="194">
        <v>1</v>
      </c>
      <c r="D2531" s="195">
        <v>198</v>
      </c>
      <c r="E2531" s="196">
        <v>0.38372093023255816</v>
      </c>
      <c r="F2531" s="195">
        <v>198</v>
      </c>
    </row>
    <row r="2532" spans="2:6" x14ac:dyDescent="0.2">
      <c r="B2532" s="205" t="s">
        <v>2462</v>
      </c>
      <c r="C2532" s="194">
        <v>15</v>
      </c>
      <c r="D2532" s="195">
        <v>217.33333333333334</v>
      </c>
      <c r="E2532" s="196">
        <v>0.37986483337217436</v>
      </c>
      <c r="F2532" s="195">
        <v>340</v>
      </c>
    </row>
    <row r="2533" spans="2:6" x14ac:dyDescent="0.2">
      <c r="B2533" s="205" t="s">
        <v>2463</v>
      </c>
      <c r="C2533" s="194">
        <v>7</v>
      </c>
      <c r="D2533" s="195">
        <v>424</v>
      </c>
      <c r="E2533" s="196">
        <v>0.36869565217391309</v>
      </c>
      <c r="F2533" s="195">
        <v>665</v>
      </c>
    </row>
    <row r="2534" spans="2:6" x14ac:dyDescent="0.2">
      <c r="B2534" s="205" t="s">
        <v>2464</v>
      </c>
      <c r="C2534" s="194">
        <v>1</v>
      </c>
      <c r="D2534" s="195">
        <v>415</v>
      </c>
      <c r="E2534" s="196">
        <v>0.37968892955169253</v>
      </c>
      <c r="F2534" s="195">
        <v>415</v>
      </c>
    </row>
    <row r="2535" spans="2:6" x14ac:dyDescent="0.2">
      <c r="B2535" s="205" t="s">
        <v>2465</v>
      </c>
      <c r="C2535" s="194">
        <v>0</v>
      </c>
      <c r="D2535" s="195">
        <v>0</v>
      </c>
      <c r="E2535" s="196">
        <v>0</v>
      </c>
      <c r="F2535" s="195">
        <v>0</v>
      </c>
    </row>
    <row r="2536" spans="2:6" x14ac:dyDescent="0.2">
      <c r="B2536" s="205" t="s">
        <v>2466</v>
      </c>
      <c r="C2536" s="194">
        <v>26</v>
      </c>
      <c r="D2536" s="195">
        <v>222.46153846153845</v>
      </c>
      <c r="E2536" s="196">
        <v>0.37473275024295427</v>
      </c>
      <c r="F2536" s="195">
        <v>383</v>
      </c>
    </row>
    <row r="2537" spans="2:6" x14ac:dyDescent="0.2">
      <c r="B2537" s="205" t="s">
        <v>2467</v>
      </c>
      <c r="C2537" s="194">
        <v>49</v>
      </c>
      <c r="D2537" s="195">
        <v>167.53061224489795</v>
      </c>
      <c r="E2537" s="196">
        <v>0.36182122708039488</v>
      </c>
      <c r="F2537" s="195">
        <v>344</v>
      </c>
    </row>
    <row r="2538" spans="2:6" x14ac:dyDescent="0.2">
      <c r="B2538" s="205" t="s">
        <v>2468</v>
      </c>
      <c r="C2538" s="194">
        <v>315</v>
      </c>
      <c r="D2538" s="195">
        <v>225.11111111111111</v>
      </c>
      <c r="E2538" s="196">
        <v>0.37380664955165344</v>
      </c>
      <c r="F2538" s="195">
        <v>919</v>
      </c>
    </row>
    <row r="2539" spans="2:6" x14ac:dyDescent="0.2">
      <c r="B2539" s="205" t="s">
        <v>2469</v>
      </c>
      <c r="C2539" s="194">
        <v>0</v>
      </c>
      <c r="D2539" s="195">
        <v>0</v>
      </c>
      <c r="E2539" s="196">
        <v>0</v>
      </c>
      <c r="F2539" s="195">
        <v>0</v>
      </c>
    </row>
    <row r="2540" spans="2:6" x14ac:dyDescent="0.2">
      <c r="B2540" s="205" t="s">
        <v>2470</v>
      </c>
      <c r="C2540" s="194">
        <v>190</v>
      </c>
      <c r="D2540" s="195">
        <v>270.47894736842107</v>
      </c>
      <c r="E2540" s="196">
        <v>0.37627031776248354</v>
      </c>
      <c r="F2540" s="195">
        <v>596</v>
      </c>
    </row>
    <row r="2541" spans="2:6" x14ac:dyDescent="0.2">
      <c r="B2541" s="205" t="s">
        <v>2471</v>
      </c>
      <c r="C2541" s="194">
        <v>497</v>
      </c>
      <c r="D2541" s="195">
        <v>476.80080482897387</v>
      </c>
      <c r="E2541" s="196">
        <v>0.38316140089900719</v>
      </c>
      <c r="F2541" s="195">
        <v>1449</v>
      </c>
    </row>
    <row r="2542" spans="2:6" x14ac:dyDescent="0.2">
      <c r="B2542" s="205" t="s">
        <v>2472</v>
      </c>
      <c r="C2542" s="194">
        <v>456</v>
      </c>
      <c r="D2542" s="195">
        <v>312.38596491228071</v>
      </c>
      <c r="E2542" s="196">
        <v>0.37711792612673678</v>
      </c>
      <c r="F2542" s="195">
        <v>927</v>
      </c>
    </row>
    <row r="2543" spans="2:6" x14ac:dyDescent="0.2">
      <c r="B2543" s="205" t="s">
        <v>2473</v>
      </c>
      <c r="C2543" s="194">
        <v>454</v>
      </c>
      <c r="D2543" s="195">
        <v>439.03303964757708</v>
      </c>
      <c r="E2543" s="196">
        <v>0.38109923979381133</v>
      </c>
      <c r="F2543" s="195">
        <v>1907</v>
      </c>
    </row>
    <row r="2544" spans="2:6" x14ac:dyDescent="0.2">
      <c r="B2544" s="205" t="s">
        <v>2474</v>
      </c>
      <c r="C2544" s="194">
        <v>9</v>
      </c>
      <c r="D2544" s="195">
        <v>318.88888888888891</v>
      </c>
      <c r="E2544" s="196">
        <v>0.3791281373844122</v>
      </c>
      <c r="F2544" s="195">
        <v>521</v>
      </c>
    </row>
    <row r="2545" spans="2:6" x14ac:dyDescent="0.2">
      <c r="B2545" s="205" t="s">
        <v>2475</v>
      </c>
      <c r="C2545" s="194">
        <v>210</v>
      </c>
      <c r="D2545" s="195">
        <v>355.8</v>
      </c>
      <c r="E2545" s="196">
        <v>0.37787892580791982</v>
      </c>
      <c r="F2545" s="195">
        <v>857</v>
      </c>
    </row>
    <row r="2546" spans="2:6" x14ac:dyDescent="0.2">
      <c r="B2546" s="205" t="s">
        <v>2476</v>
      </c>
      <c r="C2546" s="194">
        <v>0</v>
      </c>
      <c r="D2546" s="195">
        <v>0</v>
      </c>
      <c r="E2546" s="196">
        <v>0</v>
      </c>
      <c r="F2546" s="195">
        <v>0</v>
      </c>
    </row>
    <row r="2547" spans="2:6" x14ac:dyDescent="0.2">
      <c r="B2547" s="205" t="s">
        <v>2477</v>
      </c>
      <c r="C2547" s="194">
        <v>3</v>
      </c>
      <c r="D2547" s="195">
        <v>269</v>
      </c>
      <c r="E2547" s="196">
        <v>0.37958607714016934</v>
      </c>
      <c r="F2547" s="195">
        <v>373</v>
      </c>
    </row>
    <row r="2548" spans="2:6" x14ac:dyDescent="0.2">
      <c r="B2548" s="205" t="s">
        <v>2478</v>
      </c>
      <c r="C2548" s="194">
        <v>3</v>
      </c>
      <c r="D2548" s="195">
        <v>790.66666666666663</v>
      </c>
      <c r="E2548" s="196">
        <v>0.38707571801566587</v>
      </c>
      <c r="F2548" s="195">
        <v>1512</v>
      </c>
    </row>
    <row r="2549" spans="2:6" x14ac:dyDescent="0.2">
      <c r="B2549" s="205" t="s">
        <v>2479</v>
      </c>
      <c r="C2549" s="194">
        <v>0</v>
      </c>
      <c r="D2549" s="195">
        <v>0</v>
      </c>
      <c r="E2549" s="196">
        <v>0</v>
      </c>
      <c r="F2549" s="195">
        <v>0</v>
      </c>
    </row>
    <row r="2550" spans="2:6" x14ac:dyDescent="0.2">
      <c r="B2550" s="205" t="s">
        <v>2480</v>
      </c>
      <c r="C2550" s="194">
        <v>31</v>
      </c>
      <c r="D2550" s="195">
        <v>359.74193548387098</v>
      </c>
      <c r="E2550" s="196">
        <v>0.38236302544058143</v>
      </c>
      <c r="F2550" s="195">
        <v>773</v>
      </c>
    </row>
    <row r="2551" spans="2:6" x14ac:dyDescent="0.2">
      <c r="B2551" s="205" t="s">
        <v>2481</v>
      </c>
      <c r="C2551" s="194">
        <v>4</v>
      </c>
      <c r="D2551" s="195">
        <v>482</v>
      </c>
      <c r="E2551" s="196">
        <v>0.37997635001970842</v>
      </c>
      <c r="F2551" s="195">
        <v>767</v>
      </c>
    </row>
    <row r="2552" spans="2:6" x14ac:dyDescent="0.2">
      <c r="B2552" s="205" t="s">
        <v>2482</v>
      </c>
      <c r="C2552" s="194">
        <v>1</v>
      </c>
      <c r="D2552" s="195">
        <v>286</v>
      </c>
      <c r="E2552" s="196">
        <v>0.39231824417009609</v>
      </c>
      <c r="F2552" s="195">
        <v>286</v>
      </c>
    </row>
    <row r="2553" spans="2:6" x14ac:dyDescent="0.2">
      <c r="B2553" s="205" t="s">
        <v>2483</v>
      </c>
      <c r="C2553" s="194">
        <v>1</v>
      </c>
      <c r="D2553" s="195">
        <v>352</v>
      </c>
      <c r="E2553" s="196">
        <v>0.38895027624309386</v>
      </c>
      <c r="F2553" s="195">
        <v>352</v>
      </c>
    </row>
    <row r="2554" spans="2:6" x14ac:dyDescent="0.2">
      <c r="B2554" s="205" t="s">
        <v>2484</v>
      </c>
      <c r="C2554" s="194">
        <v>2</v>
      </c>
      <c r="D2554" s="195">
        <v>1340</v>
      </c>
      <c r="E2554" s="196">
        <v>0.37730536393073355</v>
      </c>
      <c r="F2554" s="195">
        <v>1854</v>
      </c>
    </row>
    <row r="2555" spans="2:6" x14ac:dyDescent="0.2">
      <c r="B2555" s="205" t="s">
        <v>2485</v>
      </c>
      <c r="C2555" s="194">
        <v>95</v>
      </c>
      <c r="D2555" s="195">
        <v>364.44210526315788</v>
      </c>
      <c r="E2555" s="196">
        <v>0.37961886800728051</v>
      </c>
      <c r="F2555" s="195">
        <v>876</v>
      </c>
    </row>
    <row r="2556" spans="2:6" x14ac:dyDescent="0.2">
      <c r="B2556" s="205" t="s">
        <v>2486</v>
      </c>
      <c r="C2556" s="194">
        <v>15</v>
      </c>
      <c r="D2556" s="195">
        <v>472.26666666666665</v>
      </c>
      <c r="E2556" s="196">
        <v>0.38229897463572593</v>
      </c>
      <c r="F2556" s="195">
        <v>1525</v>
      </c>
    </row>
    <row r="2557" spans="2:6" x14ac:dyDescent="0.2">
      <c r="B2557" s="205" t="s">
        <v>2487</v>
      </c>
      <c r="C2557" s="194">
        <v>81</v>
      </c>
      <c r="D2557" s="195">
        <v>218.18518518518519</v>
      </c>
      <c r="E2557" s="196">
        <v>0.3773460019216397</v>
      </c>
      <c r="F2557" s="195">
        <v>540</v>
      </c>
    </row>
    <row r="2558" spans="2:6" x14ac:dyDescent="0.2">
      <c r="B2558" s="205" t="s">
        <v>2488</v>
      </c>
      <c r="C2558" s="194">
        <v>97</v>
      </c>
      <c r="D2558" s="195">
        <v>373.14432989690721</v>
      </c>
      <c r="E2558" s="196">
        <v>0.37861670746249931</v>
      </c>
      <c r="F2558" s="195">
        <v>914</v>
      </c>
    </row>
    <row r="2559" spans="2:6" x14ac:dyDescent="0.2">
      <c r="B2559" s="205" t="s">
        <v>2489</v>
      </c>
      <c r="C2559" s="194">
        <v>8</v>
      </c>
      <c r="D2559" s="195">
        <v>217.25</v>
      </c>
      <c r="E2559" s="196">
        <v>0.37089201877934275</v>
      </c>
      <c r="F2559" s="195">
        <v>272</v>
      </c>
    </row>
    <row r="2560" spans="2:6" x14ac:dyDescent="0.2">
      <c r="B2560" s="205" t="s">
        <v>2490</v>
      </c>
      <c r="C2560" s="194">
        <v>17</v>
      </c>
      <c r="D2560" s="195">
        <v>738.76470588235293</v>
      </c>
      <c r="E2560" s="196">
        <v>0.3835043361426651</v>
      </c>
      <c r="F2560" s="195">
        <v>1204</v>
      </c>
    </row>
    <row r="2561" spans="2:7" x14ac:dyDescent="0.2">
      <c r="B2561" s="205" t="s">
        <v>2491</v>
      </c>
      <c r="C2561" s="194">
        <v>58</v>
      </c>
      <c r="D2561" s="195">
        <v>371.56896551724139</v>
      </c>
      <c r="E2561" s="196">
        <v>0.37985370582532818</v>
      </c>
      <c r="F2561" s="195">
        <v>716</v>
      </c>
    </row>
    <row r="2562" spans="2:7" x14ac:dyDescent="0.2">
      <c r="B2562" s="205" t="s">
        <v>2492</v>
      </c>
      <c r="C2562" s="194">
        <v>13</v>
      </c>
      <c r="D2562" s="195">
        <v>344.76923076923077</v>
      </c>
      <c r="E2562" s="196">
        <v>0.37266151159890248</v>
      </c>
      <c r="F2562" s="195">
        <v>480</v>
      </c>
    </row>
    <row r="2563" spans="2:7" x14ac:dyDescent="0.2">
      <c r="B2563" s="205" t="s">
        <v>2493</v>
      </c>
      <c r="C2563" s="194">
        <v>12</v>
      </c>
      <c r="D2563" s="195">
        <v>284</v>
      </c>
      <c r="E2563" s="196">
        <v>0.37628353759523026</v>
      </c>
      <c r="F2563" s="195">
        <v>431</v>
      </c>
    </row>
    <row r="2564" spans="2:7" x14ac:dyDescent="0.2">
      <c r="B2564" s="206" t="s">
        <v>2494</v>
      </c>
      <c r="C2564" s="197">
        <v>1</v>
      </c>
      <c r="D2564" s="198">
        <v>341</v>
      </c>
      <c r="E2564" s="199">
        <v>0.36008447729672644</v>
      </c>
      <c r="F2564" s="198">
        <v>341</v>
      </c>
    </row>
    <row r="2566" spans="2:7" x14ac:dyDescent="0.2">
      <c r="G2566" s="11" t="s">
        <v>287</v>
      </c>
    </row>
    <row r="2567" spans="2:7" x14ac:dyDescent="0.2">
      <c r="G2567" s="11" t="s">
        <v>324</v>
      </c>
    </row>
    <row r="2568" spans="2:7" x14ac:dyDescent="0.2">
      <c r="B2568" s="179" t="s">
        <v>0</v>
      </c>
      <c r="C2568" s="182"/>
      <c r="D2568" s="183"/>
      <c r="E2568" s="184"/>
      <c r="F2568" s="184"/>
    </row>
    <row r="2569" spans="2:7" x14ac:dyDescent="0.2">
      <c r="B2569" s="179" t="s">
        <v>2613</v>
      </c>
      <c r="C2569" s="182"/>
      <c r="D2569" s="183"/>
      <c r="E2569" s="184"/>
      <c r="F2569" s="184"/>
    </row>
    <row r="2570" spans="2:7" x14ac:dyDescent="0.2">
      <c r="B2570" s="201" t="s">
        <v>285</v>
      </c>
      <c r="C2570" s="182"/>
      <c r="D2570" s="183"/>
      <c r="E2570" s="184"/>
      <c r="F2570" s="184"/>
    </row>
    <row r="2571" spans="2:7" x14ac:dyDescent="0.2">
      <c r="B2571" s="179"/>
      <c r="C2571" s="72"/>
      <c r="D2571" s="72"/>
      <c r="E2571" s="72"/>
      <c r="F2571" s="72"/>
    </row>
    <row r="2572" spans="2:7" x14ac:dyDescent="0.2">
      <c r="B2572" s="202"/>
      <c r="C2572" s="157" t="s">
        <v>2632</v>
      </c>
      <c r="D2572" s="185"/>
      <c r="E2572" s="186"/>
      <c r="F2572" s="187"/>
    </row>
    <row r="2573" spans="2:7" ht="25.5" x14ac:dyDescent="0.2">
      <c r="B2573" s="203" t="s">
        <v>288</v>
      </c>
      <c r="C2573" s="188" t="s">
        <v>2639</v>
      </c>
      <c r="D2573" s="189" t="s">
        <v>2640</v>
      </c>
      <c r="E2573" s="190" t="s">
        <v>2641</v>
      </c>
      <c r="F2573" s="189" t="s">
        <v>2642</v>
      </c>
    </row>
    <row r="2574" spans="2:7" x14ac:dyDescent="0.2">
      <c r="B2574" s="204" t="s">
        <v>2495</v>
      </c>
      <c r="C2574" s="191">
        <v>0</v>
      </c>
      <c r="D2574" s="192">
        <v>0</v>
      </c>
      <c r="E2574" s="193">
        <v>0</v>
      </c>
      <c r="F2574" s="192">
        <v>0</v>
      </c>
    </row>
    <row r="2575" spans="2:7" x14ac:dyDescent="0.2">
      <c r="B2575" s="205" t="s">
        <v>2496</v>
      </c>
      <c r="C2575" s="194">
        <v>31</v>
      </c>
      <c r="D2575" s="195">
        <v>340.61290322580646</v>
      </c>
      <c r="E2575" s="196">
        <v>0.37441934683167255</v>
      </c>
      <c r="F2575" s="195">
        <v>595</v>
      </c>
    </row>
    <row r="2576" spans="2:7" x14ac:dyDescent="0.2">
      <c r="B2576" s="205" t="s">
        <v>2497</v>
      </c>
      <c r="C2576" s="194">
        <v>1</v>
      </c>
      <c r="D2576" s="195">
        <v>582</v>
      </c>
      <c r="E2576" s="196">
        <v>0.38594164456233426</v>
      </c>
      <c r="F2576" s="195">
        <v>582</v>
      </c>
    </row>
    <row r="2577" spans="2:6" x14ac:dyDescent="0.2">
      <c r="B2577" s="205" t="s">
        <v>2498</v>
      </c>
      <c r="C2577" s="194">
        <v>2</v>
      </c>
      <c r="D2577" s="195">
        <v>706.5</v>
      </c>
      <c r="E2577" s="196">
        <v>0.37490050411249665</v>
      </c>
      <c r="F2577" s="195">
        <v>749</v>
      </c>
    </row>
    <row r="2578" spans="2:6" x14ac:dyDescent="0.2">
      <c r="B2578" s="205" t="s">
        <v>2499</v>
      </c>
      <c r="C2578" s="194">
        <v>36</v>
      </c>
      <c r="D2578" s="195">
        <v>170.86111111111111</v>
      </c>
      <c r="E2578" s="196">
        <v>0.36685155364704469</v>
      </c>
      <c r="F2578" s="195">
        <v>361</v>
      </c>
    </row>
    <row r="2579" spans="2:6" x14ac:dyDescent="0.2">
      <c r="B2579" s="205" t="s">
        <v>2500</v>
      </c>
      <c r="C2579" s="194">
        <v>4</v>
      </c>
      <c r="D2579" s="195">
        <v>258.5</v>
      </c>
      <c r="E2579" s="196">
        <v>0.3797282409107603</v>
      </c>
      <c r="F2579" s="195">
        <v>278</v>
      </c>
    </row>
    <row r="2580" spans="2:6" x14ac:dyDescent="0.2">
      <c r="B2580" s="205" t="s">
        <v>2501</v>
      </c>
      <c r="C2580" s="194">
        <v>5</v>
      </c>
      <c r="D2580" s="195">
        <v>294.60000000000002</v>
      </c>
      <c r="E2580" s="196">
        <v>0.38529950300810878</v>
      </c>
      <c r="F2580" s="195">
        <v>504</v>
      </c>
    </row>
    <row r="2581" spans="2:6" x14ac:dyDescent="0.2">
      <c r="B2581" s="205" t="s">
        <v>2502</v>
      </c>
      <c r="C2581" s="194">
        <v>2</v>
      </c>
      <c r="D2581" s="195">
        <v>402.5</v>
      </c>
      <c r="E2581" s="196">
        <v>0.38061465721040189</v>
      </c>
      <c r="F2581" s="195">
        <v>501</v>
      </c>
    </row>
    <row r="2582" spans="2:6" x14ac:dyDescent="0.2">
      <c r="B2582" s="205" t="s">
        <v>2503</v>
      </c>
      <c r="C2582" s="194">
        <v>3</v>
      </c>
      <c r="D2582" s="195">
        <v>335.66666666666669</v>
      </c>
      <c r="E2582" s="196">
        <v>0.38014345035862585</v>
      </c>
      <c r="F2582" s="195">
        <v>403</v>
      </c>
    </row>
    <row r="2583" spans="2:6" x14ac:dyDescent="0.2">
      <c r="B2583" s="205" t="s">
        <v>2504</v>
      </c>
      <c r="C2583" s="194">
        <v>43</v>
      </c>
      <c r="D2583" s="195">
        <v>319.23255813953489</v>
      </c>
      <c r="E2583" s="196">
        <v>0.37461452391998473</v>
      </c>
      <c r="F2583" s="195">
        <v>886</v>
      </c>
    </row>
    <row r="2584" spans="2:6" x14ac:dyDescent="0.2">
      <c r="B2584" s="205" t="s">
        <v>2505</v>
      </c>
      <c r="C2584" s="194">
        <v>7</v>
      </c>
      <c r="D2584" s="195">
        <v>379</v>
      </c>
      <c r="E2584" s="196">
        <v>0.37503534068419575</v>
      </c>
      <c r="F2584" s="195">
        <v>477</v>
      </c>
    </row>
    <row r="2585" spans="2:6" x14ac:dyDescent="0.2">
      <c r="B2585" s="205" t="s">
        <v>2506</v>
      </c>
      <c r="C2585" s="194">
        <v>5</v>
      </c>
      <c r="D2585" s="195">
        <v>545.6</v>
      </c>
      <c r="E2585" s="196">
        <v>0.38438776948006192</v>
      </c>
      <c r="F2585" s="195">
        <v>693</v>
      </c>
    </row>
    <row r="2586" spans="2:6" x14ac:dyDescent="0.2">
      <c r="B2586" s="205" t="s">
        <v>2507</v>
      </c>
      <c r="C2586" s="194">
        <v>6</v>
      </c>
      <c r="D2586" s="195">
        <v>420</v>
      </c>
      <c r="E2586" s="196">
        <v>0.38303693570451447</v>
      </c>
      <c r="F2586" s="195">
        <v>912</v>
      </c>
    </row>
    <row r="2587" spans="2:6" x14ac:dyDescent="0.2">
      <c r="B2587" s="205" t="s">
        <v>2508</v>
      </c>
      <c r="C2587" s="194">
        <v>8</v>
      </c>
      <c r="D2587" s="195">
        <v>371.125</v>
      </c>
      <c r="E2587" s="196">
        <v>0.38349263756135366</v>
      </c>
      <c r="F2587" s="195">
        <v>659</v>
      </c>
    </row>
    <row r="2588" spans="2:6" x14ac:dyDescent="0.2">
      <c r="B2588" s="205" t="s">
        <v>2509</v>
      </c>
      <c r="C2588" s="194">
        <v>0</v>
      </c>
      <c r="D2588" s="195">
        <v>0</v>
      </c>
      <c r="E2588" s="196">
        <v>0</v>
      </c>
      <c r="F2588" s="195">
        <v>0</v>
      </c>
    </row>
    <row r="2589" spans="2:6" x14ac:dyDescent="0.2">
      <c r="B2589" s="205" t="s">
        <v>2510</v>
      </c>
      <c r="C2589" s="194">
        <v>7</v>
      </c>
      <c r="D2589" s="195">
        <v>490.14285714285717</v>
      </c>
      <c r="E2589" s="196">
        <v>0.38305236128167919</v>
      </c>
      <c r="F2589" s="195">
        <v>996</v>
      </c>
    </row>
    <row r="2590" spans="2:6" x14ac:dyDescent="0.2">
      <c r="B2590" s="205" t="s">
        <v>2511</v>
      </c>
      <c r="C2590" s="194">
        <v>14</v>
      </c>
      <c r="D2590" s="195">
        <v>719.14285714285711</v>
      </c>
      <c r="E2590" s="196">
        <v>0.38240656335460343</v>
      </c>
      <c r="F2590" s="195">
        <v>1670</v>
      </c>
    </row>
    <row r="2591" spans="2:6" x14ac:dyDescent="0.2">
      <c r="B2591" s="205" t="s">
        <v>2512</v>
      </c>
      <c r="C2591" s="194">
        <v>25</v>
      </c>
      <c r="D2591" s="195">
        <v>547.32000000000005</v>
      </c>
      <c r="E2591" s="196">
        <v>0.38098287623555627</v>
      </c>
      <c r="F2591" s="195">
        <v>1270</v>
      </c>
    </row>
    <row r="2592" spans="2:6" x14ac:dyDescent="0.2">
      <c r="B2592" s="205" t="s">
        <v>2513</v>
      </c>
      <c r="C2592" s="194">
        <v>1</v>
      </c>
      <c r="D2592" s="195">
        <v>91</v>
      </c>
      <c r="E2592" s="196">
        <v>0.27002967359050456</v>
      </c>
      <c r="F2592" s="195">
        <v>91</v>
      </c>
    </row>
    <row r="2593" spans="2:6" x14ac:dyDescent="0.2">
      <c r="B2593" s="205" t="s">
        <v>2514</v>
      </c>
      <c r="C2593" s="194">
        <v>30</v>
      </c>
      <c r="D2593" s="195">
        <v>195.53333333333333</v>
      </c>
      <c r="E2593" s="196">
        <v>0.37056222362602642</v>
      </c>
      <c r="F2593" s="195">
        <v>394</v>
      </c>
    </row>
    <row r="2594" spans="2:6" x14ac:dyDescent="0.2">
      <c r="B2594" s="205" t="s">
        <v>2515</v>
      </c>
      <c r="C2594" s="194">
        <v>17</v>
      </c>
      <c r="D2594" s="195">
        <v>452.41176470588238</v>
      </c>
      <c r="E2594" s="196">
        <v>0.38085569971278588</v>
      </c>
      <c r="F2594" s="195">
        <v>664</v>
      </c>
    </row>
    <row r="2595" spans="2:6" x14ac:dyDescent="0.2">
      <c r="B2595" s="205" t="s">
        <v>2516</v>
      </c>
      <c r="C2595" s="194">
        <v>20</v>
      </c>
      <c r="D2595" s="195">
        <v>407.5</v>
      </c>
      <c r="E2595" s="196">
        <v>0.37368179734066942</v>
      </c>
      <c r="F2595" s="195">
        <v>887</v>
      </c>
    </row>
    <row r="2596" spans="2:6" x14ac:dyDescent="0.2">
      <c r="B2596" s="205" t="s">
        <v>2517</v>
      </c>
      <c r="C2596" s="194">
        <v>2</v>
      </c>
      <c r="D2596" s="195">
        <v>245.5</v>
      </c>
      <c r="E2596" s="196">
        <v>0.38570306362922224</v>
      </c>
      <c r="F2596" s="195">
        <v>281</v>
      </c>
    </row>
    <row r="2597" spans="2:6" x14ac:dyDescent="0.2">
      <c r="B2597" s="205" t="s">
        <v>2518</v>
      </c>
      <c r="C2597" s="194">
        <v>0</v>
      </c>
      <c r="D2597" s="195">
        <v>0</v>
      </c>
      <c r="E2597" s="196">
        <v>0</v>
      </c>
      <c r="F2597" s="195">
        <v>0</v>
      </c>
    </row>
    <row r="2598" spans="2:6" x14ac:dyDescent="0.2">
      <c r="B2598" s="205" t="s">
        <v>2519</v>
      </c>
      <c r="C2598" s="194">
        <v>0</v>
      </c>
      <c r="D2598" s="195">
        <v>0</v>
      </c>
      <c r="E2598" s="196">
        <v>0</v>
      </c>
      <c r="F2598" s="195">
        <v>0</v>
      </c>
    </row>
    <row r="2599" spans="2:6" x14ac:dyDescent="0.2">
      <c r="B2599" s="205" t="s">
        <v>2520</v>
      </c>
      <c r="C2599" s="194">
        <v>7</v>
      </c>
      <c r="D2599" s="195">
        <v>663</v>
      </c>
      <c r="E2599" s="196">
        <v>0.37355119124275604</v>
      </c>
      <c r="F2599" s="195">
        <v>1006</v>
      </c>
    </row>
    <row r="2600" spans="2:6" x14ac:dyDescent="0.2">
      <c r="B2600" s="205" t="s">
        <v>2521</v>
      </c>
      <c r="C2600" s="194">
        <v>1</v>
      </c>
      <c r="D2600" s="195">
        <v>322</v>
      </c>
      <c r="E2600" s="196">
        <v>0.37096774193548376</v>
      </c>
      <c r="F2600" s="195">
        <v>322</v>
      </c>
    </row>
    <row r="2601" spans="2:6" x14ac:dyDescent="0.2">
      <c r="B2601" s="205" t="s">
        <v>2522</v>
      </c>
      <c r="C2601" s="194">
        <v>30</v>
      </c>
      <c r="D2601" s="195">
        <v>343.96666666666664</v>
      </c>
      <c r="E2601" s="196">
        <v>0.37021490331144835</v>
      </c>
      <c r="F2601" s="195">
        <v>1744</v>
      </c>
    </row>
    <row r="2602" spans="2:6" x14ac:dyDescent="0.2">
      <c r="B2602" s="205" t="s">
        <v>2523</v>
      </c>
      <c r="C2602" s="194">
        <v>6</v>
      </c>
      <c r="D2602" s="195">
        <v>802.83333333333337</v>
      </c>
      <c r="E2602" s="196">
        <v>0.36923194848995866</v>
      </c>
      <c r="F2602" s="195">
        <v>1366</v>
      </c>
    </row>
    <row r="2603" spans="2:6" x14ac:dyDescent="0.2">
      <c r="B2603" s="205" t="s">
        <v>2524</v>
      </c>
      <c r="C2603" s="194">
        <v>118</v>
      </c>
      <c r="D2603" s="195">
        <v>434.88983050847457</v>
      </c>
      <c r="E2603" s="196">
        <v>0.37765021893512896</v>
      </c>
      <c r="F2603" s="195">
        <v>1198</v>
      </c>
    </row>
    <row r="2604" spans="2:6" x14ac:dyDescent="0.2">
      <c r="B2604" s="205" t="s">
        <v>2525</v>
      </c>
      <c r="C2604" s="194">
        <v>1</v>
      </c>
      <c r="D2604" s="195">
        <v>371</v>
      </c>
      <c r="E2604" s="196">
        <v>0.37436932391523703</v>
      </c>
      <c r="F2604" s="195">
        <v>371</v>
      </c>
    </row>
    <row r="2605" spans="2:6" x14ac:dyDescent="0.2">
      <c r="B2605" s="205" t="s">
        <v>2526</v>
      </c>
      <c r="C2605" s="194">
        <v>2</v>
      </c>
      <c r="D2605" s="195">
        <v>468.5</v>
      </c>
      <c r="E2605" s="196">
        <v>0.36918833727344369</v>
      </c>
      <c r="F2605" s="195">
        <v>565</v>
      </c>
    </row>
    <row r="2606" spans="2:6" x14ac:dyDescent="0.2">
      <c r="B2606" s="205" t="s">
        <v>2527</v>
      </c>
      <c r="C2606" s="194">
        <v>0</v>
      </c>
      <c r="D2606" s="195">
        <v>0</v>
      </c>
      <c r="E2606" s="196">
        <v>0</v>
      </c>
      <c r="F2606" s="195">
        <v>0</v>
      </c>
    </row>
    <row r="2607" spans="2:6" x14ac:dyDescent="0.2">
      <c r="B2607" s="205" t="s">
        <v>2528</v>
      </c>
      <c r="C2607" s="194">
        <v>1</v>
      </c>
      <c r="D2607" s="195">
        <v>454</v>
      </c>
      <c r="E2607" s="196">
        <v>0.35974643423137875</v>
      </c>
      <c r="F2607" s="195">
        <v>454</v>
      </c>
    </row>
    <row r="2608" spans="2:6" x14ac:dyDescent="0.2">
      <c r="B2608" s="205" t="s">
        <v>2529</v>
      </c>
      <c r="C2608" s="194">
        <v>19</v>
      </c>
      <c r="D2608" s="195">
        <v>609.0526315789474</v>
      </c>
      <c r="E2608" s="196">
        <v>0.38185117967332127</v>
      </c>
      <c r="F2608" s="195">
        <v>996</v>
      </c>
    </row>
    <row r="2609" spans="2:7" x14ac:dyDescent="0.2">
      <c r="B2609" s="205" t="s">
        <v>2530</v>
      </c>
      <c r="C2609" s="194">
        <v>0</v>
      </c>
      <c r="D2609" s="195">
        <v>0</v>
      </c>
      <c r="E2609" s="196">
        <v>0</v>
      </c>
      <c r="F2609" s="195">
        <v>0</v>
      </c>
    </row>
    <row r="2610" spans="2:7" x14ac:dyDescent="0.2">
      <c r="B2610" s="205" t="s">
        <v>2531</v>
      </c>
      <c r="C2610" s="194">
        <v>0</v>
      </c>
      <c r="D2610" s="195">
        <v>0</v>
      </c>
      <c r="E2610" s="196">
        <v>0</v>
      </c>
      <c r="F2610" s="195">
        <v>0</v>
      </c>
    </row>
    <row r="2611" spans="2:7" x14ac:dyDescent="0.2">
      <c r="B2611" s="205" t="s">
        <v>2532</v>
      </c>
      <c r="C2611" s="194">
        <v>0</v>
      </c>
      <c r="D2611" s="195">
        <v>0</v>
      </c>
      <c r="E2611" s="196">
        <v>0</v>
      </c>
      <c r="F2611" s="195">
        <v>0</v>
      </c>
    </row>
    <row r="2612" spans="2:7" x14ac:dyDescent="0.2">
      <c r="B2612" s="205" t="s">
        <v>2533</v>
      </c>
      <c r="C2612" s="194">
        <v>0</v>
      </c>
      <c r="D2612" s="195">
        <v>0</v>
      </c>
      <c r="E2612" s="196">
        <v>0</v>
      </c>
      <c r="F2612" s="195">
        <v>0</v>
      </c>
    </row>
    <row r="2613" spans="2:7" x14ac:dyDescent="0.2">
      <c r="B2613" s="205" t="s">
        <v>2534</v>
      </c>
      <c r="C2613" s="194">
        <v>0</v>
      </c>
      <c r="D2613" s="195">
        <v>0</v>
      </c>
      <c r="E2613" s="196">
        <v>0</v>
      </c>
      <c r="F2613" s="195">
        <v>0</v>
      </c>
    </row>
    <row r="2614" spans="2:7" x14ac:dyDescent="0.2">
      <c r="B2614" s="205" t="s">
        <v>2535</v>
      </c>
      <c r="C2614" s="194">
        <v>483</v>
      </c>
      <c r="D2614" s="195">
        <v>241.72463768115941</v>
      </c>
      <c r="E2614" s="196">
        <v>0.37297822246501133</v>
      </c>
      <c r="F2614" s="195">
        <v>783</v>
      </c>
    </row>
    <row r="2615" spans="2:7" x14ac:dyDescent="0.2">
      <c r="B2615" s="205" t="s">
        <v>2536</v>
      </c>
      <c r="C2615" s="194">
        <v>1</v>
      </c>
      <c r="D2615" s="195">
        <v>2522</v>
      </c>
      <c r="E2615" s="196">
        <v>0.36625036305547498</v>
      </c>
      <c r="F2615" s="195">
        <v>2522</v>
      </c>
    </row>
    <row r="2616" spans="2:7" x14ac:dyDescent="0.2">
      <c r="B2616" s="205" t="s">
        <v>2537</v>
      </c>
      <c r="C2616" s="194">
        <v>0</v>
      </c>
      <c r="D2616" s="195">
        <v>0</v>
      </c>
      <c r="E2616" s="196">
        <v>0</v>
      </c>
      <c r="F2616" s="195">
        <v>0</v>
      </c>
    </row>
    <row r="2617" spans="2:7" x14ac:dyDescent="0.2">
      <c r="B2617" s="205" t="s">
        <v>2538</v>
      </c>
      <c r="C2617" s="194">
        <v>4</v>
      </c>
      <c r="D2617" s="195">
        <v>313.25</v>
      </c>
      <c r="E2617" s="196">
        <v>0.3861325115562404</v>
      </c>
      <c r="F2617" s="195">
        <v>344</v>
      </c>
    </row>
    <row r="2618" spans="2:7" x14ac:dyDescent="0.2">
      <c r="B2618" s="205" t="s">
        <v>2539</v>
      </c>
      <c r="C2618" s="194">
        <v>4</v>
      </c>
      <c r="D2618" s="195">
        <v>792.75</v>
      </c>
      <c r="E2618" s="196">
        <v>0.38172625496569168</v>
      </c>
      <c r="F2618" s="195">
        <v>1207</v>
      </c>
    </row>
    <row r="2619" spans="2:7" x14ac:dyDescent="0.2">
      <c r="B2619" s="205" t="s">
        <v>2540</v>
      </c>
      <c r="C2619" s="194">
        <v>9</v>
      </c>
      <c r="D2619" s="195">
        <v>646.77777777777783</v>
      </c>
      <c r="E2619" s="196">
        <v>0.38157980989839402</v>
      </c>
      <c r="F2619" s="195">
        <v>955</v>
      </c>
    </row>
    <row r="2620" spans="2:7" x14ac:dyDescent="0.2">
      <c r="B2620" s="205" t="s">
        <v>2541</v>
      </c>
      <c r="C2620" s="194">
        <v>1</v>
      </c>
      <c r="D2620" s="195">
        <v>223</v>
      </c>
      <c r="E2620" s="196">
        <v>0.37228714524207018</v>
      </c>
      <c r="F2620" s="195">
        <v>223</v>
      </c>
    </row>
    <row r="2621" spans="2:7" x14ac:dyDescent="0.2">
      <c r="B2621" s="206" t="s">
        <v>2542</v>
      </c>
      <c r="C2621" s="197">
        <v>4</v>
      </c>
      <c r="D2621" s="198">
        <v>167.75</v>
      </c>
      <c r="E2621" s="199">
        <v>0.35710484300159662</v>
      </c>
      <c r="F2621" s="198">
        <v>211</v>
      </c>
    </row>
    <row r="2623" spans="2:7" x14ac:dyDescent="0.2">
      <c r="G2623" s="11" t="s">
        <v>287</v>
      </c>
    </row>
    <row r="2624" spans="2:7" x14ac:dyDescent="0.2">
      <c r="G2624" s="11" t="s">
        <v>325</v>
      </c>
    </row>
    <row r="2625" spans="2:6" x14ac:dyDescent="0.2">
      <c r="B2625" s="179" t="s">
        <v>0</v>
      </c>
      <c r="C2625" s="182"/>
      <c r="D2625" s="183"/>
      <c r="E2625" s="184"/>
      <c r="F2625" s="184"/>
    </row>
    <row r="2626" spans="2:6" x14ac:dyDescent="0.2">
      <c r="B2626" s="179" t="s">
        <v>2613</v>
      </c>
      <c r="C2626" s="182"/>
      <c r="D2626" s="183"/>
      <c r="E2626" s="184"/>
      <c r="F2626" s="184"/>
    </row>
    <row r="2627" spans="2:6" x14ac:dyDescent="0.2">
      <c r="B2627" s="201" t="s">
        <v>285</v>
      </c>
      <c r="C2627" s="182"/>
      <c r="D2627" s="183"/>
      <c r="E2627" s="184"/>
      <c r="F2627" s="184"/>
    </row>
    <row r="2628" spans="2:6" x14ac:dyDescent="0.2">
      <c r="B2628" s="179"/>
      <c r="C2628" s="72"/>
      <c r="D2628" s="72"/>
      <c r="E2628" s="72"/>
      <c r="F2628" s="72"/>
    </row>
    <row r="2629" spans="2:6" x14ac:dyDescent="0.2">
      <c r="B2629" s="202"/>
      <c r="C2629" s="157" t="s">
        <v>2632</v>
      </c>
      <c r="D2629" s="185"/>
      <c r="E2629" s="186"/>
      <c r="F2629" s="187"/>
    </row>
    <row r="2630" spans="2:6" ht="25.5" x14ac:dyDescent="0.2">
      <c r="B2630" s="203" t="s">
        <v>288</v>
      </c>
      <c r="C2630" s="188" t="s">
        <v>2639</v>
      </c>
      <c r="D2630" s="189" t="s">
        <v>2640</v>
      </c>
      <c r="E2630" s="190" t="s">
        <v>2641</v>
      </c>
      <c r="F2630" s="189" t="s">
        <v>2642</v>
      </c>
    </row>
    <row r="2631" spans="2:6" x14ac:dyDescent="0.2">
      <c r="B2631" s="204" t="s">
        <v>2543</v>
      </c>
      <c r="C2631" s="191">
        <v>9</v>
      </c>
      <c r="D2631" s="192">
        <v>351.77777777777777</v>
      </c>
      <c r="E2631" s="193">
        <v>0.37392228652415249</v>
      </c>
      <c r="F2631" s="192">
        <v>727</v>
      </c>
    </row>
    <row r="2632" spans="2:6" x14ac:dyDescent="0.2">
      <c r="B2632" s="205" t="s">
        <v>2544</v>
      </c>
      <c r="C2632" s="194">
        <v>5</v>
      </c>
      <c r="D2632" s="195">
        <v>198.4</v>
      </c>
      <c r="E2632" s="196">
        <v>0.38256845352873126</v>
      </c>
      <c r="F2632" s="195">
        <v>223</v>
      </c>
    </row>
    <row r="2633" spans="2:6" x14ac:dyDescent="0.2">
      <c r="B2633" s="205" t="s">
        <v>2545</v>
      </c>
      <c r="C2633" s="194">
        <v>191</v>
      </c>
      <c r="D2633" s="195">
        <v>431.17801047120417</v>
      </c>
      <c r="E2633" s="196">
        <v>0.37870810206793792</v>
      </c>
      <c r="F2633" s="195">
        <v>1289</v>
      </c>
    </row>
    <row r="2634" spans="2:6" x14ac:dyDescent="0.2">
      <c r="B2634" s="205" t="s">
        <v>2546</v>
      </c>
      <c r="C2634" s="194">
        <v>149</v>
      </c>
      <c r="D2634" s="195">
        <v>416.14765100671138</v>
      </c>
      <c r="E2634" s="196">
        <v>0.38248393106085832</v>
      </c>
      <c r="F2634" s="195">
        <v>965</v>
      </c>
    </row>
    <row r="2635" spans="2:6" x14ac:dyDescent="0.2">
      <c r="B2635" s="205" t="s">
        <v>2547</v>
      </c>
      <c r="C2635" s="194">
        <v>0</v>
      </c>
      <c r="D2635" s="195">
        <v>0</v>
      </c>
      <c r="E2635" s="196">
        <v>0</v>
      </c>
      <c r="F2635" s="195">
        <v>0</v>
      </c>
    </row>
    <row r="2636" spans="2:6" x14ac:dyDescent="0.2">
      <c r="B2636" s="205" t="s">
        <v>2548</v>
      </c>
      <c r="C2636" s="194">
        <v>1</v>
      </c>
      <c r="D2636" s="195">
        <v>419</v>
      </c>
      <c r="E2636" s="196">
        <v>0.38796296296296306</v>
      </c>
      <c r="F2636" s="195">
        <v>419</v>
      </c>
    </row>
    <row r="2637" spans="2:6" x14ac:dyDescent="0.2">
      <c r="B2637" s="205" t="s">
        <v>2549</v>
      </c>
      <c r="C2637" s="194">
        <v>119</v>
      </c>
      <c r="D2637" s="195">
        <v>312.58823529411762</v>
      </c>
      <c r="E2637" s="196">
        <v>0.38296339002594415</v>
      </c>
      <c r="F2637" s="195">
        <v>733</v>
      </c>
    </row>
    <row r="2638" spans="2:6" x14ac:dyDescent="0.2">
      <c r="B2638" s="205" t="s">
        <v>2550</v>
      </c>
      <c r="C2638" s="194">
        <v>0</v>
      </c>
      <c r="D2638" s="195">
        <v>0</v>
      </c>
      <c r="E2638" s="196">
        <v>0</v>
      </c>
      <c r="F2638" s="195">
        <v>0</v>
      </c>
    </row>
    <row r="2639" spans="2:6" x14ac:dyDescent="0.2">
      <c r="B2639" s="205" t="s">
        <v>2551</v>
      </c>
      <c r="C2639" s="194">
        <v>90</v>
      </c>
      <c r="D2639" s="195">
        <v>308.23333333333335</v>
      </c>
      <c r="E2639" s="196">
        <v>0.38035236854733667</v>
      </c>
      <c r="F2639" s="195">
        <v>660</v>
      </c>
    </row>
    <row r="2640" spans="2:6" x14ac:dyDescent="0.2">
      <c r="B2640" s="205" t="s">
        <v>2552</v>
      </c>
      <c r="C2640" s="194">
        <v>16</v>
      </c>
      <c r="D2640" s="195">
        <v>508.6875</v>
      </c>
      <c r="E2640" s="196">
        <v>0.38025602691085769</v>
      </c>
      <c r="F2640" s="195">
        <v>1220</v>
      </c>
    </row>
    <row r="2641" spans="2:6" x14ac:dyDescent="0.2">
      <c r="B2641" s="205" t="s">
        <v>2553</v>
      </c>
      <c r="C2641" s="194">
        <v>13</v>
      </c>
      <c r="D2641" s="195">
        <v>276</v>
      </c>
      <c r="E2641" s="196">
        <v>0.38473085996139833</v>
      </c>
      <c r="F2641" s="195">
        <v>548</v>
      </c>
    </row>
    <row r="2642" spans="2:6" x14ac:dyDescent="0.2">
      <c r="B2642" s="205" t="s">
        <v>2554</v>
      </c>
      <c r="C2642" s="194">
        <v>2</v>
      </c>
      <c r="D2642" s="195">
        <v>561.5</v>
      </c>
      <c r="E2642" s="196">
        <v>0.37470804137470815</v>
      </c>
      <c r="F2642" s="195">
        <v>611</v>
      </c>
    </row>
    <row r="2643" spans="2:6" x14ac:dyDescent="0.2">
      <c r="B2643" s="205" t="s">
        <v>2555</v>
      </c>
      <c r="C2643" s="194">
        <v>2</v>
      </c>
      <c r="D2643" s="195">
        <v>415</v>
      </c>
      <c r="E2643" s="196">
        <v>0.37951531778692282</v>
      </c>
      <c r="F2643" s="195">
        <v>448</v>
      </c>
    </row>
    <row r="2644" spans="2:6" x14ac:dyDescent="0.2">
      <c r="B2644" s="205" t="s">
        <v>2556</v>
      </c>
      <c r="C2644" s="194">
        <v>8</v>
      </c>
      <c r="D2644" s="195">
        <v>597.375</v>
      </c>
      <c r="E2644" s="196">
        <v>0.36900625434329393</v>
      </c>
      <c r="F2644" s="195">
        <v>1041</v>
      </c>
    </row>
    <row r="2645" spans="2:6" x14ac:dyDescent="0.2">
      <c r="B2645" s="205" t="s">
        <v>2557</v>
      </c>
      <c r="C2645" s="194">
        <v>4</v>
      </c>
      <c r="D2645" s="195">
        <v>314.25</v>
      </c>
      <c r="E2645" s="196">
        <v>0.39025147469729893</v>
      </c>
      <c r="F2645" s="195">
        <v>536</v>
      </c>
    </row>
    <row r="2646" spans="2:6" x14ac:dyDescent="0.2">
      <c r="B2646" s="205" t="s">
        <v>2558</v>
      </c>
      <c r="C2646" s="194">
        <v>18</v>
      </c>
      <c r="D2646" s="195">
        <v>491.22222222222223</v>
      </c>
      <c r="E2646" s="196">
        <v>0.38533949272204304</v>
      </c>
      <c r="F2646" s="195">
        <v>812</v>
      </c>
    </row>
    <row r="2647" spans="2:6" x14ac:dyDescent="0.2">
      <c r="B2647" s="205" t="s">
        <v>2559</v>
      </c>
      <c r="C2647" s="194">
        <v>1</v>
      </c>
      <c r="D2647" s="195">
        <v>400</v>
      </c>
      <c r="E2647" s="196">
        <v>0.37488284910965319</v>
      </c>
      <c r="F2647" s="195">
        <v>400</v>
      </c>
    </row>
    <row r="2648" spans="2:6" x14ac:dyDescent="0.2">
      <c r="B2648" s="205" t="s">
        <v>2560</v>
      </c>
      <c r="C2648" s="194">
        <v>3</v>
      </c>
      <c r="D2648" s="195">
        <v>559.33333333333337</v>
      </c>
      <c r="E2648" s="196">
        <v>0.38024019941083154</v>
      </c>
      <c r="F2648" s="195">
        <v>775</v>
      </c>
    </row>
    <row r="2649" spans="2:6" x14ac:dyDescent="0.2">
      <c r="B2649" s="205" t="s">
        <v>2561</v>
      </c>
      <c r="C2649" s="194">
        <v>2</v>
      </c>
      <c r="D2649" s="195">
        <v>1135.5</v>
      </c>
      <c r="E2649" s="196">
        <v>0.3800200803212852</v>
      </c>
      <c r="F2649" s="195">
        <v>1362</v>
      </c>
    </row>
    <row r="2650" spans="2:6" x14ac:dyDescent="0.2">
      <c r="B2650" s="205" t="s">
        <v>2562</v>
      </c>
      <c r="C2650" s="194">
        <v>23</v>
      </c>
      <c r="D2650" s="195">
        <v>338.39130434782606</v>
      </c>
      <c r="E2650" s="196">
        <v>0.38548786527984147</v>
      </c>
      <c r="F2650" s="195">
        <v>554</v>
      </c>
    </row>
    <row r="2651" spans="2:6" x14ac:dyDescent="0.2">
      <c r="B2651" s="205" t="s">
        <v>2563</v>
      </c>
      <c r="C2651" s="194">
        <v>15</v>
      </c>
      <c r="D2651" s="195">
        <v>715.66666666666663</v>
      </c>
      <c r="E2651" s="196">
        <v>0.38075477051855011</v>
      </c>
      <c r="F2651" s="195">
        <v>1490</v>
      </c>
    </row>
    <row r="2652" spans="2:6" x14ac:dyDescent="0.2">
      <c r="B2652" s="205" t="s">
        <v>2564</v>
      </c>
      <c r="C2652" s="194">
        <v>0</v>
      </c>
      <c r="D2652" s="195">
        <v>0</v>
      </c>
      <c r="E2652" s="196">
        <v>0</v>
      </c>
      <c r="F2652" s="195">
        <v>0</v>
      </c>
    </row>
    <row r="2653" spans="2:6" x14ac:dyDescent="0.2">
      <c r="B2653" s="205" t="s">
        <v>2565</v>
      </c>
      <c r="C2653" s="194">
        <v>3</v>
      </c>
      <c r="D2653" s="195">
        <v>555</v>
      </c>
      <c r="E2653" s="196">
        <v>0.38488210818307911</v>
      </c>
      <c r="F2653" s="195">
        <v>731</v>
      </c>
    </row>
    <row r="2654" spans="2:6" x14ac:dyDescent="0.2">
      <c r="B2654" s="205" t="s">
        <v>2566</v>
      </c>
      <c r="C2654" s="194">
        <v>2</v>
      </c>
      <c r="D2654" s="195">
        <v>535</v>
      </c>
      <c r="E2654" s="196">
        <v>0.38684020245842365</v>
      </c>
      <c r="F2654" s="195">
        <v>627</v>
      </c>
    </row>
    <row r="2655" spans="2:6" x14ac:dyDescent="0.2">
      <c r="B2655" s="205" t="s">
        <v>2567</v>
      </c>
      <c r="C2655" s="194">
        <v>6</v>
      </c>
      <c r="D2655" s="195">
        <v>484.5</v>
      </c>
      <c r="E2655" s="196">
        <v>0.37980141102691412</v>
      </c>
      <c r="F2655" s="195">
        <v>649</v>
      </c>
    </row>
    <row r="2656" spans="2:6" x14ac:dyDescent="0.2">
      <c r="B2656" s="205" t="s">
        <v>2568</v>
      </c>
      <c r="C2656" s="194">
        <v>1</v>
      </c>
      <c r="D2656" s="195">
        <v>267</v>
      </c>
      <c r="E2656" s="196">
        <v>0.37980085348506409</v>
      </c>
      <c r="F2656" s="195">
        <v>267</v>
      </c>
    </row>
    <row r="2657" spans="2:6" x14ac:dyDescent="0.2">
      <c r="B2657" s="205" t="s">
        <v>2569</v>
      </c>
      <c r="C2657" s="194">
        <v>8</v>
      </c>
      <c r="D2657" s="195">
        <v>722.375</v>
      </c>
      <c r="E2657" s="196">
        <v>0.38378270686678184</v>
      </c>
      <c r="F2657" s="195">
        <v>1145</v>
      </c>
    </row>
    <row r="2658" spans="2:6" x14ac:dyDescent="0.2">
      <c r="B2658" s="205" t="s">
        <v>2570</v>
      </c>
      <c r="C2658" s="194">
        <v>3</v>
      </c>
      <c r="D2658" s="195">
        <v>604.33333333333337</v>
      </c>
      <c r="E2658" s="196">
        <v>0.37381443298969064</v>
      </c>
      <c r="F2658" s="195">
        <v>811</v>
      </c>
    </row>
    <row r="2659" spans="2:6" x14ac:dyDescent="0.2">
      <c r="B2659" s="205" t="s">
        <v>2571</v>
      </c>
      <c r="C2659" s="194">
        <v>45</v>
      </c>
      <c r="D2659" s="195">
        <v>349.84444444444443</v>
      </c>
      <c r="E2659" s="196">
        <v>0.37903885972937834</v>
      </c>
      <c r="F2659" s="195">
        <v>672</v>
      </c>
    </row>
    <row r="2660" spans="2:6" x14ac:dyDescent="0.2">
      <c r="B2660" s="205" t="s">
        <v>2572</v>
      </c>
      <c r="C2660" s="194">
        <v>0</v>
      </c>
      <c r="D2660" s="195">
        <v>0</v>
      </c>
      <c r="E2660" s="196">
        <v>0</v>
      </c>
      <c r="F2660" s="195">
        <v>0</v>
      </c>
    </row>
    <row r="2661" spans="2:6" x14ac:dyDescent="0.2">
      <c r="B2661" s="205" t="s">
        <v>2573</v>
      </c>
      <c r="C2661" s="194">
        <v>2</v>
      </c>
      <c r="D2661" s="195">
        <v>622</v>
      </c>
      <c r="E2661" s="196">
        <v>0.38359543632439097</v>
      </c>
      <c r="F2661" s="195">
        <v>673</v>
      </c>
    </row>
    <row r="2662" spans="2:6" x14ac:dyDescent="0.2">
      <c r="B2662" s="205" t="s">
        <v>2574</v>
      </c>
      <c r="C2662" s="194">
        <v>5</v>
      </c>
      <c r="D2662" s="195">
        <v>494.8</v>
      </c>
      <c r="E2662" s="196">
        <v>0.37840318140104001</v>
      </c>
      <c r="F2662" s="195">
        <v>712</v>
      </c>
    </row>
    <row r="2663" spans="2:6" x14ac:dyDescent="0.2">
      <c r="B2663" s="205" t="s">
        <v>2575</v>
      </c>
      <c r="C2663" s="194">
        <v>0</v>
      </c>
      <c r="D2663" s="195">
        <v>0</v>
      </c>
      <c r="E2663" s="196">
        <v>0</v>
      </c>
      <c r="F2663" s="195">
        <v>0</v>
      </c>
    </row>
    <row r="2664" spans="2:6" x14ac:dyDescent="0.2">
      <c r="B2664" s="205" t="s">
        <v>2576</v>
      </c>
      <c r="C2664" s="194">
        <v>0</v>
      </c>
      <c r="D2664" s="195">
        <v>0</v>
      </c>
      <c r="E2664" s="196">
        <v>0</v>
      </c>
      <c r="F2664" s="195">
        <v>0</v>
      </c>
    </row>
    <row r="2665" spans="2:6" x14ac:dyDescent="0.2">
      <c r="B2665" s="205" t="s">
        <v>2577</v>
      </c>
      <c r="C2665" s="194">
        <v>4</v>
      </c>
      <c r="D2665" s="195">
        <v>361.5</v>
      </c>
      <c r="E2665" s="196">
        <v>0.3781380753138075</v>
      </c>
      <c r="F2665" s="195">
        <v>496</v>
      </c>
    </row>
    <row r="2666" spans="2:6" x14ac:dyDescent="0.2">
      <c r="B2666" s="205" t="s">
        <v>2578</v>
      </c>
      <c r="C2666" s="194">
        <v>2</v>
      </c>
      <c r="D2666" s="195">
        <v>916</v>
      </c>
      <c r="E2666" s="196">
        <v>0.38600927096502313</v>
      </c>
      <c r="F2666" s="195">
        <v>1086</v>
      </c>
    </row>
    <row r="2667" spans="2:6" x14ac:dyDescent="0.2">
      <c r="B2667" s="205" t="s">
        <v>2579</v>
      </c>
      <c r="C2667" s="194">
        <v>279</v>
      </c>
      <c r="D2667" s="195">
        <v>378.77777777777777</v>
      </c>
      <c r="E2667" s="196">
        <v>0.37734279317720065</v>
      </c>
      <c r="F2667" s="195">
        <v>934</v>
      </c>
    </row>
    <row r="2668" spans="2:6" x14ac:dyDescent="0.2">
      <c r="B2668" s="205" t="s">
        <v>2580</v>
      </c>
      <c r="C2668" s="194">
        <v>0</v>
      </c>
      <c r="D2668" s="195">
        <v>0</v>
      </c>
      <c r="E2668" s="196">
        <v>0</v>
      </c>
      <c r="F2668" s="195">
        <v>0</v>
      </c>
    </row>
    <row r="2669" spans="2:6" x14ac:dyDescent="0.2">
      <c r="B2669" s="205" t="s">
        <v>2581</v>
      </c>
      <c r="C2669" s="194">
        <v>0</v>
      </c>
      <c r="D2669" s="195">
        <v>0</v>
      </c>
      <c r="E2669" s="196">
        <v>0</v>
      </c>
      <c r="F2669" s="195">
        <v>0</v>
      </c>
    </row>
    <row r="2670" spans="2:6" x14ac:dyDescent="0.2">
      <c r="B2670" s="205" t="s">
        <v>2582</v>
      </c>
      <c r="C2670" s="194">
        <v>9</v>
      </c>
      <c r="D2670" s="195">
        <v>213.66666666666666</v>
      </c>
      <c r="E2670" s="196">
        <v>0.38537074148296591</v>
      </c>
      <c r="F2670" s="195">
        <v>339</v>
      </c>
    </row>
    <row r="2671" spans="2:6" x14ac:dyDescent="0.2">
      <c r="B2671" s="205" t="s">
        <v>2583</v>
      </c>
      <c r="C2671" s="194">
        <v>0</v>
      </c>
      <c r="D2671" s="195">
        <v>0</v>
      </c>
      <c r="E2671" s="196">
        <v>0</v>
      </c>
      <c r="F2671" s="195">
        <v>0</v>
      </c>
    </row>
    <row r="2672" spans="2:6" x14ac:dyDescent="0.2">
      <c r="B2672" s="205" t="s">
        <v>2584</v>
      </c>
      <c r="C2672" s="194">
        <v>1</v>
      </c>
      <c r="D2672" s="195">
        <v>228</v>
      </c>
      <c r="E2672" s="196">
        <v>0.3857868020304569</v>
      </c>
      <c r="F2672" s="195">
        <v>228</v>
      </c>
    </row>
    <row r="2673" spans="2:7" x14ac:dyDescent="0.2">
      <c r="B2673" s="205" t="s">
        <v>2585</v>
      </c>
      <c r="C2673" s="194">
        <v>26</v>
      </c>
      <c r="D2673" s="195">
        <v>407.88461538461536</v>
      </c>
      <c r="E2673" s="196">
        <v>0.37224893818666849</v>
      </c>
      <c r="F2673" s="195">
        <v>1621</v>
      </c>
    </row>
    <row r="2674" spans="2:7" x14ac:dyDescent="0.2">
      <c r="B2674" s="205" t="s">
        <v>2586</v>
      </c>
      <c r="C2674" s="194">
        <v>40</v>
      </c>
      <c r="D2674" s="195">
        <v>773.85</v>
      </c>
      <c r="E2674" s="196">
        <v>0.38257322951427519</v>
      </c>
      <c r="F2674" s="195">
        <v>2719</v>
      </c>
    </row>
    <row r="2675" spans="2:7" x14ac:dyDescent="0.2">
      <c r="B2675" s="205" t="s">
        <v>2587</v>
      </c>
      <c r="C2675" s="194">
        <v>19</v>
      </c>
      <c r="D2675" s="195">
        <v>911.52631578947364</v>
      </c>
      <c r="E2675" s="196">
        <v>0.37394740251327896</v>
      </c>
      <c r="F2675" s="195">
        <v>2003</v>
      </c>
    </row>
    <row r="2676" spans="2:7" x14ac:dyDescent="0.2">
      <c r="B2676" s="205" t="s">
        <v>2588</v>
      </c>
      <c r="C2676" s="194">
        <v>45</v>
      </c>
      <c r="D2676" s="195">
        <v>908.84444444444443</v>
      </c>
      <c r="E2676" s="196">
        <v>0.38555011925299554</v>
      </c>
      <c r="F2676" s="195">
        <v>9164</v>
      </c>
    </row>
    <row r="2677" spans="2:7" x14ac:dyDescent="0.2">
      <c r="B2677" s="205" t="s">
        <v>2589</v>
      </c>
      <c r="C2677" s="194">
        <v>43</v>
      </c>
      <c r="D2677" s="195">
        <v>626.58139534883719</v>
      </c>
      <c r="E2677" s="196">
        <v>0.38040040661885133</v>
      </c>
      <c r="F2677" s="195">
        <v>1627</v>
      </c>
    </row>
    <row r="2678" spans="2:7" x14ac:dyDescent="0.2">
      <c r="B2678" s="206" t="s">
        <v>2590</v>
      </c>
      <c r="C2678" s="197">
        <v>63</v>
      </c>
      <c r="D2678" s="198">
        <v>632.1269841269841</v>
      </c>
      <c r="E2678" s="199">
        <v>0.38182532910190892</v>
      </c>
      <c r="F2678" s="198">
        <v>1444</v>
      </c>
    </row>
    <row r="2680" spans="2:7" x14ac:dyDescent="0.2">
      <c r="G2680" s="11" t="s">
        <v>287</v>
      </c>
    </row>
    <row r="2681" spans="2:7" x14ac:dyDescent="0.2">
      <c r="G2681" s="11" t="s">
        <v>326</v>
      </c>
    </row>
    <row r="2682" spans="2:7" x14ac:dyDescent="0.2">
      <c r="B2682" s="179" t="s">
        <v>0</v>
      </c>
      <c r="C2682" s="182"/>
      <c r="D2682" s="183"/>
      <c r="E2682" s="184"/>
      <c r="F2682" s="184"/>
    </row>
    <row r="2683" spans="2:7" x14ac:dyDescent="0.2">
      <c r="B2683" s="179" t="s">
        <v>2613</v>
      </c>
      <c r="C2683" s="182"/>
      <c r="D2683" s="183"/>
      <c r="E2683" s="184"/>
      <c r="F2683" s="184"/>
    </row>
    <row r="2684" spans="2:7" x14ac:dyDescent="0.2">
      <c r="B2684" s="201" t="s">
        <v>285</v>
      </c>
      <c r="C2684" s="182"/>
      <c r="D2684" s="183"/>
      <c r="E2684" s="184"/>
      <c r="F2684" s="184"/>
    </row>
    <row r="2685" spans="2:7" x14ac:dyDescent="0.2">
      <c r="B2685" s="179"/>
      <c r="C2685" s="72"/>
      <c r="D2685" s="72"/>
      <c r="E2685" s="72"/>
      <c r="F2685" s="72"/>
    </row>
    <row r="2686" spans="2:7" x14ac:dyDescent="0.2">
      <c r="B2686" s="202"/>
      <c r="C2686" s="157" t="s">
        <v>2632</v>
      </c>
      <c r="D2686" s="185"/>
      <c r="E2686" s="186"/>
      <c r="F2686" s="187"/>
    </row>
    <row r="2687" spans="2:7" ht="25.5" x14ac:dyDescent="0.2">
      <c r="B2687" s="203" t="s">
        <v>288</v>
      </c>
      <c r="C2687" s="188" t="s">
        <v>2639</v>
      </c>
      <c r="D2687" s="189" t="s">
        <v>2640</v>
      </c>
      <c r="E2687" s="190" t="s">
        <v>2641</v>
      </c>
      <c r="F2687" s="189" t="s">
        <v>2642</v>
      </c>
    </row>
    <row r="2688" spans="2:7" x14ac:dyDescent="0.2">
      <c r="B2688" s="204" t="s">
        <v>2591</v>
      </c>
      <c r="C2688" s="191">
        <v>10</v>
      </c>
      <c r="D2688" s="192">
        <v>1099.3</v>
      </c>
      <c r="E2688" s="193">
        <v>0.37161111486714904</v>
      </c>
      <c r="F2688" s="192">
        <v>1824</v>
      </c>
    </row>
    <row r="2689" spans="2:6" x14ac:dyDescent="0.2">
      <c r="B2689" s="205" t="s">
        <v>2592</v>
      </c>
      <c r="C2689" s="194">
        <v>22</v>
      </c>
      <c r="D2689" s="195">
        <v>561.13636363636363</v>
      </c>
      <c r="E2689" s="196">
        <v>0.37786960514233248</v>
      </c>
      <c r="F2689" s="195">
        <v>1811</v>
      </c>
    </row>
    <row r="2690" spans="2:6" x14ac:dyDescent="0.2">
      <c r="B2690" s="205" t="s">
        <v>2593</v>
      </c>
      <c r="C2690" s="194">
        <v>372</v>
      </c>
      <c r="D2690" s="195">
        <v>595.88709677419354</v>
      </c>
      <c r="E2690" s="196">
        <v>0.38211257384286279</v>
      </c>
      <c r="F2690" s="195">
        <v>1844</v>
      </c>
    </row>
    <row r="2691" spans="2:6" x14ac:dyDescent="0.2">
      <c r="B2691" s="205" t="s">
        <v>2594</v>
      </c>
      <c r="C2691" s="194">
        <v>0</v>
      </c>
      <c r="D2691" s="195">
        <v>0</v>
      </c>
      <c r="E2691" s="196">
        <v>0</v>
      </c>
      <c r="F2691" s="195">
        <v>0</v>
      </c>
    </row>
    <row r="2692" spans="2:6" x14ac:dyDescent="0.2">
      <c r="B2692" s="205" t="s">
        <v>2595</v>
      </c>
      <c r="C2692" s="194">
        <v>0</v>
      </c>
      <c r="D2692" s="195">
        <v>0</v>
      </c>
      <c r="E2692" s="196">
        <v>0</v>
      </c>
      <c r="F2692" s="195">
        <v>0</v>
      </c>
    </row>
    <row r="2693" spans="2:6" x14ac:dyDescent="0.2">
      <c r="B2693" s="205" t="s">
        <v>2596</v>
      </c>
      <c r="C2693" s="194">
        <v>0</v>
      </c>
      <c r="D2693" s="195">
        <v>0</v>
      </c>
      <c r="E2693" s="196">
        <v>0</v>
      </c>
      <c r="F2693" s="195">
        <v>0</v>
      </c>
    </row>
    <row r="2694" spans="2:6" x14ac:dyDescent="0.2">
      <c r="B2694" s="205" t="s">
        <v>2597</v>
      </c>
      <c r="C2694" s="194">
        <v>0</v>
      </c>
      <c r="D2694" s="195">
        <v>0</v>
      </c>
      <c r="E2694" s="196">
        <v>0</v>
      </c>
      <c r="F2694" s="195">
        <v>0</v>
      </c>
    </row>
    <row r="2695" spans="2:6" x14ac:dyDescent="0.2">
      <c r="B2695" s="205" t="s">
        <v>2598</v>
      </c>
      <c r="C2695" s="194">
        <v>0</v>
      </c>
      <c r="D2695" s="195">
        <v>0</v>
      </c>
      <c r="E2695" s="196">
        <v>0</v>
      </c>
      <c r="F2695" s="195">
        <v>0</v>
      </c>
    </row>
    <row r="2696" spans="2:6" x14ac:dyDescent="0.2">
      <c r="B2696" s="205" t="s">
        <v>2599</v>
      </c>
      <c r="C2696" s="194">
        <v>0</v>
      </c>
      <c r="D2696" s="195">
        <v>0</v>
      </c>
      <c r="E2696" s="196">
        <v>0</v>
      </c>
      <c r="F2696" s="195">
        <v>0</v>
      </c>
    </row>
    <row r="2697" spans="2:6" x14ac:dyDescent="0.2">
      <c r="B2697" s="205" t="s">
        <v>2600</v>
      </c>
      <c r="C2697" s="194">
        <v>0</v>
      </c>
      <c r="D2697" s="195">
        <v>0</v>
      </c>
      <c r="E2697" s="196">
        <v>0</v>
      </c>
      <c r="F2697" s="195">
        <v>0</v>
      </c>
    </row>
    <row r="2698" spans="2:6" x14ac:dyDescent="0.2">
      <c r="B2698" s="205" t="s">
        <v>2601</v>
      </c>
      <c r="C2698" s="194">
        <v>0</v>
      </c>
      <c r="D2698" s="195">
        <v>0</v>
      </c>
      <c r="E2698" s="196">
        <v>0</v>
      </c>
      <c r="F2698" s="195">
        <v>0</v>
      </c>
    </row>
    <row r="2699" spans="2:6" x14ac:dyDescent="0.2">
      <c r="B2699" s="205" t="s">
        <v>2602</v>
      </c>
      <c r="C2699" s="194">
        <v>263</v>
      </c>
      <c r="D2699" s="195">
        <v>740.66539923954372</v>
      </c>
      <c r="E2699" s="196">
        <v>0.38242789046732795</v>
      </c>
      <c r="F2699" s="195">
        <v>3645</v>
      </c>
    </row>
    <row r="2700" spans="2:6" x14ac:dyDescent="0.2">
      <c r="B2700" s="205" t="s">
        <v>2603</v>
      </c>
      <c r="C2700" s="194">
        <v>0</v>
      </c>
      <c r="D2700" s="195">
        <v>0</v>
      </c>
      <c r="E2700" s="196">
        <v>0</v>
      </c>
      <c r="F2700" s="195">
        <v>0</v>
      </c>
    </row>
    <row r="2701" spans="2:6" x14ac:dyDescent="0.2">
      <c r="B2701" s="206" t="s">
        <v>2604</v>
      </c>
      <c r="C2701" s="197">
        <v>0</v>
      </c>
      <c r="D2701" s="198">
        <v>0</v>
      </c>
      <c r="E2701" s="199">
        <v>0</v>
      </c>
      <c r="F2701" s="198">
        <v>0</v>
      </c>
    </row>
  </sheetData>
  <conditionalFormatting sqref="B1:G1048576">
    <cfRule type="expression" dxfId="0" priority="3">
      <formula>$K1&gt;0</formula>
    </cfRule>
  </conditionalFormatting>
  <printOptions horizontalCentered="1"/>
  <pageMargins left="0" right="0" top="0.5" bottom="1" header="0.3" footer="0.3"/>
  <pageSetup scale="95"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6"/>
  <dimension ref="A1:I8"/>
  <sheetViews>
    <sheetView zoomScaleNormal="100" zoomScaleSheetLayoutView="100" workbookViewId="0">
      <selection activeCell="I19" sqref="I19"/>
    </sheetView>
  </sheetViews>
  <sheetFormatPr defaultRowHeight="12.75" x14ac:dyDescent="0.2"/>
  <sheetData>
    <row r="1" spans="1:9" x14ac:dyDescent="0.2">
      <c r="A1" s="9"/>
      <c r="B1" s="9"/>
      <c r="C1" s="9"/>
      <c r="D1" s="9"/>
      <c r="E1" s="9"/>
      <c r="F1" s="9"/>
      <c r="G1" s="9"/>
      <c r="H1" s="9"/>
      <c r="I1" s="15" t="s">
        <v>2607</v>
      </c>
    </row>
    <row r="2" spans="1:9" x14ac:dyDescent="0.2">
      <c r="A2" s="7" t="s">
        <v>0</v>
      </c>
      <c r="B2" s="8"/>
      <c r="C2" s="8"/>
      <c r="D2" s="8"/>
      <c r="E2" s="8"/>
      <c r="F2" s="8"/>
      <c r="G2" s="8"/>
      <c r="H2" s="8"/>
      <c r="I2" s="8"/>
    </row>
    <row r="3" spans="1:9" x14ac:dyDescent="0.2">
      <c r="A3" s="13" t="s">
        <v>2613</v>
      </c>
      <c r="B3" s="8"/>
      <c r="C3" s="8"/>
      <c r="D3" s="8"/>
      <c r="E3" s="8"/>
      <c r="F3" s="8"/>
      <c r="G3" s="8"/>
      <c r="H3" s="8"/>
      <c r="I3" s="8"/>
    </row>
    <row r="4" spans="1:9" x14ac:dyDescent="0.2">
      <c r="A4" s="7" t="s">
        <v>2606</v>
      </c>
      <c r="B4" s="8"/>
      <c r="C4" s="8"/>
      <c r="D4" s="8"/>
      <c r="E4" s="8"/>
      <c r="F4" s="8"/>
      <c r="G4" s="8"/>
      <c r="H4" s="8"/>
      <c r="I4" s="8"/>
    </row>
    <row r="8" spans="1:9" x14ac:dyDescent="0.2">
      <c r="A8" s="6" t="s">
        <v>2608</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G25"/>
  <sheetViews>
    <sheetView zoomScaleNormal="100" workbookViewId="0">
      <selection activeCell="I19" sqref="I19"/>
    </sheetView>
  </sheetViews>
  <sheetFormatPr defaultColWidth="9.140625" defaultRowHeight="12.75" x14ac:dyDescent="0.2"/>
  <cols>
    <col min="1" max="1" width="16.28515625" style="14" customWidth="1"/>
    <col min="2" max="2" width="9.7109375" style="14" customWidth="1"/>
    <col min="3" max="3" width="15.7109375" style="14" customWidth="1"/>
    <col min="4" max="4" width="9.7109375" style="14" customWidth="1"/>
    <col min="5" max="5" width="15.7109375" style="14" customWidth="1"/>
    <col min="6" max="6" width="9.7109375" style="14" customWidth="1"/>
    <col min="7" max="7" width="16.28515625" style="14" customWidth="1"/>
    <col min="8" max="16384" width="9.140625" style="14"/>
  </cols>
  <sheetData>
    <row r="1" spans="1:7" x14ac:dyDescent="0.2">
      <c r="A1" s="20"/>
      <c r="B1" s="20"/>
      <c r="C1" s="19"/>
      <c r="D1" s="19"/>
      <c r="E1" s="19"/>
      <c r="F1" s="19"/>
      <c r="G1" s="20" t="s">
        <v>1</v>
      </c>
    </row>
    <row r="2" spans="1:7" x14ac:dyDescent="0.2">
      <c r="A2" s="13" t="s">
        <v>0</v>
      </c>
      <c r="B2" s="13"/>
      <c r="C2" s="19"/>
      <c r="D2" s="19"/>
      <c r="E2" s="19"/>
      <c r="F2" s="19"/>
      <c r="G2" s="19"/>
    </row>
    <row r="3" spans="1:7" x14ac:dyDescent="0.2">
      <c r="A3" s="13" t="s">
        <v>2613</v>
      </c>
      <c r="B3" s="13"/>
      <c r="C3" s="19"/>
      <c r="D3" s="19"/>
      <c r="E3" s="19"/>
      <c r="F3" s="19"/>
      <c r="G3" s="19"/>
    </row>
    <row r="4" spans="1:7" x14ac:dyDescent="0.2">
      <c r="A4" s="13" t="s">
        <v>2</v>
      </c>
      <c r="B4" s="13"/>
      <c r="C4" s="19"/>
      <c r="D4" s="19"/>
      <c r="E4" s="19"/>
      <c r="F4" s="19"/>
      <c r="G4" s="19"/>
    </row>
    <row r="8" spans="1:7" x14ac:dyDescent="0.2">
      <c r="A8" s="30" t="s">
        <v>159</v>
      </c>
      <c r="B8" s="30"/>
      <c r="C8" s="30"/>
      <c r="D8" s="30"/>
      <c r="E8" s="30"/>
      <c r="F8" s="30"/>
      <c r="G8" s="30" t="s">
        <v>6</v>
      </c>
    </row>
    <row r="9" spans="1:7" x14ac:dyDescent="0.2">
      <c r="A9" s="30" t="s">
        <v>146</v>
      </c>
      <c r="B9" s="30"/>
      <c r="C9" s="30" t="s">
        <v>7</v>
      </c>
      <c r="D9" s="30"/>
      <c r="E9" s="30" t="s">
        <v>8</v>
      </c>
      <c r="F9" s="30"/>
      <c r="G9" s="30" t="s">
        <v>9</v>
      </c>
    </row>
    <row r="10" spans="1:7" x14ac:dyDescent="0.2">
      <c r="A10" s="55" t="s">
        <v>56</v>
      </c>
      <c r="B10" s="35"/>
      <c r="C10" s="55" t="s">
        <v>6</v>
      </c>
      <c r="D10" s="35"/>
      <c r="E10" s="55" t="s">
        <v>11</v>
      </c>
      <c r="F10" s="35"/>
      <c r="G10" s="55" t="s">
        <v>12</v>
      </c>
    </row>
    <row r="11" spans="1:7" x14ac:dyDescent="0.2">
      <c r="A11" s="26">
        <v>20234</v>
      </c>
      <c r="B11" s="26"/>
      <c r="C11" s="141">
        <v>237052819.86000001</v>
      </c>
      <c r="D11" s="141"/>
      <c r="E11" s="141">
        <v>264147956.87</v>
      </c>
      <c r="F11" s="110"/>
      <c r="G11" s="109">
        <f>E11/C11</f>
        <v>1.1142999987344677</v>
      </c>
    </row>
    <row r="12" spans="1:7" x14ac:dyDescent="0.2">
      <c r="A12" s="26">
        <v>20224</v>
      </c>
      <c r="B12" s="26"/>
      <c r="C12" s="141">
        <v>224541726.62</v>
      </c>
      <c r="D12" s="141"/>
      <c r="E12" s="141">
        <v>250686950.13</v>
      </c>
      <c r="F12" s="110"/>
      <c r="G12" s="109">
        <f>E12/C12</f>
        <v>1.1164381511782284</v>
      </c>
    </row>
    <row r="13" spans="1:7" x14ac:dyDescent="0.2">
      <c r="G13" s="109"/>
    </row>
    <row r="15" spans="1:7" x14ac:dyDescent="0.2">
      <c r="A15" s="14" t="s">
        <v>150</v>
      </c>
    </row>
    <row r="17" spans="1:1" x14ac:dyDescent="0.2">
      <c r="A17" s="14" t="s">
        <v>151</v>
      </c>
    </row>
    <row r="18" spans="1:1" x14ac:dyDescent="0.2">
      <c r="A18" s="14" t="s">
        <v>152</v>
      </c>
    </row>
    <row r="19" spans="1:1" x14ac:dyDescent="0.2">
      <c r="A19" s="14" t="s">
        <v>153</v>
      </c>
    </row>
    <row r="20" spans="1:1" x14ac:dyDescent="0.2">
      <c r="A20" s="14" t="s">
        <v>154</v>
      </c>
    </row>
    <row r="21" spans="1:1" x14ac:dyDescent="0.2">
      <c r="A21" s="14" t="s">
        <v>155</v>
      </c>
    </row>
    <row r="23" spans="1:1" x14ac:dyDescent="0.2">
      <c r="A23" s="14" t="s">
        <v>156</v>
      </c>
    </row>
    <row r="24" spans="1:1" x14ac:dyDescent="0.2">
      <c r="A24" s="14" t="s">
        <v>157</v>
      </c>
    </row>
    <row r="25" spans="1:1" x14ac:dyDescent="0.2">
      <c r="A25" s="14" t="s">
        <v>158</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G29"/>
  <sheetViews>
    <sheetView zoomScaleNormal="100" workbookViewId="0">
      <selection activeCell="I19" sqref="I19"/>
    </sheetView>
  </sheetViews>
  <sheetFormatPr defaultColWidth="9.140625" defaultRowHeight="12.75" x14ac:dyDescent="0.2"/>
  <cols>
    <col min="1" max="1" width="13.7109375" style="14" customWidth="1"/>
    <col min="2" max="2" width="17.7109375" style="14" customWidth="1"/>
    <col min="3" max="4" width="6.7109375" style="14" customWidth="1"/>
    <col min="5" max="6" width="14.28515625" style="14" customWidth="1"/>
    <col min="7" max="7" width="13.7109375" style="14" customWidth="1"/>
    <col min="8" max="16384" width="9.140625" style="14"/>
  </cols>
  <sheetData>
    <row r="1" spans="2:7" x14ac:dyDescent="0.2">
      <c r="C1" s="19"/>
      <c r="D1" s="19"/>
      <c r="E1" s="19"/>
      <c r="F1" s="19"/>
      <c r="G1" s="20" t="s">
        <v>215</v>
      </c>
    </row>
    <row r="2" spans="2:7" x14ac:dyDescent="0.2">
      <c r="B2" s="13" t="s">
        <v>0</v>
      </c>
      <c r="C2" s="19"/>
      <c r="D2" s="19"/>
      <c r="E2" s="19"/>
      <c r="F2" s="19"/>
    </row>
    <row r="3" spans="2:7" x14ac:dyDescent="0.2">
      <c r="B3" s="13" t="s">
        <v>2613</v>
      </c>
      <c r="C3" s="19"/>
      <c r="D3" s="19"/>
      <c r="E3" s="19"/>
      <c r="F3" s="19"/>
    </row>
    <row r="4" spans="2:7" x14ac:dyDescent="0.2">
      <c r="B4" s="13" t="s">
        <v>216</v>
      </c>
      <c r="C4" s="19"/>
      <c r="D4" s="19"/>
      <c r="E4" s="19"/>
      <c r="F4" s="19"/>
    </row>
    <row r="9" spans="2:7" x14ac:dyDescent="0.2">
      <c r="D9" s="19"/>
      <c r="F9" s="30"/>
    </row>
    <row r="10" spans="2:7" x14ac:dyDescent="0.2">
      <c r="D10" s="30"/>
      <c r="E10" s="223" t="s">
        <v>2663</v>
      </c>
      <c r="F10" s="223"/>
    </row>
    <row r="11" spans="2:7" x14ac:dyDescent="0.2">
      <c r="D11" s="30"/>
      <c r="E11" s="55">
        <v>20224</v>
      </c>
      <c r="F11" s="55">
        <v>20234</v>
      </c>
    </row>
    <row r="12" spans="2:7" x14ac:dyDescent="0.2">
      <c r="B12" s="14" t="s">
        <v>217</v>
      </c>
      <c r="D12" s="30"/>
      <c r="E12" s="30">
        <v>0</v>
      </c>
      <c r="F12" s="30">
        <v>0</v>
      </c>
    </row>
    <row r="13" spans="2:7" x14ac:dyDescent="0.2">
      <c r="B13" s="14" t="s">
        <v>218</v>
      </c>
      <c r="D13" s="30"/>
      <c r="E13" s="30">
        <v>0</v>
      </c>
      <c r="F13" s="30">
        <v>0</v>
      </c>
    </row>
    <row r="14" spans="2:7" x14ac:dyDescent="0.2">
      <c r="B14" s="14" t="s">
        <v>219</v>
      </c>
      <c r="D14" s="30"/>
      <c r="E14" s="30">
        <v>0</v>
      </c>
      <c r="F14" s="30">
        <v>0</v>
      </c>
    </row>
    <row r="15" spans="2:7" x14ac:dyDescent="0.2">
      <c r="B15" s="14" t="s">
        <v>220</v>
      </c>
      <c r="D15" s="30"/>
      <c r="E15" s="30">
        <v>0</v>
      </c>
      <c r="F15" s="30">
        <v>0</v>
      </c>
    </row>
    <row r="16" spans="2:7" x14ac:dyDescent="0.2">
      <c r="B16" s="14" t="s">
        <v>221</v>
      </c>
      <c r="D16" s="30"/>
      <c r="E16" s="30">
        <v>0</v>
      </c>
      <c r="F16" s="30">
        <v>0</v>
      </c>
    </row>
    <row r="17" spans="2:6" x14ac:dyDescent="0.2">
      <c r="B17" s="14" t="s">
        <v>222</v>
      </c>
      <c r="D17" s="30"/>
      <c r="E17" s="30">
        <v>0</v>
      </c>
      <c r="F17" s="30">
        <v>0</v>
      </c>
    </row>
    <row r="18" spans="2:6" x14ac:dyDescent="0.2">
      <c r="B18" s="14" t="s">
        <v>223</v>
      </c>
      <c r="D18" s="30"/>
      <c r="E18" s="30">
        <v>0</v>
      </c>
      <c r="F18" s="30">
        <v>0</v>
      </c>
    </row>
    <row r="19" spans="2:6" x14ac:dyDescent="0.2">
      <c r="B19" s="14" t="s">
        <v>224</v>
      </c>
      <c r="D19" s="30"/>
      <c r="E19" s="30">
        <v>0</v>
      </c>
      <c r="F19" s="30">
        <v>0</v>
      </c>
    </row>
    <row r="20" spans="2:6" x14ac:dyDescent="0.2">
      <c r="B20" s="14" t="s">
        <v>225</v>
      </c>
      <c r="D20" s="30"/>
      <c r="E20" s="30">
        <v>0</v>
      </c>
      <c r="F20" s="30">
        <v>0</v>
      </c>
    </row>
    <row r="21" spans="2:6" x14ac:dyDescent="0.2">
      <c r="B21" s="14" t="s">
        <v>13</v>
      </c>
      <c r="D21" s="30"/>
      <c r="E21" s="30">
        <f>SUM(E12:E20)</f>
        <v>0</v>
      </c>
      <c r="F21" s="30">
        <f>SUM(F12:F20)</f>
        <v>0</v>
      </c>
    </row>
    <row r="25" spans="2:6" x14ac:dyDescent="0.2">
      <c r="B25" s="32"/>
    </row>
    <row r="28" spans="2:6" x14ac:dyDescent="0.2">
      <c r="B28" s="32"/>
    </row>
    <row r="29" spans="2:6" x14ac:dyDescent="0.2">
      <c r="B29" s="32"/>
    </row>
  </sheetData>
  <mergeCells count="1">
    <mergeCell ref="E10:F10"/>
  </mergeCells>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L36"/>
  <sheetViews>
    <sheetView topLeftCell="A7" zoomScaleNormal="100" zoomScaleSheetLayoutView="100" workbookViewId="0">
      <selection activeCell="I19" sqref="I19"/>
    </sheetView>
  </sheetViews>
  <sheetFormatPr defaultColWidth="9.140625" defaultRowHeight="12.75" x14ac:dyDescent="0.2"/>
  <cols>
    <col min="1" max="3" width="4.7109375" style="14" customWidth="1"/>
    <col min="4" max="6" width="9.140625" style="14"/>
    <col min="7" max="7" width="11.7109375" style="14" customWidth="1"/>
    <col min="8" max="8" width="4.7109375" style="14" customWidth="1"/>
    <col min="9" max="9" width="11.7109375" style="14" customWidth="1"/>
    <col min="10" max="10" width="4.7109375" style="14" customWidth="1"/>
    <col min="11" max="11" width="11.7109375" style="14" customWidth="1"/>
    <col min="12" max="16384" width="9.140625" style="14"/>
  </cols>
  <sheetData>
    <row r="1" spans="1:12" x14ac:dyDescent="0.2">
      <c r="L1" s="20" t="s">
        <v>30</v>
      </c>
    </row>
    <row r="2" spans="1:12" x14ac:dyDescent="0.2">
      <c r="A2" s="18"/>
      <c r="L2" s="20" t="s">
        <v>31</v>
      </c>
    </row>
    <row r="3" spans="1:12" x14ac:dyDescent="0.2">
      <c r="A3" s="13" t="s">
        <v>0</v>
      </c>
      <c r="B3" s="19"/>
      <c r="C3" s="19"/>
      <c r="D3" s="19"/>
      <c r="E3" s="19"/>
      <c r="F3" s="19"/>
      <c r="G3" s="19"/>
      <c r="H3" s="19"/>
      <c r="I3" s="19"/>
      <c r="J3" s="19"/>
      <c r="K3" s="19"/>
      <c r="L3" s="19"/>
    </row>
    <row r="4" spans="1:12" x14ac:dyDescent="0.2">
      <c r="A4" s="13" t="s">
        <v>2613</v>
      </c>
      <c r="B4" s="19"/>
      <c r="C4" s="19"/>
      <c r="D4" s="19"/>
      <c r="E4" s="19"/>
      <c r="F4" s="19"/>
      <c r="G4" s="19"/>
      <c r="H4" s="19"/>
      <c r="I4" s="19"/>
      <c r="J4" s="19"/>
      <c r="K4" s="19"/>
      <c r="L4" s="19"/>
    </row>
    <row r="5" spans="1:12" x14ac:dyDescent="0.2">
      <c r="A5" s="13" t="s">
        <v>60</v>
      </c>
      <c r="B5" s="19"/>
      <c r="C5" s="19"/>
      <c r="D5" s="19"/>
      <c r="E5" s="19"/>
      <c r="F5" s="19"/>
      <c r="G5" s="19"/>
      <c r="H5" s="19"/>
      <c r="I5" s="19"/>
      <c r="J5" s="19"/>
      <c r="K5" s="19"/>
      <c r="L5" s="19"/>
    </row>
    <row r="6" spans="1:12" x14ac:dyDescent="0.2">
      <c r="A6" s="13"/>
      <c r="B6" s="19"/>
      <c r="C6" s="19"/>
      <c r="D6" s="19"/>
      <c r="E6" s="19"/>
      <c r="F6" s="19"/>
      <c r="G6" s="19"/>
      <c r="H6" s="19"/>
      <c r="I6" s="19"/>
      <c r="J6" s="19"/>
      <c r="K6" s="19"/>
      <c r="L6" s="19"/>
    </row>
    <row r="7" spans="1:12" x14ac:dyDescent="0.2">
      <c r="A7" s="13"/>
      <c r="B7" s="19"/>
      <c r="C7" s="19"/>
      <c r="D7" s="19"/>
      <c r="E7" s="19"/>
      <c r="F7" s="19"/>
      <c r="G7" s="19"/>
      <c r="H7" s="19"/>
      <c r="I7" s="19"/>
      <c r="J7" s="19"/>
      <c r="K7" s="19"/>
      <c r="L7" s="19"/>
    </row>
    <row r="8" spans="1:12" x14ac:dyDescent="0.2">
      <c r="A8" s="13"/>
      <c r="B8" s="19"/>
      <c r="C8" s="19"/>
      <c r="D8" s="19"/>
      <c r="E8" s="19"/>
      <c r="F8" s="19"/>
      <c r="G8" s="19"/>
      <c r="H8" s="19"/>
      <c r="I8" s="19"/>
      <c r="J8" s="19"/>
      <c r="K8" s="19"/>
      <c r="L8" s="19"/>
    </row>
    <row r="9" spans="1:12" x14ac:dyDescent="0.2">
      <c r="A9" s="14" t="s">
        <v>173</v>
      </c>
    </row>
    <row r="10" spans="1:12" x14ac:dyDescent="0.2">
      <c r="A10" s="14" t="s">
        <v>174</v>
      </c>
    </row>
    <row r="11" spans="1:12" x14ac:dyDescent="0.2">
      <c r="A11" s="14" t="s">
        <v>175</v>
      </c>
    </row>
    <row r="12" spans="1:12" x14ac:dyDescent="0.2">
      <c r="A12" s="14" t="s">
        <v>2650</v>
      </c>
    </row>
    <row r="13" spans="1:12" x14ac:dyDescent="0.2">
      <c r="A13" s="14" t="s">
        <v>2649</v>
      </c>
    </row>
    <row r="14" spans="1:12" x14ac:dyDescent="0.2">
      <c r="A14" s="14" t="s">
        <v>2648</v>
      </c>
    </row>
    <row r="16" spans="1:12" x14ac:dyDescent="0.2">
      <c r="A16" s="14" t="s">
        <v>176</v>
      </c>
    </row>
    <row r="17" spans="1:2" x14ac:dyDescent="0.2">
      <c r="A17" s="14" t="s">
        <v>178</v>
      </c>
    </row>
    <row r="18" spans="1:2" x14ac:dyDescent="0.2">
      <c r="A18" s="14" t="s">
        <v>177</v>
      </c>
    </row>
    <row r="20" spans="1:2" x14ac:dyDescent="0.2">
      <c r="A20" s="18" t="s">
        <v>18</v>
      </c>
      <c r="B20" s="18" t="s">
        <v>19</v>
      </c>
    </row>
    <row r="22" spans="1:2" x14ac:dyDescent="0.2">
      <c r="B22" s="14" t="s">
        <v>179</v>
      </c>
    </row>
    <row r="23" spans="1:2" x14ac:dyDescent="0.2">
      <c r="B23" s="14" t="s">
        <v>180</v>
      </c>
    </row>
    <row r="24" spans="1:2" x14ac:dyDescent="0.2">
      <c r="B24" s="14" t="s">
        <v>182</v>
      </c>
    </row>
    <row r="25" spans="1:2" x14ac:dyDescent="0.2">
      <c r="B25" s="14" t="s">
        <v>181</v>
      </c>
    </row>
    <row r="27" spans="1:2" x14ac:dyDescent="0.2">
      <c r="A27" s="18" t="s">
        <v>20</v>
      </c>
      <c r="B27" s="18" t="s">
        <v>163</v>
      </c>
    </row>
    <row r="29" spans="1:2" x14ac:dyDescent="0.2">
      <c r="B29" s="14" t="s">
        <v>28</v>
      </c>
    </row>
    <row r="30" spans="1:2" x14ac:dyDescent="0.2">
      <c r="B30" s="14" t="s">
        <v>29</v>
      </c>
    </row>
    <row r="31" spans="1:2" x14ac:dyDescent="0.2">
      <c r="B31" s="14" t="s">
        <v>2619</v>
      </c>
    </row>
    <row r="32" spans="1:2" x14ac:dyDescent="0.2">
      <c r="B32" s="14" t="s">
        <v>2620</v>
      </c>
    </row>
    <row r="34" spans="2:11" x14ac:dyDescent="0.2">
      <c r="I34" s="30" t="s">
        <v>2621</v>
      </c>
      <c r="K34" s="30"/>
    </row>
    <row r="35" spans="2:11" x14ac:dyDescent="0.2">
      <c r="B35" s="111"/>
      <c r="I35" s="55" t="s">
        <v>2622</v>
      </c>
      <c r="K35" s="60"/>
    </row>
    <row r="36" spans="2:11" x14ac:dyDescent="0.2">
      <c r="D36" s="14" t="s">
        <v>172</v>
      </c>
      <c r="I36" s="112">
        <f>'Exhibit 9 - p2'!F47</f>
        <v>0.21202712235130491</v>
      </c>
      <c r="K36" s="112"/>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F60"/>
  <sheetViews>
    <sheetView zoomScaleNormal="100" zoomScaleSheetLayoutView="101" workbookViewId="0">
      <selection activeCell="E46" sqref="E46"/>
    </sheetView>
  </sheetViews>
  <sheetFormatPr defaultColWidth="9.140625" defaultRowHeight="12.75" x14ac:dyDescent="0.2"/>
  <cols>
    <col min="1" max="1" width="7.7109375" style="10" customWidth="1"/>
    <col min="2" max="6" width="16.28515625" style="10" customWidth="1"/>
    <col min="7" max="7" width="14.7109375" style="10" bestFit="1" customWidth="1"/>
    <col min="8" max="8" width="12.28515625" style="10" bestFit="1" customWidth="1"/>
    <col min="9" max="9" width="9.42578125" style="10" bestFit="1" customWidth="1"/>
    <col min="10" max="10" width="15.42578125" style="10" bestFit="1" customWidth="1"/>
    <col min="11" max="32" width="9.42578125" style="10" bestFit="1" customWidth="1"/>
    <col min="33" max="16384" width="9.140625" style="10"/>
  </cols>
  <sheetData>
    <row r="1" spans="2:11" x14ac:dyDescent="0.2">
      <c r="E1" s="18"/>
      <c r="G1" s="20" t="s">
        <v>30</v>
      </c>
    </row>
    <row r="2" spans="2:11" x14ac:dyDescent="0.2">
      <c r="B2" s="18"/>
      <c r="C2" s="18"/>
      <c r="D2" s="18"/>
      <c r="E2" s="18"/>
      <c r="G2" s="20" t="s">
        <v>32</v>
      </c>
    </row>
    <row r="3" spans="2:11" x14ac:dyDescent="0.2">
      <c r="B3" s="224" t="s">
        <v>0</v>
      </c>
      <c r="C3" s="224"/>
      <c r="D3" s="224"/>
      <c r="E3" s="224"/>
      <c r="F3" s="224"/>
      <c r="G3" s="224"/>
    </row>
    <row r="4" spans="2:11" x14ac:dyDescent="0.2">
      <c r="B4" s="224" t="s">
        <v>2613</v>
      </c>
      <c r="C4" s="224"/>
      <c r="D4" s="224"/>
      <c r="E4" s="224"/>
      <c r="F4" s="224"/>
      <c r="G4" s="224"/>
    </row>
    <row r="5" spans="2:11" x14ac:dyDescent="0.2">
      <c r="B5" s="224" t="s">
        <v>60</v>
      </c>
      <c r="C5" s="224"/>
      <c r="D5" s="224"/>
      <c r="E5" s="224"/>
      <c r="F5" s="224"/>
      <c r="G5" s="224"/>
      <c r="H5" s="14"/>
      <c r="I5" s="14"/>
      <c r="J5" s="14"/>
      <c r="K5" s="14"/>
    </row>
    <row r="6" spans="2:11" x14ac:dyDescent="0.2">
      <c r="B6" s="13"/>
      <c r="C6" s="13"/>
      <c r="D6" s="13"/>
      <c r="E6" s="19"/>
      <c r="F6" s="19"/>
      <c r="G6" s="14"/>
      <c r="H6" s="14"/>
      <c r="I6" s="14"/>
      <c r="J6" s="14"/>
      <c r="K6" s="14"/>
    </row>
    <row r="7" spans="2:11" x14ac:dyDescent="0.2">
      <c r="B7" s="13"/>
      <c r="C7" s="13"/>
      <c r="D7" s="13"/>
      <c r="E7" s="19"/>
      <c r="F7" s="19"/>
      <c r="G7" s="14"/>
      <c r="H7" s="14"/>
      <c r="I7" s="14"/>
      <c r="J7" s="14"/>
      <c r="K7" s="14"/>
    </row>
    <row r="9" spans="2:11" x14ac:dyDescent="0.2">
      <c r="B9" s="113" t="s">
        <v>14</v>
      </c>
      <c r="C9" s="114" t="s">
        <v>15</v>
      </c>
      <c r="D9" s="114" t="s">
        <v>16</v>
      </c>
      <c r="E9" s="114" t="s">
        <v>21</v>
      </c>
      <c r="F9" s="114" t="s">
        <v>22</v>
      </c>
      <c r="G9" s="115" t="s">
        <v>228</v>
      </c>
    </row>
    <row r="10" spans="2:11" ht="13.5" customHeight="1" x14ac:dyDescent="0.2">
      <c r="B10" s="28" t="s">
        <v>146</v>
      </c>
      <c r="C10" s="26"/>
      <c r="D10" s="26" t="s">
        <v>165</v>
      </c>
      <c r="E10" s="26" t="s">
        <v>17</v>
      </c>
      <c r="F10" s="22"/>
      <c r="G10" s="116" t="s">
        <v>327</v>
      </c>
    </row>
    <row r="11" spans="2:11" ht="13.5" customHeight="1" x14ac:dyDescent="0.2">
      <c r="B11" s="27" t="s">
        <v>10</v>
      </c>
      <c r="C11" s="29" t="s">
        <v>164</v>
      </c>
      <c r="D11" s="29" t="s">
        <v>166</v>
      </c>
      <c r="E11" s="39" t="s">
        <v>168</v>
      </c>
      <c r="F11" s="29" t="s">
        <v>27</v>
      </c>
      <c r="G11" s="117" t="s">
        <v>166</v>
      </c>
    </row>
    <row r="12" spans="2:11" ht="13.5" customHeight="1" x14ac:dyDescent="0.2">
      <c r="B12" s="28">
        <v>1990</v>
      </c>
      <c r="C12" s="118">
        <v>22674567.000000011</v>
      </c>
      <c r="D12" s="118">
        <v>7193778.1199999992</v>
      </c>
      <c r="E12" s="119">
        <f>D12/C12</f>
        <v>0.31726198431925934</v>
      </c>
      <c r="F12" s="120">
        <v>1.70952662775328E-2</v>
      </c>
      <c r="G12" s="150">
        <v>41350630</v>
      </c>
      <c r="H12" s="142"/>
    </row>
    <row r="13" spans="2:11" ht="13.5" customHeight="1" x14ac:dyDescent="0.2">
      <c r="B13" s="28">
        <v>1991</v>
      </c>
      <c r="C13" s="118">
        <v>25415224.29999999</v>
      </c>
      <c r="D13" s="118">
        <v>15364567.199999999</v>
      </c>
      <c r="E13" s="119">
        <f t="shared" ref="E13:E45" si="0">D13/C13</f>
        <v>0.60454186902454388</v>
      </c>
      <c r="F13" s="120">
        <v>1.70952662775328E-2</v>
      </c>
      <c r="G13" s="150">
        <v>35766779.68</v>
      </c>
      <c r="H13" s="142"/>
    </row>
    <row r="14" spans="2:11" ht="13.5" customHeight="1" x14ac:dyDescent="0.2">
      <c r="B14" s="28">
        <v>1992</v>
      </c>
      <c r="C14" s="118">
        <v>28631903.20000001</v>
      </c>
      <c r="D14" s="118">
        <v>12311015.82</v>
      </c>
      <c r="E14" s="119">
        <f t="shared" si="0"/>
        <v>0.42997546247641671</v>
      </c>
      <c r="F14" s="120">
        <v>1.70952662775328E-2</v>
      </c>
      <c r="G14" s="150">
        <v>44060472.149999999</v>
      </c>
      <c r="H14" s="142"/>
    </row>
    <row r="15" spans="2:11" ht="13.5" customHeight="1" x14ac:dyDescent="0.2">
      <c r="B15" s="28">
        <v>1993</v>
      </c>
      <c r="C15" s="118">
        <v>31821709.400000021</v>
      </c>
      <c r="D15" s="118">
        <v>7631671.6999999993</v>
      </c>
      <c r="E15" s="119">
        <f t="shared" si="0"/>
        <v>0.23982595039347554</v>
      </c>
      <c r="F15" s="120">
        <v>1.70952662775328E-2</v>
      </c>
      <c r="G15" s="150">
        <v>46062025.18</v>
      </c>
      <c r="H15" s="142"/>
    </row>
    <row r="16" spans="2:11" ht="13.5" customHeight="1" x14ac:dyDescent="0.2">
      <c r="B16" s="28">
        <v>1994</v>
      </c>
      <c r="C16" s="118">
        <v>34000922.100000001</v>
      </c>
      <c r="D16" s="118">
        <v>5975718.8700000001</v>
      </c>
      <c r="E16" s="119">
        <f t="shared" si="0"/>
        <v>0.17575167086424401</v>
      </c>
      <c r="F16" s="120">
        <v>1.70952662775328E-2</v>
      </c>
      <c r="G16" s="150">
        <v>52500936.719999999</v>
      </c>
      <c r="H16" s="142"/>
    </row>
    <row r="17" spans="2:8" x14ac:dyDescent="0.2">
      <c r="B17" s="28">
        <v>1995</v>
      </c>
      <c r="C17" s="118">
        <v>34747386.596000008</v>
      </c>
      <c r="D17" s="118">
        <v>11969904.75</v>
      </c>
      <c r="E17" s="119">
        <f t="shared" si="0"/>
        <v>0.34448359783633142</v>
      </c>
      <c r="F17" s="120">
        <v>1.70952662775328E-2</v>
      </c>
      <c r="G17" s="150">
        <v>52419527.380000003</v>
      </c>
      <c r="H17" s="142"/>
    </row>
    <row r="18" spans="2:8" x14ac:dyDescent="0.2">
      <c r="B18" s="28">
        <v>1996</v>
      </c>
      <c r="C18" s="118">
        <v>34789431.672000021</v>
      </c>
      <c r="D18" s="118">
        <v>5916892.0200000005</v>
      </c>
      <c r="E18" s="119">
        <f t="shared" si="0"/>
        <v>0.17007728311819939</v>
      </c>
      <c r="F18" s="120">
        <v>1.70952662775328E-2</v>
      </c>
      <c r="G18" s="121">
        <v>43403404.280000009</v>
      </c>
      <c r="H18" s="142"/>
    </row>
    <row r="19" spans="2:8" x14ac:dyDescent="0.2">
      <c r="B19" s="28">
        <v>1997</v>
      </c>
      <c r="C19" s="118">
        <v>36135263.275000058</v>
      </c>
      <c r="D19" s="118">
        <v>5124707.8599999994</v>
      </c>
      <c r="E19" s="119">
        <f t="shared" si="0"/>
        <v>0.14182013345245209</v>
      </c>
      <c r="F19" s="120">
        <v>1.70952662775328E-2</v>
      </c>
      <c r="G19" s="121">
        <v>45674996.990000017</v>
      </c>
      <c r="H19" s="142"/>
    </row>
    <row r="20" spans="2:8" x14ac:dyDescent="0.2">
      <c r="B20" s="28">
        <v>1998</v>
      </c>
      <c r="C20" s="118">
        <v>36516349.067999989</v>
      </c>
      <c r="D20" s="118">
        <v>7047288.5099999998</v>
      </c>
      <c r="E20" s="119">
        <f t="shared" si="0"/>
        <v>0.19298995353770676</v>
      </c>
      <c r="F20" s="120">
        <v>1.70952662775328E-2</v>
      </c>
      <c r="G20" s="121">
        <v>53178235.079999998</v>
      </c>
      <c r="H20" s="142"/>
    </row>
    <row r="21" spans="2:8" x14ac:dyDescent="0.2">
      <c r="B21" s="28">
        <v>1999</v>
      </c>
      <c r="C21" s="118">
        <v>36509634.380999967</v>
      </c>
      <c r="D21" s="118">
        <v>2068944.4500000002</v>
      </c>
      <c r="E21" s="119">
        <f t="shared" si="0"/>
        <v>5.6668451631405617E-2</v>
      </c>
      <c r="F21" s="120">
        <v>1.70952662775328E-2</v>
      </c>
      <c r="G21" s="121">
        <v>52447544.159999959</v>
      </c>
      <c r="H21" s="142"/>
    </row>
    <row r="22" spans="2:8" x14ac:dyDescent="0.2">
      <c r="B22" s="28">
        <v>2000</v>
      </c>
      <c r="C22" s="118">
        <v>36947141.868000023</v>
      </c>
      <c r="D22" s="118">
        <v>1852558.28</v>
      </c>
      <c r="E22" s="119">
        <f t="shared" si="0"/>
        <v>5.0140773719888294E-2</v>
      </c>
      <c r="F22" s="120">
        <v>1.7995017134245048E-2</v>
      </c>
      <c r="G22" s="121">
        <v>47427798.540000007</v>
      </c>
      <c r="H22" s="142"/>
    </row>
    <row r="23" spans="2:8" x14ac:dyDescent="0.2">
      <c r="B23" s="28">
        <v>2001</v>
      </c>
      <c r="C23" s="118">
        <v>37940588.700999998</v>
      </c>
      <c r="D23" s="118">
        <v>2703004.67</v>
      </c>
      <c r="E23" s="119">
        <f t="shared" si="0"/>
        <v>7.1243087219908033E-2</v>
      </c>
      <c r="F23" s="120">
        <v>1.8942123299205312E-2</v>
      </c>
      <c r="G23" s="121">
        <v>72556550.049999967</v>
      </c>
      <c r="H23" s="142"/>
    </row>
    <row r="24" spans="2:8" x14ac:dyDescent="0.2">
      <c r="B24" s="28">
        <v>2002</v>
      </c>
      <c r="C24" s="118">
        <v>39854326.779000007</v>
      </c>
      <c r="D24" s="118">
        <v>4725555.53</v>
      </c>
      <c r="E24" s="119">
        <f t="shared" si="0"/>
        <v>0.1185707026542971</v>
      </c>
      <c r="F24" s="120">
        <v>1.9939077157058227E-2</v>
      </c>
      <c r="G24" s="121">
        <v>66955979.059999987</v>
      </c>
      <c r="H24" s="142"/>
    </row>
    <row r="25" spans="2:8" x14ac:dyDescent="0.2">
      <c r="B25" s="28">
        <v>2003</v>
      </c>
      <c r="C25" s="118">
        <v>38943571.07</v>
      </c>
      <c r="D25" s="118">
        <v>38672476.030000001</v>
      </c>
      <c r="E25" s="119">
        <f t="shared" si="0"/>
        <v>0.99303877295914356</v>
      </c>
      <c r="F25" s="120">
        <v>2.0988502270587604E-2</v>
      </c>
      <c r="G25" s="121">
        <v>57369496.99000001</v>
      </c>
      <c r="H25" s="142"/>
    </row>
    <row r="26" spans="2:8" x14ac:dyDescent="0.2">
      <c r="B26" s="28">
        <v>2004</v>
      </c>
      <c r="C26" s="118">
        <v>41551816.778000027</v>
      </c>
      <c r="D26" s="118">
        <v>-12605325.969999999</v>
      </c>
      <c r="E26" s="119">
        <f t="shared" si="0"/>
        <v>-0.30336401504046867</v>
      </c>
      <c r="F26" s="120">
        <v>2.2093160284829057E-2</v>
      </c>
      <c r="G26" s="121">
        <v>46082256.969999976</v>
      </c>
      <c r="H26" s="142"/>
    </row>
    <row r="27" spans="2:8" x14ac:dyDescent="0.2">
      <c r="B27" s="28">
        <v>2005</v>
      </c>
      <c r="C27" s="118">
        <v>46549449.601000018</v>
      </c>
      <c r="D27" s="118">
        <v>2173907.1300000004</v>
      </c>
      <c r="E27" s="119">
        <f t="shared" si="0"/>
        <v>4.6701027587516278E-2</v>
      </c>
      <c r="F27" s="120">
        <v>2.3255958194556905E-2</v>
      </c>
      <c r="G27" s="121">
        <v>50284715.760000013</v>
      </c>
      <c r="H27" s="142"/>
    </row>
    <row r="28" spans="2:8" x14ac:dyDescent="0.2">
      <c r="B28" s="28">
        <v>2006</v>
      </c>
      <c r="C28" s="118">
        <v>51465146.143000036</v>
      </c>
      <c r="D28" s="118">
        <v>2939394</v>
      </c>
      <c r="E28" s="119">
        <f t="shared" si="0"/>
        <v>5.7114265095695213E-2</v>
      </c>
      <c r="F28" s="120">
        <v>2.4479955994270428E-2</v>
      </c>
      <c r="G28" s="121">
        <v>53129793.029999971</v>
      </c>
      <c r="H28" s="142"/>
    </row>
    <row r="29" spans="2:8" x14ac:dyDescent="0.2">
      <c r="B29" s="28">
        <v>2007</v>
      </c>
      <c r="C29" s="118">
        <v>56179293.134000078</v>
      </c>
      <c r="D29" s="118">
        <v>18500876.690000001</v>
      </c>
      <c r="E29" s="119">
        <f t="shared" si="0"/>
        <v>0.32931843136351513</v>
      </c>
      <c r="F29" s="120">
        <v>2.5768374730810978E-2</v>
      </c>
      <c r="G29" s="121">
        <v>68746644.349999994</v>
      </c>
      <c r="H29" s="142"/>
    </row>
    <row r="30" spans="2:8" x14ac:dyDescent="0.2">
      <c r="B30" s="28">
        <v>2008</v>
      </c>
      <c r="C30" s="118">
        <v>61255516.370000049</v>
      </c>
      <c r="D30" s="118">
        <v>10406983.08</v>
      </c>
      <c r="E30" s="119">
        <f t="shared" si="0"/>
        <v>0.16989462658577523</v>
      </c>
      <c r="F30" s="120">
        <v>2.7124604979801025E-2</v>
      </c>
      <c r="G30" s="121">
        <v>71786208.24000001</v>
      </c>
      <c r="H30" s="142"/>
    </row>
    <row r="31" spans="2:8" x14ac:dyDescent="0.2">
      <c r="B31" s="28">
        <v>2009</v>
      </c>
      <c r="C31" s="118">
        <v>67447234.928000048</v>
      </c>
      <c r="D31" s="118">
        <v>1526712.49</v>
      </c>
      <c r="E31" s="119">
        <f t="shared" si="0"/>
        <v>2.2635657216041046E-2</v>
      </c>
      <c r="F31" s="120">
        <v>2.8552215768211604E-2</v>
      </c>
      <c r="G31" s="121">
        <v>66326081.06000001</v>
      </c>
      <c r="H31" s="142"/>
    </row>
    <row r="32" spans="2:8" x14ac:dyDescent="0.2">
      <c r="B32" s="28">
        <v>2010</v>
      </c>
      <c r="C32" s="118">
        <v>70033007.676000029</v>
      </c>
      <c r="D32" s="118">
        <v>11701909.65</v>
      </c>
      <c r="E32" s="119">
        <f t="shared" si="0"/>
        <v>0.16709134789894492</v>
      </c>
      <c r="F32" s="120">
        <v>3.0054963966538534E-2</v>
      </c>
      <c r="G32" s="121">
        <v>64948167.339999966</v>
      </c>
      <c r="H32" s="142"/>
    </row>
    <row r="33" spans="1:32" x14ac:dyDescent="0.2">
      <c r="B33" s="28">
        <v>2011</v>
      </c>
      <c r="C33" s="118">
        <v>72738660.79700011</v>
      </c>
      <c r="D33" s="118">
        <v>6466402.6000000006</v>
      </c>
      <c r="E33" s="119">
        <f t="shared" si="0"/>
        <v>8.889911539678344E-2</v>
      </c>
      <c r="F33" s="120">
        <v>3.163680417530372E-2</v>
      </c>
      <c r="G33" s="121">
        <v>76192187.420000046</v>
      </c>
      <c r="H33" s="142"/>
    </row>
    <row r="34" spans="1:32" x14ac:dyDescent="0.2">
      <c r="B34" s="28">
        <v>2012</v>
      </c>
      <c r="C34" s="118">
        <v>76332960.641000092</v>
      </c>
      <c r="D34" s="118">
        <v>7120235.2199999997</v>
      </c>
      <c r="E34" s="119">
        <f t="shared" si="0"/>
        <v>9.3278646081697586E-2</v>
      </c>
      <c r="F34" s="120">
        <v>3.3301899131898655E-2</v>
      </c>
      <c r="G34" s="121">
        <v>73855818.460000068</v>
      </c>
      <c r="H34" s="142"/>
    </row>
    <row r="35" spans="1:32" x14ac:dyDescent="0.2">
      <c r="B35" s="28">
        <v>2013</v>
      </c>
      <c r="C35" s="118">
        <v>79997173.604000062</v>
      </c>
      <c r="D35" s="118">
        <v>7905555.3299999991</v>
      </c>
      <c r="E35" s="119">
        <f t="shared" si="0"/>
        <v>9.882293303428287E-2</v>
      </c>
      <c r="F35" s="120">
        <v>3.5054630665156482E-2</v>
      </c>
      <c r="G35" s="121">
        <v>69330515.180000097</v>
      </c>
      <c r="H35" s="142"/>
    </row>
    <row r="36" spans="1:32" x14ac:dyDescent="0.2">
      <c r="B36" s="28">
        <v>2014</v>
      </c>
      <c r="C36" s="118">
        <v>82981086.89500007</v>
      </c>
      <c r="D36" s="118">
        <v>10162235.08</v>
      </c>
      <c r="E36" s="119">
        <f t="shared" si="0"/>
        <v>0.12246447305346532</v>
      </c>
      <c r="F36" s="120">
        <v>3.68996112264805E-2</v>
      </c>
      <c r="G36" s="121">
        <v>70634241.280000016</v>
      </c>
      <c r="H36" s="142"/>
    </row>
    <row r="37" spans="1:32" x14ac:dyDescent="0.2">
      <c r="B37" s="28">
        <v>2015</v>
      </c>
      <c r="C37" s="118">
        <v>86382064.321000084</v>
      </c>
      <c r="D37" s="118">
        <v>19166165.210000001</v>
      </c>
      <c r="E37" s="119">
        <f>D37/C37</f>
        <v>0.22187667498634403</v>
      </c>
      <c r="F37" s="120">
        <v>3.8841696027874212E-2</v>
      </c>
      <c r="G37" s="121">
        <v>76994614.550000086</v>
      </c>
      <c r="H37" s="142"/>
    </row>
    <row r="38" spans="1:32" x14ac:dyDescent="0.2">
      <c r="B38" s="28">
        <v>2016</v>
      </c>
      <c r="C38" s="118">
        <v>88715399.898000136</v>
      </c>
      <c r="D38" s="118">
        <v>2650350.6799999997</v>
      </c>
      <c r="E38" s="119">
        <f t="shared" si="0"/>
        <v>2.9874753233905506E-2</v>
      </c>
      <c r="F38" s="120">
        <v>4.0885995818814962E-2</v>
      </c>
      <c r="G38" s="121">
        <v>95876882.98999992</v>
      </c>
      <c r="H38" s="142"/>
    </row>
    <row r="39" spans="1:32" x14ac:dyDescent="0.2">
      <c r="B39" s="28">
        <v>2017</v>
      </c>
      <c r="C39" s="118">
        <v>91050799.652000144</v>
      </c>
      <c r="D39" s="118">
        <v>252346380.76000002</v>
      </c>
      <c r="E39" s="119">
        <f t="shared" si="0"/>
        <v>2.7714900003567036</v>
      </c>
      <c r="F39" s="120">
        <v>4.3037890335594693E-2</v>
      </c>
      <c r="G39" s="121">
        <v>84145974.469999924</v>
      </c>
      <c r="H39" s="142"/>
    </row>
    <row r="40" spans="1:32" x14ac:dyDescent="0.2">
      <c r="B40" s="28">
        <v>2018</v>
      </c>
      <c r="C40" s="118">
        <v>94493625.178000122</v>
      </c>
      <c r="D40" s="118">
        <v>-7150149.1899999995</v>
      </c>
      <c r="E40" s="119">
        <f t="shared" si="0"/>
        <v>-7.5668058840277067E-2</v>
      </c>
      <c r="F40" s="120">
        <v>4.5303042458520737E-2</v>
      </c>
      <c r="G40" s="121">
        <v>88460829.049999967</v>
      </c>
      <c r="H40" s="142"/>
    </row>
    <row r="41" spans="1:32" x14ac:dyDescent="0.2">
      <c r="B41" s="28">
        <v>2019</v>
      </c>
      <c r="C41" s="118">
        <v>101254924.5920001</v>
      </c>
      <c r="D41" s="118">
        <v>-11779395.819999998</v>
      </c>
      <c r="E41" s="119">
        <f t="shared" si="0"/>
        <v>-0.11633405355309168</v>
      </c>
      <c r="F41" s="120">
        <v>4.7687413114232351E-2</v>
      </c>
      <c r="G41" s="121">
        <v>84834243.559999987</v>
      </c>
      <c r="H41" s="142"/>
    </row>
    <row r="42" spans="1:32" x14ac:dyDescent="0.2">
      <c r="B42" s="28">
        <v>2020</v>
      </c>
      <c r="C42" s="118">
        <v>107998178.6950001</v>
      </c>
      <c r="D42" s="118">
        <v>-40601237.520000003</v>
      </c>
      <c r="E42" s="119">
        <f t="shared" si="0"/>
        <v>-0.37594372433504458</v>
      </c>
      <c r="F42" s="120">
        <v>5.0197276962349845E-2</v>
      </c>
      <c r="G42" s="121">
        <v>88479882.300000027</v>
      </c>
      <c r="H42" s="142"/>
      <c r="I42" s="149"/>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row>
    <row r="43" spans="1:32" x14ac:dyDescent="0.2">
      <c r="B43" s="28">
        <v>2021</v>
      </c>
      <c r="C43" s="118">
        <v>116683235.58300009</v>
      </c>
      <c r="D43" s="118">
        <v>-3603718.7000000025</v>
      </c>
      <c r="E43" s="119">
        <f t="shared" si="0"/>
        <v>-3.0884631215394906E-2</v>
      </c>
      <c r="F43" s="120">
        <v>5.2839238907736674E-2</v>
      </c>
      <c r="G43" s="121">
        <v>115468425.34</v>
      </c>
      <c r="H43" s="142"/>
      <c r="I43" s="149"/>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row>
    <row r="44" spans="1:32" x14ac:dyDescent="0.2">
      <c r="B44" s="28">
        <v>2022</v>
      </c>
      <c r="C44" s="118">
        <v>127684156.9230001</v>
      </c>
      <c r="D44" s="118">
        <v>6823488.0799999991</v>
      </c>
      <c r="E44" s="119">
        <f t="shared" si="0"/>
        <v>5.3440366012792818E-2</v>
      </c>
      <c r="F44" s="120">
        <v>5.5620251481828087E-2</v>
      </c>
      <c r="G44" s="121">
        <v>144080587.87999979</v>
      </c>
      <c r="H44" s="142"/>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row>
    <row r="45" spans="1:32" x14ac:dyDescent="0.2">
      <c r="A45" s="122"/>
      <c r="B45" s="27">
        <v>2023</v>
      </c>
      <c r="C45" s="38">
        <v>135563744.06</v>
      </c>
      <c r="D45" s="38">
        <v>22709525.810000002</v>
      </c>
      <c r="E45" s="123">
        <f t="shared" si="0"/>
        <v>0.16751916943182724</v>
      </c>
      <c r="F45" s="124">
        <v>5.8547633138766403E-2</v>
      </c>
      <c r="G45" s="125">
        <v>133711609.0899999</v>
      </c>
      <c r="H45" s="142"/>
      <c r="I45" s="149"/>
      <c r="J45" s="149"/>
      <c r="K45" s="149"/>
      <c r="L45" s="149"/>
      <c r="M45" s="149"/>
      <c r="N45" s="149"/>
      <c r="O45" s="149"/>
      <c r="P45" s="149"/>
      <c r="Q45" s="149"/>
      <c r="R45" s="149"/>
      <c r="S45" s="149"/>
      <c r="T45" s="149"/>
      <c r="U45" s="149"/>
      <c r="V45" s="149"/>
      <c r="W45" s="149"/>
      <c r="X45" s="149"/>
      <c r="Y45" s="149"/>
      <c r="Z45" s="149"/>
      <c r="AA45" s="149"/>
      <c r="AB45" s="149"/>
      <c r="AC45" s="149"/>
      <c r="AD45" s="149"/>
      <c r="AE45" s="149"/>
      <c r="AF45" s="149"/>
    </row>
    <row r="46" spans="1:32" x14ac:dyDescent="0.2">
      <c r="B46" s="26"/>
      <c r="C46" s="26"/>
      <c r="D46" s="26"/>
      <c r="E46" s="22"/>
      <c r="F46" s="22"/>
    </row>
    <row r="47" spans="1:32" x14ac:dyDescent="0.2">
      <c r="B47" s="23" t="s">
        <v>167</v>
      </c>
      <c r="C47" s="23"/>
      <c r="D47" s="23"/>
      <c r="E47" s="22"/>
      <c r="F47" s="21">
        <f>SUMPRODUCT($E$12:$E$45,$F$12:$F$45)</f>
        <v>0.21202712235130491</v>
      </c>
    </row>
    <row r="48" spans="1:32" x14ac:dyDescent="0.2">
      <c r="B48" s="22"/>
      <c r="C48" s="22"/>
      <c r="D48" s="22"/>
      <c r="E48" s="22"/>
      <c r="F48" s="22"/>
    </row>
    <row r="49" spans="2:6" x14ac:dyDescent="0.2">
      <c r="B49" s="25" t="s">
        <v>2623</v>
      </c>
      <c r="C49" s="25"/>
      <c r="D49" s="25"/>
      <c r="E49" s="22"/>
      <c r="F49" s="22"/>
    </row>
    <row r="50" spans="2:6" x14ac:dyDescent="0.2">
      <c r="B50" s="24" t="s">
        <v>2605</v>
      </c>
      <c r="C50" s="24"/>
      <c r="D50" s="24"/>
      <c r="E50" s="22"/>
      <c r="F50" s="22"/>
    </row>
    <row r="51" spans="2:6" x14ac:dyDescent="0.2">
      <c r="B51" s="23"/>
      <c r="C51" s="23"/>
      <c r="D51" s="23"/>
      <c r="E51" s="22"/>
      <c r="F51" s="22"/>
    </row>
    <row r="52" spans="2:6" x14ac:dyDescent="0.2">
      <c r="B52" s="22" t="s">
        <v>2647</v>
      </c>
      <c r="C52" s="22"/>
      <c r="D52" s="22"/>
      <c r="E52" s="22"/>
      <c r="F52" s="22"/>
    </row>
    <row r="53" spans="2:6" x14ac:dyDescent="0.2">
      <c r="B53" s="23" t="s">
        <v>2624</v>
      </c>
      <c r="C53" s="23"/>
      <c r="D53" s="23"/>
      <c r="E53" s="22"/>
      <c r="F53" s="22"/>
    </row>
    <row r="54" spans="2:6" x14ac:dyDescent="0.2">
      <c r="B54" s="23" t="s">
        <v>2625</v>
      </c>
      <c r="C54" s="23"/>
      <c r="D54" s="23"/>
      <c r="E54" s="22"/>
      <c r="F54" s="22"/>
    </row>
    <row r="56" spans="2:6" x14ac:dyDescent="0.2">
      <c r="B56" s="25" t="s">
        <v>328</v>
      </c>
    </row>
    <row r="57" spans="2:6" x14ac:dyDescent="0.2">
      <c r="B57" s="24" t="s">
        <v>2626</v>
      </c>
    </row>
    <row r="59" spans="2:6" x14ac:dyDescent="0.2">
      <c r="B59" s="222" t="s">
        <v>2664</v>
      </c>
    </row>
    <row r="60" spans="2:6" x14ac:dyDescent="0.2">
      <c r="B60" s="222" t="s">
        <v>2665</v>
      </c>
    </row>
  </sheetData>
  <mergeCells count="3">
    <mergeCell ref="B3:G3"/>
    <mergeCell ref="B4:G4"/>
    <mergeCell ref="B5:G5"/>
  </mergeCells>
  <printOptions horizontalCentered="1"/>
  <pageMargins left="0" right="0" top="0.5" bottom="0.75" header="0.3" footer="0.3"/>
  <pageSetup scale="90"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58"/>
  <sheetViews>
    <sheetView topLeftCell="A16" zoomScaleNormal="100" zoomScaleSheetLayoutView="100" workbookViewId="0">
      <selection activeCell="I19" sqref="I19"/>
    </sheetView>
  </sheetViews>
  <sheetFormatPr defaultColWidth="9.140625" defaultRowHeight="12.75" x14ac:dyDescent="0.2"/>
  <cols>
    <col min="1" max="2" width="4.7109375" style="14" customWidth="1"/>
    <col min="3" max="9" width="9.140625" style="14"/>
    <col min="10" max="10" width="16.7109375" style="14" customWidth="1"/>
    <col min="11" max="16384" width="9.140625" style="14"/>
  </cols>
  <sheetData>
    <row r="1" spans="1:11" x14ac:dyDescent="0.2">
      <c r="K1" s="20" t="s">
        <v>30</v>
      </c>
    </row>
    <row r="2" spans="1:11" x14ac:dyDescent="0.2">
      <c r="A2" s="18"/>
      <c r="K2" s="20" t="s">
        <v>33</v>
      </c>
    </row>
    <row r="3" spans="1:11" x14ac:dyDescent="0.2">
      <c r="A3" s="13" t="s">
        <v>0</v>
      </c>
      <c r="B3" s="19"/>
      <c r="C3" s="19"/>
      <c r="D3" s="19"/>
      <c r="E3" s="19"/>
      <c r="F3" s="19"/>
      <c r="G3" s="19"/>
      <c r="H3" s="19"/>
      <c r="I3" s="19"/>
      <c r="J3" s="19"/>
      <c r="K3" s="19"/>
    </row>
    <row r="4" spans="1:11" x14ac:dyDescent="0.2">
      <c r="A4" s="13" t="s">
        <v>2613</v>
      </c>
      <c r="B4" s="19"/>
      <c r="C4" s="19"/>
      <c r="D4" s="19"/>
      <c r="E4" s="19"/>
      <c r="F4" s="19"/>
      <c r="G4" s="19"/>
      <c r="H4" s="19"/>
      <c r="I4" s="19"/>
      <c r="J4" s="19"/>
      <c r="K4" s="19"/>
    </row>
    <row r="5" spans="1:11" x14ac:dyDescent="0.2">
      <c r="A5" s="13" t="s">
        <v>98</v>
      </c>
      <c r="B5" s="19"/>
      <c r="C5" s="19"/>
      <c r="D5" s="19"/>
      <c r="E5" s="19"/>
      <c r="F5" s="19"/>
      <c r="G5" s="19"/>
      <c r="H5" s="19"/>
      <c r="I5" s="19"/>
      <c r="J5" s="19"/>
      <c r="K5" s="19"/>
    </row>
    <row r="6" spans="1:11" x14ac:dyDescent="0.2">
      <c r="A6" s="13" t="s">
        <v>23</v>
      </c>
      <c r="B6" s="19"/>
      <c r="C6" s="19"/>
      <c r="D6" s="19"/>
      <c r="E6" s="19"/>
      <c r="F6" s="19"/>
      <c r="G6" s="19"/>
      <c r="H6" s="19"/>
      <c r="I6" s="19"/>
      <c r="J6" s="19"/>
      <c r="K6" s="19"/>
    </row>
    <row r="8" spans="1:11" x14ac:dyDescent="0.2">
      <c r="A8" s="14" t="s">
        <v>2627</v>
      </c>
    </row>
    <row r="9" spans="1:11" x14ac:dyDescent="0.2">
      <c r="A9" s="14" t="s">
        <v>97</v>
      </c>
    </row>
    <row r="10" spans="1:11" x14ac:dyDescent="0.2">
      <c r="A10" s="14" t="s">
        <v>96</v>
      </c>
    </row>
    <row r="11" spans="1:11" x14ac:dyDescent="0.2">
      <c r="A11" s="14" t="s">
        <v>2628</v>
      </c>
    </row>
    <row r="13" spans="1:11" x14ac:dyDescent="0.2">
      <c r="A13" s="18" t="s">
        <v>95</v>
      </c>
    </row>
    <row r="14" spans="1:11" x14ac:dyDescent="0.2">
      <c r="A14" s="18"/>
    </row>
    <row r="15" spans="1:11" x14ac:dyDescent="0.2">
      <c r="A15" s="14" t="s">
        <v>94</v>
      </c>
    </row>
    <row r="16" spans="1:11" x14ac:dyDescent="0.2">
      <c r="A16" s="14" t="s">
        <v>93</v>
      </c>
    </row>
    <row r="17" spans="1:3" x14ac:dyDescent="0.2">
      <c r="A17" s="14" t="s">
        <v>92</v>
      </c>
    </row>
    <row r="18" spans="1:3" x14ac:dyDescent="0.2">
      <c r="A18" s="14" t="s">
        <v>91</v>
      </c>
    </row>
    <row r="19" spans="1:3" x14ac:dyDescent="0.2">
      <c r="A19" s="14" t="s">
        <v>90</v>
      </c>
    </row>
    <row r="20" spans="1:3" x14ac:dyDescent="0.2">
      <c r="A20" s="14" t="s">
        <v>89</v>
      </c>
    </row>
    <row r="21" spans="1:3" x14ac:dyDescent="0.2">
      <c r="A21" s="14" t="s">
        <v>88</v>
      </c>
    </row>
    <row r="23" spans="1:3" x14ac:dyDescent="0.2">
      <c r="A23" s="18" t="s">
        <v>18</v>
      </c>
      <c r="B23" s="18" t="s">
        <v>87</v>
      </c>
    </row>
    <row r="24" spans="1:3" x14ac:dyDescent="0.2">
      <c r="A24" s="18"/>
      <c r="B24" s="18" t="s">
        <v>86</v>
      </c>
    </row>
    <row r="26" spans="1:3" x14ac:dyDescent="0.2">
      <c r="B26" s="14" t="s">
        <v>85</v>
      </c>
    </row>
    <row r="27" spans="1:3" x14ac:dyDescent="0.2">
      <c r="B27" s="14" t="s">
        <v>84</v>
      </c>
    </row>
    <row r="28" spans="1:3" x14ac:dyDescent="0.2">
      <c r="B28" s="14" t="s">
        <v>83</v>
      </c>
    </row>
    <row r="30" spans="1:3" x14ac:dyDescent="0.2">
      <c r="B30" s="14" t="s">
        <v>82</v>
      </c>
    </row>
    <row r="32" spans="1:3" x14ac:dyDescent="0.2">
      <c r="C32" s="14" t="s">
        <v>81</v>
      </c>
    </row>
    <row r="33" spans="1:3" x14ac:dyDescent="0.2">
      <c r="C33" s="14" t="s">
        <v>80</v>
      </c>
    </row>
    <row r="34" spans="1:3" x14ac:dyDescent="0.2">
      <c r="C34" s="14" t="s">
        <v>79</v>
      </c>
    </row>
    <row r="35" spans="1:3" x14ac:dyDescent="0.2">
      <c r="C35" s="14" t="s">
        <v>78</v>
      </c>
    </row>
    <row r="36" spans="1:3" x14ac:dyDescent="0.2">
      <c r="C36" s="14" t="s">
        <v>77</v>
      </c>
    </row>
    <row r="37" spans="1:3" x14ac:dyDescent="0.2">
      <c r="C37" s="14" t="s">
        <v>76</v>
      </c>
    </row>
    <row r="39" spans="1:3" x14ac:dyDescent="0.2">
      <c r="B39" s="14" t="s">
        <v>75</v>
      </c>
    </row>
    <row r="40" spans="1:3" x14ac:dyDescent="0.2">
      <c r="B40" s="14" t="s">
        <v>74</v>
      </c>
    </row>
    <row r="41" spans="1:3" x14ac:dyDescent="0.2">
      <c r="B41" s="14" t="s">
        <v>73</v>
      </c>
    </row>
    <row r="42" spans="1:3" x14ac:dyDescent="0.2">
      <c r="B42" s="14" t="s">
        <v>72</v>
      </c>
    </row>
    <row r="44" spans="1:3" x14ac:dyDescent="0.2">
      <c r="A44" s="18" t="s">
        <v>20</v>
      </c>
      <c r="B44" s="18" t="s">
        <v>71</v>
      </c>
    </row>
    <row r="46" spans="1:3" x14ac:dyDescent="0.2">
      <c r="B46" s="31" t="s">
        <v>2651</v>
      </c>
    </row>
    <row r="47" spans="1:3" x14ac:dyDescent="0.2">
      <c r="B47" s="31" t="s">
        <v>2652</v>
      </c>
    </row>
    <row r="48" spans="1:3" x14ac:dyDescent="0.2">
      <c r="B48" s="31" t="s">
        <v>70</v>
      </c>
    </row>
    <row r="49" spans="2:2" x14ac:dyDescent="0.2">
      <c r="B49" s="31" t="s">
        <v>69</v>
      </c>
    </row>
    <row r="50" spans="2:2" x14ac:dyDescent="0.2">
      <c r="B50" s="31" t="s">
        <v>68</v>
      </c>
    </row>
    <row r="51" spans="2:2" x14ac:dyDescent="0.2">
      <c r="B51" s="31" t="s">
        <v>67</v>
      </c>
    </row>
    <row r="52" spans="2:2" x14ac:dyDescent="0.2">
      <c r="B52" s="31"/>
    </row>
    <row r="53" spans="2:2" x14ac:dyDescent="0.2">
      <c r="B53" s="31" t="s">
        <v>66</v>
      </c>
    </row>
    <row r="54" spans="2:2" x14ac:dyDescent="0.2">
      <c r="B54" s="31" t="s">
        <v>65</v>
      </c>
    </row>
    <row r="55" spans="2:2" x14ac:dyDescent="0.2">
      <c r="B55" s="31" t="s">
        <v>64</v>
      </c>
    </row>
    <row r="56" spans="2:2" x14ac:dyDescent="0.2">
      <c r="B56" s="31" t="s">
        <v>63</v>
      </c>
    </row>
    <row r="57" spans="2:2" x14ac:dyDescent="0.2">
      <c r="B57" s="31" t="s">
        <v>62</v>
      </c>
    </row>
    <row r="58" spans="2:2" x14ac:dyDescent="0.2">
      <c r="B58" s="31" t="s">
        <v>61</v>
      </c>
    </row>
  </sheetData>
  <printOptions horizontalCentered="1"/>
  <pageMargins left="0" right="0" top="0.5" bottom="0.75" header="0.3" footer="0.3"/>
  <pageSetup scale="95"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N49"/>
  <sheetViews>
    <sheetView topLeftCell="A22" zoomScaleNormal="100" zoomScaleSheetLayoutView="100" workbookViewId="0">
      <selection activeCell="I19" sqref="I19"/>
    </sheetView>
  </sheetViews>
  <sheetFormatPr defaultColWidth="9.140625" defaultRowHeight="12.75" x14ac:dyDescent="0.2"/>
  <cols>
    <col min="1" max="1" width="4.7109375" style="14" customWidth="1"/>
    <col min="2" max="2" width="3.5703125" style="14" customWidth="1"/>
    <col min="3" max="5" width="9.140625" style="14"/>
    <col min="6" max="6" width="12.7109375" style="14" customWidth="1"/>
    <col min="7" max="7" width="5.7109375" style="14" customWidth="1"/>
    <col min="8" max="8" width="12.7109375" style="14" customWidth="1"/>
    <col min="9" max="9" width="5.7109375" style="14" customWidth="1"/>
    <col min="10" max="10" width="12.7109375" style="14" customWidth="1"/>
    <col min="11" max="11" width="7.140625" style="14" customWidth="1"/>
    <col min="12" max="12" width="2.7109375" style="14" customWidth="1"/>
    <col min="13" max="15" width="9.140625" style="14" customWidth="1"/>
    <col min="16" max="16384" width="9.140625" style="14"/>
  </cols>
  <sheetData>
    <row r="1" spans="1:12" x14ac:dyDescent="0.2">
      <c r="K1" s="20" t="s">
        <v>30</v>
      </c>
      <c r="L1" s="18"/>
    </row>
    <row r="2" spans="1:12" x14ac:dyDescent="0.2">
      <c r="A2" s="18"/>
      <c r="K2" s="20" t="s">
        <v>34</v>
      </c>
      <c r="L2" s="18"/>
    </row>
    <row r="3" spans="1:12" x14ac:dyDescent="0.2">
      <c r="A3" s="13" t="s">
        <v>0</v>
      </c>
      <c r="B3" s="19"/>
      <c r="C3" s="19"/>
      <c r="D3" s="19"/>
      <c r="E3" s="19"/>
      <c r="F3" s="19"/>
      <c r="G3" s="19"/>
      <c r="H3" s="19"/>
      <c r="I3" s="19"/>
      <c r="J3" s="19"/>
      <c r="K3" s="19"/>
    </row>
    <row r="4" spans="1:12" x14ac:dyDescent="0.2">
      <c r="A4" s="13" t="s">
        <v>2613</v>
      </c>
      <c r="B4" s="19"/>
      <c r="C4" s="19"/>
      <c r="D4" s="19"/>
      <c r="E4" s="19"/>
      <c r="F4" s="19"/>
      <c r="G4" s="19"/>
      <c r="H4" s="19"/>
      <c r="I4" s="19"/>
      <c r="J4" s="19"/>
      <c r="K4" s="19"/>
    </row>
    <row r="5" spans="1:12" x14ac:dyDescent="0.2">
      <c r="A5" s="13" t="s">
        <v>98</v>
      </c>
      <c r="B5" s="19"/>
      <c r="C5" s="19"/>
      <c r="D5" s="19"/>
      <c r="E5" s="19"/>
      <c r="F5" s="19"/>
      <c r="G5" s="19"/>
      <c r="H5" s="19"/>
      <c r="I5" s="19"/>
      <c r="J5" s="19"/>
      <c r="K5" s="19"/>
    </row>
    <row r="6" spans="1:12" x14ac:dyDescent="0.2">
      <c r="A6" s="13" t="s">
        <v>23</v>
      </c>
      <c r="B6" s="19"/>
      <c r="C6" s="19"/>
      <c r="D6" s="19"/>
      <c r="E6" s="19"/>
      <c r="F6" s="19"/>
      <c r="G6" s="19"/>
      <c r="H6" s="19"/>
      <c r="I6" s="19"/>
      <c r="J6" s="19"/>
      <c r="K6" s="19"/>
    </row>
    <row r="9" spans="1:12" x14ac:dyDescent="0.2">
      <c r="B9" s="31" t="s">
        <v>133</v>
      </c>
    </row>
    <row r="10" spans="1:12" x14ac:dyDescent="0.2">
      <c r="B10" s="31" t="s">
        <v>132</v>
      </c>
    </row>
    <row r="11" spans="1:12" x14ac:dyDescent="0.2">
      <c r="B11" s="31" t="s">
        <v>131</v>
      </c>
    </row>
    <row r="13" spans="1:12" x14ac:dyDescent="0.2">
      <c r="B13" s="31" t="s">
        <v>130</v>
      </c>
    </row>
    <row r="14" spans="1:12" x14ac:dyDescent="0.2">
      <c r="B14" s="31" t="s">
        <v>129</v>
      </c>
    </row>
    <row r="15" spans="1:12" x14ac:dyDescent="0.2">
      <c r="A15" s="33"/>
      <c r="B15" s="31" t="s">
        <v>128</v>
      </c>
    </row>
    <row r="17" spans="1:3" x14ac:dyDescent="0.2">
      <c r="B17" s="32" t="s">
        <v>127</v>
      </c>
      <c r="C17" s="14" t="s">
        <v>126</v>
      </c>
    </row>
    <row r="18" spans="1:3" x14ac:dyDescent="0.2">
      <c r="B18" s="32" t="s">
        <v>125</v>
      </c>
      <c r="C18" s="14" t="s">
        <v>124</v>
      </c>
    </row>
    <row r="19" spans="1:3" x14ac:dyDescent="0.2">
      <c r="C19" s="14" t="s">
        <v>194</v>
      </c>
    </row>
    <row r="20" spans="1:3" x14ac:dyDescent="0.2">
      <c r="B20" s="32" t="s">
        <v>123</v>
      </c>
      <c r="C20" s="14" t="s">
        <v>122</v>
      </c>
    </row>
    <row r="21" spans="1:3" x14ac:dyDescent="0.2">
      <c r="B21" s="32" t="s">
        <v>121</v>
      </c>
      <c r="C21" s="14" t="s">
        <v>120</v>
      </c>
    </row>
    <row r="22" spans="1:3" x14ac:dyDescent="0.2">
      <c r="C22" s="14" t="s">
        <v>119</v>
      </c>
    </row>
    <row r="23" spans="1:3" x14ac:dyDescent="0.2">
      <c r="B23" s="32" t="s">
        <v>118</v>
      </c>
      <c r="C23" s="14" t="s">
        <v>117</v>
      </c>
    </row>
    <row r="24" spans="1:3" x14ac:dyDescent="0.2">
      <c r="C24" s="14" t="s">
        <v>116</v>
      </c>
    </row>
    <row r="25" spans="1:3" x14ac:dyDescent="0.2">
      <c r="C25" s="14" t="s">
        <v>115</v>
      </c>
    </row>
    <row r="26" spans="1:3" x14ac:dyDescent="0.2">
      <c r="C26" s="14" t="s">
        <v>114</v>
      </c>
    </row>
    <row r="27" spans="1:3" x14ac:dyDescent="0.2">
      <c r="B27" s="32" t="s">
        <v>113</v>
      </c>
      <c r="C27" s="14" t="s">
        <v>112</v>
      </c>
    </row>
    <row r="28" spans="1:3" x14ac:dyDescent="0.2">
      <c r="C28" s="14" t="s">
        <v>111</v>
      </c>
    </row>
    <row r="29" spans="1:3" x14ac:dyDescent="0.2">
      <c r="C29" s="14" t="s">
        <v>110</v>
      </c>
    </row>
    <row r="30" spans="1:3" x14ac:dyDescent="0.2">
      <c r="B30" s="32" t="s">
        <v>109</v>
      </c>
      <c r="C30" s="14" t="s">
        <v>108</v>
      </c>
    </row>
    <row r="32" spans="1:3" x14ac:dyDescent="0.2">
      <c r="A32" s="18" t="s">
        <v>57</v>
      </c>
      <c r="B32" s="18" t="s">
        <v>23</v>
      </c>
    </row>
    <row r="34" spans="1:14" x14ac:dyDescent="0.2">
      <c r="B34" s="126" t="s">
        <v>2653</v>
      </c>
      <c r="C34" s="31"/>
      <c r="D34" s="31"/>
      <c r="E34" s="31"/>
      <c r="F34" s="31"/>
      <c r="G34" s="31"/>
      <c r="H34" s="31"/>
      <c r="I34" s="31"/>
      <c r="J34" s="31"/>
      <c r="K34" s="31"/>
      <c r="L34" s="31"/>
      <c r="M34" s="31"/>
      <c r="N34" s="31"/>
    </row>
    <row r="35" spans="1:14" x14ac:dyDescent="0.2">
      <c r="B35" s="126" t="s">
        <v>107</v>
      </c>
      <c r="C35" s="31"/>
      <c r="D35" s="31"/>
      <c r="E35" s="31"/>
      <c r="F35" s="31"/>
      <c r="G35" s="31"/>
      <c r="H35" s="31"/>
      <c r="I35" s="31"/>
      <c r="J35" s="31"/>
      <c r="K35" s="31"/>
      <c r="L35" s="31"/>
      <c r="M35" s="31"/>
      <c r="N35" s="31"/>
    </row>
    <row r="36" spans="1:14" x14ac:dyDescent="0.2">
      <c r="B36" s="31" t="s">
        <v>106</v>
      </c>
      <c r="C36" s="31"/>
      <c r="D36" s="31"/>
      <c r="E36" s="31"/>
      <c r="F36" s="31"/>
      <c r="G36" s="31"/>
      <c r="H36" s="31"/>
      <c r="I36" s="31"/>
      <c r="J36" s="31"/>
      <c r="K36" s="31"/>
      <c r="L36" s="31"/>
      <c r="M36" s="127"/>
      <c r="N36" s="31"/>
    </row>
    <row r="37" spans="1:14" x14ac:dyDescent="0.2">
      <c r="B37" s="126" t="s">
        <v>105</v>
      </c>
      <c r="C37" s="31"/>
      <c r="D37" s="31"/>
      <c r="E37" s="31"/>
      <c r="F37" s="31"/>
      <c r="G37" s="31"/>
      <c r="H37" s="31"/>
      <c r="I37" s="31"/>
      <c r="J37" s="31"/>
      <c r="K37" s="31"/>
      <c r="L37" s="31"/>
      <c r="M37" s="31"/>
      <c r="N37" s="31"/>
    </row>
    <row r="38" spans="1:14" x14ac:dyDescent="0.2">
      <c r="B38" s="31" t="str">
        <f>"not included in the models' results.  The DCCE provision of 4.4% is selected, resulting in the final"</f>
        <v>not included in the models' results.  The DCCE provision of 4.4% is selected, resulting in the final</v>
      </c>
      <c r="C38" s="31"/>
      <c r="D38" s="31"/>
      <c r="E38" s="31"/>
      <c r="F38" s="31"/>
      <c r="G38" s="31"/>
      <c r="H38" s="31"/>
      <c r="I38" s="31"/>
      <c r="J38" s="31"/>
      <c r="K38" s="31"/>
      <c r="L38" s="31"/>
      <c r="M38" s="31"/>
      <c r="N38" s="31"/>
    </row>
    <row r="39" spans="1:14" x14ac:dyDescent="0.2">
      <c r="A39" s="18"/>
      <c r="B39" s="31" t="s">
        <v>160</v>
      </c>
      <c r="C39" s="31"/>
      <c r="D39" s="31"/>
      <c r="E39" s="31"/>
      <c r="F39" s="31"/>
      <c r="G39" s="31"/>
      <c r="H39" s="31"/>
      <c r="I39" s="31"/>
      <c r="J39" s="31"/>
      <c r="K39" s="31"/>
      <c r="L39" s="31"/>
      <c r="M39" s="127"/>
      <c r="N39" s="31"/>
    </row>
    <row r="40" spans="1:14" x14ac:dyDescent="0.2">
      <c r="B40" s="31"/>
      <c r="C40" s="31"/>
      <c r="D40" s="31"/>
      <c r="E40" s="31"/>
      <c r="F40" s="31"/>
      <c r="G40" s="31"/>
      <c r="H40" s="31"/>
      <c r="I40" s="31"/>
      <c r="J40" s="31"/>
      <c r="K40" s="31"/>
      <c r="L40" s="31"/>
      <c r="M40" s="31"/>
      <c r="N40" s="31"/>
    </row>
    <row r="41" spans="1:14" x14ac:dyDescent="0.2">
      <c r="F41" s="30"/>
      <c r="H41" s="30" t="s">
        <v>2621</v>
      </c>
    </row>
    <row r="42" spans="1:14" x14ac:dyDescent="0.2">
      <c r="B42" s="31"/>
      <c r="C42" s="111"/>
      <c r="F42" s="30"/>
      <c r="H42" s="211" t="s">
        <v>2622</v>
      </c>
      <c r="K42" s="31"/>
      <c r="L42" s="31"/>
      <c r="M42" s="31"/>
      <c r="N42" s="31"/>
    </row>
    <row r="43" spans="1:14" x14ac:dyDescent="0.2">
      <c r="E43" s="31" t="s">
        <v>104</v>
      </c>
      <c r="F43" s="212"/>
      <c r="H43" s="212">
        <v>1.6798702451660329E-2</v>
      </c>
      <c r="K43" s="31"/>
      <c r="L43" s="31"/>
      <c r="M43" s="31"/>
      <c r="N43" s="31"/>
    </row>
    <row r="44" spans="1:14" x14ac:dyDescent="0.2">
      <c r="B44" s="31"/>
      <c r="E44" s="31" t="s">
        <v>103</v>
      </c>
      <c r="F44" s="212"/>
      <c r="H44" s="212">
        <v>4.5385770768753657E-2</v>
      </c>
      <c r="K44" s="31"/>
      <c r="L44" s="31"/>
      <c r="M44" s="31"/>
      <c r="N44" s="31"/>
    </row>
    <row r="45" spans="1:14" x14ac:dyDescent="0.2">
      <c r="B45" s="31"/>
      <c r="E45" s="31" t="s">
        <v>102</v>
      </c>
      <c r="F45" s="112"/>
      <c r="H45" s="212">
        <v>2.4383941783634681E-2</v>
      </c>
      <c r="K45" s="31"/>
      <c r="L45" s="31"/>
      <c r="M45" s="31"/>
      <c r="N45" s="31"/>
    </row>
    <row r="46" spans="1:14" x14ac:dyDescent="0.2">
      <c r="B46" s="31"/>
      <c r="E46" s="31" t="s">
        <v>101</v>
      </c>
      <c r="F46" s="212"/>
      <c r="H46" s="212">
        <f>AVERAGE(H43:H45)</f>
        <v>2.8856138334682885E-2</v>
      </c>
      <c r="K46" s="31"/>
      <c r="L46" s="31"/>
      <c r="M46" s="31"/>
      <c r="N46" s="31"/>
    </row>
    <row r="47" spans="1:14" x14ac:dyDescent="0.2">
      <c r="F47" s="30"/>
      <c r="H47" s="30"/>
    </row>
    <row r="48" spans="1:14" x14ac:dyDescent="0.2">
      <c r="E48" s="14" t="s">
        <v>100</v>
      </c>
      <c r="F48" s="212"/>
      <c r="H48" s="112">
        <v>1.044</v>
      </c>
    </row>
    <row r="49" spans="5:8" x14ac:dyDescent="0.2">
      <c r="E49" s="14" t="s">
        <v>99</v>
      </c>
      <c r="F49" s="112"/>
      <c r="H49" s="112">
        <f>H46*H48</f>
        <v>3.0125808421408933E-2</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45"/>
  <sheetViews>
    <sheetView zoomScaleNormal="100" workbookViewId="0">
      <selection activeCell="I19" sqref="I19"/>
    </sheetView>
  </sheetViews>
  <sheetFormatPr defaultColWidth="9.140625" defaultRowHeight="12.75" x14ac:dyDescent="0.2"/>
  <cols>
    <col min="1" max="6" width="9.140625" style="14" customWidth="1"/>
    <col min="7" max="7" width="19.140625" style="14" customWidth="1"/>
    <col min="8" max="8" width="16.28515625" style="14" bestFit="1" customWidth="1"/>
    <col min="9" max="9" width="16.28515625" style="14" customWidth="1"/>
    <col min="10" max="10" width="14.140625" style="14" bestFit="1" customWidth="1"/>
    <col min="11" max="11" width="14" style="14" bestFit="1" customWidth="1"/>
    <col min="12" max="13" width="9.140625" style="14" customWidth="1"/>
    <col min="14" max="16384" width="9.140625" style="14"/>
  </cols>
  <sheetData>
    <row r="1" spans="1:11" x14ac:dyDescent="0.2">
      <c r="I1" s="20" t="s">
        <v>30</v>
      </c>
    </row>
    <row r="2" spans="1:11" x14ac:dyDescent="0.2">
      <c r="A2" s="18"/>
      <c r="I2" s="20" t="s">
        <v>134</v>
      </c>
    </row>
    <row r="3" spans="1:11" x14ac:dyDescent="0.2">
      <c r="A3" s="13" t="s">
        <v>0</v>
      </c>
      <c r="B3" s="19"/>
      <c r="C3" s="19"/>
      <c r="D3" s="19"/>
      <c r="E3" s="19"/>
      <c r="F3" s="19"/>
      <c r="G3" s="19"/>
      <c r="H3" s="19"/>
      <c r="I3" s="19"/>
    </row>
    <row r="4" spans="1:11" x14ac:dyDescent="0.2">
      <c r="A4" s="13" t="s">
        <v>2613</v>
      </c>
      <c r="B4" s="19"/>
      <c r="C4" s="19"/>
      <c r="D4" s="19"/>
      <c r="E4" s="19"/>
      <c r="F4" s="19"/>
      <c r="G4" s="19"/>
      <c r="H4" s="19"/>
      <c r="I4" s="19"/>
    </row>
    <row r="5" spans="1:11" x14ac:dyDescent="0.2">
      <c r="A5" s="13" t="s">
        <v>3</v>
      </c>
      <c r="B5" s="19"/>
      <c r="C5" s="19"/>
      <c r="D5" s="19"/>
      <c r="E5" s="19"/>
      <c r="F5" s="19"/>
      <c r="G5" s="19"/>
      <c r="H5" s="19"/>
      <c r="I5" s="19"/>
    </row>
    <row r="6" spans="1:11" x14ac:dyDescent="0.2">
      <c r="A6" s="13"/>
      <c r="B6" s="19"/>
      <c r="C6" s="19"/>
      <c r="D6" s="19"/>
      <c r="E6" s="19"/>
      <c r="F6" s="19"/>
      <c r="G6" s="19"/>
    </row>
    <row r="7" spans="1:11" x14ac:dyDescent="0.2">
      <c r="A7" s="13"/>
      <c r="B7" s="19"/>
      <c r="C7" s="19"/>
      <c r="D7" s="19"/>
      <c r="E7" s="19"/>
      <c r="F7" s="19"/>
      <c r="G7" s="19"/>
    </row>
    <row r="8" spans="1:11" x14ac:dyDescent="0.2">
      <c r="A8" s="13"/>
      <c r="B8" s="19"/>
      <c r="C8" s="19"/>
      <c r="D8" s="19"/>
      <c r="E8" s="19"/>
      <c r="F8" s="19"/>
      <c r="G8" s="19"/>
      <c r="H8" s="30" t="s">
        <v>159</v>
      </c>
      <c r="I8" s="30" t="s">
        <v>159</v>
      </c>
    </row>
    <row r="9" spans="1:11" x14ac:dyDescent="0.2">
      <c r="H9" s="30" t="s">
        <v>2629</v>
      </c>
      <c r="I9" s="30" t="s">
        <v>2629</v>
      </c>
    </row>
    <row r="10" spans="1:11" x14ac:dyDescent="0.2">
      <c r="F10" s="30"/>
      <c r="G10" s="30"/>
      <c r="H10" s="30" t="s">
        <v>56</v>
      </c>
      <c r="I10" s="30" t="s">
        <v>56</v>
      </c>
    </row>
    <row r="11" spans="1:11" x14ac:dyDescent="0.2">
      <c r="F11" s="30"/>
      <c r="G11" s="30"/>
      <c r="H11" s="55">
        <v>20224</v>
      </c>
      <c r="I11" s="55">
        <v>20234</v>
      </c>
    </row>
    <row r="12" spans="1:11" x14ac:dyDescent="0.2">
      <c r="A12" s="10" t="s">
        <v>144</v>
      </c>
      <c r="B12" s="10"/>
      <c r="C12" s="10"/>
      <c r="D12" s="10"/>
      <c r="E12" s="10"/>
      <c r="F12" s="215"/>
      <c r="G12" s="215"/>
      <c r="H12" s="215">
        <v>194929561.95915839</v>
      </c>
      <c r="I12" s="215">
        <v>156626368.02189437</v>
      </c>
    </row>
    <row r="13" spans="1:11" x14ac:dyDescent="0.2">
      <c r="A13" s="10" t="s">
        <v>169</v>
      </c>
      <c r="B13" s="10"/>
      <c r="C13" s="10"/>
      <c r="D13" s="10"/>
      <c r="E13" s="10"/>
      <c r="F13" s="128"/>
      <c r="G13" s="128"/>
      <c r="H13" s="128">
        <f>'Exhibit 9 - p2'!F47</f>
        <v>0.21202712235130491</v>
      </c>
      <c r="I13" s="128">
        <f>'Exhibit 9 - p2'!F47</f>
        <v>0.21202712235130491</v>
      </c>
      <c r="J13" s="128"/>
      <c r="K13" s="128"/>
    </row>
    <row r="14" spans="1:11" x14ac:dyDescent="0.2">
      <c r="A14" s="10" t="s">
        <v>170</v>
      </c>
      <c r="B14" s="10"/>
      <c r="C14" s="10"/>
      <c r="D14" s="10"/>
      <c r="E14" s="10"/>
      <c r="F14" s="128"/>
      <c r="G14" s="128"/>
      <c r="H14" s="128">
        <f>'Exhibit 9 - p4'!H49</f>
        <v>3.0125808421408933E-2</v>
      </c>
      <c r="I14" s="128">
        <f>'Exhibit 9 - p4'!H49</f>
        <v>3.0125808421408933E-2</v>
      </c>
    </row>
    <row r="15" spans="1:11" x14ac:dyDescent="0.2">
      <c r="A15" s="10" t="s">
        <v>171</v>
      </c>
      <c r="B15" s="10"/>
      <c r="C15" s="10"/>
      <c r="D15" s="10"/>
      <c r="E15" s="10"/>
      <c r="F15" s="128"/>
      <c r="G15" s="128"/>
      <c r="H15" s="128">
        <f>H13+H14</f>
        <v>0.24215293077271385</v>
      </c>
      <c r="I15" s="128">
        <f>I13+I14</f>
        <v>0.24215293077271385</v>
      </c>
      <c r="J15" s="146"/>
      <c r="K15" s="146"/>
    </row>
    <row r="16" spans="1:11" x14ac:dyDescent="0.2">
      <c r="A16" s="10" t="s">
        <v>199</v>
      </c>
      <c r="B16" s="10"/>
      <c r="C16" s="10"/>
      <c r="D16" s="10"/>
      <c r="E16" s="10"/>
      <c r="F16" s="215"/>
      <c r="G16" s="215"/>
      <c r="H16" s="215">
        <f>H45</f>
        <v>169425754.18550998</v>
      </c>
      <c r="I16" s="215">
        <f>I45</f>
        <v>165942140.21038422</v>
      </c>
      <c r="J16" s="40"/>
      <c r="K16" s="40"/>
    </row>
    <row r="17" spans="1:11" x14ac:dyDescent="0.2">
      <c r="A17" s="10" t="s">
        <v>143</v>
      </c>
      <c r="B17" s="10"/>
      <c r="C17" s="10"/>
      <c r="D17" s="10"/>
      <c r="E17" s="10"/>
      <c r="F17" s="216"/>
      <c r="G17" s="216"/>
      <c r="H17" s="216">
        <f>H15*H16</f>
        <v>41026942.924398631</v>
      </c>
      <c r="I17" s="216">
        <f>I15*I16</f>
        <v>40183375.590641148</v>
      </c>
      <c r="J17" s="217"/>
      <c r="K17" s="143"/>
    </row>
    <row r="18" spans="1:11" x14ac:dyDescent="0.2">
      <c r="A18" s="10" t="s">
        <v>142</v>
      </c>
      <c r="B18" s="10"/>
      <c r="C18" s="10"/>
      <c r="D18" s="10"/>
      <c r="E18" s="10"/>
      <c r="F18" s="34"/>
      <c r="G18" s="34"/>
      <c r="H18" s="34">
        <f>H17/H12</f>
        <v>0.21047060544359397</v>
      </c>
      <c r="I18" s="34">
        <f>I17/I12</f>
        <v>0.25655562405063254</v>
      </c>
      <c r="J18" s="218"/>
      <c r="K18" s="144"/>
    </row>
    <row r="19" spans="1:11" x14ac:dyDescent="0.2">
      <c r="A19" s="10"/>
      <c r="B19" s="10"/>
      <c r="C19" s="10"/>
      <c r="D19" s="10"/>
      <c r="E19" s="10"/>
      <c r="F19" s="10"/>
      <c r="G19" s="10"/>
    </row>
    <row r="20" spans="1:11" x14ac:dyDescent="0.2">
      <c r="A20" s="10" t="s">
        <v>141</v>
      </c>
      <c r="B20" s="10"/>
      <c r="C20" s="10"/>
      <c r="D20" s="10"/>
      <c r="E20" s="10"/>
      <c r="F20" s="34"/>
      <c r="G20" s="34"/>
      <c r="H20" s="34">
        <f>H18+1</f>
        <v>1.2104706054435939</v>
      </c>
      <c r="I20" s="34">
        <f>I18+1</f>
        <v>1.2565556240506326</v>
      </c>
      <c r="J20" s="145"/>
      <c r="K20" s="145"/>
    </row>
    <row r="21" spans="1:11" x14ac:dyDescent="0.2">
      <c r="H21" s="219"/>
    </row>
    <row r="22" spans="1:11" x14ac:dyDescent="0.2">
      <c r="H22" s="130"/>
    </row>
    <row r="23" spans="1:11" x14ac:dyDescent="0.2">
      <c r="H23" s="130"/>
    </row>
    <row r="24" spans="1:11" x14ac:dyDescent="0.2">
      <c r="H24" s="37"/>
    </row>
    <row r="25" spans="1:11" x14ac:dyDescent="0.2">
      <c r="A25" s="14" t="s">
        <v>140</v>
      </c>
      <c r="H25" s="37"/>
    </row>
    <row r="26" spans="1:11" x14ac:dyDescent="0.2">
      <c r="A26" s="32" t="s">
        <v>139</v>
      </c>
      <c r="H26" s="40"/>
    </row>
    <row r="27" spans="1:11" x14ac:dyDescent="0.2">
      <c r="A27" s="14" t="s">
        <v>162</v>
      </c>
    </row>
    <row r="28" spans="1:11" x14ac:dyDescent="0.2">
      <c r="A28" s="32" t="s">
        <v>2630</v>
      </c>
    </row>
    <row r="29" spans="1:11" x14ac:dyDescent="0.2">
      <c r="A29" s="14" t="s">
        <v>138</v>
      </c>
    </row>
    <row r="30" spans="1:11" x14ac:dyDescent="0.2">
      <c r="A30" s="14" t="s">
        <v>197</v>
      </c>
    </row>
    <row r="31" spans="1:11" x14ac:dyDescent="0.2">
      <c r="A31" s="14" t="s">
        <v>137</v>
      </c>
    </row>
    <row r="32" spans="1:11" x14ac:dyDescent="0.2">
      <c r="A32" s="14" t="s">
        <v>136</v>
      </c>
    </row>
    <row r="33" spans="1:9" x14ac:dyDescent="0.2">
      <c r="A33" s="14" t="s">
        <v>135</v>
      </c>
    </row>
    <row r="34" spans="1:9" x14ac:dyDescent="0.2">
      <c r="H34" s="30"/>
      <c r="I34" s="30"/>
    </row>
    <row r="35" spans="1:9" x14ac:dyDescent="0.2">
      <c r="H35" s="30" t="s">
        <v>159</v>
      </c>
      <c r="I35" s="30" t="s">
        <v>159</v>
      </c>
    </row>
    <row r="36" spans="1:9" x14ac:dyDescent="0.2">
      <c r="H36" s="30" t="s">
        <v>146</v>
      </c>
      <c r="I36" s="30" t="s">
        <v>146</v>
      </c>
    </row>
    <row r="37" spans="1:9" x14ac:dyDescent="0.2">
      <c r="F37" s="30"/>
      <c r="G37" s="30"/>
      <c r="H37" s="30" t="s">
        <v>56</v>
      </c>
      <c r="I37" s="30" t="s">
        <v>56</v>
      </c>
    </row>
    <row r="38" spans="1:9" x14ac:dyDescent="0.2">
      <c r="F38" s="30"/>
      <c r="G38" s="30"/>
      <c r="H38" s="55">
        <v>20224</v>
      </c>
      <c r="I38" s="55">
        <v>20234</v>
      </c>
    </row>
    <row r="39" spans="1:9" x14ac:dyDescent="0.2">
      <c r="A39" s="14" t="s">
        <v>164</v>
      </c>
      <c r="F39" s="40"/>
      <c r="G39" s="40"/>
      <c r="H39" s="40">
        <v>127684156.92</v>
      </c>
      <c r="I39" s="40">
        <v>135563744.08000001</v>
      </c>
    </row>
    <row r="40" spans="1:9" x14ac:dyDescent="0.2">
      <c r="A40" s="14" t="s">
        <v>196</v>
      </c>
      <c r="F40" s="129"/>
      <c r="G40" s="129"/>
      <c r="H40" s="65">
        <v>8.4000000000000005E-2</v>
      </c>
      <c r="I40" s="65">
        <v>8.4000000000000005E-2</v>
      </c>
    </row>
    <row r="41" spans="1:9" x14ac:dyDescent="0.2">
      <c r="A41" s="14" t="s">
        <v>282</v>
      </c>
      <c r="F41" s="130"/>
      <c r="G41" s="130"/>
      <c r="H41" s="130">
        <v>44743</v>
      </c>
      <c r="I41" s="130">
        <v>45108</v>
      </c>
    </row>
    <row r="42" spans="1:9" x14ac:dyDescent="0.2">
      <c r="A42" s="14" t="s">
        <v>281</v>
      </c>
      <c r="F42" s="130"/>
      <c r="G42" s="130"/>
      <c r="H42" s="130">
        <v>46023</v>
      </c>
      <c r="I42" s="130">
        <v>46023</v>
      </c>
    </row>
    <row r="43" spans="1:9" x14ac:dyDescent="0.2">
      <c r="A43" s="14" t="s">
        <v>195</v>
      </c>
      <c r="F43" s="37"/>
      <c r="G43" s="37"/>
      <c r="H43" s="37">
        <v>3.506849315068493</v>
      </c>
      <c r="I43" s="37">
        <v>2.506849315068493</v>
      </c>
    </row>
    <row r="44" spans="1:9" x14ac:dyDescent="0.2">
      <c r="A44" s="14" t="s">
        <v>12</v>
      </c>
      <c r="F44" s="37"/>
      <c r="G44" s="37"/>
      <c r="H44" s="213">
        <f>(1+H40)^H43</f>
        <v>1.3269128940692541</v>
      </c>
      <c r="I44" s="213">
        <f>(1+I40)^I43</f>
        <v>1.2240893856727435</v>
      </c>
    </row>
    <row r="45" spans="1:9" ht="13.5" thickBot="1" x14ac:dyDescent="0.25">
      <c r="A45" s="14" t="s">
        <v>200</v>
      </c>
      <c r="F45" s="40"/>
      <c r="G45" s="40"/>
      <c r="H45" s="214">
        <f>H39*H44</f>
        <v>169425754.18550998</v>
      </c>
      <c r="I45" s="214">
        <f>I39*I44</f>
        <v>165942140.21038422</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Exhibit 2</vt:lpstr>
      <vt:lpstr>Exhibit 3</vt:lpstr>
      <vt:lpstr>Exhibit 4</vt:lpstr>
      <vt:lpstr>Exhibit 6</vt:lpstr>
      <vt:lpstr>Exhibit 9 - p1</vt:lpstr>
      <vt:lpstr>Exhibit 9 - p2</vt:lpstr>
      <vt:lpstr>Exhibit 9 - p3</vt:lpstr>
      <vt:lpstr>Exhibit 9 - p4</vt:lpstr>
      <vt:lpstr>Exhibit 9 - p5</vt:lpstr>
      <vt:lpstr>Exhibit 9 - p6</vt:lpstr>
      <vt:lpstr>Exhibit 9 - p7</vt:lpstr>
      <vt:lpstr>Exhibit 10</vt:lpstr>
      <vt:lpstr>Exhibit 11</vt:lpstr>
      <vt:lpstr>Exhibit 12</vt:lpstr>
      <vt:lpstr>Exhibit 14</vt:lpstr>
      <vt:lpstr>Exhibit 14A</vt:lpstr>
      <vt:lpstr>Exhibit 15</vt:lpstr>
      <vt:lpstr>Exhibit 19</vt:lpstr>
      <vt:lpstr>Exhibit 20 - p1</vt:lpstr>
      <vt:lpstr>Exhibit 20 - p2</vt:lpstr>
      <vt:lpstr>Reinsurance Exh</vt:lpstr>
      <vt:lpstr>'Exhibit 15'!Print_Titles</vt:lpstr>
    </vt:vector>
  </TitlesOfParts>
  <Company>State Farm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czyf</dc:creator>
  <cp:lastModifiedBy>Emily Gaertner</cp:lastModifiedBy>
  <cp:lastPrinted>2024-07-03T13:09:14Z</cp:lastPrinted>
  <dcterms:created xsi:type="dcterms:W3CDTF">2007-12-11T00:21:28Z</dcterms:created>
  <dcterms:modified xsi:type="dcterms:W3CDTF">2024-07-03T13:12:26Z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1ecbe3-7ba9-4124-b9d7-ffd820687beb_Enabled">
    <vt:lpwstr>true</vt:lpwstr>
  </property>
  <property fmtid="{D5CDD505-2E9C-101B-9397-08002B2CF9AE}" pid="3" name="MSIP_Label_261ecbe3-7ba9-4124-b9d7-ffd820687beb_SetDate">
    <vt:lpwstr>2021-04-01T20:55:02Z</vt:lpwstr>
  </property>
  <property fmtid="{D5CDD505-2E9C-101B-9397-08002B2CF9AE}" pid="4" name="MSIP_Label_261ecbe3-7ba9-4124-b9d7-ffd820687beb_Method">
    <vt:lpwstr>Standard</vt:lpwstr>
  </property>
  <property fmtid="{D5CDD505-2E9C-101B-9397-08002B2CF9AE}" pid="5" name="MSIP_Label_261ecbe3-7ba9-4124-b9d7-ffd820687beb_Name">
    <vt:lpwstr>261ecbe3-7ba9-4124-b9d7-ffd820687beb</vt:lpwstr>
  </property>
  <property fmtid="{D5CDD505-2E9C-101B-9397-08002B2CF9AE}" pid="6" name="MSIP_Label_261ecbe3-7ba9-4124-b9d7-ffd820687beb_SiteId">
    <vt:lpwstr>fa23982e-6646-4a33-a5c4-1a848d02fcc4</vt:lpwstr>
  </property>
  <property fmtid="{D5CDD505-2E9C-101B-9397-08002B2CF9AE}" pid="7" name="MSIP_Label_261ecbe3-7ba9-4124-b9d7-ffd820687beb_ActionId">
    <vt:lpwstr>b8b4d9dd-36d7-4a93-824d-c4acdede1bd4</vt:lpwstr>
  </property>
  <property fmtid="{D5CDD505-2E9C-101B-9397-08002B2CF9AE}" pid="8" name="MSIP_Label_261ecbe3-7ba9-4124-b9d7-ffd820687beb_ContentBits">
    <vt:lpwstr>0</vt:lpwstr>
  </property>
</Properties>
</file>