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defaultThemeVersion="124226"/>
  <mc:AlternateContent xmlns:mc="http://schemas.openxmlformats.org/markup-compatibility/2006">
    <mc:Choice Requires="x15">
      <x15ac:absPath xmlns:x15ac="http://schemas.microsoft.com/office/spreadsheetml/2010/11/ac" url="W:\P-C ACTUARIAL\HOMEOWNERS\State Files 2019 and Forward\California\2025\HO\Filing\Filing Documents\NT Filing\Exhibits\REFILE\"/>
    </mc:Choice>
  </mc:AlternateContent>
  <xr:revisionPtr revIDLastSave="0" documentId="13_ncr:1_{B6B843E0-7013-49EC-8F1D-2C8AD2AA4247}" xr6:coauthVersionLast="47" xr6:coauthVersionMax="47" xr10:uidLastSave="{00000000-0000-0000-0000-000000000000}"/>
  <bookViews>
    <workbookView xWindow="28680" yWindow="-120" windowWidth="29040" windowHeight="15840" tabRatio="840" firstSheet="6" activeTab="17" xr2:uid="{00000000-000D-0000-FFFF-FFFF00000000}"/>
  </bookViews>
  <sheets>
    <sheet name="Exhibit 2" sheetId="239" r:id="rId1"/>
    <sheet name="Exhibit 3" sheetId="240" r:id="rId2"/>
    <sheet name="Exhibit 4" sheetId="199" r:id="rId3"/>
    <sheet name="Exhibit 6" sheetId="241" r:id="rId4"/>
    <sheet name="Exhibit 9 - p1" sheetId="201" r:id="rId5"/>
    <sheet name="Exhibit 9 - p2" sheetId="187" r:id="rId6"/>
    <sheet name="Exhibit 9 - p3" sheetId="205" r:id="rId7"/>
    <sheet name="Exhibit 9 - p4" sheetId="206" r:id="rId8"/>
    <sheet name="Exhibit 9 - p5" sheetId="261" r:id="rId9"/>
    <sheet name="Exhibit 9 - p6" sheetId="244" r:id="rId10"/>
    <sheet name="Exhibit 9 - p7" sheetId="245" r:id="rId11"/>
    <sheet name="Exhibit 10" sheetId="231" r:id="rId12"/>
    <sheet name="Exhibit 11" sheetId="242" r:id="rId13"/>
    <sheet name="Exhibit 12" sheetId="213" r:id="rId14"/>
    <sheet name="Exhibit 14" sheetId="259" r:id="rId15"/>
    <sheet name="Exhibit 14A" sheetId="260" r:id="rId16"/>
    <sheet name="Exhibit 15" sheetId="279" r:id="rId17"/>
    <sheet name="Exhibit 19" sheetId="275" r:id="rId18"/>
    <sheet name="Exhibit 20 - p1" sheetId="175" r:id="rId19"/>
    <sheet name="Exhibit 20 - p2" sheetId="262" r:id="rId20"/>
    <sheet name="Reinsurance Exh" sheetId="136" r:id="rId21"/>
  </sheets>
  <externalReferences>
    <externalReference r:id="rId22"/>
    <externalReference r:id="rId23"/>
  </externalReferences>
  <definedNames>
    <definedName name="_AMO_UniqueIdentifier" localSheetId="18" hidden="1">"'24250caf-7af1-475b-9a4b-b6ed1733cbb5'"</definedName>
    <definedName name="_Key1" localSheetId="11" hidden="1">#REF!</definedName>
    <definedName name="_Key1" localSheetId="16" hidden="1">#REF!</definedName>
    <definedName name="_Key1" localSheetId="17" hidden="1">#REF!</definedName>
    <definedName name="_Key1" localSheetId="6" hidden="1">#REF!</definedName>
    <definedName name="_Key1" localSheetId="20" hidden="1">#REF!</definedName>
    <definedName name="_Key1" hidden="1">#REF!</definedName>
    <definedName name="_Order1" hidden="1">0</definedName>
    <definedName name="_Sort" localSheetId="11" hidden="1">#REF!</definedName>
    <definedName name="_Sort" localSheetId="16" hidden="1">#REF!</definedName>
    <definedName name="_Sort" localSheetId="17" hidden="1">#REF!</definedName>
    <definedName name="_Sort" localSheetId="6" hidden="1">#REF!</definedName>
    <definedName name="_Sort" localSheetId="20" hidden="1">#REF!</definedName>
    <definedName name="_Sort" hidden="1">#REF!</definedName>
    <definedName name="EndDate">[1]Inputs!$A$5</definedName>
    <definedName name="HCODE">[1]Inputs!$A$2</definedName>
    <definedName name="Indicated_Change">[2]Inputs!$F$2</definedName>
    <definedName name="_xlnm.Print_Area" localSheetId="18">'Exhibit 20 - p1'!$A$1:$G$22</definedName>
    <definedName name="StartDate">[1]Inputs!$A$4</definedName>
    <definedName name="State">[1]Inputs!$A$3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47" i="187" l="1"/>
  <c r="E12" i="260" l="1"/>
  <c r="F44" i="261" l="1"/>
  <c r="D45" i="187" l="1"/>
  <c r="D44" i="187"/>
  <c r="D43" i="187"/>
  <c r="C9" i="259" l="1"/>
  <c r="F15" i="242"/>
  <c r="G15" i="242" s="1"/>
  <c r="H15" i="242" s="1"/>
  <c r="I15" i="242" s="1"/>
  <c r="C15" i="242"/>
  <c r="F14" i="242"/>
  <c r="G14" i="242" s="1"/>
  <c r="H14" i="242" s="1"/>
  <c r="I14" i="242" s="1"/>
  <c r="C14" i="242"/>
  <c r="F13" i="242"/>
  <c r="G13" i="242" s="1"/>
  <c r="H13" i="242" s="1"/>
  <c r="I13" i="242" s="1"/>
  <c r="C13" i="242"/>
  <c r="E9" i="175" l="1"/>
  <c r="E10" i="175"/>
  <c r="E11" i="175"/>
  <c r="E12" i="175"/>
  <c r="E13" i="175"/>
  <c r="E14" i="175"/>
  <c r="E15" i="175"/>
  <c r="E15" i="259" l="1"/>
  <c r="E14" i="259"/>
  <c r="E13" i="259"/>
  <c r="D12" i="259"/>
  <c r="C12" i="259"/>
  <c r="E10" i="259"/>
  <c r="D9" i="259"/>
  <c r="E12" i="259" l="1"/>
  <c r="C19" i="259"/>
  <c r="D19" i="259"/>
  <c r="E9" i="259"/>
  <c r="E19" i="259" l="1"/>
  <c r="F45" i="261" l="1"/>
  <c r="F16" i="261" s="1"/>
  <c r="I11" i="199" l="1"/>
  <c r="F12" i="260" l="1"/>
  <c r="D42" i="187" l="1"/>
  <c r="F46" i="206" l="1"/>
  <c r="D40" i="187" l="1"/>
  <c r="D41" i="187"/>
  <c r="D12" i="187"/>
  <c r="D20" i="241" l="1"/>
  <c r="D39" i="187" l="1"/>
  <c r="D38" i="187"/>
  <c r="F19" i="231" l="1"/>
  <c r="F18" i="231"/>
  <c r="F13" i="231"/>
  <c r="F12" i="231"/>
  <c r="D37" i="187" l="1"/>
  <c r="D36" i="187"/>
  <c r="D35" i="187"/>
  <c r="D34" i="187"/>
  <c r="D33" i="187"/>
  <c r="D32" i="187"/>
  <c r="D31" i="187"/>
  <c r="D30" i="187"/>
  <c r="D29" i="187"/>
  <c r="D28" i="187"/>
  <c r="D27" i="187"/>
  <c r="D26" i="187"/>
  <c r="D25" i="187"/>
  <c r="D24" i="187"/>
  <c r="D23" i="187"/>
  <c r="D22" i="187"/>
  <c r="D21" i="187"/>
  <c r="D20" i="187"/>
  <c r="D19" i="187"/>
  <c r="D18" i="187"/>
  <c r="D17" i="187"/>
  <c r="D16" i="187"/>
  <c r="D15" i="187"/>
  <c r="D14" i="187"/>
  <c r="D13" i="187"/>
  <c r="G36" i="201" l="1"/>
  <c r="F13" i="261" s="1"/>
  <c r="F49" i="206" l="1"/>
  <c r="F14" i="261" l="1"/>
  <c r="F15" i="261" s="1"/>
  <c r="F17" i="261" s="1"/>
  <c r="F18" i="261" l="1"/>
  <c r="F20" i="261" s="1"/>
</calcChain>
</file>

<file path=xl/sharedStrings.xml><?xml version="1.0" encoding="utf-8"?>
<sst xmlns="http://schemas.openxmlformats.org/spreadsheetml/2006/main" count="3295" uniqueCount="2704">
  <si>
    <t>State Farm General Insurance Company</t>
  </si>
  <si>
    <t>Exhibit 4</t>
  </si>
  <si>
    <t>Premium Adjustment Factor</t>
  </si>
  <si>
    <t>Catastrophe Adjustment</t>
  </si>
  <si>
    <t>Exhibit 10</t>
  </si>
  <si>
    <t>Credibility Adjustment</t>
  </si>
  <si>
    <t>Premium</t>
  </si>
  <si>
    <t>Earned</t>
  </si>
  <si>
    <t>Current Level</t>
  </si>
  <si>
    <t>Adjustment</t>
  </si>
  <si>
    <t>Year</t>
  </si>
  <si>
    <t>Earned Premium</t>
  </si>
  <si>
    <t>Factor</t>
  </si>
  <si>
    <t>Total</t>
  </si>
  <si>
    <t>(1)</t>
  </si>
  <si>
    <t>(2)</t>
  </si>
  <si>
    <t>(3)</t>
  </si>
  <si>
    <t>CAT/AIY</t>
  </si>
  <si>
    <t>I.</t>
  </si>
  <si>
    <t>Amount of Insurance Years Exposure Base</t>
  </si>
  <si>
    <t>II.</t>
  </si>
  <si>
    <t>(4)</t>
  </si>
  <si>
    <t>(5)</t>
  </si>
  <si>
    <t>Fire Following Earthquake Provision</t>
  </si>
  <si>
    <t>Exhibit 12</t>
  </si>
  <si>
    <t>Reinsurance Premium and Recoverables</t>
  </si>
  <si>
    <t>Trend</t>
  </si>
  <si>
    <t>Weight</t>
  </si>
  <si>
    <t>Because catastrophes can be infrequent events, many years of history are needed to determine a provision.</t>
  </si>
  <si>
    <t>Contract changes and changes in the number of policies written in catastrophe prone areas, however, make it</t>
  </si>
  <si>
    <t>Exhibit 9</t>
  </si>
  <si>
    <t>Page 1</t>
  </si>
  <si>
    <t>Page 2</t>
  </si>
  <si>
    <t>Page 3</t>
  </si>
  <si>
    <t>Page 4</t>
  </si>
  <si>
    <t>Credibility for Trends</t>
  </si>
  <si>
    <t>Credibility for Experience</t>
  </si>
  <si>
    <t>Claim Type</t>
  </si>
  <si>
    <t>Claim Count</t>
  </si>
  <si>
    <t>Credibility**</t>
  </si>
  <si>
    <t>Fiscal Accident</t>
  </si>
  <si>
    <t>Years</t>
  </si>
  <si>
    <t>Experience</t>
  </si>
  <si>
    <t xml:space="preserve"> Standard*</t>
  </si>
  <si>
    <t>Full Credibility</t>
  </si>
  <si>
    <t>Period</t>
  </si>
  <si>
    <t>Fiscal Calendar</t>
  </si>
  <si>
    <t>Range</t>
  </si>
  <si>
    <t>PIF</t>
  </si>
  <si>
    <t>%</t>
  </si>
  <si>
    <t>0% to 5%</t>
  </si>
  <si>
    <t>5% to 10%</t>
  </si>
  <si>
    <t>10% to 15%</t>
  </si>
  <si>
    <t>15% to 20%</t>
  </si>
  <si>
    <t>Est. Minimum % Change</t>
  </si>
  <si>
    <t>Est. Maximum % Change</t>
  </si>
  <si>
    <t>Year Ending</t>
  </si>
  <si>
    <t>III.</t>
  </si>
  <si>
    <t>Customer Dislocation</t>
  </si>
  <si>
    <t>Quarters</t>
  </si>
  <si>
    <t>Catastrophe Adjustment Excluding Fire Following Earthquake Provision</t>
  </si>
  <si>
    <t>of that event’s occurrence.</t>
  </si>
  <si>
    <t>To compute the expected annual loss, the losses from each simulated event are then weighted by the probability</t>
  </si>
  <si>
    <t>and are related to the models’ computed seismic activity, associated damage, and accompanying financial losses.</t>
  </si>
  <si>
    <t>geographic locations, values, policy forms (types of coverage), limits, deductibles and construction characteristics,</t>
  </si>
  <si>
    <t>characteristics of the event against the portfolio of the insured exposures. Such exposures are described by</t>
  </si>
  <si>
    <t>For each of these stochastically simulated events, the models are capable of overlaying the physical</t>
  </si>
  <si>
    <t>of years of possible earthquakes.  For AIR, the 50K year event set was used in the analysis.</t>
  </si>
  <si>
    <t>events, each with associated probabilities of occurrence.  This library is intended to represent tens of thousands</t>
  </si>
  <si>
    <t>the fields of engineering, seismology, geology, statistics and computer science to produce a library of earthquake</t>
  </si>
  <si>
    <t xml:space="preserve">CEA for earthquake loss estimates in pricing.  The RQE model as well as RMS and AIR incorporate expertise in </t>
  </si>
  <si>
    <t>Computer Modeling for Fire Following Earthquake</t>
  </si>
  <si>
    <t xml:space="preserve">illustrate the magnitude of the exposure. </t>
  </si>
  <si>
    <t xml:space="preserve">uninsured.  Personal and commercial splits are not available in the report.  The report, therefore, is only used to </t>
  </si>
  <si>
    <t xml:space="preserve">California faults.  The summary includes all property loss, personal and commercial as well as insured and </t>
  </si>
  <si>
    <t>The report summarizes property loss in a Bay Area quake to be 1.1% of property value, .2 to .6% for other</t>
  </si>
  <si>
    <t>for shake damage, even though California law requires insurers to offer shake damage to property owners.</t>
  </si>
  <si>
    <t>is insured for fire, but fewer than 20% of homes and business properties in the two affected areas are insured</t>
  </si>
  <si>
    <t>billion for insured shake damage in the Los Angeles region).  The reason for this is that nearly all property</t>
  </si>
  <si>
    <t xml:space="preserve">Insurance Department study ($6 billion for insured shake damage in the San Francisco Bay area, $8.5 </t>
  </si>
  <si>
    <t>study are substantially higher than the insured shake damage losses projected in a 1990 California</t>
  </si>
  <si>
    <t>Fire following earthquake is a very serious threat to insurance companies.  The fire losses shown in this</t>
  </si>
  <si>
    <t>From the Executive Summary of that report:</t>
  </si>
  <si>
    <t>following earthquakes of various magnitudes in the San Francisco and Los Angeles areas of California.</t>
  </si>
  <si>
    <t>known as the Natural Disaster Coalition), utilizes the expertise of EQECAT, Inc. to produce estimates of fire</t>
  </si>
  <si>
    <t>This study, produced by Drs. Charles Scawthorne and Mahmoud Khater for the Earthquake Project (subsequently</t>
  </si>
  <si>
    <r>
      <t>and Memphis Areas</t>
    </r>
    <r>
      <rPr>
        <sz val="10"/>
        <rFont val="Arial"/>
        <family val="2"/>
      </rPr>
      <t xml:space="preserve"> </t>
    </r>
  </si>
  <si>
    <t>Fire Following Earthquake: Conflagration Potential in the Greater Los Angeles, San Francisco, Seattle</t>
  </si>
  <si>
    <t>is necessary to look to definitive scientific studies, scientific modeling and judgment to supplement historical data.</t>
  </si>
  <si>
    <t>therefore, inappropriate to rely solely on historical insurance data to assess the exposure to fire following earthquake.  It</t>
  </si>
  <si>
    <t xml:space="preserve">1906 has there been a great earthquake of the magnitude expected to produce a catastrophic conflagration.  It is, </t>
  </si>
  <si>
    <t>Fortunately, neither occurred during extreme fire conditions.  In California, not since the San Francisco earthquake of</t>
  </si>
  <si>
    <t>and the 1994 Northridge earthquake were not of the magnitude expected to produce a catastrophic conflagration.</t>
  </si>
  <si>
    <t>Francisco Earthquake, can cause enormous property damage and loss of life.  The major 1989 Bay area earthquake</t>
  </si>
  <si>
    <t>Fire conflagrations following earthquakes, as evidenced by the 1923 Great Kanto Earthquake and the 1906 San</t>
  </si>
  <si>
    <r>
      <t>Provision for Fire Following Earthquake</t>
    </r>
    <r>
      <rPr>
        <sz val="10"/>
        <rFont val="Arial"/>
        <family val="2"/>
      </rPr>
      <t xml:space="preserve"> </t>
    </r>
  </si>
  <si>
    <t>reflected in this historical experience.  Any catastrophe provision based on historical data should be modified to more</t>
  </si>
  <si>
    <t xml:space="preserve">analysis of historical catastrophe losses.  There is exposure to loss due to fire following an earthquake that is not </t>
  </si>
  <si>
    <t>Catastrophe Provision</t>
  </si>
  <si>
    <t>FFEQ Provision per AIY</t>
  </si>
  <si>
    <t>DCCE factor</t>
  </si>
  <si>
    <t>Average</t>
  </si>
  <si>
    <t>AIR Model Loss per AIY</t>
  </si>
  <si>
    <t>RMS Model Loss per AIY</t>
  </si>
  <si>
    <t>RQE Model Loss per AIY</t>
  </si>
  <si>
    <t>This loss per AIY is adjusted to reflect defense and cost containment expense (DCCE) since this cost is</t>
  </si>
  <si>
    <t>following earthquake loss per AIY provision is the simple average of the results from the three models.</t>
  </si>
  <si>
    <t>determine the annual fire following earthquake loss per AIY for each model.  The statewide annual fire</t>
  </si>
  <si>
    <t>Seasonality: Wet or dry weather conditions can retard or contribute to the fire loss.</t>
  </si>
  <si>
    <t>7.</t>
  </si>
  <si>
    <t>estimating the frequency and event severity.</t>
  </si>
  <si>
    <t>Kanto and the 1991 Oakland Hills fire. Therefore, the variance in local wind speeds is essential in</t>
  </si>
  <si>
    <t>Wind speed: Strong winds can dramatically increase fire severity, as evidenced by the 1923</t>
  </si>
  <si>
    <t>6.</t>
  </si>
  <si>
    <t>routes.</t>
  </si>
  <si>
    <t>vulnerability (pipeline breaks), including storage reservoirs, and alternate (redundant) waterline</t>
  </si>
  <si>
    <t>will imperil fire department functionality. The network based model includes water supply</t>
  </si>
  <si>
    <t>Water supply vulnerability: Even with adequate fire fighting capacity, failed water supply systems</t>
  </si>
  <si>
    <t>5.</t>
  </si>
  <si>
    <t>of fire stations, fire engines and manpower.</t>
  </si>
  <si>
    <t>Fire Fighting Capacity: The model estimates the potential fire fighting capacity, including number</t>
  </si>
  <si>
    <t>4.</t>
  </si>
  <si>
    <t>Burn Rate: The rate at which a fire spreads is dependent on the fuel source and building density.</t>
  </si>
  <si>
    <t>3.</t>
  </si>
  <si>
    <t>Fuel Source: Wooden structures greatly increase the fire risk, for a given ignition frequency</t>
  </si>
  <si>
    <t>2.</t>
  </si>
  <si>
    <t>Ignition Frequency: Conflagration risk increases with the number of ignitions.</t>
  </si>
  <si>
    <t>1.</t>
  </si>
  <si>
    <t>underlying physical parameters that impact the loss. Additional loss factors include:</t>
  </si>
  <si>
    <t>intensity, all three fire following earthquake models estimate severity and frequency of loss based on the</t>
  </si>
  <si>
    <t>Shaking intensity is the basis of estimating fire following earthquake losses. In addition to shaking</t>
  </si>
  <si>
    <t>credible.</t>
  </si>
  <si>
    <t>information has been taken into account in the model simulations, the model results are considered fully</t>
  </si>
  <si>
    <t xml:space="preserve">Given the large volume of simulated events and the fact that theoretically all relevant available </t>
  </si>
  <si>
    <t>Page 5</t>
  </si>
  <si>
    <t>(8) = (7) + 1</t>
  </si>
  <si>
    <t>(7)  = (6) / (1)</t>
  </si>
  <si>
    <t>(6)  = (4) x (5)</t>
  </si>
  <si>
    <t>(4)  = (2) + (3)</t>
  </si>
  <si>
    <t xml:space="preserve">    + (Historic DCCE x To-Ult Factor (Exhibit 7) x Loss &amp; DCCE Trend Factor (Exhibit 8))</t>
  </si>
  <si>
    <t>(1)  (Historic Losses x To-Ult Factor (Exhibit 7) x Loss &amp; DCCE Trend Factor (Exhibit 8))</t>
  </si>
  <si>
    <t>(8) Catastrophe Adjustment Factor incl FFEQ</t>
  </si>
  <si>
    <t>(7)  CAT Provision to NC Loss + DCCE</t>
  </si>
  <si>
    <t>(6)  CAT Provision Dollars</t>
  </si>
  <si>
    <t>(1)  NC Loss + DCCE developed and trended</t>
  </si>
  <si>
    <t>Page 6</t>
  </si>
  <si>
    <t>Calendar</t>
  </si>
  <si>
    <t>Exhibit 14</t>
  </si>
  <si>
    <t>Rate Distribution</t>
  </si>
  <si>
    <t>Non-Tenant</t>
  </si>
  <si>
    <t>Homeowners</t>
  </si>
  <si>
    <t>Program</t>
  </si>
  <si>
    <t>Non-Tenant Homeowners</t>
  </si>
  <si>
    <t>The premium adjustment factor is calculated as the current level earned premium divided by the earned premium.</t>
  </si>
  <si>
    <t>To derive the current level earned premium, we first bring the monthly written premium to current rate level based</t>
  </si>
  <si>
    <t>on the rate changes shown in Exhibit 2.  Monthly current level earned premium is first estimated by earning the</t>
  </si>
  <si>
    <t>current level written premium uniformly over a 13-month period with the first and last month each earning 1/24th</t>
  </si>
  <si>
    <t>and the remaining months each earning 1/12th of the current level written premium.  Since the actual earning of</t>
  </si>
  <si>
    <t>the premium was not uniform, an additional adjustment is made to get the final current level earned premium.</t>
  </si>
  <si>
    <t>The procedure is applied separately to new and renewal premium then combined for the final current level earned</t>
  </si>
  <si>
    <t>premium by month.  This produces a more accurate estimate of current level earned premium than can be</t>
  </si>
  <si>
    <t>produced using the traditional parallelogram method.</t>
  </si>
  <si>
    <t>Fiscal</t>
  </si>
  <si>
    <t>Program: Non-Tenant Homeowners</t>
  </si>
  <si>
    <t>State Farm's Homeowners Catastrophe Provision calculation described in the preceding pages is based on a statistical</t>
  </si>
  <si>
    <t>appropriately recognize the Homeowners exposure due to fire following an earthquake.</t>
  </si>
  <si>
    <t>Fire Following Earthquake provisions shown below.</t>
  </si>
  <si>
    <t>Page 7</t>
  </si>
  <si>
    <t>(2)  Exhibit 9 - Page 1</t>
  </si>
  <si>
    <t>Catastrophe Provision per AIY (Excluding Fire Following Earthquake)</t>
  </si>
  <si>
    <t>AIY</t>
  </si>
  <si>
    <t>CAT Loss</t>
  </si>
  <si>
    <t>&amp; DCCE</t>
  </si>
  <si>
    <t>Catastrophe Ratio (Column (4) weighted by Column (5)):</t>
  </si>
  <si>
    <t>(3) / (2)</t>
  </si>
  <si>
    <t>(2)  CAT Provision per AIY excluding FFEQ</t>
  </si>
  <si>
    <t>(3)  FFEQ Provision per AIY</t>
  </si>
  <si>
    <t>(4)  CAT Provision per AIY including FFEQ</t>
  </si>
  <si>
    <t>CAT Provision per AIY excluding FFEQ</t>
  </si>
  <si>
    <t>In accordance with CCR §2644.5, we have developed a catastrophe adjustment factor based on at least 20 years of</t>
  </si>
  <si>
    <t>catastrophe data as described in this exhibit.  Losses are coded as "catastrophe" if they result from a single event</t>
  </si>
  <si>
    <t>that is expected to produce at least 500 claims and $500,000 in anticipated indemnity payments within the state of</t>
  </si>
  <si>
    <t>For ratemaking purposes, all catastrophe (CAT) losses are removed from our loss data.  CAT losses are analyzed</t>
  </si>
  <si>
    <t>formula.</t>
  </si>
  <si>
    <t>separately and a CAT provision is developed according to the following procedure and used in the ratemaking</t>
  </si>
  <si>
    <t>The Amount of Insurance Years statistic (AIY) measures $1,000's of building insurance in force for one year.</t>
  </si>
  <si>
    <t>For example, a $100,000 dwelling insured on January 1st and in force continuously for that year equals 100</t>
  </si>
  <si>
    <t>measure of our exposure to catastrophic loss.</t>
  </si>
  <si>
    <t>Amount of Insurance Years.  Amount of Insurance Years reflects changing values and represents an accurate</t>
  </si>
  <si>
    <t>Exhibit 12 is not applicable to Homeowners rate filings.</t>
  </si>
  <si>
    <t>Reported</t>
  </si>
  <si>
    <t>Paid</t>
  </si>
  <si>
    <t>***Credibility Standard is 3,000 claims, per CCR §2644.23b</t>
  </si>
  <si>
    <t>*  Credibility Standard is 6,000 claims, per CCR §2644.7d</t>
  </si>
  <si>
    <t>** Credibility is calculated using the square root rule</t>
  </si>
  <si>
    <t xml:space="preserve"> Standard***</t>
  </si>
  <si>
    <t>Proposed</t>
  </si>
  <si>
    <t>Current</t>
  </si>
  <si>
    <t>Change</t>
  </si>
  <si>
    <t>Rate Effect</t>
  </si>
  <si>
    <t>20% to 25%</t>
  </si>
  <si>
    <t>(1906 and 1923 events had predominantly wooden construction).</t>
  </si>
  <si>
    <t>Years Trended</t>
  </si>
  <si>
    <t>Projected Annual AIY Trend</t>
  </si>
  <si>
    <t>(5)  See calculation below</t>
  </si>
  <si>
    <t>Incurred</t>
  </si>
  <si>
    <t>(5)  Projected AIY</t>
  </si>
  <si>
    <t>Projected AIY</t>
  </si>
  <si>
    <t>Exhibit 14A</t>
  </si>
  <si>
    <t>Base Premium</t>
  </si>
  <si>
    <t>25% to 30%</t>
  </si>
  <si>
    <t>30% to 35%</t>
  </si>
  <si>
    <t>Overall Proposed</t>
  </si>
  <si>
    <t>Rate Level History</t>
  </si>
  <si>
    <t>The following are the CDI file numbers, effective dates, and the overall effects of the rate filings submitted</t>
  </si>
  <si>
    <t>Overall Effect (%)</t>
  </si>
  <si>
    <t>CDI File #</t>
  </si>
  <si>
    <t>Effective Date</t>
  </si>
  <si>
    <t>18-4896</t>
  </si>
  <si>
    <t>18-1196</t>
  </si>
  <si>
    <t/>
  </si>
  <si>
    <t>* This change was originally implemented 02/13/2017.  Policies were refunded back to the 12/08/2016</t>
  </si>
  <si>
    <t xml:space="preserve">  effective date.  Refunds were sent April-May, 2017.</t>
  </si>
  <si>
    <t>Exhibit 3</t>
  </si>
  <si>
    <t>Policy Term Distribution</t>
  </si>
  <si>
    <t>All Homeowners Program policies are written on an annual term basis in California.</t>
  </si>
  <si>
    <t>Exhibit 6</t>
  </si>
  <si>
    <t>Miscellaneous Fees and Other Charges</t>
  </si>
  <si>
    <t>Policy Fee</t>
  </si>
  <si>
    <t>Installment Fee</t>
  </si>
  <si>
    <t>Endorsement Fee</t>
  </si>
  <si>
    <t>Inspection Fee</t>
  </si>
  <si>
    <t>Cancellation Fee</t>
  </si>
  <si>
    <t>Reinstatement Fee</t>
  </si>
  <si>
    <t>Late Fee</t>
  </si>
  <si>
    <t>SR 22</t>
  </si>
  <si>
    <t>Other, specify:</t>
  </si>
  <si>
    <t>Exhibit 11</t>
  </si>
  <si>
    <t>Ancillary Income</t>
  </si>
  <si>
    <t>(6)</t>
  </si>
  <si>
    <t>(7)</t>
  </si>
  <si>
    <t>(8)</t>
  </si>
  <si>
    <t>(9)</t>
  </si>
  <si>
    <t>California</t>
  </si>
  <si>
    <t>Companywide</t>
  </si>
  <si>
    <t>Total California</t>
  </si>
  <si>
    <t>Finance /</t>
  </si>
  <si>
    <t>Other</t>
  </si>
  <si>
    <t>Direct</t>
  </si>
  <si>
    <t>Direct WP</t>
  </si>
  <si>
    <t>Other Misc</t>
  </si>
  <si>
    <t>Service</t>
  </si>
  <si>
    <t>Miscellaneous</t>
  </si>
  <si>
    <t>Written</t>
  </si>
  <si>
    <t>% to Total</t>
  </si>
  <si>
    <t>Income</t>
  </si>
  <si>
    <t>% of Direct WP</t>
  </si>
  <si>
    <t>Charges</t>
  </si>
  <si>
    <t>(4) / (5)</t>
  </si>
  <si>
    <t>(3) x (6)</t>
  </si>
  <si>
    <t>(2) + (7)</t>
  </si>
  <si>
    <t>(8) / (4)</t>
  </si>
  <si>
    <t>Sources:</t>
  </si>
  <si>
    <t>Column (2):</t>
  </si>
  <si>
    <t>Schedule T, Column 8, Line 5</t>
  </si>
  <si>
    <t>Column (3):</t>
  </si>
  <si>
    <t>Annual Statement Page 4, Line 12 + Line 14 Checks and drafts cancelled, non presentation for payment amount only</t>
  </si>
  <si>
    <t>Column (4):</t>
  </si>
  <si>
    <t>Schedule T, Column 2, Line 5</t>
  </si>
  <si>
    <t>Column (5):</t>
  </si>
  <si>
    <t>Schedule T, Column 2, Total</t>
  </si>
  <si>
    <t>California Non-Tenant Homeowners</t>
  </si>
  <si>
    <t>Catastrophe Subrogation Recoveries</t>
  </si>
  <si>
    <t>Recoveries*</t>
  </si>
  <si>
    <t>Major Catastrophe Events</t>
  </si>
  <si>
    <t>Event Name</t>
  </si>
  <si>
    <t>Associated Peril(s)</t>
  </si>
  <si>
    <t>Oakland Hills Wildfire</t>
  </si>
  <si>
    <t>Fire</t>
  </si>
  <si>
    <t>Simi/Cedar/Oak Wildfires</t>
  </si>
  <si>
    <t>Tubbs/Northern Wildfire</t>
  </si>
  <si>
    <t>Camp Wildfire</t>
  </si>
  <si>
    <t>Woolsey Wildfire</t>
  </si>
  <si>
    <t>Page 8</t>
  </si>
  <si>
    <t>Page 9</t>
  </si>
  <si>
    <t>Page 10</t>
  </si>
  <si>
    <t>Page 11</t>
  </si>
  <si>
    <t>Actuary's Area of Expertise (Property and Casualty).</t>
  </si>
  <si>
    <t>in accordance with the guidance outlined in Actuarial Standard of Practice 38, Using Models Outside the</t>
  </si>
  <si>
    <t>used in this rate filing.  The manager of the team is a credentialed actuary and the review was conducted</t>
  </si>
  <si>
    <t>Our Catastrophe Risk management team works closely with the vendors and has evaluated all models</t>
  </si>
  <si>
    <t>Supplemental Information</t>
  </si>
  <si>
    <t>Exhibit 19</t>
  </si>
  <si>
    <t>19-2063</t>
  </si>
  <si>
    <t>Projection Date</t>
  </si>
  <si>
    <t>Trend Date</t>
  </si>
  <si>
    <t>* Subrogation data prior to 2004 is not readily available</t>
  </si>
  <si>
    <t>Plan fees. As a result, the projected ancillary income as a % of Direct WP is 0.0%.</t>
  </si>
  <si>
    <t>Customer Dislocation by ZIP Code</t>
  </si>
  <si>
    <t>August 2020 Wildfires</t>
  </si>
  <si>
    <t>Exhibit 20</t>
  </si>
  <si>
    <t>ZIP Code</t>
  </si>
  <si>
    <t>Page 12</t>
  </si>
  <si>
    <t>Page 13</t>
  </si>
  <si>
    <t>Page 14</t>
  </si>
  <si>
    <t>Page 15</t>
  </si>
  <si>
    <t>Page 16</t>
  </si>
  <si>
    <t>Page 17</t>
  </si>
  <si>
    <t>Page 18</t>
  </si>
  <si>
    <t>Page 19</t>
  </si>
  <si>
    <t>Page 20</t>
  </si>
  <si>
    <t>Page 21</t>
  </si>
  <si>
    <t>Page 22</t>
  </si>
  <si>
    <t>Page 23</t>
  </si>
  <si>
    <t>Page 24</t>
  </si>
  <si>
    <t>Page 25</t>
  </si>
  <si>
    <t>Page 26</t>
  </si>
  <si>
    <t>Page 27</t>
  </si>
  <si>
    <t>Page 28</t>
  </si>
  <si>
    <t>Page 29</t>
  </si>
  <si>
    <t>Page 30</t>
  </si>
  <si>
    <t>Page 31</t>
  </si>
  <si>
    <t>Page 32</t>
  </si>
  <si>
    <t>Page 33</t>
  </si>
  <si>
    <t>Page 34</t>
  </si>
  <si>
    <t>Page 35</t>
  </si>
  <si>
    <t>Page 36</t>
  </si>
  <si>
    <t>Page 37</t>
  </si>
  <si>
    <t>Page 38</t>
  </si>
  <si>
    <t>Page 39</t>
  </si>
  <si>
    <t>Page 40</t>
  </si>
  <si>
    <t>Page 41</t>
  </si>
  <si>
    <t>Page 42</t>
  </si>
  <si>
    <t>Page 43</t>
  </si>
  <si>
    <t>Page 44</t>
  </si>
  <si>
    <t>Page 45</t>
  </si>
  <si>
    <t>Page 46</t>
  </si>
  <si>
    <t>Page 47</t>
  </si>
  <si>
    <t>Page 48</t>
  </si>
  <si>
    <t>Page 49</t>
  </si>
  <si>
    <t>NCAT Loss</t>
  </si>
  <si>
    <t>(6) Non-Catastrophe Loss and DCCE net of subrogation. Adjustments have been made as needed to incorporate</t>
  </si>
  <si>
    <t xml:space="preserve">     any significant changes in our contract and in the distribution of our book of business.</t>
  </si>
  <si>
    <t>Catastrophe Risk Models</t>
  </si>
  <si>
    <t>Exhibit 7 - Annual</t>
  </si>
  <si>
    <t xml:space="preserve">The Non-Catastrophe Closed with Payment Claim Count Development - Annual Triangles and the </t>
  </si>
  <si>
    <t>Non-Catastrophe Closed without Payment Claim Count Development - Annual Triangles are populated</t>
  </si>
  <si>
    <t xml:space="preserve">from a different data source than the Non-Catastrophe Paid Claim Count Development - Annual Triangles </t>
  </si>
  <si>
    <t>because the more granular data required for those triangles is not available on the table used for paid claims.</t>
  </si>
  <si>
    <t>when comparing the results of the paid claim count development triangles and the triangles developed for</t>
  </si>
  <si>
    <t>closed with payment claim counts and closed without payment claim counts. The closed without payment</t>
  </si>
  <si>
    <t>and closed with payment development triangle data is not used in the calculation of the indication.</t>
  </si>
  <si>
    <t>(3) Non-Hurricane Catastrophe Loss and DCCE net of subrogation. Adjustments have been made as needed to</t>
  </si>
  <si>
    <t>not included in the models' results.  The DCCE provision of 4.4% is selected, resulting in the final</t>
  </si>
  <si>
    <t xml:space="preserve">assumption-based approach is used to develop these claim counts. As such, some discrepancies may exist </t>
  </si>
  <si>
    <t>21-1404</t>
  </si>
  <si>
    <t>Policy Form</t>
  </si>
  <si>
    <t>90001</t>
  </si>
  <si>
    <t>90002</t>
  </si>
  <si>
    <t>90003</t>
  </si>
  <si>
    <t>90004</t>
  </si>
  <si>
    <t>90005</t>
  </si>
  <si>
    <t>90006</t>
  </si>
  <si>
    <t>90007</t>
  </si>
  <si>
    <t>90008</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</si>
  <si>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</si>
  <si>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</si>
  <si>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</si>
  <si>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</si>
  <si>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</si>
  <si>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</si>
  <si>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</si>
  <si>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</si>
  <si>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</si>
  <si>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</si>
  <si>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</si>
  <si>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</si>
  <si>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</si>
  <si>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</si>
  <si>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</si>
  <si>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</si>
  <si>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</si>
  <si>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</si>
  <si>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</si>
  <si>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</si>
  <si>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</si>
  <si>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</si>
  <si>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</si>
  <si>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</si>
  <si>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</si>
  <si>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</si>
  <si>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</si>
  <si>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</si>
  <si>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</si>
  <si>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</si>
  <si>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</si>
  <si>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</si>
  <si>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</si>
  <si>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</si>
  <si>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</si>
  <si>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</si>
  <si>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</si>
  <si>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</si>
  <si>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</si>
  <si>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</si>
  <si>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90053</t>
  </si>
  <si>
    <t>90055</t>
  </si>
  <si>
    <t>90056</t>
  </si>
  <si>
    <t>90057</t>
  </si>
  <si>
    <t>90058</t>
  </si>
  <si>
    <t>90059</t>
  </si>
  <si>
    <t>90060</t>
  </si>
  <si>
    <t>90061</t>
  </si>
  <si>
    <t>90062</t>
  </si>
  <si>
    <t>90063</t>
  </si>
  <si>
    <t>90064</t>
  </si>
  <si>
    <t>90065</t>
  </si>
  <si>
    <t>90066</t>
  </si>
  <si>
    <t>90067</t>
  </si>
  <si>
    <t>90068</t>
  </si>
  <si>
    <t>90069</t>
  </si>
  <si>
    <t>90070</t>
  </si>
  <si>
    <t>90071</t>
  </si>
  <si>
    <t>90072</t>
  </si>
  <si>
    <t>90073</t>
  </si>
  <si>
    <t>90075</t>
  </si>
  <si>
    <t>90076</t>
  </si>
  <si>
    <t>90077</t>
  </si>
  <si>
    <t>90079</t>
  </si>
  <si>
    <t>90081</t>
  </si>
  <si>
    <t>90082</t>
  </si>
  <si>
    <t>90083</t>
  </si>
  <si>
    <t>90087</t>
  </si>
  <si>
    <t>90089</t>
  </si>
  <si>
    <t>90091</t>
  </si>
  <si>
    <t>90094</t>
  </si>
  <si>
    <t>90095</t>
  </si>
  <si>
    <t>90201</t>
  </si>
  <si>
    <t>90202</t>
  </si>
  <si>
    <t>90210</t>
  </si>
  <si>
    <t>90211</t>
  </si>
  <si>
    <t>90212</t>
  </si>
  <si>
    <t>90220</t>
  </si>
  <si>
    <t>90221</t>
  </si>
  <si>
    <t>90222</t>
  </si>
  <si>
    <t>90223</t>
  </si>
  <si>
    <t>90224</t>
  </si>
  <si>
    <t>90230</t>
  </si>
  <si>
    <t>90232</t>
  </si>
  <si>
    <t>90233</t>
  </si>
  <si>
    <t>90239</t>
  </si>
  <si>
    <t>90240</t>
  </si>
  <si>
    <t>90241</t>
  </si>
  <si>
    <t>90242</t>
  </si>
  <si>
    <t>90245</t>
  </si>
  <si>
    <t>90247</t>
  </si>
  <si>
    <t>90248</t>
  </si>
  <si>
    <t>90249</t>
  </si>
  <si>
    <t>90250</t>
  </si>
  <si>
    <t>90251</t>
  </si>
  <si>
    <t>90254</t>
  </si>
  <si>
    <t>90255</t>
  </si>
  <si>
    <t>90260</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</si>
  <si>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</si>
  <si>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</si>
  <si>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</si>
  <si>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</si>
  <si>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</si>
  <si>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</si>
  <si>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</si>
  <si>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</si>
  <si>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</si>
  <si>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</si>
  <si>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</si>
  <si>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</si>
  <si>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</si>
  <si>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</si>
  <si>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</si>
  <si>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</si>
  <si>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</si>
  <si>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</si>
  <si>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</si>
  <si>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</si>
  <si>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</si>
  <si>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</si>
  <si>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</si>
  <si>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</si>
  <si>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</si>
  <si>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</si>
  <si>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</si>
  <si>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</si>
  <si>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</si>
  <si>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</si>
  <si>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90312</t>
  </si>
  <si>
    <t>90401</t>
  </si>
  <si>
    <t>90402</t>
  </si>
  <si>
    <t>90403</t>
  </si>
  <si>
    <t>90404</t>
  </si>
  <si>
    <t>90405</t>
  </si>
  <si>
    <t>90406</t>
  </si>
  <si>
    <t>90408</t>
  </si>
  <si>
    <t>90409</t>
  </si>
  <si>
    <t>90501</t>
  </si>
  <si>
    <t>90502</t>
  </si>
  <si>
    <t>90503</t>
  </si>
  <si>
    <t>90504</t>
  </si>
  <si>
    <t>90505</t>
  </si>
  <si>
    <t>90506</t>
  </si>
  <si>
    <t>90507</t>
  </si>
  <si>
    <t>90508</t>
  </si>
  <si>
    <t>90601</t>
  </si>
  <si>
    <t>90602</t>
  </si>
  <si>
    <t>90603</t>
  </si>
  <si>
    <t>90604</t>
  </si>
  <si>
    <t>90605</t>
  </si>
  <si>
    <t>90606</t>
  </si>
  <si>
    <t>90608</t>
  </si>
  <si>
    <t>90609</t>
  </si>
  <si>
    <t>90610</t>
  </si>
  <si>
    <t>90620</t>
  </si>
  <si>
    <t>90621</t>
  </si>
  <si>
    <t>90622</t>
  </si>
  <si>
    <t>90623</t>
  </si>
  <si>
    <t>90630</t>
  </si>
  <si>
    <t>90631</t>
  </si>
  <si>
    <t>90633</t>
  </si>
  <si>
    <t>90638</t>
  </si>
  <si>
    <t>90639</t>
  </si>
  <si>
    <t>90640</t>
  </si>
  <si>
    <t>90650</t>
  </si>
  <si>
    <t>90651</t>
  </si>
  <si>
    <t>90652</t>
  </si>
  <si>
    <t>90660</t>
  </si>
  <si>
    <t>90661</t>
  </si>
  <si>
    <t>90662</t>
  </si>
  <si>
    <t>90670</t>
  </si>
  <si>
    <t>90680</t>
  </si>
  <si>
    <t>90701</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</si>
  <si>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</si>
  <si>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</si>
  <si>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</si>
  <si>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</si>
  <si>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</si>
  <si>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</si>
  <si>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</si>
  <si>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</si>
  <si>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</si>
  <si>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</si>
  <si>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</si>
  <si>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</si>
  <si>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</si>
  <si>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</si>
  <si>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</si>
  <si>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</si>
  <si>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</si>
  <si>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</si>
  <si>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</si>
  <si>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</si>
  <si>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</si>
  <si>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</si>
  <si>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</si>
  <si>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</si>
  <si>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</si>
  <si>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</si>
  <si>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</si>
  <si>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</si>
  <si>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</si>
  <si>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</si>
  <si>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</si>
  <si>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</si>
  <si>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</si>
  <si>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</si>
  <si>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</si>
  <si>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</si>
  <si>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</si>
  <si>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90810</t>
  </si>
  <si>
    <t>90813</t>
  </si>
  <si>
    <t>90814</t>
  </si>
  <si>
    <t>90815</t>
  </si>
  <si>
    <t>90831</t>
  </si>
  <si>
    <t>90832</t>
  </si>
  <si>
    <t>90853</t>
  </si>
  <si>
    <t>91001</t>
  </si>
  <si>
    <t>91003</t>
  </si>
  <si>
    <t>91006</t>
  </si>
  <si>
    <t>91007</t>
  </si>
  <si>
    <t>91008</t>
  </si>
  <si>
    <t>91009</t>
  </si>
  <si>
    <t>91010</t>
  </si>
  <si>
    <t>91011</t>
  </si>
  <si>
    <t>91016</t>
  </si>
  <si>
    <t>91017</t>
  </si>
  <si>
    <t>91020</t>
  </si>
  <si>
    <t>91021</t>
  </si>
  <si>
    <t>91023</t>
  </si>
  <si>
    <t>91024</t>
  </si>
  <si>
    <t>91025</t>
  </si>
  <si>
    <t>91030</t>
  </si>
  <si>
    <t>91040</t>
  </si>
  <si>
    <t>91041</t>
  </si>
  <si>
    <t>91042</t>
  </si>
  <si>
    <t>91043</t>
  </si>
  <si>
    <t>91046</t>
  </si>
  <si>
    <t>91077</t>
  </si>
  <si>
    <t>91101</t>
  </si>
  <si>
    <t>91103</t>
  </si>
  <si>
    <t>91104</t>
  </si>
  <si>
    <t>91105</t>
  </si>
  <si>
    <t>91106</t>
  </si>
  <si>
    <t>91107</t>
  </si>
  <si>
    <t>91108</t>
  </si>
  <si>
    <t>91109</t>
  </si>
  <si>
    <t>91115</t>
  </si>
  <si>
    <t>91116</t>
  </si>
  <si>
    <t>91118</t>
  </si>
  <si>
    <t>91125</t>
  </si>
  <si>
    <t>91201</t>
  </si>
  <si>
    <t>91202</t>
  </si>
  <si>
    <t>91203</t>
  </si>
  <si>
    <t>91204</t>
  </si>
  <si>
    <t>91205</t>
  </si>
  <si>
    <t>91206</t>
  </si>
  <si>
    <t>91207</t>
  </si>
  <si>
    <t>91208</t>
  </si>
  <si>
    <t>91210</t>
  </si>
  <si>
    <t>91214</t>
  </si>
  <si>
    <t>91222</t>
  </si>
  <si>
    <t>91224</t>
  </si>
  <si>
    <t>91225</t>
  </si>
  <si>
    <t>91301</t>
  </si>
  <si>
    <t>91302</t>
  </si>
  <si>
    <t>91303</t>
  </si>
  <si>
    <t>91304</t>
  </si>
  <si>
    <t>91305</t>
  </si>
  <si>
    <t>91306</t>
  </si>
  <si>
    <t>91307</t>
  </si>
  <si>
    <t>91310</t>
  </si>
  <si>
    <t>91311</t>
  </si>
  <si>
    <t>91316</t>
  </si>
  <si>
    <t>91320</t>
  </si>
  <si>
    <t>91321</t>
  </si>
  <si>
    <t>91322</t>
  </si>
  <si>
    <t>91324</t>
  </si>
  <si>
    <t>91325</t>
  </si>
  <si>
    <t>91326</t>
  </si>
  <si>
    <t>91328</t>
  </si>
  <si>
    <t>91330</t>
  </si>
  <si>
    <t>91331</t>
  </si>
  <si>
    <t>91333</t>
  </si>
  <si>
    <t>91334</t>
  </si>
  <si>
    <t>91335</t>
  </si>
  <si>
    <t>91337</t>
  </si>
  <si>
    <t>91340</t>
  </si>
  <si>
    <t>91341</t>
  </si>
  <si>
    <t>91342</t>
  </si>
  <si>
    <t>91343</t>
  </si>
  <si>
    <t>91344</t>
  </si>
  <si>
    <t>91345</t>
  </si>
  <si>
    <t>91346</t>
  </si>
  <si>
    <t>91350</t>
  </si>
  <si>
    <t>91351</t>
  </si>
  <si>
    <t>91352</t>
  </si>
  <si>
    <t>91354</t>
  </si>
  <si>
    <t>91355</t>
  </si>
  <si>
    <t>91356</t>
  </si>
  <si>
    <t>91357</t>
  </si>
  <si>
    <t>91360</t>
  </si>
  <si>
    <t>91361</t>
  </si>
  <si>
    <t>91362</t>
  </si>
  <si>
    <t>91364</t>
  </si>
  <si>
    <t>91367</t>
  </si>
  <si>
    <t>91371</t>
  </si>
  <si>
    <t>91376</t>
  </si>
  <si>
    <t>91377</t>
  </si>
  <si>
    <t>91381</t>
  </si>
  <si>
    <t>91384</t>
  </si>
  <si>
    <t>91385</t>
  </si>
  <si>
    <t>91387</t>
  </si>
  <si>
    <t>91390</t>
  </si>
  <si>
    <t>91392</t>
  </si>
  <si>
    <t>91393</t>
  </si>
  <si>
    <t>91395</t>
  </si>
  <si>
    <t>91396</t>
  </si>
  <si>
    <t>91401</t>
  </si>
  <si>
    <t>91402</t>
  </si>
  <si>
    <t>91403</t>
  </si>
  <si>
    <t>91404</t>
  </si>
  <si>
    <t>91405</t>
  </si>
  <si>
    <t>91406</t>
  </si>
  <si>
    <t>91407</t>
  </si>
  <si>
    <t>91408</t>
  </si>
  <si>
    <t>91410</t>
  </si>
  <si>
    <t>91411</t>
  </si>
  <si>
    <t>91423</t>
  </si>
  <si>
    <t>91426</t>
  </si>
  <si>
    <t>91436</t>
  </si>
  <si>
    <t>91501</t>
  </si>
  <si>
    <t>91502</t>
  </si>
  <si>
    <t>91503</t>
  </si>
  <si>
    <t>91504</t>
  </si>
  <si>
    <t>91505</t>
  </si>
  <si>
    <t>91506</t>
  </si>
  <si>
    <t>91507</t>
  </si>
  <si>
    <t>91508</t>
  </si>
  <si>
    <t>91601</t>
  </si>
  <si>
    <t>91602</t>
  </si>
  <si>
    <t>91603</t>
  </si>
  <si>
    <t>91604</t>
  </si>
  <si>
    <t>91605</t>
  </si>
  <si>
    <t>91606</t>
  </si>
  <si>
    <t>91607</t>
  </si>
  <si>
    <t>91608</t>
  </si>
  <si>
    <t>91609</t>
  </si>
  <si>
    <t>91610</t>
  </si>
  <si>
    <t>91614</t>
  </si>
  <si>
    <t>91616</t>
  </si>
  <si>
    <t>91617</t>
  </si>
  <si>
    <t>91618</t>
  </si>
  <si>
    <t>91701</t>
  </si>
  <si>
    <t>91702</t>
  </si>
  <si>
    <t>91706</t>
  </si>
  <si>
    <t>91708</t>
  </si>
  <si>
    <t>91709</t>
  </si>
  <si>
    <t>91710</t>
  </si>
  <si>
    <t>91711</t>
  </si>
  <si>
    <t>91715</t>
  </si>
  <si>
    <t>91718</t>
  </si>
  <si>
    <t>91720</t>
  </si>
  <si>
    <t>91722</t>
  </si>
  <si>
    <t>91723</t>
  </si>
  <si>
    <t>91724</t>
  </si>
  <si>
    <t>91729</t>
  </si>
  <si>
    <t>91730</t>
  </si>
  <si>
    <t>91731</t>
  </si>
  <si>
    <t>91732</t>
  </si>
  <si>
    <t>91733</t>
  </si>
  <si>
    <t>91737</t>
  </si>
  <si>
    <t>91739</t>
  </si>
  <si>
    <t>91740</t>
  </si>
  <si>
    <t>91741</t>
  </si>
  <si>
    <t>91743</t>
  </si>
  <si>
    <t>91744</t>
  </si>
  <si>
    <t>91745</t>
  </si>
  <si>
    <t>91746</t>
  </si>
  <si>
    <t>91747</t>
  </si>
  <si>
    <t>91748</t>
  </si>
  <si>
    <t>91750</t>
  </si>
  <si>
    <t>91752</t>
  </si>
  <si>
    <t>91754</t>
  </si>
  <si>
    <t>91755</t>
  </si>
  <si>
    <t>91756</t>
  </si>
  <si>
    <t>91759</t>
  </si>
  <si>
    <t>91760</t>
  </si>
  <si>
    <t>91761</t>
  </si>
  <si>
    <t>91762</t>
  </si>
  <si>
    <t>91763</t>
  </si>
  <si>
    <t>91764</t>
  </si>
  <si>
    <t>91765</t>
  </si>
  <si>
    <t>91766</t>
  </si>
  <si>
    <t>91767</t>
  </si>
  <si>
    <t>91768</t>
  </si>
  <si>
    <t>91769</t>
  </si>
  <si>
    <t>91770</t>
  </si>
  <si>
    <t>91773</t>
  </si>
  <si>
    <t>91775</t>
  </si>
  <si>
    <t>91776</t>
  </si>
  <si>
    <t>91778</t>
  </si>
  <si>
    <t>91780</t>
  </si>
  <si>
    <t>91784</t>
  </si>
  <si>
    <t>91785</t>
  </si>
  <si>
    <t>91786</t>
  </si>
  <si>
    <t>91789</t>
  </si>
  <si>
    <t>91790</t>
  </si>
  <si>
    <t>91791</t>
  </si>
  <si>
    <t>91792</t>
  </si>
  <si>
    <t>91793</t>
  </si>
  <si>
    <t>91801</t>
  </si>
  <si>
    <t>91803</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</si>
  <si>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</si>
  <si>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</si>
  <si>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</si>
  <si>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</si>
  <si>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</si>
  <si>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</si>
  <si>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</si>
  <si>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</si>
  <si>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</si>
  <si>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</si>
  <si>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</si>
  <si>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</si>
  <si>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</si>
  <si>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</si>
  <si>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</si>
  <si>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</si>
  <si>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</si>
  <si>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</si>
  <si>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</si>
  <si>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</si>
  <si>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</si>
  <si>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</si>
  <si>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</si>
  <si>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</si>
  <si>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</si>
  <si>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</si>
  <si>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</si>
  <si>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91947</t>
  </si>
  <si>
    <t>91948</t>
  </si>
  <si>
    <t>91950</t>
  </si>
  <si>
    <t>91951</t>
  </si>
  <si>
    <t>91962</t>
  </si>
  <si>
    <t>91963</t>
  </si>
  <si>
    <t>91976</t>
  </si>
  <si>
    <t>91977</t>
  </si>
  <si>
    <t>91978</t>
  </si>
  <si>
    <t>91979</t>
  </si>
  <si>
    <t>91980</t>
  </si>
  <si>
    <t>92003</t>
  </si>
  <si>
    <t>92004</t>
  </si>
  <si>
    <t>92007</t>
  </si>
  <si>
    <t>92008</t>
  </si>
  <si>
    <t>92009</t>
  </si>
  <si>
    <t>92010</t>
  </si>
  <si>
    <t>92011</t>
  </si>
  <si>
    <t>92014</t>
  </si>
  <si>
    <t>92019</t>
  </si>
  <si>
    <t>92020</t>
  </si>
  <si>
    <t>92021</t>
  </si>
  <si>
    <t>92022</t>
  </si>
  <si>
    <t>92024</t>
  </si>
  <si>
    <t>92025</t>
  </si>
  <si>
    <t>92026</t>
  </si>
  <si>
    <t>92027</t>
  </si>
  <si>
    <t>92028</t>
  </si>
  <si>
    <t>92029</t>
  </si>
  <si>
    <t>92033</t>
  </si>
  <si>
    <t>92036</t>
  </si>
  <si>
    <t>92037</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</si>
  <si>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</si>
  <si>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</si>
  <si>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</si>
  <si>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</si>
  <si>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</si>
  <si>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</si>
  <si>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</si>
  <si>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</si>
  <si>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</si>
  <si>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</si>
  <si>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</si>
  <si>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</si>
  <si>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</si>
  <si>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</si>
  <si>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</si>
  <si>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</si>
  <si>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</si>
  <si>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</si>
  <si>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</si>
  <si>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</si>
  <si>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</si>
  <si>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</si>
  <si>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92075</t>
  </si>
  <si>
    <t>92078</t>
  </si>
  <si>
    <t>92081</t>
  </si>
  <si>
    <t>92082</t>
  </si>
  <si>
    <t>92083</t>
  </si>
  <si>
    <t>92084</t>
  </si>
  <si>
    <t>92086</t>
  </si>
  <si>
    <t>92088</t>
  </si>
  <si>
    <t>92091</t>
  </si>
  <si>
    <t>92092</t>
  </si>
  <si>
    <t>92093</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</si>
  <si>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</si>
  <si>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</si>
  <si>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</si>
  <si>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</si>
  <si>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</si>
  <si>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</si>
  <si>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</si>
  <si>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</si>
  <si>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</si>
  <si>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</si>
  <si>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</si>
  <si>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</si>
  <si>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</si>
  <si>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</si>
  <si>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</si>
  <si>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</si>
  <si>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</si>
  <si>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</si>
  <si>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</si>
  <si>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</si>
  <si>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</si>
  <si>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</si>
  <si>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</si>
  <si>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</si>
  <si>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</si>
  <si>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</si>
  <si>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</si>
  <si>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</si>
  <si>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</si>
  <si>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</si>
  <si>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92133</t>
  </si>
  <si>
    <t>92134</t>
  </si>
  <si>
    <t>92135</t>
  </si>
  <si>
    <t>92136</t>
  </si>
  <si>
    <t>92137</t>
  </si>
  <si>
    <t>92138</t>
  </si>
  <si>
    <t>92139</t>
  </si>
  <si>
    <t>92140</t>
  </si>
  <si>
    <t>92142</t>
  </si>
  <si>
    <t>92145</t>
  </si>
  <si>
    <t>92147</t>
  </si>
  <si>
    <t>92149</t>
  </si>
  <si>
    <t>92150</t>
  </si>
  <si>
    <t>92152</t>
  </si>
  <si>
    <t>92153</t>
  </si>
  <si>
    <t>92154</t>
  </si>
  <si>
    <t>92155</t>
  </si>
  <si>
    <t>92160</t>
  </si>
  <si>
    <t>92162</t>
  </si>
  <si>
    <t>92165</t>
  </si>
  <si>
    <t>92166</t>
  </si>
  <si>
    <t>92168</t>
  </si>
  <si>
    <t>92170</t>
  </si>
  <si>
    <t>92171</t>
  </si>
  <si>
    <t>92172</t>
  </si>
  <si>
    <t>92173</t>
  </si>
  <si>
    <t>92174</t>
  </si>
  <si>
    <t>92175</t>
  </si>
  <si>
    <t>92176</t>
  </si>
  <si>
    <t>92178</t>
  </si>
  <si>
    <t>92182</t>
  </si>
  <si>
    <t>92190</t>
  </si>
  <si>
    <t>92192</t>
  </si>
  <si>
    <t>92193</t>
  </si>
  <si>
    <t>92194</t>
  </si>
  <si>
    <t>92195</t>
  </si>
  <si>
    <t>92196</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</si>
  <si>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</si>
  <si>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</si>
  <si>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</si>
  <si>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</si>
  <si>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</si>
  <si>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</si>
  <si>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</si>
  <si>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</si>
  <si>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</si>
  <si>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</si>
  <si>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</si>
  <si>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</si>
  <si>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</si>
  <si>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</si>
  <si>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</si>
  <si>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</si>
  <si>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</si>
  <si>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</si>
  <si>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</si>
  <si>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</si>
  <si>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</si>
  <si>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</si>
  <si>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</si>
  <si>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</si>
  <si>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</si>
  <si>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</si>
  <si>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</si>
  <si>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</si>
  <si>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</si>
  <si>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</si>
  <si>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</si>
  <si>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</si>
  <si>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</si>
  <si>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</si>
  <si>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</si>
  <si>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</si>
  <si>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</si>
  <si>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</si>
  <si>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</si>
  <si>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</si>
  <si>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</si>
  <si>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</si>
  <si>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</si>
  <si>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</si>
  <si>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</si>
  <si>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</si>
  <si>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</si>
  <si>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</si>
  <si>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</si>
  <si>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</si>
  <si>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</si>
  <si>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</si>
  <si>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</si>
  <si>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</si>
  <si>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</si>
  <si>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</si>
  <si>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</si>
  <si>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</si>
  <si>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</si>
  <si>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92305</t>
  </si>
  <si>
    <t>92307</t>
  </si>
  <si>
    <t>92308</t>
  </si>
  <si>
    <t>92309</t>
  </si>
  <si>
    <t>92310</t>
  </si>
  <si>
    <t>92311</t>
  </si>
  <si>
    <t>92312</t>
  </si>
  <si>
    <t>92313</t>
  </si>
  <si>
    <t>92314</t>
  </si>
  <si>
    <t>92315</t>
  </si>
  <si>
    <t>92316</t>
  </si>
  <si>
    <t>92317</t>
  </si>
  <si>
    <t>92318</t>
  </si>
  <si>
    <t>92320</t>
  </si>
  <si>
    <t>92321</t>
  </si>
  <si>
    <t>92322</t>
  </si>
  <si>
    <t>92323</t>
  </si>
  <si>
    <t>92324</t>
  </si>
  <si>
    <t>92325</t>
  </si>
  <si>
    <t>92326</t>
  </si>
  <si>
    <t>92327</t>
  </si>
  <si>
    <t>92328</t>
  </si>
  <si>
    <t>92329</t>
  </si>
  <si>
    <t>92332</t>
  </si>
  <si>
    <t>92333</t>
  </si>
  <si>
    <t>92334</t>
  </si>
  <si>
    <t>92335</t>
  </si>
  <si>
    <t>92336</t>
  </si>
  <si>
    <t>92337</t>
  </si>
  <si>
    <t>92338</t>
  </si>
  <si>
    <t>92339</t>
  </si>
  <si>
    <t>92340</t>
  </si>
  <si>
    <t>92341</t>
  </si>
  <si>
    <t>92342</t>
  </si>
  <si>
    <t>92344</t>
  </si>
  <si>
    <t>92345</t>
  </si>
  <si>
    <t>92346</t>
  </si>
  <si>
    <t>92347</t>
  </si>
  <si>
    <t>92350</t>
  </si>
  <si>
    <t>92352</t>
  </si>
  <si>
    <t>92354</t>
  </si>
  <si>
    <t>92356</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</si>
  <si>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</si>
  <si>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</si>
  <si>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</si>
  <si>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</si>
  <si>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</si>
  <si>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</si>
  <si>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</si>
  <si>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</si>
  <si>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</si>
  <si>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</si>
  <si>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</si>
  <si>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</si>
  <si>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</si>
  <si>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</si>
  <si>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</si>
  <si>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</si>
  <si>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</si>
  <si>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</si>
  <si>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</si>
  <si>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</si>
  <si>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</si>
  <si>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</si>
  <si>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</si>
  <si>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</si>
  <si>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</si>
  <si>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</si>
  <si>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</si>
  <si>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</si>
  <si>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</si>
  <si>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</si>
  <si>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92404</t>
  </si>
  <si>
    <t>92405</t>
  </si>
  <si>
    <t>92406</t>
  </si>
  <si>
    <t>92407</t>
  </si>
  <si>
    <t>92408</t>
  </si>
  <si>
    <t>92410</t>
  </si>
  <si>
    <t>92411</t>
  </si>
  <si>
    <t>92413</t>
  </si>
  <si>
    <t>92427</t>
  </si>
  <si>
    <t>92501</t>
  </si>
  <si>
    <t>92503</t>
  </si>
  <si>
    <t>92504</t>
  </si>
  <si>
    <t>92505</t>
  </si>
  <si>
    <t>92506</t>
  </si>
  <si>
    <t>92507</t>
  </si>
  <si>
    <t>92508</t>
  </si>
  <si>
    <t>92509</t>
  </si>
  <si>
    <t>92513</t>
  </si>
  <si>
    <t>92514</t>
  </si>
  <si>
    <t>92515</t>
  </si>
  <si>
    <t>92517</t>
  </si>
  <si>
    <t>92518</t>
  </si>
  <si>
    <t>92521</t>
  </si>
  <si>
    <t>92530</t>
  </si>
  <si>
    <t>92532</t>
  </si>
  <si>
    <t>92536</t>
  </si>
  <si>
    <t>92539</t>
  </si>
  <si>
    <t>92543</t>
  </si>
  <si>
    <t>92544</t>
  </si>
  <si>
    <t>92545</t>
  </si>
  <si>
    <t>92546</t>
  </si>
  <si>
    <t>92548</t>
  </si>
  <si>
    <t>92549</t>
  </si>
  <si>
    <t>92551</t>
  </si>
  <si>
    <t>92552</t>
  </si>
  <si>
    <t>92553</t>
  </si>
  <si>
    <t>92554</t>
  </si>
  <si>
    <t>92555</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</si>
  <si>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</si>
  <si>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</si>
  <si>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</si>
  <si>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</si>
  <si>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</si>
  <si>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</si>
  <si>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</si>
  <si>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</si>
  <si>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</si>
  <si>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</si>
  <si>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</si>
  <si>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</si>
  <si>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</si>
  <si>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</si>
  <si>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</si>
  <si>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</si>
  <si>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</si>
  <si>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</si>
  <si>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</si>
  <si>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</si>
  <si>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</si>
  <si>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</si>
  <si>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</si>
  <si>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92602</t>
  </si>
  <si>
    <t>92603</t>
  </si>
  <si>
    <t>92604</t>
  </si>
  <si>
    <t>92605</t>
  </si>
  <si>
    <t>92606</t>
  </si>
  <si>
    <t>92607</t>
  </si>
  <si>
    <t>92609</t>
  </si>
  <si>
    <t>92610</t>
  </si>
  <si>
    <t>92612</t>
  </si>
  <si>
    <t>92614</t>
  </si>
  <si>
    <t>92615</t>
  </si>
  <si>
    <t>92616</t>
  </si>
  <si>
    <t>92617</t>
  </si>
  <si>
    <t>92618</t>
  </si>
  <si>
    <t>92619</t>
  </si>
  <si>
    <t>92620</t>
  </si>
  <si>
    <t>92624</t>
  </si>
  <si>
    <t>92625</t>
  </si>
  <si>
    <t>92626</t>
  </si>
  <si>
    <t>92627</t>
  </si>
  <si>
    <t>92629</t>
  </si>
  <si>
    <t>92630</t>
  </si>
  <si>
    <t>92637</t>
  </si>
  <si>
    <t>92646</t>
  </si>
  <si>
    <t>92647</t>
  </si>
  <si>
    <t>92648</t>
  </si>
  <si>
    <t>92649</t>
  </si>
  <si>
    <t>92650</t>
  </si>
  <si>
    <t>92651</t>
  </si>
  <si>
    <t>92652</t>
  </si>
  <si>
    <t>92653</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</si>
  <si>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</si>
  <si>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</si>
  <si>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</si>
  <si>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</si>
  <si>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</si>
  <si>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</si>
  <si>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</si>
  <si>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</si>
  <si>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</si>
  <si>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</si>
  <si>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</si>
  <si>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</si>
  <si>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</si>
  <si>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</si>
  <si>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</si>
  <si>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</si>
  <si>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</si>
  <si>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</si>
  <si>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</si>
  <si>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</si>
  <si>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</si>
  <si>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92691</t>
  </si>
  <si>
    <t>92692</t>
  </si>
  <si>
    <t>92693</t>
  </si>
  <si>
    <t>92694</t>
  </si>
  <si>
    <t>92701</t>
  </si>
  <si>
    <t>92703</t>
  </si>
  <si>
    <t>92704</t>
  </si>
  <si>
    <t>92705</t>
  </si>
  <si>
    <t>92706</t>
  </si>
  <si>
    <t>92707</t>
  </si>
  <si>
    <t>92708</t>
  </si>
  <si>
    <t>92710</t>
  </si>
  <si>
    <t>92712</t>
  </si>
  <si>
    <t>92735</t>
  </si>
  <si>
    <t>92780</t>
  </si>
  <si>
    <t>92782</t>
  </si>
  <si>
    <t>92801</t>
  </si>
  <si>
    <t>92802</t>
  </si>
  <si>
    <t>92803</t>
  </si>
  <si>
    <t>92804</t>
  </si>
  <si>
    <t>92805</t>
  </si>
  <si>
    <t>92806</t>
  </si>
  <si>
    <t>92807</t>
  </si>
  <si>
    <t>92808</t>
  </si>
  <si>
    <t>92809</t>
  </si>
  <si>
    <t>92811</t>
  </si>
  <si>
    <t>92812</t>
  </si>
  <si>
    <t>92814</t>
  </si>
  <si>
    <t>92815</t>
  </si>
  <si>
    <t>92816</t>
  </si>
  <si>
    <t>92821</t>
  </si>
  <si>
    <t>92822</t>
  </si>
  <si>
    <t>92823</t>
  </si>
  <si>
    <t>92825</t>
  </si>
  <si>
    <t>92831</t>
  </si>
  <si>
    <t>92832</t>
  </si>
  <si>
    <t>92833</t>
  </si>
  <si>
    <t>92834</t>
  </si>
  <si>
    <t>92835</t>
  </si>
  <si>
    <t>92836</t>
  </si>
  <si>
    <t>92837</t>
  </si>
  <si>
    <t>92838</t>
  </si>
  <si>
    <t>92840</t>
  </si>
  <si>
    <t>92841</t>
  </si>
  <si>
    <t>92842</t>
  </si>
  <si>
    <t>92843</t>
  </si>
  <si>
    <t>92844</t>
  </si>
  <si>
    <t>92845</t>
  </si>
  <si>
    <t>92846</t>
  </si>
  <si>
    <t>92857</t>
  </si>
  <si>
    <t>92860</t>
  </si>
  <si>
    <t>92861</t>
  </si>
  <si>
    <t>92862</t>
  </si>
  <si>
    <t>92863</t>
  </si>
  <si>
    <t>92865</t>
  </si>
  <si>
    <t>92866</t>
  </si>
  <si>
    <t>92867</t>
  </si>
  <si>
    <t>92868</t>
  </si>
  <si>
    <t>92869</t>
  </si>
  <si>
    <t>92870</t>
  </si>
  <si>
    <t>92877</t>
  </si>
  <si>
    <t>92878</t>
  </si>
  <si>
    <t>92879</t>
  </si>
  <si>
    <t>92880</t>
  </si>
  <si>
    <t>92881</t>
  </si>
  <si>
    <t>92882</t>
  </si>
  <si>
    <t>92883</t>
  </si>
  <si>
    <t>92885</t>
  </si>
  <si>
    <t>92886</t>
  </si>
  <si>
    <t>92887</t>
  </si>
  <si>
    <t>93001</t>
  </si>
  <si>
    <t>93002</t>
  </si>
  <si>
    <t>93003</t>
  </si>
  <si>
    <t>93004</t>
  </si>
  <si>
    <t>93005</t>
  </si>
  <si>
    <t>93006</t>
  </si>
  <si>
    <t>93007</t>
  </si>
  <si>
    <t>93010</t>
  </si>
  <si>
    <t>93011</t>
  </si>
  <si>
    <t>93012</t>
  </si>
  <si>
    <t>93013</t>
  </si>
  <si>
    <t>93014</t>
  </si>
  <si>
    <t>93015</t>
  </si>
  <si>
    <t>93016</t>
  </si>
  <si>
    <t>93020</t>
  </si>
  <si>
    <t>93021</t>
  </si>
  <si>
    <t>93022</t>
  </si>
  <si>
    <t>93023</t>
  </si>
  <si>
    <t>93030</t>
  </si>
  <si>
    <t>93031</t>
  </si>
  <si>
    <t>93032</t>
  </si>
  <si>
    <t>93033</t>
  </si>
  <si>
    <t>93034</t>
  </si>
  <si>
    <t>93035</t>
  </si>
  <si>
    <t>93036</t>
  </si>
  <si>
    <t>93040</t>
  </si>
  <si>
    <t>93041</t>
  </si>
  <si>
    <t>93042</t>
  </si>
  <si>
    <t>93043</t>
  </si>
  <si>
    <t>93044</t>
  </si>
  <si>
    <t>93060</t>
  </si>
  <si>
    <t>93061</t>
  </si>
  <si>
    <t>93063</t>
  </si>
  <si>
    <t>93065</t>
  </si>
  <si>
    <t>93066</t>
  </si>
  <si>
    <t>93067</t>
  </si>
  <si>
    <t>93101</t>
  </si>
  <si>
    <t>93103</t>
  </si>
  <si>
    <t>93105</t>
  </si>
  <si>
    <t>93106</t>
  </si>
  <si>
    <t>93107</t>
  </si>
  <si>
    <t>93108</t>
  </si>
  <si>
    <t>93109</t>
  </si>
  <si>
    <t>93110</t>
  </si>
  <si>
    <t>93111</t>
  </si>
  <si>
    <t>93117</t>
  </si>
  <si>
    <t>93118</t>
  </si>
  <si>
    <t>93120</t>
  </si>
  <si>
    <t>93121</t>
  </si>
  <si>
    <t>93140</t>
  </si>
  <si>
    <t>93150</t>
  </si>
  <si>
    <t>93160</t>
  </si>
  <si>
    <t>93190</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</si>
  <si>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</si>
  <si>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</si>
  <si>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</si>
  <si>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</si>
  <si>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</si>
  <si>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</si>
  <si>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</si>
  <si>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</si>
  <si>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</si>
  <si>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</si>
  <si>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</si>
  <si>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</si>
  <si>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</si>
  <si>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</si>
  <si>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</si>
  <si>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</si>
  <si>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</si>
  <si>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</si>
  <si>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</si>
  <si>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</si>
  <si>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</si>
  <si>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</si>
  <si>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</si>
  <si>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</si>
  <si>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</si>
  <si>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</si>
  <si>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</si>
  <si>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</si>
  <si>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</si>
  <si>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</si>
  <si>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</si>
  <si>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</si>
  <si>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</si>
  <si>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</si>
  <si>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</si>
  <si>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</si>
  <si>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</si>
  <si>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</si>
  <si>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</si>
  <si>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</si>
  <si>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</si>
  <si>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</si>
  <si>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</si>
  <si>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</si>
  <si>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</si>
  <si>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</si>
  <si>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</si>
  <si>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</si>
  <si>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</si>
  <si>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</si>
  <si>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</si>
  <si>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</si>
  <si>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</si>
  <si>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</si>
  <si>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</si>
  <si>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</si>
  <si>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</si>
  <si>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</si>
  <si>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</si>
  <si>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</si>
  <si>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</si>
  <si>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93279</t>
  </si>
  <si>
    <t>93280</t>
  </si>
  <si>
    <t>93282</t>
  </si>
  <si>
    <t>93283</t>
  </si>
  <si>
    <t>93285</t>
  </si>
  <si>
    <t>93286</t>
  </si>
  <si>
    <t>93287</t>
  </si>
  <si>
    <t>93290</t>
  </si>
  <si>
    <t>93291</t>
  </si>
  <si>
    <t>93292</t>
  </si>
  <si>
    <t>93301</t>
  </si>
  <si>
    <t>93302</t>
  </si>
  <si>
    <t>93304</t>
  </si>
  <si>
    <t>93305</t>
  </si>
  <si>
    <t>93306</t>
  </si>
  <si>
    <t>93307</t>
  </si>
  <si>
    <t>93308</t>
  </si>
  <si>
    <t>93309</t>
  </si>
  <si>
    <t>93311</t>
  </si>
  <si>
    <t>93312</t>
  </si>
  <si>
    <t>93313</t>
  </si>
  <si>
    <t>93314</t>
  </si>
  <si>
    <t>93381</t>
  </si>
  <si>
    <t>93382</t>
  </si>
  <si>
    <t>93383</t>
  </si>
  <si>
    <t>93384</t>
  </si>
  <si>
    <t>93385</t>
  </si>
  <si>
    <t>93386</t>
  </si>
  <si>
    <t>93387</t>
  </si>
  <si>
    <t>93388</t>
  </si>
  <si>
    <t>93390</t>
  </si>
  <si>
    <t>93401</t>
  </si>
  <si>
    <t>93402</t>
  </si>
  <si>
    <t>93405</t>
  </si>
  <si>
    <t>93406</t>
  </si>
  <si>
    <t>93407</t>
  </si>
  <si>
    <t>93408</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</si>
  <si>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</si>
  <si>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</si>
  <si>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</si>
  <si>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</si>
  <si>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</si>
  <si>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</si>
  <si>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</si>
  <si>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</si>
  <si>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</si>
  <si>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</si>
  <si>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</si>
  <si>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</si>
  <si>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</si>
  <si>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</si>
  <si>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</si>
  <si>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</si>
  <si>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</si>
  <si>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</si>
  <si>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</si>
  <si>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</si>
  <si>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</si>
  <si>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</si>
  <si>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</si>
  <si>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</si>
  <si>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</si>
  <si>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</si>
  <si>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</si>
  <si>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</si>
  <si>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</si>
  <si>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</si>
  <si>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</si>
  <si>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</si>
  <si>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</si>
  <si>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</si>
  <si>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</si>
  <si>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</si>
  <si>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</si>
  <si>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</si>
  <si>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</si>
  <si>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</si>
  <si>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</si>
  <si>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</si>
  <si>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</si>
  <si>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</si>
  <si>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</si>
  <si>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</si>
  <si>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</si>
  <si>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</si>
  <si>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</si>
  <si>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</si>
  <si>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</si>
  <si>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</si>
  <si>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</si>
  <si>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</si>
  <si>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</si>
  <si>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</si>
  <si>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</si>
  <si>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</si>
  <si>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</si>
  <si>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</si>
  <si>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</si>
  <si>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</si>
  <si>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</si>
  <si>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</si>
  <si>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</si>
  <si>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</si>
  <si>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</si>
  <si>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</si>
  <si>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</si>
  <si>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</si>
  <si>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</si>
  <si>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</si>
  <si>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</si>
  <si>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</si>
  <si>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</si>
  <si>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</si>
  <si>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</si>
  <si>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</si>
  <si>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</si>
  <si>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</si>
  <si>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</si>
  <si>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</si>
  <si>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</si>
  <si>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</si>
  <si>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</si>
  <si>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</si>
  <si>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</si>
  <si>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</si>
  <si>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</si>
  <si>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</si>
  <si>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</si>
  <si>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93582</t>
  </si>
  <si>
    <t>93584</t>
  </si>
  <si>
    <t>93586</t>
  </si>
  <si>
    <t>93591</t>
  </si>
  <si>
    <t>93592</t>
  </si>
  <si>
    <t>93596</t>
  </si>
  <si>
    <t>93601</t>
  </si>
  <si>
    <t>93602</t>
  </si>
  <si>
    <t>93603</t>
  </si>
  <si>
    <t>93604</t>
  </si>
  <si>
    <t>93605</t>
  </si>
  <si>
    <t>93606</t>
  </si>
  <si>
    <t>93607</t>
  </si>
  <si>
    <t>93608</t>
  </si>
  <si>
    <t>93609</t>
  </si>
  <si>
    <t>93610</t>
  </si>
  <si>
    <t>93611</t>
  </si>
  <si>
    <t>93612</t>
  </si>
  <si>
    <t>93614</t>
  </si>
  <si>
    <t>93615</t>
  </si>
  <si>
    <t>93616</t>
  </si>
  <si>
    <t>93618</t>
  </si>
  <si>
    <t>93619</t>
  </si>
  <si>
    <t>93620</t>
  </si>
  <si>
    <t>93621</t>
  </si>
  <si>
    <t>93622</t>
  </si>
  <si>
    <t>93623</t>
  </si>
  <si>
    <t>93624</t>
  </si>
  <si>
    <t>93625</t>
  </si>
  <si>
    <t>93626</t>
  </si>
  <si>
    <t>93627</t>
  </si>
  <si>
    <t>93628</t>
  </si>
  <si>
    <t>93629</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</si>
  <si>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</si>
  <si>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</si>
  <si>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</si>
  <si>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</si>
  <si>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</si>
  <si>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</si>
  <si>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</si>
  <si>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</si>
  <si>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</si>
  <si>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</si>
  <si>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</si>
  <si>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</si>
  <si>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</si>
  <si>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</si>
  <si>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</si>
  <si>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</si>
  <si>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</si>
  <si>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</si>
  <si>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</si>
  <si>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</si>
  <si>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</si>
  <si>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</si>
  <si>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</si>
  <si>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</si>
  <si>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</si>
  <si>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</si>
  <si>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</si>
  <si>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</si>
  <si>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</si>
  <si>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</si>
  <si>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</si>
  <si>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</si>
  <si>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</si>
  <si>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</si>
  <si>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</si>
  <si>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</si>
  <si>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</si>
  <si>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</si>
  <si>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</si>
  <si>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</si>
  <si>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</si>
  <si>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</si>
  <si>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</si>
  <si>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</si>
  <si>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</si>
  <si>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</si>
  <si>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</si>
  <si>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</si>
  <si>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</si>
  <si>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</si>
  <si>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</si>
  <si>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</si>
  <si>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</si>
  <si>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</si>
  <si>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</si>
  <si>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</si>
  <si>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</si>
  <si>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</si>
  <si>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</si>
  <si>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93725</t>
  </si>
  <si>
    <t>93726</t>
  </si>
  <si>
    <t>93727</t>
  </si>
  <si>
    <t>93728</t>
  </si>
  <si>
    <t>93730</t>
  </si>
  <si>
    <t>93737</t>
  </si>
  <si>
    <t>93740</t>
  </si>
  <si>
    <t>93741</t>
  </si>
  <si>
    <t>93744</t>
  </si>
  <si>
    <t>93745</t>
  </si>
  <si>
    <t>93747</t>
  </si>
  <si>
    <t>93762</t>
  </si>
  <si>
    <t>93771</t>
  </si>
  <si>
    <t>93772</t>
  </si>
  <si>
    <t>93773</t>
  </si>
  <si>
    <t>93774</t>
  </si>
  <si>
    <t>93775</t>
  </si>
  <si>
    <t>93777</t>
  </si>
  <si>
    <t>93778</t>
  </si>
  <si>
    <t>93779</t>
  </si>
  <si>
    <t>93790</t>
  </si>
  <si>
    <t>93791</t>
  </si>
  <si>
    <t>93792</t>
  </si>
  <si>
    <t>93793</t>
  </si>
  <si>
    <t>93794</t>
  </si>
  <si>
    <t>93901</t>
  </si>
  <si>
    <t>93905</t>
  </si>
  <si>
    <t>93906</t>
  </si>
  <si>
    <t>93907</t>
  </si>
  <si>
    <t>93908</t>
  </si>
  <si>
    <t>93912</t>
  </si>
  <si>
    <t>93915</t>
  </si>
  <si>
    <t>93920</t>
  </si>
  <si>
    <t>93921</t>
  </si>
  <si>
    <t>93922</t>
  </si>
  <si>
    <t>93923</t>
  </si>
  <si>
    <t>93924</t>
  </si>
  <si>
    <t>93925</t>
  </si>
  <si>
    <t>93926</t>
  </si>
  <si>
    <t>93927</t>
  </si>
  <si>
    <t>93928</t>
  </si>
  <si>
    <t>93930</t>
  </si>
  <si>
    <t>93932</t>
  </si>
  <si>
    <t>93933</t>
  </si>
  <si>
    <t>93940</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</si>
  <si>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</si>
  <si>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</si>
  <si>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</si>
  <si>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</si>
  <si>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</si>
  <si>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</si>
  <si>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</si>
  <si>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</si>
  <si>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</si>
  <si>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</si>
  <si>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</si>
  <si>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</si>
  <si>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</si>
  <si>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</si>
  <si>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</si>
  <si>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</si>
  <si>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</si>
  <si>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</si>
  <si>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</si>
  <si>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</si>
  <si>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</si>
  <si>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</si>
  <si>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</si>
  <si>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</si>
  <si>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</si>
  <si>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</si>
  <si>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</si>
  <si>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</si>
  <si>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94037</t>
  </si>
  <si>
    <t>94038</t>
  </si>
  <si>
    <t>94039</t>
  </si>
  <si>
    <t>94040</t>
  </si>
  <si>
    <t>94041</t>
  </si>
  <si>
    <t>94042</t>
  </si>
  <si>
    <t>94043</t>
  </si>
  <si>
    <t>94044</t>
  </si>
  <si>
    <t>94059</t>
  </si>
  <si>
    <t>94060</t>
  </si>
  <si>
    <t>94061</t>
  </si>
  <si>
    <t>94062</t>
  </si>
  <si>
    <t>94063</t>
  </si>
  <si>
    <t>94064</t>
  </si>
  <si>
    <t>94065</t>
  </si>
  <si>
    <t>94066</t>
  </si>
  <si>
    <t>94070</t>
  </si>
  <si>
    <t>94074</t>
  </si>
  <si>
    <t>94080</t>
  </si>
  <si>
    <t>94083</t>
  </si>
  <si>
    <t>94085</t>
  </si>
  <si>
    <t>94086</t>
  </si>
  <si>
    <t>94087</t>
  </si>
  <si>
    <t>94088</t>
  </si>
  <si>
    <t>94089</t>
  </si>
  <si>
    <t>94101</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</si>
  <si>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</si>
  <si>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</si>
  <si>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</si>
  <si>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</si>
  <si>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</si>
  <si>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</si>
  <si>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</si>
  <si>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</si>
  <si>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</si>
  <si>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</si>
  <si>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</si>
  <si>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</si>
  <si>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</si>
  <si>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</si>
  <si>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</si>
  <si>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</si>
  <si>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</si>
  <si>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</si>
  <si>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</si>
  <si>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</si>
  <si>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</si>
  <si>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</si>
  <si>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</si>
  <si>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</si>
  <si>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</si>
  <si>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</si>
  <si>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</si>
  <si>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</si>
  <si>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</si>
  <si>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</si>
  <si>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</si>
  <si>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94138</t>
  </si>
  <si>
    <t>94140</t>
  </si>
  <si>
    <t>94141</t>
  </si>
  <si>
    <t>94142</t>
  </si>
  <si>
    <t>94143</t>
  </si>
  <si>
    <t>94146</t>
  </si>
  <si>
    <t>94147</t>
  </si>
  <si>
    <t>94150</t>
  </si>
  <si>
    <t>94158</t>
  </si>
  <si>
    <t>94159</t>
  </si>
  <si>
    <t>94164</t>
  </si>
  <si>
    <t>94172</t>
  </si>
  <si>
    <t>94188</t>
  </si>
  <si>
    <t>94301</t>
  </si>
  <si>
    <t>94302</t>
  </si>
  <si>
    <t>94303</t>
  </si>
  <si>
    <t>94304</t>
  </si>
  <si>
    <t>94305</t>
  </si>
  <si>
    <t>94306</t>
  </si>
  <si>
    <t>94309</t>
  </si>
  <si>
    <t>94401</t>
  </si>
  <si>
    <t>94402</t>
  </si>
  <si>
    <t>94403</t>
  </si>
  <si>
    <t>94404</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</si>
  <si>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</si>
  <si>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</si>
  <si>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</si>
  <si>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</si>
  <si>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</si>
  <si>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</si>
  <si>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</si>
  <si>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</si>
  <si>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</si>
  <si>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</si>
  <si>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</si>
  <si>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</si>
  <si>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</si>
  <si>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</si>
  <si>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</si>
  <si>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</si>
  <si>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</si>
  <si>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</si>
  <si>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</si>
  <si>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</si>
  <si>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</si>
  <si>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</si>
  <si>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</si>
  <si>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</si>
  <si>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</si>
  <si>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</si>
  <si>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</si>
  <si>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</si>
  <si>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</si>
  <si>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</si>
  <si>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</si>
  <si>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</si>
  <si>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</si>
  <si>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</si>
  <si>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</si>
  <si>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</si>
  <si>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</si>
  <si>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</si>
  <si>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</si>
  <si>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</si>
  <si>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</si>
  <si>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</si>
  <si>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</si>
  <si>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</si>
  <si>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</si>
  <si>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</si>
  <si>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</si>
  <si>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</si>
  <si>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</si>
  <si>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</si>
  <si>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</si>
  <si>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</si>
  <si>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</si>
  <si>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</si>
  <si>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</si>
  <si>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</si>
  <si>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</si>
  <si>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</si>
  <si>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</si>
  <si>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</si>
  <si>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</si>
  <si>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</si>
  <si>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</si>
  <si>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</si>
  <si>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</si>
  <si>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</si>
  <si>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</si>
  <si>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</si>
  <si>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</si>
  <si>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</si>
  <si>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</si>
  <si>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</si>
  <si>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</si>
  <si>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</si>
  <si>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</si>
  <si>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</si>
  <si>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</si>
  <si>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</si>
  <si>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</si>
  <si>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</si>
  <si>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</si>
  <si>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</si>
  <si>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</si>
  <si>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</si>
  <si>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</si>
  <si>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</si>
  <si>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</si>
  <si>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</si>
  <si>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</si>
  <si>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</si>
  <si>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</si>
  <si>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</si>
  <si>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</si>
  <si>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</si>
  <si>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</si>
  <si>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</si>
  <si>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</si>
  <si>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</si>
  <si>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</si>
  <si>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</si>
  <si>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</si>
  <si>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</si>
  <si>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</si>
  <si>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</si>
  <si>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</si>
  <si>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94618</t>
  </si>
  <si>
    <t>94619</t>
  </si>
  <si>
    <t>94621</t>
  </si>
  <si>
    <t>94661</t>
  </si>
  <si>
    <t>94662</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</si>
  <si>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</si>
  <si>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</si>
  <si>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</si>
  <si>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</si>
  <si>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</si>
  <si>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</si>
  <si>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</si>
  <si>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</si>
  <si>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</si>
  <si>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</si>
  <si>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</si>
  <si>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</si>
  <si>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</si>
  <si>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</si>
  <si>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</si>
  <si>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</si>
  <si>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</si>
  <si>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</si>
  <si>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</si>
  <si>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</si>
  <si>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</si>
  <si>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94875</t>
  </si>
  <si>
    <t>94901</t>
  </si>
  <si>
    <t>94903</t>
  </si>
  <si>
    <t>94904</t>
  </si>
  <si>
    <t>94913</t>
  </si>
  <si>
    <t>94914</t>
  </si>
  <si>
    <t>94915</t>
  </si>
  <si>
    <t>94920</t>
  </si>
  <si>
    <t>94922</t>
  </si>
  <si>
    <t>94923</t>
  </si>
  <si>
    <t>94924</t>
  </si>
  <si>
    <t>94925</t>
  </si>
  <si>
    <t>94928</t>
  </si>
  <si>
    <t>94929</t>
  </si>
  <si>
    <t>94930</t>
  </si>
  <si>
    <t>94931</t>
  </si>
  <si>
    <t>94933</t>
  </si>
  <si>
    <t>94937</t>
  </si>
  <si>
    <t>94938</t>
  </si>
  <si>
    <t>94939</t>
  </si>
  <si>
    <t>94940</t>
  </si>
  <si>
    <t>94941</t>
  </si>
  <si>
    <t>94942</t>
  </si>
  <si>
    <t>94945</t>
  </si>
  <si>
    <t>94946</t>
  </si>
  <si>
    <t>94947</t>
  </si>
  <si>
    <t>94949</t>
  </si>
  <si>
    <t>94950</t>
  </si>
  <si>
    <t>94951</t>
  </si>
  <si>
    <t>94952</t>
  </si>
  <si>
    <t>94954</t>
  </si>
  <si>
    <t>94955</t>
  </si>
  <si>
    <t>94956</t>
  </si>
  <si>
    <t>94957</t>
  </si>
  <si>
    <t>94960</t>
  </si>
  <si>
    <t>94963</t>
  </si>
  <si>
    <t>94964</t>
  </si>
  <si>
    <t>94965</t>
  </si>
  <si>
    <t>94966</t>
  </si>
  <si>
    <t>94970</t>
  </si>
  <si>
    <t>94971</t>
  </si>
  <si>
    <t>94972</t>
  </si>
  <si>
    <t>94973</t>
  </si>
  <si>
    <t>94976</t>
  </si>
  <si>
    <t>94977</t>
  </si>
  <si>
    <t>94978</t>
  </si>
  <si>
    <t>94979</t>
  </si>
  <si>
    <t>94998</t>
  </si>
  <si>
    <t>95002</t>
  </si>
  <si>
    <t>95003</t>
  </si>
  <si>
    <t>95004</t>
  </si>
  <si>
    <t>95005</t>
  </si>
  <si>
    <t>95006</t>
  </si>
  <si>
    <t>95007</t>
  </si>
  <si>
    <t>95008</t>
  </si>
  <si>
    <t>95010</t>
  </si>
  <si>
    <t>95011</t>
  </si>
  <si>
    <t>95012</t>
  </si>
  <si>
    <t>95013</t>
  </si>
  <si>
    <t>95014</t>
  </si>
  <si>
    <t>95017</t>
  </si>
  <si>
    <t>95018</t>
  </si>
  <si>
    <t>95019</t>
  </si>
  <si>
    <t>95020</t>
  </si>
  <si>
    <t>95021</t>
  </si>
  <si>
    <t>95023</t>
  </si>
  <si>
    <t>95024</t>
  </si>
  <si>
    <t>95026</t>
  </si>
  <si>
    <t>95030</t>
  </si>
  <si>
    <t>95032</t>
  </si>
  <si>
    <t>95033</t>
  </si>
  <si>
    <t>95035</t>
  </si>
  <si>
    <t>95036</t>
  </si>
  <si>
    <t>95037</t>
  </si>
  <si>
    <t>95038</t>
  </si>
  <si>
    <t>95039</t>
  </si>
  <si>
    <t>95041</t>
  </si>
  <si>
    <t>95042</t>
  </si>
  <si>
    <t>95043</t>
  </si>
  <si>
    <t>95044</t>
  </si>
  <si>
    <t>95045</t>
  </si>
  <si>
    <t>95046</t>
  </si>
  <si>
    <t>95050</t>
  </si>
  <si>
    <t>95051</t>
  </si>
  <si>
    <t>95054</t>
  </si>
  <si>
    <t>95055</t>
  </si>
  <si>
    <t>95056</t>
  </si>
  <si>
    <t>95060</t>
  </si>
  <si>
    <t>95062</t>
  </si>
  <si>
    <t>95063</t>
  </si>
  <si>
    <t>95064</t>
  </si>
  <si>
    <t>95065</t>
  </si>
  <si>
    <t>95066</t>
  </si>
  <si>
    <t>95067</t>
  </si>
  <si>
    <t>95070</t>
  </si>
  <si>
    <t>95071</t>
  </si>
  <si>
    <t>95073</t>
  </si>
  <si>
    <t>95075</t>
  </si>
  <si>
    <t>95076</t>
  </si>
  <si>
    <t>95077</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</si>
  <si>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</si>
  <si>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</si>
  <si>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</si>
  <si>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</si>
  <si>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</si>
  <si>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</si>
  <si>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</si>
  <si>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</si>
  <si>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</si>
  <si>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</si>
  <si>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</si>
  <si>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</si>
  <si>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</si>
  <si>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</si>
  <si>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</si>
  <si>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</si>
  <si>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</si>
  <si>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</si>
  <si>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</si>
  <si>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</si>
  <si>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</si>
  <si>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</si>
  <si>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</si>
  <si>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</si>
  <si>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</si>
  <si>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</si>
  <si>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</si>
  <si>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</si>
  <si>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</si>
  <si>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</si>
  <si>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</si>
  <si>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</si>
  <si>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</si>
  <si>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</si>
  <si>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</si>
  <si>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</si>
  <si>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</si>
  <si>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</si>
  <si>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95154</t>
  </si>
  <si>
    <t>95155</t>
  </si>
  <si>
    <t>95156</t>
  </si>
  <si>
    <t>95157</t>
  </si>
  <si>
    <t>95158</t>
  </si>
  <si>
    <t>95159</t>
  </si>
  <si>
    <t>95164</t>
  </si>
  <si>
    <t>95170</t>
  </si>
  <si>
    <t>95172</t>
  </si>
  <si>
    <t>95173</t>
  </si>
  <si>
    <t>95190</t>
  </si>
  <si>
    <t>95201</t>
  </si>
  <si>
    <t>95202</t>
  </si>
  <si>
    <t>95203</t>
  </si>
  <si>
    <t>95204</t>
  </si>
  <si>
    <t>95205</t>
  </si>
  <si>
    <t>95206</t>
  </si>
  <si>
    <t>95207</t>
  </si>
  <si>
    <t>95209</t>
  </si>
  <si>
    <t>95210</t>
  </si>
  <si>
    <t>95211</t>
  </si>
  <si>
    <t>95212</t>
  </si>
  <si>
    <t>95213</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</si>
  <si>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</si>
  <si>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</si>
  <si>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</si>
  <si>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</si>
  <si>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</si>
  <si>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</si>
  <si>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</si>
  <si>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</si>
  <si>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</si>
  <si>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</si>
  <si>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</si>
  <si>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</si>
  <si>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</si>
  <si>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</si>
  <si>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</si>
  <si>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</si>
  <si>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</si>
  <si>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</si>
  <si>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</si>
  <si>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</si>
  <si>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95242</t>
  </si>
  <si>
    <t>95245</t>
  </si>
  <si>
    <t>95246</t>
  </si>
  <si>
    <t>95247</t>
  </si>
  <si>
    <t>95248</t>
  </si>
  <si>
    <t>95249</t>
  </si>
  <si>
    <t>95250</t>
  </si>
  <si>
    <t>95251</t>
  </si>
  <si>
    <t>95252</t>
  </si>
  <si>
    <t>95253</t>
  </si>
  <si>
    <t>95254</t>
  </si>
  <si>
    <t>95255</t>
  </si>
  <si>
    <t>95257</t>
  </si>
  <si>
    <t>95258</t>
  </si>
  <si>
    <t>95269</t>
  </si>
  <si>
    <t>95301</t>
  </si>
  <si>
    <t>95303</t>
  </si>
  <si>
    <t>95304</t>
  </si>
  <si>
    <t>95305</t>
  </si>
  <si>
    <t>95306</t>
  </si>
  <si>
    <t>95307</t>
  </si>
  <si>
    <t>95309</t>
  </si>
  <si>
    <t>95310</t>
  </si>
  <si>
    <t>95311</t>
  </si>
  <si>
    <t>95312</t>
  </si>
  <si>
    <t>95313</t>
  </si>
  <si>
    <t>95314</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</si>
  <si>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</si>
  <si>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</si>
  <si>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</si>
  <si>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</si>
  <si>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</si>
  <si>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</si>
  <si>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</si>
  <si>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</si>
  <si>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</si>
  <si>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</si>
  <si>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</si>
  <si>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</si>
  <si>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</si>
  <si>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</si>
  <si>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</si>
  <si>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</si>
  <si>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</si>
  <si>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</si>
  <si>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</si>
  <si>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</si>
  <si>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</si>
  <si>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</si>
  <si>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</si>
  <si>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</si>
  <si>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</si>
  <si>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95345</t>
  </si>
  <si>
    <t>95346</t>
  </si>
  <si>
    <t>95347</t>
  </si>
  <si>
    <t>95348</t>
  </si>
  <si>
    <t>95350</t>
  </si>
  <si>
    <t>95351</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</si>
  <si>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</si>
  <si>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</si>
  <si>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</si>
  <si>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</si>
  <si>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</si>
  <si>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</si>
  <si>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</si>
  <si>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</si>
  <si>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</si>
  <si>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</si>
  <si>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</si>
  <si>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</si>
  <si>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</si>
  <si>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</si>
  <si>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</si>
  <si>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</si>
  <si>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</si>
  <si>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</si>
  <si>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</si>
  <si>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</si>
  <si>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</si>
  <si>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</si>
  <si>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</si>
  <si>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</si>
  <si>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</si>
  <si>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</si>
  <si>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</si>
  <si>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</si>
  <si>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</si>
  <si>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</si>
  <si>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</si>
  <si>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</si>
  <si>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</si>
  <si>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</si>
  <si>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</si>
  <si>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</si>
  <si>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</si>
  <si>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</si>
  <si>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</si>
  <si>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95407</t>
  </si>
  <si>
    <t>95408</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</si>
  <si>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</si>
  <si>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</si>
  <si>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</si>
  <si>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</si>
  <si>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</si>
  <si>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</si>
  <si>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</si>
  <si>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</si>
  <si>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</si>
  <si>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</si>
  <si>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</si>
  <si>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</si>
  <si>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</si>
  <si>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</si>
  <si>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</si>
  <si>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</si>
  <si>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</si>
  <si>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</si>
  <si>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</si>
  <si>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</si>
  <si>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</si>
  <si>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</si>
  <si>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</si>
  <si>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</si>
  <si>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</si>
  <si>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</si>
  <si>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</si>
  <si>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</si>
  <si>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</si>
  <si>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</si>
  <si>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</si>
  <si>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</si>
  <si>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</si>
  <si>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</si>
  <si>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</si>
  <si>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</si>
  <si>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</si>
  <si>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</si>
  <si>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</si>
  <si>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</si>
  <si>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</si>
  <si>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</si>
  <si>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</si>
  <si>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</si>
  <si>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</si>
  <si>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</si>
  <si>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</si>
  <si>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</si>
  <si>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</si>
  <si>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</si>
  <si>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</si>
  <si>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</si>
  <si>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</si>
  <si>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</si>
  <si>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</si>
  <si>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</si>
  <si>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</si>
  <si>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</si>
  <si>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</si>
  <si>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</si>
  <si>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</si>
  <si>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</si>
  <si>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</si>
  <si>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</si>
  <si>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</si>
  <si>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</si>
  <si>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</si>
  <si>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</si>
  <si>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</si>
  <si>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</si>
  <si>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</si>
  <si>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</si>
  <si>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</si>
  <si>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</si>
  <si>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</si>
  <si>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</si>
  <si>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</si>
  <si>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</si>
  <si>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</si>
  <si>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</si>
  <si>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</si>
  <si>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</si>
  <si>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</si>
  <si>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</si>
  <si>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</si>
  <si>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</si>
  <si>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</si>
  <si>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</si>
  <si>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</si>
  <si>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</si>
  <si>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</si>
  <si>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</si>
  <si>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</si>
  <si>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</si>
  <si>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</si>
  <si>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</si>
  <si>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</si>
  <si>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</si>
  <si>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</si>
  <si>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</si>
  <si>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</si>
  <si>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</si>
  <si>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</si>
  <si>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</si>
  <si>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</si>
  <si>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</si>
  <si>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</si>
  <si>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</si>
  <si>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</si>
  <si>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</si>
  <si>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</si>
  <si>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</si>
  <si>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</si>
  <si>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</si>
  <si>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</si>
  <si>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</si>
  <si>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</si>
  <si>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</si>
  <si>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</si>
  <si>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</si>
  <si>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</si>
  <si>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</si>
  <si>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</si>
  <si>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</si>
  <si>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</si>
  <si>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</si>
  <si>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</si>
  <si>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</si>
  <si>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</si>
  <si>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</si>
  <si>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</si>
  <si>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</si>
  <si>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</si>
  <si>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</si>
  <si>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</si>
  <si>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</si>
  <si>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</si>
  <si>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</si>
  <si>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</si>
  <si>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</si>
  <si>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</si>
  <si>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</si>
  <si>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</si>
  <si>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</si>
  <si>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</si>
  <si>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</si>
  <si>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</si>
  <si>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</si>
  <si>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</si>
  <si>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</si>
  <si>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</si>
  <si>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</si>
  <si>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</si>
  <si>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</si>
  <si>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</si>
  <si>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</si>
  <si>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</si>
  <si>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</si>
  <si>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</si>
  <si>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</si>
  <si>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</si>
  <si>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</si>
  <si>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</si>
  <si>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</si>
  <si>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</si>
  <si>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</si>
  <si>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</si>
  <si>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</si>
  <si>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</si>
  <si>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</si>
  <si>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</si>
  <si>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</si>
  <si>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</si>
  <si>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</si>
  <si>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</si>
  <si>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</si>
  <si>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</si>
  <si>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</si>
  <si>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</si>
  <si>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</si>
  <si>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</si>
  <si>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</si>
  <si>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</si>
  <si>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</si>
  <si>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</si>
  <si>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</si>
  <si>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</si>
  <si>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</si>
  <si>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</si>
  <si>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</si>
  <si>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</si>
  <si>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</si>
  <si>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</si>
  <si>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</si>
  <si>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</si>
  <si>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</si>
  <si>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</si>
  <si>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</si>
  <si>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</si>
  <si>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</si>
  <si>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</si>
  <si>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</si>
  <si>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</si>
  <si>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</si>
  <si>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</si>
  <si>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</si>
  <si>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</si>
  <si>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</si>
  <si>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</si>
  <si>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</si>
  <si>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</si>
  <si>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</si>
  <si>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</si>
  <si>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</si>
  <si>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</si>
  <si>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</si>
  <si>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</si>
  <si>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</si>
  <si>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</si>
  <si>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</si>
  <si>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</si>
  <si>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</si>
  <si>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95718</t>
  </si>
  <si>
    <t>95720</t>
  </si>
  <si>
    <t>95721</t>
  </si>
  <si>
    <t>95722</t>
  </si>
  <si>
    <t>95723</t>
  </si>
  <si>
    <t>95724</t>
  </si>
  <si>
    <t>95726</t>
  </si>
  <si>
    <t>95728</t>
  </si>
  <si>
    <t>95735</t>
  </si>
  <si>
    <t>95736</t>
  </si>
  <si>
    <t>95741</t>
  </si>
  <si>
    <t>95742</t>
  </si>
  <si>
    <t>95746</t>
  </si>
  <si>
    <t>95747</t>
  </si>
  <si>
    <t>95757</t>
  </si>
  <si>
    <t>95758</t>
  </si>
  <si>
    <t>95759</t>
  </si>
  <si>
    <t>95762</t>
  </si>
  <si>
    <t>95763</t>
  </si>
  <si>
    <t>95765</t>
  </si>
  <si>
    <t>95776</t>
  </si>
  <si>
    <t>95798</t>
  </si>
  <si>
    <t>95811</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</si>
  <si>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</si>
  <si>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</si>
  <si>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</si>
  <si>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</si>
  <si>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</si>
  <si>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</si>
  <si>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</si>
  <si>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</si>
  <si>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</si>
  <si>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</si>
  <si>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</si>
  <si>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</si>
  <si>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</si>
  <si>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</si>
  <si>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</si>
  <si>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</si>
  <si>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</si>
  <si>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</si>
  <si>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</si>
  <si>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</si>
  <si>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</si>
  <si>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</si>
  <si>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</si>
  <si>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</si>
  <si>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</si>
  <si>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</si>
  <si>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95841</t>
  </si>
  <si>
    <t>95842</t>
  </si>
  <si>
    <t>95843</t>
  </si>
  <si>
    <t>95852</t>
  </si>
  <si>
    <t>95853</t>
  </si>
  <si>
    <t>95864</t>
  </si>
  <si>
    <t>95866</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</si>
  <si>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</si>
  <si>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</si>
  <si>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</si>
  <si>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</si>
  <si>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</si>
  <si>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</si>
  <si>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</si>
  <si>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</si>
  <si>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</si>
  <si>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</si>
  <si>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</si>
  <si>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</si>
  <si>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</si>
  <si>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</si>
  <si>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</si>
  <si>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</si>
  <si>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</si>
  <si>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</si>
  <si>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</si>
  <si>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</si>
  <si>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</si>
  <si>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</si>
  <si>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</si>
  <si>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</si>
  <si>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</si>
  <si>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</si>
  <si>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</si>
  <si>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</si>
  <si>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</si>
  <si>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</si>
  <si>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</si>
  <si>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</si>
  <si>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</si>
  <si>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</si>
  <si>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</si>
  <si>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</si>
  <si>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</si>
  <si>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</si>
  <si>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</si>
  <si>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</si>
  <si>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</si>
  <si>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</si>
  <si>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</si>
  <si>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</si>
  <si>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</si>
  <si>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</si>
  <si>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</si>
  <si>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</si>
  <si>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</si>
  <si>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</si>
  <si>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</si>
  <si>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</si>
  <si>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</si>
  <si>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</si>
  <si>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</si>
  <si>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</si>
  <si>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</si>
  <si>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</si>
  <si>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</si>
  <si>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</si>
  <si>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</si>
  <si>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</si>
  <si>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</si>
  <si>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</si>
  <si>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</si>
  <si>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</si>
  <si>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</si>
  <si>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</si>
  <si>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</si>
  <si>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</si>
  <si>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</si>
  <si>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</si>
  <si>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</si>
  <si>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</si>
  <si>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</si>
  <si>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</si>
  <si>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</si>
  <si>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</si>
  <si>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</si>
  <si>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</si>
  <si>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</si>
  <si>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</si>
  <si>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</si>
  <si>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</si>
  <si>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</si>
  <si>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</si>
  <si>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</si>
  <si>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</si>
  <si>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</si>
  <si>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</si>
  <si>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</si>
  <si>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</si>
  <si>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</si>
  <si>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</si>
  <si>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</si>
  <si>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</si>
  <si>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</si>
  <si>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</si>
  <si>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</si>
  <si>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</si>
  <si>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</si>
  <si>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</si>
  <si>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</si>
  <si>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</si>
  <si>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</si>
  <si>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</si>
  <si>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</si>
  <si>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</si>
  <si>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</si>
  <si>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</si>
  <si>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</si>
  <si>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</si>
  <si>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</si>
  <si>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</si>
  <si>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</si>
  <si>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</si>
  <si>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</si>
  <si>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</si>
  <si>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96053</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</si>
  <si>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</si>
  <si>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</si>
  <si>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</si>
  <si>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</si>
  <si>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</si>
  <si>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</si>
  <si>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</si>
  <si>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</si>
  <si>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</si>
  <si>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</si>
  <si>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</si>
  <si>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</si>
  <si>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</si>
  <si>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</si>
  <si>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</si>
  <si>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</si>
  <si>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</si>
  <si>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</si>
  <si>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</si>
  <si>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</si>
  <si>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</si>
  <si>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</si>
  <si>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</si>
  <si>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</si>
  <si>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</si>
  <si>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</si>
  <si>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</si>
  <si>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</si>
  <si>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</si>
  <si>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</si>
  <si>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</si>
  <si>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</si>
  <si>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</si>
  <si>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</si>
  <si>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</si>
  <si>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</si>
  <si>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</si>
  <si>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</si>
  <si>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</si>
  <si>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</si>
  <si>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</si>
  <si>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</si>
  <si>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</si>
  <si>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</si>
  <si>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</si>
  <si>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</si>
  <si>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</si>
  <si>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</si>
  <si>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</si>
  <si>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</si>
  <si>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</si>
  <si>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</si>
  <si>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</si>
  <si>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</si>
  <si>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</si>
  <si>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</si>
  <si>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</si>
  <si>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</si>
  <si>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</si>
  <si>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</si>
  <si>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</si>
  <si>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</si>
  <si>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</si>
  <si>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</si>
  <si>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</si>
  <si>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</si>
  <si>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</si>
  <si>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</si>
  <si>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</si>
  <si>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</si>
  <si>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</si>
  <si>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</si>
  <si>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</si>
  <si>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</si>
  <si>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</si>
  <si>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</si>
  <si>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</si>
  <si>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</si>
  <si>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</si>
  <si>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</si>
  <si>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</si>
  <si>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</si>
  <si>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</si>
  <si>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</si>
  <si>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</si>
  <si>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</si>
  <si>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</si>
  <si>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</si>
  <si>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</si>
  <si>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</si>
  <si>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</si>
  <si>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97635</t>
  </si>
  <si>
    <t xml:space="preserve">     incorporate any significant changes in our contract and in the distribution of our book of business.</t>
  </si>
  <si>
    <t xml:space="preserve">      years 1990-99, the remainder of the distribution was spread evenly across the 10 year period.</t>
  </si>
  <si>
    <t>Homeowners program.</t>
  </si>
  <si>
    <t xml:space="preserve">     events that occurred in calendar years 2017 and 2018.</t>
  </si>
  <si>
    <t xml:space="preserve">     NOTE: Calendar year 2020 and 2021 CAT loss &amp; DCCE reflects subrogation recoveries attributed to wildfire</t>
  </si>
  <si>
    <t>for these lines in the past seven years.</t>
  </si>
  <si>
    <t>Copies of Reinsurance Agreements</t>
  </si>
  <si>
    <t>Reinsurance Exhibit</t>
  </si>
  <si>
    <t>Not applicable to this filing since reinsurance does not apply.</t>
  </si>
  <si>
    <t>22-1514</t>
  </si>
  <si>
    <t>Basic Premium</t>
  </si>
  <si>
    <t>Base Rate Offset</t>
  </si>
  <si>
    <t>Optional Coverages Premium</t>
  </si>
  <si>
    <t>All Other Optional Coverages Premium</t>
  </si>
  <si>
    <t>Total Premium</t>
  </si>
  <si>
    <t>Note: Final base rate adjustments are applied to achieve our target overall rate impact. While we do not have separate fixed and variable components, the impacts of the base rate increase are flattened by the presence of Optional Coverages with separate premiums. Because of this additional premium, the proposed changes to the base rates are larger than the total overall proposed rate effect from the base rate changes.</t>
  </si>
  <si>
    <t>The amounts in Column (2) are expected to be $0 for future years as a result of our filing (CDI # 19-3699) that removes the State Farm Payment</t>
  </si>
  <si>
    <t>91386</t>
  </si>
  <si>
    <t>Building Ordinance or Law*</t>
  </si>
  <si>
    <t>Energy Efficiency Upgrade*</t>
  </si>
  <si>
    <t>Minimum Premium Impact**</t>
  </si>
  <si>
    <t>* Optional coverages with premiums calculated using multiplicative adjustments applied to the basic premium</t>
  </si>
  <si>
    <t>** Minimum Premium Impact reflects the difference between the calculated policy premium and the applied minimum premium.</t>
  </si>
  <si>
    <t>Average $
Rate Impact</t>
  </si>
  <si>
    <t>Average %
Rate Impact</t>
  </si>
  <si>
    <t>Max $
Impact</t>
  </si>
  <si>
    <t xml:space="preserve">Number of Policies </t>
  </si>
  <si>
    <t>23-613</t>
  </si>
  <si>
    <t>Fiscal Calendar Year Ending 20234</t>
  </si>
  <si>
    <t>Exhibit 15</t>
  </si>
  <si>
    <t>Rate Classification Relativities</t>
  </si>
  <si>
    <t>No changes are proposed for our rate classification relativities.</t>
  </si>
  <si>
    <t>(5) The latest year is given a weight of 6.2%, with each prior year receiving 5% less weight back to 2000.  For the</t>
  </si>
  <si>
    <t>8pt</t>
  </si>
  <si>
    <t>20221 to 20234</t>
  </si>
  <si>
    <t>development.</t>
  </si>
  <si>
    <t xml:space="preserve">allows a more holistic view of the wildfire risk and provides additional stability to our non-catrasophe trends and </t>
  </si>
  <si>
    <t>State Farm is utilizing the earthquake simulation models from CoreLogic RQE v23.0, RMS RiskLink 23.0 and AIR</t>
  </si>
  <si>
    <t>Touchstone 10.0 to provide annual fire following earthquake property loss estimates.  The RQE model is used by the</t>
  </si>
  <si>
    <t>Fiscal Calendar/Accident Year Ending 20234</t>
  </si>
  <si>
    <t>State Farm General Insurance Company's fire exposure as of 9/30/2023 is used for the simulations to</t>
  </si>
  <si>
    <t>The total outstanding California catastrophe reserves as of 12/31/2023 is $179,681,733 for the Non-Tenant</t>
  </si>
  <si>
    <t xml:space="preserve">California for all Fire lines or if the claim is a wildfire designated claim. The inclusion of all wildfire designated claims </t>
  </si>
  <si>
    <t>14-8381</t>
  </si>
  <si>
    <t>12/08/2016*</t>
  </si>
  <si>
    <t>Additionally, Closed with Payment claim counts are not explicitly collected. Rather, an</t>
  </si>
  <si>
    <t>development of the statewide fire following earthquake provision.</t>
  </si>
  <si>
    <t>Please refer to the attached documentation from RMS regarding RiskLink 23.0, from CoreLogic</t>
  </si>
  <si>
    <t xml:space="preserve">regarding RQE v23.0, and from AIR regarding Touchstone v10.0 which are used in this filing for the </t>
  </si>
  <si>
    <t>Non-Tenant California Homeowners</t>
  </si>
  <si>
    <t>Note: All impacts were measured using our procedure in which each policy as of March 31, 2024 is re-rated using the current and proposed rate structure.</t>
  </si>
  <si>
    <t>prudent to give greater weight to more recent years.  Please see Exhibit 9 - Page 2 for the development of</t>
  </si>
  <si>
    <t>the CAT/AIY.</t>
  </si>
  <si>
    <t>(3)  Exhibit 9 - Page 4</t>
  </si>
  <si>
    <t>Rate Application Page 7 - Statutory Data</t>
  </si>
  <si>
    <t>Line (11) of Page 7 of the Rate Application displays a net income value, provided as required by statute, and</t>
  </si>
  <si>
    <t>in accordance with the requirement in the filing instructions to "correspond to the program". Net income is</t>
  </si>
  <si>
    <t>an accounting term for which the only correct values are found on the Annual Statement and the Annual</t>
  </si>
  <si>
    <t>Statement does not show calculations at the same level of granularity as "program". Any mathematical</t>
  </si>
  <si>
    <t>derivation of a net income value at a more granular, line of business level (such as Page 7) is simply an</t>
  </si>
  <si>
    <t xml:space="preserve">estimate and should not be referred to with factual certainty. Additionally, the information provided on </t>
  </si>
  <si>
    <t>Page 7 has no impact on the rate template and is not reflective of the ratemaking process.</t>
  </si>
  <si>
    <t>Additionally, for Page 7, due to available line of business granularity on the different data sources, the</t>
  </si>
  <si>
    <t>following Lines of information are provided at the Total Homeowners level (Non-Tenant, Renters, and</t>
  </si>
  <si>
    <t>Condominium Unitowners): (1), (2), (3), (13), (14).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</si>
</sst>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44" formatCode="_(&quot;$&quot;* #,##0.00_);_(&quot;$&quot;* \(#,##0.00\);_(&quot;$&quot;* &quot;-&quot;??_);_(@_)"/>
    <numFmt numFmtId="43" formatCode="_(* #,##0.00_);_(* \(#,##0.00\);_(* &quot;-&quot;??_);_(@_)"/>
    <numFmt numFmtId="164" formatCode="0.000"/>
    <numFmt numFmtId="165" formatCode="0.0000"/>
    <numFmt numFmtId="166" formatCode="0.0%"/>
    <numFmt numFmtId="167" formatCode="mm/dd/yyyy"/>
    <numFmt numFmtId="168" formatCode="0.0"/>
    <numFmt numFmtId="169" formatCode="#,##0.0"/>
    <numFmt numFmtId="171" formatCode="#,##0.000"/>
    <numFmt numFmtId="172" formatCode="_(* #,##0_);_(* \(#,##0\);_(* &quot;-&quot;??_);_(@_)"/>
    <numFmt numFmtId="173" formatCode="&quot;$&quot;#,##0"/>
    <numFmt numFmtId="175" formatCode="0.000_);\(0.000\)"/>
    <numFmt numFmtId="176" formatCode="&quot;$&quot;#,##0.00"/>
    <numFmt numFmtId="177" formatCode="_(* #,##0.0000_);_(* \(#,##0.0000\);_(* &quot;-&quot;??_);_(@_)"/>
  </numFmts>
  <fonts count="61"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b/>
      <sz val="10"/>
      <name val="Arial"/>
      <family val="2"/>
    </font>
    <font>
      <sz val="10"/>
      <name val="Arial"/>
      <family val="2"/>
    </font>
    <font>
      <sz val="10"/>
      <color indexed="8"/>
      <name val="Arial"/>
      <family val="2"/>
    </font>
    <font>
      <u/>
      <sz val="10"/>
      <name val="Arial"/>
      <family val="2"/>
    </font>
    <font>
      <sz val="10"/>
      <name val="MS Sans Serif"/>
      <family val="2"/>
    </font>
    <font>
      <sz val="11"/>
      <color theme="1"/>
      <name val="Calibri"/>
      <family val="2"/>
      <scheme val="minor"/>
    </font>
    <font>
      <sz val="8"/>
      <color theme="1"/>
      <name val="Arial"/>
      <family val="2"/>
    </font>
    <font>
      <sz val="10"/>
      <color theme="1"/>
      <name val="Arial"/>
      <family val="2"/>
    </font>
    <font>
      <b/>
      <sz val="10"/>
      <color theme="1"/>
      <name val="Arial"/>
      <family val="2"/>
    </font>
    <font>
      <sz val="11"/>
      <color indexed="8"/>
      <name val="Calibri"/>
      <family val="2"/>
      <scheme val="minor"/>
    </font>
    <font>
      <sz val="11"/>
      <color indexed="8"/>
      <name val="Calibri"/>
      <family val="2"/>
    </font>
    <font>
      <u/>
      <sz val="10"/>
      <color theme="10"/>
      <name val="Arial"/>
      <family val="2"/>
    </font>
    <font>
      <sz val="10"/>
      <color theme="1"/>
      <name val="Tahoma"/>
      <family val="2"/>
    </font>
    <font>
      <sz val="11"/>
      <color rgb="FF000000"/>
      <name val="Calibri"/>
      <family val="2"/>
    </font>
    <font>
      <sz val="11"/>
      <name val="Calibri"/>
      <family val="2"/>
      <scheme val="minor"/>
    </font>
    <font>
      <sz val="10"/>
      <color rgb="FF000000"/>
      <name val="Arial"/>
      <family val="2"/>
    </font>
    <font>
      <i/>
      <sz val="10"/>
      <color indexed="8"/>
      <name val="Arial"/>
      <family val="2"/>
    </font>
    <font>
      <sz val="12"/>
      <color theme="1"/>
      <name val="Calibri"/>
      <family val="2"/>
      <scheme val="minor"/>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sz val="10"/>
      <name val="Times New Roman"/>
      <family val="1"/>
    </font>
    <font>
      <sz val="6"/>
      <color indexed="8"/>
      <name val="Times New Roman"/>
      <family val="1"/>
    </font>
    <font>
      <sz val="8.25"/>
      <name val="Microsoft Sans Serif"/>
      <family val="2"/>
    </font>
    <font>
      <sz val="10"/>
      <color rgb="FF000000"/>
      <name val="Times New Roman"/>
      <family val="1"/>
    </font>
    <font>
      <sz val="10"/>
      <color rgb="FFFF0000"/>
      <name val="Arial"/>
      <family val="2"/>
    </font>
    <font>
      <sz val="10"/>
      <color rgb="FF0000FF"/>
      <name val="Arial"/>
      <family val="2"/>
    </font>
    <font>
      <b/>
      <sz val="10"/>
      <color rgb="FF00B050"/>
      <name val="Arial"/>
      <family val="2"/>
    </font>
    <font>
      <sz val="11"/>
      <color rgb="FF0000FF"/>
      <name val="Calibri"/>
      <family val="2"/>
      <scheme val="minor"/>
    </font>
    <font>
      <sz val="8"/>
      <name val="Arial"/>
      <family val="2"/>
    </font>
  </fonts>
  <fills count="25">
    <fill>
      <patternFill patternType="none"/>
    </fill>
    <fill>
      <patternFill patternType="gray125"/>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s>
  <borders count="32">
    <border>
      <left/>
      <right/>
      <top/>
      <bottom/>
      <diagonal/>
    </border>
    <border>
      <left/>
      <right/>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right style="thin">
        <color indexed="64"/>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medium">
        <color indexed="30"/>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right style="thin">
        <color indexed="64"/>
      </right>
      <top style="thin">
        <color auto="1"/>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s>
  <cellStyleXfs count="305">
    <xf numFmtId="0" fontId="0" fillId="0" borderId="0"/>
    <xf numFmtId="43" fontId="17" fillId="0" borderId="0" applyFont="0" applyFill="0" applyBorder="0" applyAlignment="0" applyProtection="0"/>
    <xf numFmtId="43" fontId="19"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3" fontId="19" fillId="0" borderId="0" applyFont="0" applyFill="0" applyBorder="0" applyAlignment="0" applyProtection="0"/>
    <xf numFmtId="43" fontId="22" fillId="0" borderId="0" applyFont="0" applyFill="0" applyBorder="0" applyAlignment="0" applyProtection="0"/>
    <xf numFmtId="44" fontId="19" fillId="0" borderId="0" applyFont="0" applyFill="0" applyBorder="0" applyAlignment="0" applyProtection="0"/>
    <xf numFmtId="44" fontId="19" fillId="0" borderId="0" applyFont="0" applyFill="0" applyBorder="0" applyAlignment="0" applyProtection="0"/>
    <xf numFmtId="0" fontId="23" fillId="0" borderId="0"/>
    <xf numFmtId="0" fontId="23" fillId="0" borderId="0"/>
    <xf numFmtId="0" fontId="19" fillId="0" borderId="0"/>
    <xf numFmtId="0" fontId="22" fillId="0" borderId="0"/>
    <xf numFmtId="0" fontId="19" fillId="0" borderId="0"/>
    <xf numFmtId="0" fontId="23" fillId="0" borderId="0"/>
    <xf numFmtId="0" fontId="24" fillId="0" borderId="0"/>
    <xf numFmtId="0" fontId="23" fillId="0" borderId="0"/>
    <xf numFmtId="0" fontId="23" fillId="0" borderId="0"/>
    <xf numFmtId="0" fontId="22" fillId="0" borderId="0"/>
    <xf numFmtId="0" fontId="23" fillId="0" borderId="0"/>
    <xf numFmtId="0" fontId="19" fillId="0" borderId="0"/>
    <xf numFmtId="0" fontId="22" fillId="0" borderId="0"/>
    <xf numFmtId="0" fontId="22" fillId="0" borderId="0"/>
    <xf numFmtId="0" fontId="20" fillId="0" borderId="0"/>
    <xf numFmtId="0" fontId="23" fillId="2" borderId="12" applyNumberFormat="0" applyFont="0" applyAlignment="0" applyProtection="0"/>
    <xf numFmtId="9" fontId="17" fillId="0" borderId="0" applyFont="0" applyFill="0" applyBorder="0" applyAlignment="0" applyProtection="0"/>
    <xf numFmtId="9" fontId="19" fillId="0" borderId="0" applyFont="0" applyFill="0" applyBorder="0" applyAlignment="0" applyProtection="0"/>
    <xf numFmtId="9" fontId="22" fillId="0" borderId="0" applyFont="0" applyFill="0" applyBorder="0" applyAlignment="0" applyProtection="0"/>
    <xf numFmtId="9" fontId="19" fillId="0" borderId="0" applyFont="0" applyFill="0" applyBorder="0" applyAlignment="0" applyProtection="0"/>
    <xf numFmtId="9" fontId="23" fillId="0" borderId="0" applyFont="0" applyFill="0" applyBorder="0" applyAlignment="0" applyProtection="0"/>
    <xf numFmtId="9" fontId="19" fillId="0" borderId="0" applyFont="0" applyFill="0" applyBorder="0" applyAlignment="0" applyProtection="0"/>
    <xf numFmtId="0" fontId="16" fillId="0" borderId="0"/>
    <xf numFmtId="0" fontId="15" fillId="0" borderId="0"/>
    <xf numFmtId="9" fontId="15" fillId="0" borderId="0" applyFont="0" applyFill="0" applyBorder="0" applyAlignment="0" applyProtection="0"/>
    <xf numFmtId="0" fontId="27" fillId="0" borderId="0"/>
    <xf numFmtId="0" fontId="17" fillId="0" borderId="0"/>
    <xf numFmtId="0" fontId="14" fillId="0" borderId="0"/>
    <xf numFmtId="43" fontId="17" fillId="0" borderId="0" applyFont="0" applyFill="0" applyBorder="0" applyAlignment="0" applyProtection="0"/>
    <xf numFmtId="43" fontId="22"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28" fillId="0" borderId="0" applyFont="0" applyFill="0" applyBorder="0" applyAlignment="0" applyProtection="0"/>
    <xf numFmtId="43" fontId="14"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44" fontId="17" fillId="0" borderId="0" applyFont="0" applyFill="0" applyBorder="0" applyAlignment="0" applyProtection="0"/>
    <xf numFmtId="0" fontId="29" fillId="0" borderId="0" applyNumberFormat="0" applyFill="0" applyBorder="0" applyAlignment="0" applyProtection="0"/>
    <xf numFmtId="0" fontId="14" fillId="0" borderId="0"/>
    <xf numFmtId="0" fontId="14" fillId="0" borderId="0"/>
    <xf numFmtId="0" fontId="14" fillId="0" borderId="0"/>
    <xf numFmtId="0" fontId="14" fillId="0" borderId="0"/>
    <xf numFmtId="0" fontId="14" fillId="0" borderId="0"/>
    <xf numFmtId="0" fontId="17" fillId="0" borderId="0"/>
    <xf numFmtId="0" fontId="17" fillId="0" borderId="0"/>
    <xf numFmtId="0" fontId="17" fillId="0" borderId="0"/>
    <xf numFmtId="0" fontId="17" fillId="0" borderId="0"/>
    <xf numFmtId="0" fontId="17" fillId="0" borderId="0"/>
    <xf numFmtId="0" fontId="14" fillId="0" borderId="0"/>
    <xf numFmtId="0" fontId="14" fillId="0" borderId="0"/>
    <xf numFmtId="0" fontId="17" fillId="0" borderId="0"/>
    <xf numFmtId="0" fontId="14" fillId="0" borderId="0"/>
    <xf numFmtId="0" fontId="22" fillId="0" borderId="0"/>
    <xf numFmtId="0" fontId="14" fillId="0" borderId="0"/>
    <xf numFmtId="0" fontId="17"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22" fillId="0" borderId="0"/>
    <xf numFmtId="0" fontId="14" fillId="0" borderId="0"/>
    <xf numFmtId="0" fontId="14" fillId="0" borderId="0"/>
    <xf numFmtId="0" fontId="22" fillId="0" borderId="0"/>
    <xf numFmtId="0" fontId="22" fillId="0" borderId="0"/>
    <xf numFmtId="0" fontId="22" fillId="0" borderId="0"/>
    <xf numFmtId="0" fontId="22" fillId="0" borderId="0"/>
    <xf numFmtId="0" fontId="22" fillId="0" borderId="0"/>
    <xf numFmtId="0" fontId="22" fillId="0" borderId="0"/>
    <xf numFmtId="0" fontId="17" fillId="0" borderId="0"/>
    <xf numFmtId="0" fontId="14" fillId="0" borderId="0"/>
    <xf numFmtId="0" fontId="14" fillId="0" borderId="0"/>
    <xf numFmtId="0" fontId="14" fillId="0" borderId="0"/>
    <xf numFmtId="0" fontId="22"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0" fontId="14" fillId="0" borderId="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22"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4" fillId="0" borderId="0" applyFont="0" applyFill="0" applyBorder="0" applyAlignment="0" applyProtection="0"/>
    <xf numFmtId="0" fontId="17" fillId="0" borderId="0"/>
    <xf numFmtId="9" fontId="17" fillId="0" borderId="0" applyFont="0" applyFill="0" applyBorder="0" applyAlignment="0" applyProtection="0"/>
    <xf numFmtId="0" fontId="13" fillId="0" borderId="0"/>
    <xf numFmtId="0" fontId="12" fillId="0" borderId="0"/>
    <xf numFmtId="9" fontId="12" fillId="0" borderId="0" applyFont="0" applyFill="0" applyBorder="0" applyAlignment="0" applyProtection="0"/>
    <xf numFmtId="43" fontId="12" fillId="0" borderId="0" applyFont="0" applyFill="0" applyBorder="0" applyAlignment="0" applyProtection="0"/>
    <xf numFmtId="44" fontId="12" fillId="0" borderId="0" applyFont="0" applyFill="0" applyBorder="0" applyAlignment="0" applyProtection="0"/>
    <xf numFmtId="0" fontId="17" fillId="0" borderId="0"/>
    <xf numFmtId="0" fontId="17" fillId="0" borderId="0"/>
    <xf numFmtId="0" fontId="11" fillId="0" borderId="0"/>
    <xf numFmtId="9" fontId="11" fillId="0" borderId="0" applyFont="0" applyFill="0" applyBorder="0" applyAlignment="0" applyProtection="0"/>
    <xf numFmtId="0" fontId="10" fillId="0" borderId="0"/>
    <xf numFmtId="9" fontId="10" fillId="0" borderId="0" applyFont="0" applyFill="0" applyBorder="0" applyAlignment="0" applyProtection="0"/>
    <xf numFmtId="0" fontId="20" fillId="0" borderId="0"/>
    <xf numFmtId="43" fontId="17" fillId="0" borderId="0" applyFont="0" applyFill="0" applyBorder="0" applyAlignment="0" applyProtection="0"/>
    <xf numFmtId="44" fontId="17"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2" borderId="12" applyNumberFormat="0" applyFont="0" applyAlignment="0" applyProtection="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0" fontId="9" fillId="0" borderId="0"/>
    <xf numFmtId="43" fontId="9" fillId="0" borderId="0" applyFont="0" applyFill="0" applyBorder="0" applyAlignment="0" applyProtection="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0" fontId="9" fillId="0" borderId="0"/>
    <xf numFmtId="9" fontId="9" fillId="0" borderId="0" applyFont="0" applyFill="0" applyBorder="0" applyAlignment="0" applyProtection="0"/>
    <xf numFmtId="0" fontId="9" fillId="0" borderId="0"/>
    <xf numFmtId="0" fontId="9" fillId="0" borderId="0"/>
    <xf numFmtId="9" fontId="9" fillId="0" borderId="0" applyFont="0" applyFill="0" applyBorder="0" applyAlignment="0" applyProtection="0"/>
    <xf numFmtId="43" fontId="9" fillId="0" borderId="0" applyFont="0" applyFill="0" applyBorder="0" applyAlignment="0" applyProtection="0"/>
    <xf numFmtId="44" fontId="9" fillId="0" borderId="0" applyFont="0" applyFill="0" applyBorder="0" applyAlignment="0" applyProtection="0"/>
    <xf numFmtId="0" fontId="9" fillId="0" borderId="0"/>
    <xf numFmtId="9" fontId="9" fillId="0" borderId="0" applyFont="0" applyFill="0" applyBorder="0" applyAlignment="0" applyProtection="0"/>
    <xf numFmtId="0" fontId="8" fillId="0" borderId="0"/>
    <xf numFmtId="9" fontId="8" fillId="0" borderId="0" applyFont="0" applyFill="0" applyBorder="0" applyAlignment="0" applyProtection="0"/>
    <xf numFmtId="0" fontId="8" fillId="0" borderId="0"/>
    <xf numFmtId="0" fontId="30" fillId="0" borderId="0"/>
    <xf numFmtId="0" fontId="17" fillId="0" borderId="0"/>
    <xf numFmtId="0" fontId="7" fillId="0" borderId="0"/>
    <xf numFmtId="43" fontId="7" fillId="0" borderId="0" applyFont="0" applyFill="0" applyBorder="0" applyAlignment="0" applyProtection="0"/>
    <xf numFmtId="0" fontId="6" fillId="0" borderId="0"/>
    <xf numFmtId="0" fontId="5" fillId="0" borderId="0"/>
    <xf numFmtId="9" fontId="5" fillId="0" borderId="0" applyFont="0" applyFill="0" applyBorder="0" applyAlignment="0" applyProtection="0"/>
    <xf numFmtId="0" fontId="4" fillId="0" borderId="0"/>
    <xf numFmtId="0" fontId="17" fillId="0" borderId="0"/>
    <xf numFmtId="0" fontId="3" fillId="0" borderId="0"/>
    <xf numFmtId="9" fontId="3" fillId="0" borderId="0" applyFont="0" applyFill="0" applyBorder="0" applyAlignment="0" applyProtection="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0" fillId="3"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10" borderId="0" applyNumberFormat="0" applyBorder="0" applyAlignment="0" applyProtection="0"/>
    <xf numFmtId="0" fontId="20" fillId="11" borderId="0" applyNumberFormat="0" applyBorder="0" applyAlignment="0" applyProtection="0"/>
    <xf numFmtId="0" fontId="20" fillId="11" borderId="0" applyNumberFormat="0" applyBorder="0" applyAlignment="0" applyProtection="0"/>
    <xf numFmtId="0" fontId="20" fillId="6" borderId="0" applyNumberFormat="0" applyBorder="0" applyAlignment="0" applyProtection="0"/>
    <xf numFmtId="0" fontId="20" fillId="6" borderId="0" applyNumberFormat="0" applyBorder="0" applyAlignment="0" applyProtection="0"/>
    <xf numFmtId="0" fontId="20" fillId="9" borderId="0" applyNumberFormat="0" applyBorder="0" applyAlignment="0" applyProtection="0"/>
    <xf numFmtId="0" fontId="20" fillId="9" borderId="0" applyNumberFormat="0" applyBorder="0" applyAlignment="0" applyProtection="0"/>
    <xf numFmtId="0" fontId="20" fillId="12" borderId="0" applyNumberFormat="0" applyBorder="0" applyAlignment="0" applyProtection="0"/>
    <xf numFmtId="0" fontId="20" fillId="12" borderId="0" applyNumberFormat="0" applyBorder="0" applyAlignment="0" applyProtection="0"/>
    <xf numFmtId="0" fontId="36" fillId="13" borderId="0" applyNumberFormat="0" applyBorder="0" applyAlignment="0" applyProtection="0"/>
    <xf numFmtId="0" fontId="36" fillId="10" borderId="0" applyNumberFormat="0" applyBorder="0" applyAlignment="0" applyProtection="0"/>
    <xf numFmtId="0" fontId="36" fillId="11"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16" borderId="0" applyNumberFormat="0" applyBorder="0" applyAlignment="0" applyProtection="0"/>
    <xf numFmtId="0" fontId="36" fillId="17" borderId="0" applyNumberFormat="0" applyBorder="0" applyAlignment="0" applyProtection="0"/>
    <xf numFmtId="0" fontId="36" fillId="18" borderId="0" applyNumberFormat="0" applyBorder="0" applyAlignment="0" applyProtection="0"/>
    <xf numFmtId="0" fontId="36" fillId="19" borderId="0" applyNumberFormat="0" applyBorder="0" applyAlignment="0" applyProtection="0"/>
    <xf numFmtId="0" fontId="36" fillId="14" borderId="0" applyNumberFormat="0" applyBorder="0" applyAlignment="0" applyProtection="0"/>
    <xf numFmtId="0" fontId="36" fillId="15" borderId="0" applyNumberFormat="0" applyBorder="0" applyAlignment="0" applyProtection="0"/>
    <xf numFmtId="0" fontId="36" fillId="20" borderId="0" applyNumberFormat="0" applyBorder="0" applyAlignment="0" applyProtection="0"/>
    <xf numFmtId="0" fontId="37" fillId="4" borderId="0" applyNumberFormat="0" applyBorder="0" applyAlignment="0" applyProtection="0"/>
    <xf numFmtId="0" fontId="38" fillId="21" borderId="15" applyNumberFormat="0" applyAlignment="0" applyProtection="0"/>
    <xf numFmtId="0" fontId="39" fillId="22" borderId="16" applyNumberFormat="0" applyAlignment="0" applyProtection="0"/>
    <xf numFmtId="43" fontId="2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44" fontId="17" fillId="0" borderId="0" applyFont="0" applyFill="0" applyBorder="0" applyAlignment="0" applyProtection="0"/>
    <xf numFmtId="44" fontId="20" fillId="0" borderId="0" applyFont="0" applyFill="0" applyBorder="0" applyAlignment="0" applyProtection="0"/>
    <xf numFmtId="0" fontId="40" fillId="0" borderId="0" applyNumberFormat="0" applyFill="0" applyBorder="0" applyAlignment="0" applyProtection="0"/>
    <xf numFmtId="0" fontId="41" fillId="5" borderId="0" applyNumberFormat="0" applyBorder="0" applyAlignment="0" applyProtection="0"/>
    <xf numFmtId="0" fontId="42" fillId="0" borderId="17" applyNumberFormat="0" applyFill="0" applyAlignment="0" applyProtection="0"/>
    <xf numFmtId="0" fontId="43" fillId="0" borderId="18" applyNumberFormat="0" applyFill="0" applyAlignment="0" applyProtection="0"/>
    <xf numFmtId="0" fontId="44" fillId="0" borderId="19" applyNumberFormat="0" applyFill="0" applyAlignment="0" applyProtection="0"/>
    <xf numFmtId="0" fontId="44" fillId="0" borderId="0" applyNumberFormat="0" applyFill="0" applyBorder="0" applyAlignment="0" applyProtection="0"/>
    <xf numFmtId="0" fontId="45" fillId="8" borderId="15" applyNumberFormat="0" applyAlignment="0" applyProtection="0"/>
    <xf numFmtId="0" fontId="46" fillId="0" borderId="20" applyNumberFormat="0" applyFill="0" applyAlignment="0" applyProtection="0"/>
    <xf numFmtId="0" fontId="47" fillId="23" borderId="0" applyNumberFormat="0" applyBorder="0" applyAlignment="0" applyProtection="0"/>
    <xf numFmtId="0" fontId="20" fillId="0" borderId="0"/>
    <xf numFmtId="0" fontId="35" fillId="0" borderId="0"/>
    <xf numFmtId="0" fontId="17" fillId="0" borderId="0"/>
    <xf numFmtId="0" fontId="20" fillId="0" borderId="0"/>
    <xf numFmtId="0" fontId="20" fillId="0" borderId="0"/>
    <xf numFmtId="0" fontId="17" fillId="0" borderId="0"/>
    <xf numFmtId="0" fontId="17" fillId="0" borderId="0"/>
    <xf numFmtId="0" fontId="20" fillId="24" borderId="21" applyNumberFormat="0" applyFont="0" applyAlignment="0" applyProtection="0"/>
    <xf numFmtId="0" fontId="20" fillId="24" borderId="21" applyNumberFormat="0" applyFont="0" applyAlignment="0" applyProtection="0"/>
    <xf numFmtId="0" fontId="48" fillId="21" borderId="22" applyNumberFormat="0" applyAlignment="0" applyProtection="0"/>
    <xf numFmtId="9" fontId="17" fillId="0" borderId="0" applyFont="0" applyFill="0" applyBorder="0" applyAlignment="0" applyProtection="0"/>
    <xf numFmtId="0" fontId="49" fillId="0" borderId="0" applyNumberFormat="0" applyFill="0" applyBorder="0" applyAlignment="0" applyProtection="0"/>
    <xf numFmtId="0" fontId="50" fillId="0" borderId="23" applyNumberFormat="0" applyFill="0" applyAlignment="0" applyProtection="0"/>
    <xf numFmtId="0" fontId="51" fillId="0" borderId="0" applyNumberFormat="0" applyFill="0" applyBorder="0" applyAlignment="0" applyProtection="0"/>
    <xf numFmtId="0" fontId="52" fillId="0" borderId="0"/>
    <xf numFmtId="43" fontId="52" fillId="0" borderId="0" applyFont="0" applyFill="0" applyBorder="0" applyAlignment="0" applyProtection="0"/>
    <xf numFmtId="43" fontId="52" fillId="0" borderId="0" applyFont="0" applyFill="0" applyBorder="0" applyAlignment="0" applyProtection="0"/>
    <xf numFmtId="44" fontId="52" fillId="0" borderId="0" applyFont="0" applyFill="0" applyBorder="0" applyAlignment="0" applyProtection="0"/>
    <xf numFmtId="44" fontId="52" fillId="0" borderId="0" applyFont="0" applyFill="0" applyBorder="0" applyAlignment="0" applyProtection="0"/>
    <xf numFmtId="9" fontId="52" fillId="0" borderId="0" applyFont="0" applyFill="0" applyBorder="0" applyAlignment="0" applyProtection="0"/>
    <xf numFmtId="9" fontId="52" fillId="0" borderId="0" applyFont="0" applyFill="0" applyBorder="0" applyAlignment="0" applyProtection="0"/>
    <xf numFmtId="0" fontId="17" fillId="0" borderId="0"/>
    <xf numFmtId="0" fontId="17" fillId="0" borderId="0"/>
    <xf numFmtId="43" fontId="52" fillId="0" borderId="0" applyFont="0" applyFill="0" applyBorder="0" applyAlignment="0" applyProtection="0"/>
    <xf numFmtId="9" fontId="5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3" fontId="53" fillId="0" borderId="0" applyFont="0" applyFill="0" applyBorder="0" applyAlignment="0" applyProtection="0"/>
    <xf numFmtId="43" fontId="20" fillId="0" borderId="0" applyFont="0" applyFill="0" applyBorder="0" applyAlignment="0" applyProtection="0"/>
    <xf numFmtId="0" fontId="54" fillId="0" borderId="0">
      <protection locked="0"/>
    </xf>
    <xf numFmtId="0" fontId="20" fillId="0" borderId="0"/>
    <xf numFmtId="0" fontId="55" fillId="0" borderId="0"/>
    <xf numFmtId="0" fontId="20" fillId="0" borderId="0"/>
    <xf numFmtId="0" fontId="55" fillId="0" borderId="0"/>
    <xf numFmtId="0" fontId="17" fillId="0" borderId="0"/>
    <xf numFmtId="0" fontId="17" fillId="0" borderId="0"/>
    <xf numFmtId="0" fontId="2" fillId="0" borderId="0"/>
    <xf numFmtId="0" fontId="2" fillId="0" borderId="0"/>
    <xf numFmtId="0" fontId="54" fillId="0" borderId="0">
      <protection locked="0"/>
    </xf>
    <xf numFmtId="0" fontId="17" fillId="0" borderId="0"/>
    <xf numFmtId="9" fontId="2" fillId="0" borderId="0" applyFont="0" applyFill="0" applyBorder="0" applyAlignment="0" applyProtection="0"/>
    <xf numFmtId="9" fontId="20" fillId="0" borderId="0" applyFont="0" applyFill="0" applyBorder="0" applyAlignment="0" applyProtection="0"/>
    <xf numFmtId="0" fontId="44" fillId="0" borderId="24" applyNumberFormat="0" applyFill="0" applyAlignment="0" applyProtection="0"/>
    <xf numFmtId="0" fontId="1" fillId="0" borderId="0"/>
  </cellStyleXfs>
  <cellXfs count="237">
    <xf numFmtId="0" fontId="0" fillId="0" borderId="0" xfId="0"/>
    <xf numFmtId="0" fontId="18" fillId="0" borderId="0" xfId="0" applyFont="1"/>
    <xf numFmtId="0" fontId="0" fillId="0" borderId="0" xfId="0" applyAlignment="1">
      <alignment horizontal="center"/>
    </xf>
    <xf numFmtId="0" fontId="18" fillId="0" borderId="0" xfId="0" applyFont="1" applyAlignment="1">
      <alignment horizontal="centerContinuous"/>
    </xf>
    <xf numFmtId="0" fontId="0" fillId="0" borderId="0" xfId="0" applyAlignment="1">
      <alignment horizontal="centerContinuous"/>
    </xf>
    <xf numFmtId="0" fontId="17" fillId="0" borderId="0" xfId="0" applyFont="1" applyAlignment="1">
      <alignment horizontal="center"/>
    </xf>
    <xf numFmtId="0" fontId="17" fillId="0" borderId="0" xfId="0" applyFont="1"/>
    <xf numFmtId="0" fontId="20" fillId="0" borderId="0" xfId="23"/>
    <xf numFmtId="0" fontId="21" fillId="0" borderId="0" xfId="0" applyFont="1" applyAlignment="1">
      <alignment horizontal="center"/>
    </xf>
    <xf numFmtId="0" fontId="18" fillId="0" borderId="0" xfId="11" applyFont="1" applyAlignment="1">
      <alignment horizontal="centerContinuous"/>
    </xf>
    <xf numFmtId="0" fontId="19" fillId="0" borderId="0" xfId="11" applyAlignment="1">
      <alignment horizontal="centerContinuous"/>
    </xf>
    <xf numFmtId="0" fontId="19" fillId="0" borderId="0" xfId="11"/>
    <xf numFmtId="0" fontId="18" fillId="0" borderId="0" xfId="0" applyFont="1" applyAlignment="1">
      <alignment horizontal="right"/>
    </xf>
    <xf numFmtId="3" fontId="17" fillId="0" borderId="0" xfId="0" applyNumberFormat="1" applyFont="1" applyAlignment="1">
      <alignment horizontal="center"/>
    </xf>
    <xf numFmtId="0" fontId="17" fillId="0" borderId="0" xfId="0" quotePrefix="1" applyFont="1"/>
    <xf numFmtId="0" fontId="18" fillId="0" borderId="0" xfId="60" applyFont="1" applyAlignment="1">
      <alignment horizontal="centerContinuous"/>
    </xf>
    <xf numFmtId="0" fontId="17" fillId="0" borderId="0" xfId="60"/>
    <xf numFmtId="0" fontId="18" fillId="0" borderId="0" xfId="11" applyFont="1" applyAlignment="1">
      <alignment horizontal="right"/>
    </xf>
    <xf numFmtId="3" fontId="21" fillId="0" borderId="0" xfId="0" applyNumberFormat="1" applyFont="1" applyAlignment="1">
      <alignment horizontal="center"/>
    </xf>
    <xf numFmtId="166" fontId="0" fillId="0" borderId="0" xfId="25" applyNumberFormat="1" applyFont="1" applyAlignment="1">
      <alignment horizontal="center"/>
    </xf>
    <xf numFmtId="3" fontId="0" fillId="0" borderId="0" xfId="1" applyNumberFormat="1" applyFont="1" applyAlignment="1">
      <alignment horizontal="center"/>
    </xf>
    <xf numFmtId="0" fontId="25" fillId="0" borderId="0" xfId="129" applyFont="1"/>
    <xf numFmtId="0" fontId="26" fillId="0" borderId="0" xfId="129" applyFont="1" applyAlignment="1">
      <alignment horizontal="centerContinuous"/>
    </xf>
    <xf numFmtId="0" fontId="17" fillId="0" borderId="0" xfId="71"/>
    <xf numFmtId="0" fontId="18" fillId="0" borderId="0" xfId="60" applyFont="1"/>
    <xf numFmtId="0" fontId="17" fillId="0" borderId="0" xfId="60" applyAlignment="1">
      <alignment horizontal="centerContinuous"/>
    </xf>
    <xf numFmtId="0" fontId="18" fillId="0" borderId="0" xfId="60" applyFont="1" applyAlignment="1">
      <alignment horizontal="right"/>
    </xf>
    <xf numFmtId="165" fontId="25" fillId="0" borderId="0" xfId="131" applyNumberFormat="1" applyFont="1" applyAlignment="1">
      <alignment horizontal="center"/>
    </xf>
    <xf numFmtId="0" fontId="25" fillId="0" borderId="0" xfId="60" applyFont="1"/>
    <xf numFmtId="0" fontId="25" fillId="0" borderId="0" xfId="60" quotePrefix="1" applyFont="1"/>
    <xf numFmtId="0" fontId="25" fillId="0" borderId="0" xfId="131" quotePrefix="1" applyFont="1"/>
    <xf numFmtId="0" fontId="25" fillId="0" borderId="0" xfId="131" quotePrefix="1" applyFont="1" applyAlignment="1">
      <alignment horizontal="left"/>
    </xf>
    <xf numFmtId="0" fontId="25" fillId="0" borderId="0" xfId="60" applyFont="1" applyAlignment="1">
      <alignment horizontal="center"/>
    </xf>
    <xf numFmtId="0" fontId="25" fillId="0" borderId="4" xfId="60" applyFont="1" applyBorder="1" applyAlignment="1">
      <alignment horizontal="center"/>
    </xf>
    <xf numFmtId="0" fontId="25" fillId="0" borderId="5" xfId="60" applyFont="1" applyBorder="1" applyAlignment="1">
      <alignment horizontal="center"/>
    </xf>
    <xf numFmtId="0" fontId="25" fillId="0" borderId="9" xfId="60" applyFont="1" applyBorder="1" applyAlignment="1">
      <alignment horizontal="center"/>
    </xf>
    <xf numFmtId="0" fontId="25" fillId="0" borderId="1" xfId="60" applyFont="1" applyBorder="1" applyAlignment="1">
      <alignment horizontal="center"/>
    </xf>
    <xf numFmtId="0" fontId="25" fillId="0" borderId="3" xfId="60" quotePrefix="1" applyFont="1" applyBorder="1" applyAlignment="1">
      <alignment horizontal="center"/>
    </xf>
    <xf numFmtId="0" fontId="25" fillId="0" borderId="2" xfId="60" quotePrefix="1" applyFont="1" applyBorder="1" applyAlignment="1">
      <alignment horizontal="center"/>
    </xf>
    <xf numFmtId="0" fontId="17" fillId="0" borderId="0" xfId="60" applyAlignment="1">
      <alignment horizontal="center"/>
    </xf>
    <xf numFmtId="0" fontId="17" fillId="0" borderId="0" xfId="71" quotePrefix="1" applyAlignment="1">
      <alignment horizontal="left"/>
    </xf>
    <xf numFmtId="0" fontId="17" fillId="0" borderId="0" xfId="60" quotePrefix="1"/>
    <xf numFmtId="0" fontId="17" fillId="0" borderId="0" xfId="133" applyFont="1"/>
    <xf numFmtId="164" fontId="20" fillId="0" borderId="0" xfId="23" applyNumberFormat="1"/>
    <xf numFmtId="0" fontId="21" fillId="0" borderId="0" xfId="60" applyFont="1" applyAlignment="1">
      <alignment horizontal="center"/>
    </xf>
    <xf numFmtId="0" fontId="17" fillId="0" borderId="1" xfId="60" applyBorder="1" applyAlignment="1">
      <alignment horizontal="centerContinuous"/>
    </xf>
    <xf numFmtId="0" fontId="17" fillId="0" borderId="1" xfId="60" applyBorder="1" applyAlignment="1">
      <alignment horizontal="center"/>
    </xf>
    <xf numFmtId="3" fontId="17" fillId="0" borderId="0" xfId="60" applyNumberFormat="1" applyAlignment="1">
      <alignment horizontal="right" indent="1"/>
    </xf>
    <xf numFmtId="164" fontId="17" fillId="0" borderId="0" xfId="60" applyNumberFormat="1" applyAlignment="1">
      <alignment horizontal="center"/>
    </xf>
    <xf numFmtId="0" fontId="21" fillId="0" borderId="0" xfId="71" applyFont="1"/>
    <xf numFmtId="3" fontId="25" fillId="0" borderId="0" xfId="60" applyNumberFormat="1" applyFont="1" applyAlignment="1">
      <alignment horizontal="right" indent="2"/>
    </xf>
    <xf numFmtId="3" fontId="25" fillId="0" borderId="1" xfId="60" applyNumberFormat="1" applyFont="1" applyBorder="1" applyAlignment="1">
      <alignment horizontal="right" indent="2"/>
    </xf>
    <xf numFmtId="164" fontId="17" fillId="0" borderId="0" xfId="60" applyNumberFormat="1" applyAlignment="1">
      <alignment horizontal="right" indent="3"/>
    </xf>
    <xf numFmtId="164" fontId="17" fillId="0" borderId="1" xfId="60" applyNumberFormat="1" applyBorder="1" applyAlignment="1">
      <alignment horizontal="right" indent="3"/>
    </xf>
    <xf numFmtId="0" fontId="25" fillId="0" borderId="1" xfId="60" quotePrefix="1" applyFont="1" applyBorder="1" applyAlignment="1">
      <alignment horizontal="center"/>
    </xf>
    <xf numFmtId="3" fontId="17" fillId="0" borderId="0" xfId="60" applyNumberFormat="1"/>
    <xf numFmtId="0" fontId="17" fillId="0" borderId="0" xfId="60" applyAlignment="1">
      <alignment horizontal="left"/>
    </xf>
    <xf numFmtId="3" fontId="17" fillId="0" borderId="0" xfId="1" applyNumberFormat="1" applyFont="1" applyFill="1" applyAlignment="1">
      <alignment horizontal="center"/>
    </xf>
    <xf numFmtId="166" fontId="17" fillId="0" borderId="0" xfId="25" applyNumberFormat="1" applyFont="1" applyFill="1" applyAlignment="1">
      <alignment horizontal="center"/>
    </xf>
    <xf numFmtId="3" fontId="25" fillId="0" borderId="0" xfId="60" applyNumberFormat="1" applyFont="1" applyAlignment="1">
      <alignment horizontal="right" indent="1"/>
    </xf>
    <xf numFmtId="3" fontId="20" fillId="0" borderId="0" xfId="23" applyNumberFormat="1"/>
    <xf numFmtId="3" fontId="17" fillId="0" borderId="1" xfId="60" applyNumberFormat="1" applyBorder="1" applyAlignment="1">
      <alignment horizontal="right" indent="1"/>
    </xf>
    <xf numFmtId="0" fontId="17" fillId="0" borderId="0" xfId="193"/>
    <xf numFmtId="0" fontId="17" fillId="0" borderId="6" xfId="0" quotePrefix="1" applyFont="1" applyBorder="1" applyAlignment="1">
      <alignment horizontal="center"/>
    </xf>
    <xf numFmtId="0" fontId="17" fillId="0" borderId="0" xfId="60" applyAlignment="1">
      <alignment horizontal="right"/>
    </xf>
    <xf numFmtId="167" fontId="17" fillId="0" borderId="0" xfId="60" applyNumberFormat="1" applyAlignment="1">
      <alignment horizontal="centerContinuous"/>
    </xf>
    <xf numFmtId="168" fontId="17" fillId="0" borderId="0" xfId="60" applyNumberFormat="1" applyAlignment="1">
      <alignment horizontal="right" indent="2"/>
    </xf>
    <xf numFmtId="17" fontId="17" fillId="0" borderId="0" xfId="60" quotePrefix="1" applyNumberFormat="1" applyAlignment="1">
      <alignment horizontal="center"/>
    </xf>
    <xf numFmtId="169" fontId="17" fillId="0" borderId="0" xfId="60" applyNumberFormat="1" applyAlignment="1">
      <alignment horizontal="centerContinuous"/>
    </xf>
    <xf numFmtId="0" fontId="31" fillId="0" borderId="0" xfId="0" applyFont="1" applyAlignment="1">
      <alignment horizontal="center" vertical="center"/>
    </xf>
    <xf numFmtId="3" fontId="32" fillId="0" borderId="0" xfId="1" applyNumberFormat="1" applyFont="1" applyBorder="1" applyAlignment="1">
      <alignment horizontal="center"/>
    </xf>
    <xf numFmtId="0" fontId="33" fillId="0" borderId="0" xfId="0" applyFont="1" applyAlignment="1">
      <alignment horizontal="center" vertical="center"/>
    </xf>
    <xf numFmtId="0" fontId="17" fillId="0" borderId="0" xfId="193" applyAlignment="1">
      <alignment horizontal="centerContinuous"/>
    </xf>
    <xf numFmtId="0" fontId="18" fillId="0" borderId="0" xfId="193" applyFont="1" applyAlignment="1">
      <alignment horizontal="centerContinuous"/>
    </xf>
    <xf numFmtId="0" fontId="18" fillId="0" borderId="0" xfId="193" applyFont="1" applyAlignment="1">
      <alignment horizontal="right"/>
    </xf>
    <xf numFmtId="0" fontId="18" fillId="0" borderId="0" xfId="193" applyFont="1"/>
    <xf numFmtId="166" fontId="17" fillId="0" borderId="0" xfId="25" applyNumberFormat="1"/>
    <xf numFmtId="0" fontId="26" fillId="0" borderId="0" xfId="129" applyFont="1" applyAlignment="1">
      <alignment horizontal="right"/>
    </xf>
    <xf numFmtId="0" fontId="25" fillId="0" borderId="10" xfId="60" quotePrefix="1" applyFont="1" applyBorder="1" applyAlignment="1">
      <alignment horizontal="center"/>
    </xf>
    <xf numFmtId="0" fontId="25" fillId="0" borderId="11" xfId="60" applyFont="1" applyBorder="1" applyAlignment="1">
      <alignment horizontal="center"/>
    </xf>
    <xf numFmtId="166" fontId="17" fillId="0" borderId="0" xfId="25" applyNumberFormat="1" applyFont="1" applyBorder="1" applyAlignment="1">
      <alignment horizontal="center"/>
    </xf>
    <xf numFmtId="166" fontId="17" fillId="0" borderId="1" xfId="25" applyNumberFormat="1" applyFont="1" applyBorder="1" applyAlignment="1">
      <alignment horizontal="center"/>
    </xf>
    <xf numFmtId="172" fontId="25" fillId="0" borderId="11" xfId="1" quotePrefix="1" applyNumberFormat="1" applyFont="1" applyFill="1" applyBorder="1" applyAlignment="1">
      <alignment horizontal="center"/>
    </xf>
    <xf numFmtId="172" fontId="25" fillId="0" borderId="11" xfId="1" applyNumberFormat="1" applyFont="1" applyFill="1" applyBorder="1" applyAlignment="1">
      <alignment horizontal="center"/>
    </xf>
    <xf numFmtId="172" fontId="20" fillId="0" borderId="11" xfId="1" applyNumberFormat="1" applyFont="1" applyBorder="1" applyAlignment="1"/>
    <xf numFmtId="172" fontId="20" fillId="0" borderId="9" xfId="1" applyNumberFormat="1" applyFont="1" applyBorder="1" applyAlignment="1"/>
    <xf numFmtId="0" fontId="33" fillId="0" borderId="5" xfId="0" applyFont="1" applyBorder="1" applyAlignment="1">
      <alignment horizontal="center" vertical="center"/>
    </xf>
    <xf numFmtId="172" fontId="33" fillId="0" borderId="6" xfId="1" applyNumberFormat="1" applyFont="1" applyFill="1" applyBorder="1" applyAlignment="1">
      <alignment horizontal="center" vertical="center"/>
    </xf>
    <xf numFmtId="0" fontId="33" fillId="0" borderId="4" xfId="0" applyFont="1" applyBorder="1" applyAlignment="1">
      <alignment horizontal="center" vertical="center"/>
    </xf>
    <xf numFmtId="172" fontId="33" fillId="0" borderId="8" xfId="1" applyNumberFormat="1" applyFont="1" applyFill="1" applyBorder="1" applyAlignment="1">
      <alignment horizontal="center" vertical="center"/>
    </xf>
    <xf numFmtId="0" fontId="20" fillId="0" borderId="0" xfId="23" applyAlignment="1">
      <alignment horizontal="centerContinuous"/>
    </xf>
    <xf numFmtId="168" fontId="17" fillId="0" borderId="0" xfId="60" applyNumberFormat="1" applyAlignment="1">
      <alignment horizontal="right" indent="4"/>
    </xf>
    <xf numFmtId="0" fontId="17" fillId="0" borderId="0" xfId="60" applyAlignment="1">
      <alignment horizontal="right" indent="4"/>
    </xf>
    <xf numFmtId="167" fontId="17" fillId="0" borderId="0" xfId="60" applyNumberFormat="1" applyAlignment="1">
      <alignment horizontal="center"/>
    </xf>
    <xf numFmtId="3" fontId="17" fillId="0" borderId="0" xfId="0" applyNumberFormat="1" applyFont="1"/>
    <xf numFmtId="10" fontId="17" fillId="0" borderId="0" xfId="0" applyNumberFormat="1" applyFont="1" applyAlignment="1">
      <alignment horizontal="right" indent="1"/>
    </xf>
    <xf numFmtId="3" fontId="17" fillId="0" borderId="0" xfId="0" applyNumberFormat="1" applyFont="1" applyAlignment="1">
      <alignment horizontal="right" indent="1"/>
    </xf>
    <xf numFmtId="0" fontId="0" fillId="0" borderId="7" xfId="0" applyBorder="1" applyAlignment="1">
      <alignment horizontal="center"/>
    </xf>
    <xf numFmtId="0" fontId="0" fillId="0" borderId="8" xfId="0" applyBorder="1" applyAlignment="1">
      <alignment horizontal="center"/>
    </xf>
    <xf numFmtId="0" fontId="17" fillId="0" borderId="8" xfId="0" quotePrefix="1" applyFont="1" applyBorder="1" applyAlignment="1">
      <alignment horizontal="center"/>
    </xf>
    <xf numFmtId="3" fontId="18" fillId="0" borderId="0" xfId="0" applyNumberFormat="1" applyFont="1" applyAlignment="1">
      <alignment horizontal="center"/>
    </xf>
    <xf numFmtId="0" fontId="17" fillId="0" borderId="0" xfId="129" applyFont="1"/>
    <xf numFmtId="0" fontId="18" fillId="0" borderId="0" xfId="129" applyFont="1" applyAlignment="1">
      <alignment horizontal="centerContinuous"/>
    </xf>
    <xf numFmtId="0" fontId="17" fillId="0" borderId="6" xfId="0" applyFont="1" applyBorder="1" applyAlignment="1">
      <alignment horizontal="center"/>
    </xf>
    <xf numFmtId="0" fontId="17" fillId="0" borderId="8" xfId="0" applyFont="1" applyBorder="1" applyAlignment="1">
      <alignment horizontal="center"/>
    </xf>
    <xf numFmtId="0" fontId="17" fillId="0" borderId="3" xfId="60" applyBorder="1" applyAlignment="1">
      <alignment horizontal="center"/>
    </xf>
    <xf numFmtId="0" fontId="18" fillId="0" borderId="0" xfId="0" applyFont="1" applyAlignment="1">
      <alignment horizontal="center" vertical="center"/>
    </xf>
    <xf numFmtId="0" fontId="18" fillId="0" borderId="0" xfId="0" applyFont="1" applyAlignment="1">
      <alignment horizontal="center"/>
    </xf>
    <xf numFmtId="0" fontId="17" fillId="0" borderId="0" xfId="0" applyFont="1" applyAlignment="1">
      <alignment horizontal="centerContinuous"/>
    </xf>
    <xf numFmtId="0" fontId="34" fillId="0" borderId="0" xfId="23" applyFont="1"/>
    <xf numFmtId="0" fontId="17" fillId="0" borderId="0" xfId="193" applyAlignment="1">
      <alignment horizontal="center"/>
    </xf>
    <xf numFmtId="3" fontId="17" fillId="0" borderId="0" xfId="0" applyNumberFormat="1" applyFont="1" applyAlignment="1">
      <alignment vertical="center" wrapText="1"/>
    </xf>
    <xf numFmtId="3" fontId="0" fillId="0" borderId="0" xfId="0" applyNumberFormat="1"/>
    <xf numFmtId="43" fontId="17" fillId="0" borderId="0" xfId="60" applyNumberFormat="1"/>
    <xf numFmtId="37" fontId="2" fillId="0" borderId="0" xfId="204" applyNumberFormat="1" applyAlignment="1">
      <alignment vertical="center"/>
    </xf>
    <xf numFmtId="175" fontId="2" fillId="0" borderId="0" xfId="204" applyNumberFormat="1" applyAlignment="1">
      <alignment vertical="center"/>
    </xf>
    <xf numFmtId="0" fontId="21" fillId="0" borderId="0" xfId="0" quotePrefix="1" applyFont="1" applyAlignment="1">
      <alignment horizontal="center"/>
    </xf>
    <xf numFmtId="10" fontId="17" fillId="0" borderId="0" xfId="0" applyNumberFormat="1" applyFont="1" applyAlignment="1">
      <alignment horizontal="right" indent="2"/>
    </xf>
    <xf numFmtId="0" fontId="17" fillId="0" borderId="31" xfId="0" applyFont="1" applyBorder="1" applyAlignment="1">
      <alignment horizontal="center" vertical="center"/>
    </xf>
    <xf numFmtId="0" fontId="17" fillId="0" borderId="31" xfId="0" applyFont="1" applyBorder="1" applyAlignment="1">
      <alignment horizontal="center"/>
    </xf>
    <xf numFmtId="0" fontId="17" fillId="0" borderId="8" xfId="0" applyFont="1" applyBorder="1" applyAlignment="1">
      <alignment horizontal="center" vertical="center"/>
    </xf>
    <xf numFmtId="0" fontId="17" fillId="0" borderId="1" xfId="0" applyFont="1" applyBorder="1" applyAlignment="1">
      <alignment horizontal="center"/>
    </xf>
    <xf numFmtId="166" fontId="17" fillId="0" borderId="0" xfId="25" applyNumberFormat="1" applyFont="1" applyAlignment="1">
      <alignment horizontal="right"/>
    </xf>
    <xf numFmtId="166" fontId="17" fillId="0" borderId="0" xfId="25" applyNumberFormat="1" applyFont="1" applyAlignment="1">
      <alignment horizontal="centerContinuous"/>
    </xf>
    <xf numFmtId="0" fontId="18" fillId="0" borderId="0" xfId="60" applyFont="1" applyAlignment="1">
      <alignment horizontal="center" vertical="center" wrapText="1"/>
    </xf>
    <xf numFmtId="166" fontId="18" fillId="0" borderId="0" xfId="25" applyNumberFormat="1" applyFont="1" applyFill="1" applyBorder="1" applyAlignment="1">
      <alignment horizontal="center" vertical="center" wrapText="1"/>
    </xf>
    <xf numFmtId="176" fontId="57" fillId="0" borderId="0" xfId="1" applyNumberFormat="1" applyFont="1" applyFill="1" applyBorder="1" applyAlignment="1">
      <alignment horizontal="right"/>
    </xf>
    <xf numFmtId="173" fontId="25" fillId="0" borderId="0" xfId="1" applyNumberFormat="1" applyFont="1" applyFill="1" applyBorder="1" applyAlignment="1">
      <alignment horizontal="right"/>
    </xf>
    <xf numFmtId="166" fontId="17" fillId="0" borderId="0" xfId="25" applyNumberFormat="1" applyFont="1" applyFill="1" applyBorder="1" applyAlignment="1">
      <alignment horizontal="right"/>
    </xf>
    <xf numFmtId="0" fontId="18" fillId="0" borderId="31" xfId="0" applyFont="1" applyBorder="1"/>
    <xf numFmtId="173" fontId="18" fillId="0" borderId="27" xfId="1" applyNumberFormat="1" applyFont="1" applyFill="1" applyBorder="1" applyAlignment="1">
      <alignment horizontal="right"/>
    </xf>
    <xf numFmtId="173" fontId="18" fillId="0" borderId="31" xfId="1" applyNumberFormat="1" applyFont="1" applyFill="1" applyBorder="1" applyAlignment="1">
      <alignment horizontal="right"/>
    </xf>
    <xf numFmtId="166" fontId="18" fillId="0" borderId="31" xfId="25" applyNumberFormat="1" applyFont="1" applyFill="1" applyBorder="1" applyAlignment="1">
      <alignment horizontal="right"/>
    </xf>
    <xf numFmtId="166" fontId="17" fillId="0" borderId="6" xfId="25" applyNumberFormat="1" applyFont="1" applyFill="1" applyBorder="1" applyAlignment="1">
      <alignment horizontal="right"/>
    </xf>
    <xf numFmtId="0" fontId="17" fillId="0" borderId="8" xfId="60" applyBorder="1"/>
    <xf numFmtId="173" fontId="17" fillId="0" borderId="1" xfId="1" applyNumberFormat="1" applyFont="1" applyFill="1" applyBorder="1" applyAlignment="1">
      <alignment horizontal="right"/>
    </xf>
    <xf numFmtId="173" fontId="17" fillId="0" borderId="0" xfId="60" applyNumberFormat="1"/>
    <xf numFmtId="0" fontId="18" fillId="0" borderId="30" xfId="193" applyFont="1" applyBorder="1"/>
    <xf numFmtId="176" fontId="58" fillId="0" borderId="27" xfId="1" applyNumberFormat="1" applyFont="1" applyFill="1" applyBorder="1" applyAlignment="1">
      <alignment horizontal="right"/>
    </xf>
    <xf numFmtId="0" fontId="17" fillId="0" borderId="6" xfId="0" applyFont="1" applyBorder="1"/>
    <xf numFmtId="173" fontId="17" fillId="0" borderId="6" xfId="1" applyNumberFormat="1" applyFont="1" applyFill="1" applyBorder="1" applyAlignment="1">
      <alignment horizontal="right"/>
    </xf>
    <xf numFmtId="166" fontId="17" fillId="0" borderId="8" xfId="25" applyNumberFormat="1" applyFont="1" applyFill="1" applyBorder="1" applyAlignment="1">
      <alignment horizontal="right"/>
    </xf>
    <xf numFmtId="0" fontId="17" fillId="0" borderId="27" xfId="60" applyBorder="1"/>
    <xf numFmtId="173" fontId="56" fillId="0" borderId="0" xfId="1" applyNumberFormat="1" applyFont="1" applyFill="1" applyBorder="1" applyAlignment="1">
      <alignment horizontal="right"/>
    </xf>
    <xf numFmtId="0" fontId="18" fillId="0" borderId="29" xfId="0" applyFont="1" applyBorder="1"/>
    <xf numFmtId="173" fontId="18" fillId="0" borderId="30" xfId="1" applyNumberFormat="1" applyFont="1" applyFill="1" applyBorder="1" applyAlignment="1">
      <alignment horizontal="right"/>
    </xf>
    <xf numFmtId="173" fontId="18" fillId="0" borderId="29" xfId="1" applyNumberFormat="1" applyFont="1" applyFill="1" applyBorder="1" applyAlignment="1">
      <alignment horizontal="right"/>
    </xf>
    <xf numFmtId="10" fontId="17" fillId="0" borderId="0" xfId="25" applyNumberFormat="1" applyFont="1" applyFill="1" applyBorder="1" applyAlignment="1">
      <alignment horizontal="right"/>
    </xf>
    <xf numFmtId="166" fontId="18" fillId="0" borderId="29" xfId="25" applyNumberFormat="1" applyFont="1" applyFill="1" applyBorder="1" applyAlignment="1">
      <alignment horizontal="right"/>
    </xf>
    <xf numFmtId="0" fontId="25" fillId="0" borderId="0" xfId="129" applyFont="1" applyAlignment="1">
      <alignment horizontal="centerContinuous"/>
    </xf>
    <xf numFmtId="0" fontId="25" fillId="0" borderId="13" xfId="129" applyFont="1" applyBorder="1" applyAlignment="1">
      <alignment horizontal="centerContinuous"/>
    </xf>
    <xf numFmtId="0" fontId="17" fillId="0" borderId="13" xfId="129" applyFont="1" applyBorder="1" applyAlignment="1">
      <alignment horizontal="center"/>
    </xf>
    <xf numFmtId="0" fontId="25" fillId="0" borderId="31" xfId="60" applyFont="1" applyBorder="1" applyAlignment="1">
      <alignment horizontal="center" vertical="center" wrapText="1"/>
    </xf>
    <xf numFmtId="0" fontId="25" fillId="0" borderId="6" xfId="60" applyFont="1" applyBorder="1" applyAlignment="1">
      <alignment horizontal="center" vertical="center" wrapText="1"/>
    </xf>
    <xf numFmtId="0" fontId="25" fillId="0" borderId="8" xfId="60" applyFont="1" applyBorder="1" applyAlignment="1">
      <alignment horizontal="center" vertical="center" wrapText="1"/>
    </xf>
    <xf numFmtId="3" fontId="17" fillId="0" borderId="6" xfId="0" applyNumberFormat="1" applyFont="1" applyBorder="1" applyAlignment="1">
      <alignment horizontal="right" indent="2"/>
    </xf>
    <xf numFmtId="166" fontId="17" fillId="0" borderId="6" xfId="25" applyNumberFormat="1" applyFont="1" applyFill="1" applyBorder="1" applyAlignment="1">
      <alignment horizontal="right" indent="2"/>
    </xf>
    <xf numFmtId="3" fontId="17" fillId="0" borderId="8" xfId="0" applyNumberFormat="1" applyFont="1" applyBorder="1" applyAlignment="1">
      <alignment horizontal="right" indent="2"/>
    </xf>
    <xf numFmtId="166" fontId="17" fillId="0" borderId="8" xfId="25" applyNumberFormat="1" applyFont="1" applyFill="1" applyBorder="1" applyAlignment="1">
      <alignment horizontal="right" indent="2"/>
    </xf>
    <xf numFmtId="3" fontId="17" fillId="0" borderId="14" xfId="0" applyNumberFormat="1" applyFont="1" applyBorder="1" applyAlignment="1">
      <alignment horizontal="centerContinuous"/>
    </xf>
    <xf numFmtId="0" fontId="17" fillId="0" borderId="29" xfId="0" applyFont="1" applyBorder="1" applyAlignment="1">
      <alignment horizontal="center" wrapText="1"/>
    </xf>
    <xf numFmtId="173" fontId="17" fillId="0" borderId="11" xfId="1" applyNumberFormat="1" applyFont="1" applyFill="1" applyBorder="1" applyAlignment="1">
      <alignment horizontal="right"/>
    </xf>
    <xf numFmtId="173" fontId="17" fillId="0" borderId="8" xfId="1" applyNumberFormat="1" applyFont="1" applyFill="1" applyBorder="1" applyAlignment="1">
      <alignment horizontal="right"/>
    </xf>
    <xf numFmtId="173" fontId="57" fillId="0" borderId="0" xfId="1" applyNumberFormat="1" applyFont="1" applyFill="1" applyBorder="1" applyAlignment="1">
      <alignment horizontal="right"/>
    </xf>
    <xf numFmtId="173" fontId="18" fillId="0" borderId="14" xfId="1" applyNumberFormat="1" applyFont="1" applyFill="1" applyBorder="1" applyAlignment="1">
      <alignment horizontal="right"/>
    </xf>
    <xf numFmtId="166" fontId="17" fillId="0" borderId="0" xfId="25" applyNumberFormat="1" applyFont="1" applyFill="1" applyAlignment="1">
      <alignment horizontal="right"/>
    </xf>
    <xf numFmtId="173" fontId="17" fillId="0" borderId="0" xfId="60" applyNumberFormat="1" applyAlignment="1">
      <alignment horizontal="right"/>
    </xf>
    <xf numFmtId="0" fontId="17" fillId="0" borderId="25" xfId="193" applyBorder="1"/>
    <xf numFmtId="0" fontId="17" fillId="0" borderId="25" xfId="193" applyBorder="1" applyAlignment="1">
      <alignment horizontal="center"/>
    </xf>
    <xf numFmtId="0" fontId="17" fillId="0" borderId="27" xfId="193" applyBorder="1" applyAlignment="1">
      <alignment horizontal="center"/>
    </xf>
    <xf numFmtId="0" fontId="17" fillId="0" borderId="26" xfId="193" applyBorder="1" applyAlignment="1">
      <alignment horizontal="center"/>
    </xf>
    <xf numFmtId="0" fontId="17" fillId="0" borderId="5" xfId="193" applyBorder="1"/>
    <xf numFmtId="0" fontId="17" fillId="0" borderId="5" xfId="193" applyBorder="1" applyAlignment="1">
      <alignment horizontal="center"/>
    </xf>
    <xf numFmtId="0" fontId="17" fillId="0" borderId="11" xfId="193" applyBorder="1" applyAlignment="1">
      <alignment horizontal="center"/>
    </xf>
    <xf numFmtId="0" fontId="17" fillId="0" borderId="4" xfId="193" applyBorder="1"/>
    <xf numFmtId="0" fontId="17" fillId="0" borderId="4" xfId="193" applyBorder="1" applyAlignment="1">
      <alignment horizontal="center"/>
    </xf>
    <xf numFmtId="0" fontId="17" fillId="0" borderId="1" xfId="193" applyBorder="1" applyAlignment="1">
      <alignment horizontal="center"/>
    </xf>
    <xf numFmtId="0" fontId="17" fillId="0" borderId="9" xfId="193" applyBorder="1" applyAlignment="1">
      <alignment horizontal="center"/>
    </xf>
    <xf numFmtId="165" fontId="17" fillId="0" borderId="0" xfId="60" applyNumberFormat="1" applyAlignment="1">
      <alignment horizontal="center"/>
    </xf>
    <xf numFmtId="37" fontId="59" fillId="0" borderId="0" xfId="0" applyNumberFormat="1" applyFont="1" applyAlignment="1" applyProtection="1">
      <alignment vertical="center"/>
      <protection locked="0"/>
    </xf>
    <xf numFmtId="175" fontId="59" fillId="0" borderId="0" xfId="0" applyNumberFormat="1" applyFont="1" applyAlignment="1" applyProtection="1">
      <alignment vertical="center"/>
      <protection locked="0"/>
    </xf>
    <xf numFmtId="166" fontId="17" fillId="0" borderId="0" xfId="25" applyNumberFormat="1" applyFont="1" applyBorder="1"/>
    <xf numFmtId="14" fontId="17" fillId="0" borderId="0" xfId="60" applyNumberFormat="1"/>
    <xf numFmtId="164" fontId="17" fillId="0" borderId="0" xfId="60" applyNumberFormat="1"/>
    <xf numFmtId="166" fontId="25" fillId="0" borderId="0" xfId="25" applyNumberFormat="1" applyFont="1"/>
    <xf numFmtId="0" fontId="25" fillId="0" borderId="0" xfId="0" applyFont="1" applyAlignment="1">
      <alignment horizontal="right" indent="3"/>
    </xf>
    <xf numFmtId="173" fontId="25" fillId="0" borderId="0" xfId="0" applyNumberFormat="1" applyFont="1" applyAlignment="1">
      <alignment horizontal="right" indent="3"/>
    </xf>
    <xf numFmtId="3" fontId="25" fillId="0" borderId="0" xfId="0" applyNumberFormat="1" applyFont="1" applyAlignment="1">
      <alignment horizontal="centerContinuous"/>
    </xf>
    <xf numFmtId="173" fontId="25" fillId="0" borderId="0" xfId="0" applyNumberFormat="1" applyFont="1" applyAlignment="1">
      <alignment horizontal="centerContinuous"/>
    </xf>
    <xf numFmtId="166" fontId="25" fillId="0" borderId="0" xfId="25" applyNumberFormat="1" applyFont="1" applyFill="1" applyBorder="1" applyAlignment="1">
      <alignment horizontal="centerContinuous"/>
    </xf>
    <xf numFmtId="173" fontId="25" fillId="0" borderId="28" xfId="0" applyNumberFormat="1" applyFont="1" applyBorder="1" applyAlignment="1">
      <alignment horizontal="centerContinuous"/>
    </xf>
    <xf numFmtId="166" fontId="25" fillId="0" borderId="30" xfId="25" applyNumberFormat="1" applyFont="1" applyFill="1" applyBorder="1" applyAlignment="1">
      <alignment horizontal="centerContinuous"/>
    </xf>
    <xf numFmtId="166" fontId="25" fillId="0" borderId="28" xfId="25" applyNumberFormat="1" applyFont="1" applyFill="1" applyBorder="1" applyAlignment="1">
      <alignment horizontal="centerContinuous"/>
    </xf>
    <xf numFmtId="3" fontId="25" fillId="0" borderId="8" xfId="0" applyNumberFormat="1" applyFont="1" applyBorder="1" applyAlignment="1">
      <alignment horizontal="center" wrapText="1"/>
    </xf>
    <xf numFmtId="173" fontId="25" fillId="0" borderId="8" xfId="0" applyNumberFormat="1" applyFont="1" applyBorder="1" applyAlignment="1">
      <alignment horizontal="center" wrapText="1"/>
    </xf>
    <xf numFmtId="166" fontId="25" fillId="0" borderId="8" xfId="25" applyNumberFormat="1" applyFont="1" applyFill="1" applyBorder="1" applyAlignment="1">
      <alignment horizontal="center" wrapText="1"/>
    </xf>
    <xf numFmtId="3" fontId="25" fillId="0" borderId="31" xfId="0" applyNumberFormat="1" applyFont="1" applyBorder="1" applyAlignment="1">
      <alignment horizontal="right" indent="2"/>
    </xf>
    <xf numFmtId="173" fontId="25" fillId="0" borderId="31" xfId="0" applyNumberFormat="1" applyFont="1" applyBorder="1" applyAlignment="1">
      <alignment horizontal="right" indent="2"/>
    </xf>
    <xf numFmtId="166" fontId="25" fillId="0" borderId="31" xfId="25" applyNumberFormat="1" applyFont="1" applyFill="1" applyBorder="1" applyAlignment="1">
      <alignment horizontal="right" indent="2"/>
    </xf>
    <xf numFmtId="3" fontId="25" fillId="0" borderId="6" xfId="0" applyNumberFormat="1" applyFont="1" applyBorder="1" applyAlignment="1">
      <alignment horizontal="right" indent="2"/>
    </xf>
    <xf numFmtId="173" fontId="25" fillId="0" borderId="6" xfId="0" applyNumberFormat="1" applyFont="1" applyBorder="1" applyAlignment="1">
      <alignment horizontal="right" indent="2"/>
    </xf>
    <xf numFmtId="166" fontId="25" fillId="0" borderId="6" xfId="25" applyNumberFormat="1" applyFont="1" applyFill="1" applyBorder="1" applyAlignment="1">
      <alignment horizontal="right" indent="2"/>
    </xf>
    <xf numFmtId="3" fontId="25" fillId="0" borderId="8" xfId="0" applyNumberFormat="1" applyFont="1" applyBorder="1" applyAlignment="1">
      <alignment horizontal="right" indent="2"/>
    </xf>
    <xf numFmtId="173" fontId="25" fillId="0" borderId="8" xfId="0" applyNumberFormat="1" applyFont="1" applyBorder="1" applyAlignment="1">
      <alignment horizontal="right" indent="2"/>
    </xf>
    <xf numFmtId="166" fontId="25" fillId="0" borderId="8" xfId="25" applyNumberFormat="1" applyFont="1" applyFill="1" applyBorder="1" applyAlignment="1">
      <alignment horizontal="right" indent="2"/>
    </xf>
    <xf numFmtId="3" fontId="17" fillId="0" borderId="0" xfId="129" applyNumberFormat="1" applyFont="1"/>
    <xf numFmtId="0" fontId="0" fillId="0" borderId="0" xfId="0" quotePrefix="1" applyAlignment="1">
      <alignment horizontal="center"/>
    </xf>
    <xf numFmtId="3" fontId="0" fillId="0" borderId="0" xfId="0" applyNumberFormat="1" applyAlignment="1">
      <alignment horizontal="right" indent="1"/>
    </xf>
    <xf numFmtId="10" fontId="0" fillId="0" borderId="0" xfId="0" applyNumberFormat="1" applyAlignment="1">
      <alignment horizontal="right" indent="2"/>
    </xf>
    <xf numFmtId="3" fontId="0" fillId="0" borderId="0" xfId="0" applyNumberFormat="1" applyAlignment="1">
      <alignment horizontal="center"/>
    </xf>
    <xf numFmtId="169" fontId="0" fillId="0" borderId="0" xfId="0" applyNumberFormat="1" applyAlignment="1">
      <alignment horizontal="center"/>
    </xf>
    <xf numFmtId="0" fontId="0" fillId="0" borderId="0" xfId="0" applyAlignment="1">
      <alignment horizontal="right"/>
    </xf>
    <xf numFmtId="171" fontId="0" fillId="0" borderId="0" xfId="0" applyNumberFormat="1"/>
    <xf numFmtId="172" fontId="20" fillId="0" borderId="0" xfId="1" applyNumberFormat="1" applyFont="1"/>
    <xf numFmtId="165" fontId="17" fillId="0" borderId="0" xfId="71" applyNumberFormat="1" applyAlignment="1">
      <alignment horizontal="center"/>
    </xf>
    <xf numFmtId="177" fontId="17" fillId="0" borderId="0" xfId="1" applyNumberFormat="1" applyFont="1" applyFill="1" applyAlignment="1">
      <alignment horizontal="center"/>
    </xf>
    <xf numFmtId="3" fontId="17" fillId="0" borderId="0" xfId="23" applyNumberFormat="1" applyFont="1"/>
    <xf numFmtId="165" fontId="17" fillId="0" borderId="0" xfId="23" applyNumberFormat="1" applyFont="1"/>
    <xf numFmtId="164" fontId="17" fillId="0" borderId="0" xfId="23" applyNumberFormat="1" applyFont="1"/>
    <xf numFmtId="0" fontId="17" fillId="0" borderId="0" xfId="23" applyFont="1"/>
    <xf numFmtId="0" fontId="17" fillId="0" borderId="29" xfId="193" applyBorder="1"/>
    <xf numFmtId="2" fontId="25" fillId="0" borderId="14" xfId="193" applyNumberFormat="1" applyFont="1" applyBorder="1" applyAlignment="1">
      <alignment horizontal="right" indent="3"/>
    </xf>
    <xf numFmtId="2" fontId="25" fillId="0" borderId="30" xfId="193" applyNumberFormat="1" applyFont="1" applyBorder="1" applyAlignment="1">
      <alignment horizontal="right" indent="3"/>
    </xf>
    <xf numFmtId="166" fontId="25" fillId="0" borderId="30" xfId="25" applyNumberFormat="1" applyFont="1" applyBorder="1" applyAlignment="1">
      <alignment horizontal="right" indent="3"/>
    </xf>
    <xf numFmtId="166" fontId="25" fillId="0" borderId="28" xfId="25" applyNumberFormat="1" applyFont="1" applyBorder="1" applyAlignment="1">
      <alignment horizontal="right" indent="3"/>
    </xf>
    <xf numFmtId="173" fontId="18" fillId="0" borderId="0" xfId="1" applyNumberFormat="1" applyFont="1" applyFill="1" applyBorder="1" applyAlignment="1">
      <alignment horizontal="right"/>
    </xf>
    <xf numFmtId="166" fontId="18" fillId="0" borderId="0" xfId="25" applyNumberFormat="1" applyFont="1" applyFill="1" applyBorder="1" applyAlignment="1">
      <alignment horizontal="right"/>
    </xf>
    <xf numFmtId="177" fontId="17" fillId="0" borderId="0" xfId="1" applyNumberFormat="1" applyFont="1" applyFill="1" applyBorder="1" applyAlignment="1">
      <alignment horizontal="center"/>
    </xf>
    <xf numFmtId="0" fontId="17" fillId="0" borderId="29" xfId="0" applyFont="1" applyBorder="1" applyAlignment="1">
      <alignment horizontal="center" vertical="center"/>
    </xf>
    <xf numFmtId="0" fontId="56" fillId="0" borderId="0" xfId="129" applyFont="1" applyAlignment="1">
      <alignment vertical="top" wrapText="1"/>
    </xf>
    <xf numFmtId="0" fontId="17" fillId="0" borderId="0" xfId="60" applyAlignment="1">
      <alignment horizontal="left" vertical="top" wrapText="1"/>
    </xf>
    <xf numFmtId="0" fontId="17" fillId="0" borderId="0" xfId="60" quotePrefix="1" applyAlignment="1">
      <alignment horizontal="left" vertical="top" wrapText="1"/>
    </xf>
    <xf numFmtId="0" fontId="17" fillId="0" borderId="0" xfId="193" applyAlignment="1">
      <alignment horizontal="left" vertical="top" wrapText="1"/>
    </xf>
    <xf numFmtId="166" fontId="25" fillId="0" borderId="25" xfId="25" applyNumberFormat="1" applyFont="1" applyBorder="1" applyAlignment="1">
      <alignment horizontal="right" indent="6"/>
    </xf>
    <xf numFmtId="166" fontId="25" fillId="0" borderId="26" xfId="25" applyNumberFormat="1" applyFont="1" applyBorder="1" applyAlignment="1">
      <alignment horizontal="right" indent="6"/>
    </xf>
    <xf numFmtId="166" fontId="25" fillId="0" borderId="4" xfId="25" applyNumberFormat="1" applyFont="1" applyBorder="1" applyAlignment="1">
      <alignment horizontal="right" indent="6"/>
    </xf>
    <xf numFmtId="166" fontId="25" fillId="0" borderId="9" xfId="25" applyNumberFormat="1" applyFont="1" applyBorder="1" applyAlignment="1">
      <alignment horizontal="right" indent="6"/>
    </xf>
  </cellXfs>
  <cellStyles count="305">
    <cellStyle name="20% - Accent1 2" xfId="209" xr:uid="{972CF599-6E12-4B5F-B18D-3BA6F4FAA065}"/>
    <cellStyle name="20% - Accent1 3" xfId="208" xr:uid="{FE038531-3C40-401E-93EF-B287FE6397F3}"/>
    <cellStyle name="20% - Accent2 2" xfId="211" xr:uid="{A9BFBCFA-EA5A-4614-8B80-13AA51316D4D}"/>
    <cellStyle name="20% - Accent2 3" xfId="210" xr:uid="{01454F44-D0FB-4D0C-9484-CF4130DD0108}"/>
    <cellStyle name="20% - Accent3 2" xfId="213" xr:uid="{A1598BE8-83CF-4FCD-BC66-8909E77E81E4}"/>
    <cellStyle name="20% - Accent3 3" xfId="212" xr:uid="{C63B5583-9E8F-40B1-BCF8-CB6CA67E34DF}"/>
    <cellStyle name="20% - Accent4 2" xfId="215" xr:uid="{B30E3BB2-D10D-4100-B1D2-B3C2DB1F14EC}"/>
    <cellStyle name="20% - Accent4 3" xfId="214" xr:uid="{029862D1-227A-4758-A6B3-392AFFAE8D6D}"/>
    <cellStyle name="20% - Accent5 2" xfId="217" xr:uid="{2492D00F-9161-4D68-9DAC-F127B7750CF2}"/>
    <cellStyle name="20% - Accent5 3" xfId="216" xr:uid="{A8D66CD4-EE9D-4A61-8C06-5E76E804905A}"/>
    <cellStyle name="20% - Accent6 2" xfId="219" xr:uid="{1D5C5A14-2606-43BE-BC88-0AA97E51F168}"/>
    <cellStyle name="20% - Accent6 3" xfId="218" xr:uid="{686646FD-1F6D-4F29-9416-59FD34EB2B8D}"/>
    <cellStyle name="40% - Accent1 2" xfId="221" xr:uid="{BEA2ECE6-0022-40DA-B8D1-CB9EA47989D3}"/>
    <cellStyle name="40% - Accent1 3" xfId="220" xr:uid="{D7D79995-54D6-4C60-A008-423015C846C7}"/>
    <cellStyle name="40% - Accent2 2" xfId="223" xr:uid="{43A75A86-B8C4-40C1-A275-EFFFDBDE20BF}"/>
    <cellStyle name="40% - Accent2 3" xfId="222" xr:uid="{D30E3060-5B54-4203-B090-FBE748CBFB7C}"/>
    <cellStyle name="40% - Accent3 2" xfId="225" xr:uid="{EB29052C-6888-4899-97A4-57CB0F7FCE06}"/>
    <cellStyle name="40% - Accent3 3" xfId="224" xr:uid="{CC1C07F5-B42F-46E2-A9CB-F18A30439D7C}"/>
    <cellStyle name="40% - Accent4 2" xfId="227" xr:uid="{3FA770A7-0E11-42AD-A346-DB5EFBE21796}"/>
    <cellStyle name="40% - Accent4 3" xfId="226" xr:uid="{C494C379-DE04-431D-95F7-12C0BF8FE0A5}"/>
    <cellStyle name="40% - Accent5 2" xfId="229" xr:uid="{9EC5904A-5E61-4645-B314-3208317843A8}"/>
    <cellStyle name="40% - Accent5 3" xfId="228" xr:uid="{2EB2C29C-352D-4D63-9DEC-9DBC23B70612}"/>
    <cellStyle name="40% - Accent6 2" xfId="231" xr:uid="{3DE91C19-E08C-4507-B493-6A0409BEB653}"/>
    <cellStyle name="40% - Accent6 3" xfId="230" xr:uid="{4F68464B-F14A-4692-BA05-EDF1AFFB6405}"/>
    <cellStyle name="60% - Accent1 2" xfId="232" xr:uid="{77FB84A7-8791-406F-ADDB-5C4F7BB6F6BD}"/>
    <cellStyle name="60% - Accent2 2" xfId="233" xr:uid="{88576E8C-2B3F-4D1F-8731-D5495BE0792F}"/>
    <cellStyle name="60% - Accent3 2" xfId="234" xr:uid="{51C7DA63-D131-4878-A2CE-6A828F5A2C8A}"/>
    <cellStyle name="60% - Accent4 2" xfId="235" xr:uid="{F89D3099-668B-41BF-9FDB-495A4B65B416}"/>
    <cellStyle name="60% - Accent5 2" xfId="236" xr:uid="{9D2B4522-6ED6-4842-8CEC-B01C8B602D4C}"/>
    <cellStyle name="60% - Accent6 2" xfId="237" xr:uid="{F6191FDF-010C-4DA8-8475-B482CD74902F}"/>
    <cellStyle name="Accent1 2" xfId="238" xr:uid="{A4085E25-08C2-4001-AB52-EF7BAE62C841}"/>
    <cellStyle name="Accent2 2" xfId="239" xr:uid="{B281512C-345E-48E1-9FB5-47D5856CF968}"/>
    <cellStyle name="Accent3 2" xfId="240" xr:uid="{1B496784-768B-4CD8-BBC1-8110C4406F9A}"/>
    <cellStyle name="Accent4 2" xfId="241" xr:uid="{A53A95DB-E972-4EF3-8C1C-4A9799CBD50F}"/>
    <cellStyle name="Accent5 2" xfId="242" xr:uid="{7DE2A437-F980-4615-98F7-0FE5659626B5}"/>
    <cellStyle name="Accent6 2" xfId="243" xr:uid="{F09229A5-169C-494E-8944-A9B5B639BB46}"/>
    <cellStyle name="Bad 2" xfId="244" xr:uid="{DC84DE09-E54C-4A1C-87A7-B7CC52BC46C6}"/>
    <cellStyle name="Calculation 2" xfId="245" xr:uid="{85E44375-FBE1-4511-A17B-B9E3D97B373A}"/>
    <cellStyle name="Check Cell 2" xfId="246" xr:uid="{061ECD68-58F8-4966-8818-47B8FF88BD76}"/>
    <cellStyle name="Comma" xfId="1" builtinId="3"/>
    <cellStyle name="Comma 10" xfId="125" xr:uid="{00000000-0005-0000-0000-000001000000}"/>
    <cellStyle name="Comma 10 2" xfId="185" xr:uid="{00000000-0005-0000-0000-000002000000}"/>
    <cellStyle name="Comma 11" xfId="195" xr:uid="{00000000-0005-0000-0000-000003000000}"/>
    <cellStyle name="Comma 12" xfId="207" xr:uid="{5A078811-067B-4A50-B84F-1E01BE54B209}"/>
    <cellStyle name="Comma 2" xfId="2" xr:uid="{00000000-0005-0000-0000-000004000000}"/>
    <cellStyle name="Comma 2 2" xfId="3" xr:uid="{00000000-0005-0000-0000-000005000000}"/>
    <cellStyle name="Comma 2 2 2" xfId="134" xr:uid="{00000000-0005-0000-0000-000006000000}"/>
    <cellStyle name="Comma 2 2 3" xfId="247" xr:uid="{333FCB55-BCED-4D0D-A3DE-CD5175D917E1}"/>
    <cellStyle name="Comma 2 3" xfId="4" xr:uid="{00000000-0005-0000-0000-000007000000}"/>
    <cellStyle name="Comma 2 3 2" xfId="37" xr:uid="{00000000-0005-0000-0000-000008000000}"/>
    <cellStyle name="Comma 2 3 3" xfId="277" xr:uid="{9F6F38D6-6C06-4CBE-BEA1-9BD57A14D7E2}"/>
    <cellStyle name="Comma 2 4" xfId="38" xr:uid="{00000000-0005-0000-0000-000009000000}"/>
    <cellStyle name="Comma 2 5" xfId="39" xr:uid="{00000000-0005-0000-0000-00000A000000}"/>
    <cellStyle name="Comma 3" xfId="5" xr:uid="{00000000-0005-0000-0000-00000B000000}"/>
    <cellStyle name="Comma 3 2" xfId="40" xr:uid="{00000000-0005-0000-0000-00000C000000}"/>
    <cellStyle name="Comma 3 2 2" xfId="41" xr:uid="{00000000-0005-0000-0000-00000D000000}"/>
    <cellStyle name="Comma 3 2 3" xfId="284" xr:uid="{BFE74ED0-966B-44CD-8383-83DB8F21BB76}"/>
    <cellStyle name="Comma 3 3" xfId="288" xr:uid="{FAD3E758-998F-4F8D-B5CF-66C3F5784A64}"/>
    <cellStyle name="Comma 4" xfId="6" xr:uid="{00000000-0005-0000-0000-00000E000000}"/>
    <cellStyle name="Comma 4 2" xfId="249" xr:uid="{58554CAA-0356-4D1B-8945-837C3633E8E7}"/>
    <cellStyle name="Comma 4 3" xfId="289" xr:uid="{F4029202-FEBB-41A9-AC6E-E6EADC23FC84}"/>
    <cellStyle name="Comma 4 4" xfId="248" xr:uid="{C1EDA0DD-052D-4127-8628-8642FF07752D}"/>
    <cellStyle name="Comma 5" xfId="42" xr:uid="{00000000-0005-0000-0000-00000F000000}"/>
    <cellStyle name="Comma 5 2" xfId="286" xr:uid="{7FCF5733-7FCF-479F-A1ED-9E04099B8A03}"/>
    <cellStyle name="Comma 5 3" xfId="276" xr:uid="{C1CAF319-8BF7-4546-8D57-471BFCA66911}"/>
    <cellStyle name="Comma 6" xfId="43" xr:uid="{00000000-0005-0000-0000-000010000000}"/>
    <cellStyle name="Comma 6 2" xfId="44" xr:uid="{00000000-0005-0000-0000-000011000000}"/>
    <cellStyle name="Comma 6 2 2" xfId="148" xr:uid="{00000000-0005-0000-0000-000012000000}"/>
    <cellStyle name="Comma 7" xfId="45" xr:uid="{00000000-0005-0000-0000-000013000000}"/>
    <cellStyle name="Comma 7 2" xfId="46" xr:uid="{00000000-0005-0000-0000-000014000000}"/>
    <cellStyle name="Comma 8" xfId="47" xr:uid="{00000000-0005-0000-0000-000015000000}"/>
    <cellStyle name="Comma 9" xfId="48" xr:uid="{00000000-0005-0000-0000-000016000000}"/>
    <cellStyle name="Currency 2" xfId="7" xr:uid="{00000000-0005-0000-0000-000017000000}"/>
    <cellStyle name="Currency 2 2" xfId="49" xr:uid="{00000000-0005-0000-0000-000018000000}"/>
    <cellStyle name="Currency 2 2 2" xfId="279" xr:uid="{6A42F084-F70F-4A2C-9A67-93FF7B1A91D4}"/>
    <cellStyle name="Currency 2 3" xfId="50" xr:uid="{00000000-0005-0000-0000-000019000000}"/>
    <cellStyle name="Currency 2 3 2" xfId="51" xr:uid="{00000000-0005-0000-0000-00001A000000}"/>
    <cellStyle name="Currency 2 4" xfId="251" xr:uid="{EF244ED0-5486-4972-8552-9F049795BC95}"/>
    <cellStyle name="Currency 3" xfId="8" xr:uid="{00000000-0005-0000-0000-00001B000000}"/>
    <cellStyle name="Currency 3 2" xfId="135" xr:uid="{00000000-0005-0000-0000-00001C000000}"/>
    <cellStyle name="Currency 4" xfId="52" xr:uid="{00000000-0005-0000-0000-00001D000000}"/>
    <cellStyle name="Currency 4 2" xfId="53" xr:uid="{00000000-0005-0000-0000-00001E000000}"/>
    <cellStyle name="Currency 5" xfId="126" xr:uid="{00000000-0005-0000-0000-00001F000000}"/>
    <cellStyle name="Currency 5 2" xfId="186" xr:uid="{00000000-0005-0000-0000-000020000000}"/>
    <cellStyle name="Currency 5 2 2" xfId="287" xr:uid="{C35CB14C-45DD-4D9C-A12E-1AC6C5815AB0}"/>
    <cellStyle name="Currency 5 3" xfId="250" xr:uid="{ECDB1695-96CE-46AC-87DC-2D624849C145}"/>
    <cellStyle name="Currency 6" xfId="278" xr:uid="{B94DA936-F4D8-45F7-BD2D-7B1DFE5A489D}"/>
    <cellStyle name="Explanatory Text 2" xfId="252" xr:uid="{1745C51D-D0FD-4A20-A128-495E7C6F6F61}"/>
    <cellStyle name="Good 2" xfId="253" xr:uid="{8B290A93-C3B1-4148-A865-864DDD1C0745}"/>
    <cellStyle name="Heading 1 2" xfId="254" xr:uid="{858CAB2A-8EC1-46EF-A513-6512EDEA92D6}"/>
    <cellStyle name="Heading 2 2" xfId="255" xr:uid="{C331A229-3329-4170-B5F7-3444B0C8622F}"/>
    <cellStyle name="Heading 3 2" xfId="256" xr:uid="{F0F3760E-290D-4629-8121-A55BAB612377}"/>
    <cellStyle name="Heading 3 2 2" xfId="303" xr:uid="{1D648C87-C62E-4F76-B8CD-C22393C66934}"/>
    <cellStyle name="Heading 4 2" xfId="257" xr:uid="{4532F6C5-3AA3-4D8F-ACCA-CF267885CCC1}"/>
    <cellStyle name="Hyperlink 2" xfId="54" xr:uid="{00000000-0005-0000-0000-000021000000}"/>
    <cellStyle name="Input 2" xfId="258" xr:uid="{66A95074-5465-4032-A299-8CC6440DFB07}"/>
    <cellStyle name="Linked Cell 2" xfId="259" xr:uid="{26E3A9B2-27CE-497F-B4DC-73DF034A644B}"/>
    <cellStyle name="Neutral 2" xfId="260" xr:uid="{C8D9B657-7314-48B6-9543-6BEA7703E8C5}"/>
    <cellStyle name="Normal" xfId="0" builtinId="0"/>
    <cellStyle name="Normal 10" xfId="36" xr:uid="{00000000-0005-0000-0000-000023000000}"/>
    <cellStyle name="Normal 10 2" xfId="55" xr:uid="{00000000-0005-0000-0000-000024000000}"/>
    <cellStyle name="Normal 10 2 2" xfId="149" xr:uid="{00000000-0005-0000-0000-000025000000}"/>
    <cellStyle name="Normal 10 3" xfId="56" xr:uid="{00000000-0005-0000-0000-000026000000}"/>
    <cellStyle name="Normal 10 3 2" xfId="150" xr:uid="{00000000-0005-0000-0000-000027000000}"/>
    <cellStyle name="Normal 10 4" xfId="122" xr:uid="{00000000-0005-0000-0000-000028000000}"/>
    <cellStyle name="Normal 10 4 2" xfId="182" xr:uid="{00000000-0005-0000-0000-000029000000}"/>
    <cellStyle name="Normal 10 4 3" xfId="191" xr:uid="{00000000-0005-0000-0000-00002A000000}"/>
    <cellStyle name="Normal 10 5" xfId="147" xr:uid="{00000000-0005-0000-0000-00002B000000}"/>
    <cellStyle name="Normal 10 6" xfId="290" xr:uid="{89598E02-44A2-47AA-A0DC-6C82B2C235F0}"/>
    <cellStyle name="Normal 11" xfId="57" xr:uid="{00000000-0005-0000-0000-00002C000000}"/>
    <cellStyle name="Normal 11 2" xfId="58" xr:uid="{00000000-0005-0000-0000-00002D000000}"/>
    <cellStyle name="Normal 11 2 2" xfId="152" xr:uid="{00000000-0005-0000-0000-00002E000000}"/>
    <cellStyle name="Normal 11 3" xfId="59" xr:uid="{00000000-0005-0000-0000-00002F000000}"/>
    <cellStyle name="Normal 11 3 2" xfId="153" xr:uid="{00000000-0005-0000-0000-000030000000}"/>
    <cellStyle name="Normal 11 4" xfId="151" xr:uid="{00000000-0005-0000-0000-000031000000}"/>
    <cellStyle name="Normal 11 5" xfId="291" xr:uid="{78C7C738-9768-4A20-9E6B-625122F191C6}"/>
    <cellStyle name="Normal 12" xfId="60" xr:uid="{00000000-0005-0000-0000-000032000000}"/>
    <cellStyle name="Normal 12 2" xfId="61" xr:uid="{00000000-0005-0000-0000-000033000000}"/>
    <cellStyle name="Normal 12 2 2" xfId="62" xr:uid="{00000000-0005-0000-0000-000034000000}"/>
    <cellStyle name="Normal 12 2 2 2" xfId="63" xr:uid="{00000000-0005-0000-0000-000035000000}"/>
    <cellStyle name="Normal 12 3" xfId="292" xr:uid="{69F611EC-3ACA-4D7D-942C-3E09C6ED6FFD}"/>
    <cellStyle name="Normal 13" xfId="64" xr:uid="{00000000-0005-0000-0000-000036000000}"/>
    <cellStyle name="Normal 13 2" xfId="293" xr:uid="{B7463B6A-EFBD-4AA3-9277-4395CEA194FB}"/>
    <cellStyle name="Normal 14" xfId="120" xr:uid="{00000000-0005-0000-0000-000037000000}"/>
    <cellStyle name="Normal 15" xfId="9" xr:uid="{00000000-0005-0000-0000-000038000000}"/>
    <cellStyle name="Normal 15 2" xfId="65" xr:uid="{00000000-0005-0000-0000-000039000000}"/>
    <cellStyle name="Normal 15 2 2" xfId="154" xr:uid="{00000000-0005-0000-0000-00003A000000}"/>
    <cellStyle name="Normal 15 3" xfId="136" xr:uid="{00000000-0005-0000-0000-00003B000000}"/>
    <cellStyle name="Normal 16" xfId="10" xr:uid="{00000000-0005-0000-0000-00003C000000}"/>
    <cellStyle name="Normal 16 2" xfId="66" xr:uid="{00000000-0005-0000-0000-00003D000000}"/>
    <cellStyle name="Normal 16 2 2" xfId="155" xr:uid="{00000000-0005-0000-0000-00003E000000}"/>
    <cellStyle name="Normal 16 2 7" xfId="304" xr:uid="{077A2BD7-C70C-430B-9B78-549181DD6353}"/>
    <cellStyle name="Normal 16 3" xfId="137" xr:uid="{00000000-0005-0000-0000-00003F000000}"/>
    <cellStyle name="Normal 17" xfId="123" xr:uid="{00000000-0005-0000-0000-000040000000}"/>
    <cellStyle name="Normal 17 2" xfId="183" xr:uid="{00000000-0005-0000-0000-000041000000}"/>
    <cellStyle name="Normal 17 3" xfId="192" xr:uid="{00000000-0005-0000-0000-000042000000}"/>
    <cellStyle name="Normal 17 4 2" xfId="197" xr:uid="{00000000-0005-0000-0000-000043000000}"/>
    <cellStyle name="Normal 18" xfId="35" xr:uid="{00000000-0005-0000-0000-000044000000}"/>
    <cellStyle name="Normal 18 2" xfId="67" xr:uid="{00000000-0005-0000-0000-000045000000}"/>
    <cellStyle name="Normal 19" xfId="129" xr:uid="{00000000-0005-0000-0000-000046000000}"/>
    <cellStyle name="Normal 19 2" xfId="187" xr:uid="{00000000-0005-0000-0000-000047000000}"/>
    <cellStyle name="Normal 2" xfId="11" xr:uid="{00000000-0005-0000-0000-000048000000}"/>
    <cellStyle name="Normal 2 10" xfId="68" xr:uid="{00000000-0005-0000-0000-000049000000}"/>
    <cellStyle name="Normal 2 10 2" xfId="156" xr:uid="{00000000-0005-0000-0000-00004A000000}"/>
    <cellStyle name="Normal 2 10 2 2" xfId="193" xr:uid="{00000000-0005-0000-0000-00004B000000}"/>
    <cellStyle name="Normal 2 11" xfId="69" xr:uid="{00000000-0005-0000-0000-00004C000000}"/>
    <cellStyle name="Normal 2 12" xfId="70" xr:uid="{00000000-0005-0000-0000-00004D000000}"/>
    <cellStyle name="Normal 2 12 2" xfId="157" xr:uid="{00000000-0005-0000-0000-00004E000000}"/>
    <cellStyle name="Normal 2 13" xfId="204" xr:uid="{5D4EDF44-C8F0-4EE1-AC84-2200897D23E6}"/>
    <cellStyle name="Normal 2 2" xfId="12" xr:uid="{00000000-0005-0000-0000-00004F000000}"/>
    <cellStyle name="Normal 2 2 2" xfId="71" xr:uid="{00000000-0005-0000-0000-000050000000}"/>
    <cellStyle name="Normal 2 2 2 2" xfId="294" xr:uid="{03FCD42A-2E72-4FCF-874F-F4728F99C872}"/>
    <cellStyle name="Normal 2 2 3" xfId="72" xr:uid="{00000000-0005-0000-0000-000051000000}"/>
    <cellStyle name="Normal 2 2 4" xfId="73" xr:uid="{00000000-0005-0000-0000-000052000000}"/>
    <cellStyle name="Normal 2 2 4 2" xfId="158" xr:uid="{00000000-0005-0000-0000-000053000000}"/>
    <cellStyle name="Normal 2 2 5" xfId="261" xr:uid="{B76949C0-8E05-4438-8845-AAF0CB004401}"/>
    <cellStyle name="Normal 2 3" xfId="13" xr:uid="{00000000-0005-0000-0000-000054000000}"/>
    <cellStyle name="Normal 2 3 2" xfId="74" xr:uid="{00000000-0005-0000-0000-000055000000}"/>
    <cellStyle name="Normal 2 3 2 2" xfId="159" xr:uid="{00000000-0005-0000-0000-000056000000}"/>
    <cellStyle name="Normal 2 3 3" xfId="128" xr:uid="{00000000-0005-0000-0000-000057000000}"/>
    <cellStyle name="Normal 2 4" xfId="75" xr:uid="{00000000-0005-0000-0000-000058000000}"/>
    <cellStyle name="Normal 2 4 2" xfId="160" xr:uid="{00000000-0005-0000-0000-000059000000}"/>
    <cellStyle name="Normal 2 5" xfId="76" xr:uid="{00000000-0005-0000-0000-00005A000000}"/>
    <cellStyle name="Normal 2 5 2" xfId="161" xr:uid="{00000000-0005-0000-0000-00005B000000}"/>
    <cellStyle name="Normal 2 6" xfId="77" xr:uid="{00000000-0005-0000-0000-00005C000000}"/>
    <cellStyle name="Normal 2 6 2" xfId="162" xr:uid="{00000000-0005-0000-0000-00005D000000}"/>
    <cellStyle name="Normal 2 7" xfId="78" xr:uid="{00000000-0005-0000-0000-00005E000000}"/>
    <cellStyle name="Normal 2 7 2" xfId="163" xr:uid="{00000000-0005-0000-0000-00005F000000}"/>
    <cellStyle name="Normal 2 7 7" xfId="199" xr:uid="{00000000-0005-0000-0000-000060000000}"/>
    <cellStyle name="Normal 2 8" xfId="79" xr:uid="{00000000-0005-0000-0000-000061000000}"/>
    <cellStyle name="Normal 2 8 2" xfId="164" xr:uid="{00000000-0005-0000-0000-000062000000}"/>
    <cellStyle name="Normal 2 9" xfId="80" xr:uid="{00000000-0005-0000-0000-000063000000}"/>
    <cellStyle name="Normal 2 9 2" xfId="165" xr:uid="{00000000-0005-0000-0000-000064000000}"/>
    <cellStyle name="Normal 20" xfId="194" xr:uid="{00000000-0005-0000-0000-000065000000}"/>
    <cellStyle name="Normal 21" xfId="196" xr:uid="{00000000-0005-0000-0000-000066000000}"/>
    <cellStyle name="Normal 22" xfId="200" xr:uid="{5FA8C68B-1557-4E8C-B64E-6BB355287B47}"/>
    <cellStyle name="Normal 23" xfId="201" xr:uid="{B5A67265-9595-4308-AC5C-EB818051633C}"/>
    <cellStyle name="Normal 24" xfId="203" xr:uid="{0E37B316-F982-4673-B537-2095513ECDA1}"/>
    <cellStyle name="Normal 28" xfId="14" xr:uid="{00000000-0005-0000-0000-000067000000}"/>
    <cellStyle name="Normal 28 2" xfId="81" xr:uid="{00000000-0005-0000-0000-000068000000}"/>
    <cellStyle name="Normal 28 2 2" xfId="166" xr:uid="{00000000-0005-0000-0000-000069000000}"/>
    <cellStyle name="Normal 28 3" xfId="138" xr:uid="{00000000-0005-0000-0000-00006A000000}"/>
    <cellStyle name="Normal 3" xfId="31" xr:uid="{00000000-0005-0000-0000-00006B000000}"/>
    <cellStyle name="Normal 3 2" xfId="15" xr:uid="{00000000-0005-0000-0000-00006C000000}"/>
    <cellStyle name="Normal 3 2 2" xfId="295" xr:uid="{7D9A259A-C2B8-4938-8F54-68BBE54ED7CD}"/>
    <cellStyle name="Normal 3 2 3" xfId="262" xr:uid="{E2F87752-0EBF-417E-9404-A2F71003FC9D}"/>
    <cellStyle name="Normal 3 3" xfId="32" xr:uid="{00000000-0005-0000-0000-00006D000000}"/>
    <cellStyle name="Normal 3 3 2" xfId="131" xr:uid="{00000000-0005-0000-0000-00006E000000}"/>
    <cellStyle name="Normal 3 3 3" xfId="145" xr:uid="{00000000-0005-0000-0000-00006F000000}"/>
    <cellStyle name="Normal 3 3 4" xfId="189" xr:uid="{00000000-0005-0000-0000-000070000000}"/>
    <cellStyle name="Normal 3 4" xfId="127" xr:uid="{00000000-0005-0000-0000-000071000000}"/>
    <cellStyle name="Normal 3 5" xfId="144" xr:uid="{00000000-0005-0000-0000-000072000000}"/>
    <cellStyle name="Normal 37" xfId="16" xr:uid="{00000000-0005-0000-0000-000073000000}"/>
    <cellStyle name="Normal 37 2" xfId="82" xr:uid="{00000000-0005-0000-0000-000074000000}"/>
    <cellStyle name="Normal 37 2 2" xfId="167" xr:uid="{00000000-0005-0000-0000-000075000000}"/>
    <cellStyle name="Normal 37 3" xfId="139" xr:uid="{00000000-0005-0000-0000-000076000000}"/>
    <cellStyle name="Normal 4" xfId="17" xr:uid="{00000000-0005-0000-0000-000077000000}"/>
    <cellStyle name="Normal 4 2" xfId="18" xr:uid="{00000000-0005-0000-0000-000078000000}"/>
    <cellStyle name="Normal 4 2 2" xfId="297" xr:uid="{542421B2-0EC0-4FB8-B138-80AD0CA1903B}"/>
    <cellStyle name="Normal 4 2 3" xfId="296" xr:uid="{E70B640E-D205-408B-87E8-1FBFDFD1040E}"/>
    <cellStyle name="Normal 4 3" xfId="83" xr:uid="{00000000-0005-0000-0000-000079000000}"/>
    <cellStyle name="Normal 4 4" xfId="140" xr:uid="{00000000-0005-0000-0000-00007A000000}"/>
    <cellStyle name="Normal 4 5" xfId="263" xr:uid="{8D91FD86-6F8E-483B-AE56-F9B0671DCCB1}"/>
    <cellStyle name="Normal 44" xfId="19" xr:uid="{00000000-0005-0000-0000-00007B000000}"/>
    <cellStyle name="Normal 44 2" xfId="141" xr:uid="{00000000-0005-0000-0000-00007C000000}"/>
    <cellStyle name="Normal 45" xfId="84" xr:uid="{00000000-0005-0000-0000-00007D000000}"/>
    <cellStyle name="Normal 45 2" xfId="85" xr:uid="{00000000-0005-0000-0000-00007E000000}"/>
    <cellStyle name="Normal 45 2 2" xfId="169" xr:uid="{00000000-0005-0000-0000-00007F000000}"/>
    <cellStyle name="Normal 45 3" xfId="168" xr:uid="{00000000-0005-0000-0000-000080000000}"/>
    <cellStyle name="Normal 48" xfId="86" xr:uid="{00000000-0005-0000-0000-000081000000}"/>
    <cellStyle name="Normal 48 2" xfId="87" xr:uid="{00000000-0005-0000-0000-000082000000}"/>
    <cellStyle name="Normal 48 2 2" xfId="88" xr:uid="{00000000-0005-0000-0000-000083000000}"/>
    <cellStyle name="Normal 5" xfId="20" xr:uid="{00000000-0005-0000-0000-000084000000}"/>
    <cellStyle name="Normal 5 2" xfId="89" xr:uid="{00000000-0005-0000-0000-000085000000}"/>
    <cellStyle name="Normal 5 2 2" xfId="90" xr:uid="{00000000-0005-0000-0000-000086000000}"/>
    <cellStyle name="Normal 5 2 2 2" xfId="91" xr:uid="{00000000-0005-0000-0000-000087000000}"/>
    <cellStyle name="Normal 5 2 3" xfId="265" xr:uid="{5DE12BCF-82C8-4093-AB9F-ADF8DF837019}"/>
    <cellStyle name="Normal 5 3" xfId="92" xr:uid="{00000000-0005-0000-0000-000088000000}"/>
    <cellStyle name="Normal 5 3 2" xfId="298" xr:uid="{C794793A-B4F2-4D18-B31A-1AE443DF7031}"/>
    <cellStyle name="Normal 5 4" xfId="93" xr:uid="{00000000-0005-0000-0000-000089000000}"/>
    <cellStyle name="Normal 5 4 2" xfId="170" xr:uid="{00000000-0005-0000-0000-00008A000000}"/>
    <cellStyle name="Normal 5 5" xfId="264" xr:uid="{12245A0C-2C0A-4AB6-8C54-108A7456F4C0}"/>
    <cellStyle name="Normal 6" xfId="21" xr:uid="{00000000-0005-0000-0000-00008B000000}"/>
    <cellStyle name="Normal 6 2" xfId="22" xr:uid="{00000000-0005-0000-0000-00008C000000}"/>
    <cellStyle name="Normal 6 2 2" xfId="94" xr:uid="{00000000-0005-0000-0000-00008D000000}"/>
    <cellStyle name="Normal 6 2 2 2" xfId="171" xr:uid="{00000000-0005-0000-0000-00008E000000}"/>
    <cellStyle name="Normal 6 3" xfId="95" xr:uid="{00000000-0005-0000-0000-00008F000000}"/>
    <cellStyle name="Normal 6 3 2" xfId="172" xr:uid="{00000000-0005-0000-0000-000090000000}"/>
    <cellStyle name="Normal 6 4" xfId="96" xr:uid="{00000000-0005-0000-0000-000091000000}"/>
    <cellStyle name="Normal 6 5" xfId="266" xr:uid="{C3820581-DA3F-4916-A7D0-92A3B8B2C5B7}"/>
    <cellStyle name="Normal 7" xfId="34" xr:uid="{00000000-0005-0000-0000-000092000000}"/>
    <cellStyle name="Normal 7 2" xfId="97" xr:uid="{00000000-0005-0000-0000-000093000000}"/>
    <cellStyle name="Normal 7 2 2" xfId="173" xr:uid="{00000000-0005-0000-0000-000094000000}"/>
    <cellStyle name="Normal 7 3" xfId="98" xr:uid="{00000000-0005-0000-0000-000095000000}"/>
    <cellStyle name="Normal 7 3 2" xfId="174" xr:uid="{00000000-0005-0000-0000-000096000000}"/>
    <cellStyle name="Normal 7 4" xfId="267" xr:uid="{1626D3EB-DC4A-4414-9BC3-74B978A5B465}"/>
    <cellStyle name="Normal 8" xfId="99" xr:uid="{00000000-0005-0000-0000-000097000000}"/>
    <cellStyle name="Normal 8 2" xfId="100" xr:uid="{00000000-0005-0000-0000-000098000000}"/>
    <cellStyle name="Normal 8 2 2" xfId="176" xr:uid="{00000000-0005-0000-0000-000099000000}"/>
    <cellStyle name="Normal 8 2 3" xfId="299" xr:uid="{9512872D-9F92-4EA7-922F-4895E3AECB34}"/>
    <cellStyle name="Normal 8 3" xfId="101" xr:uid="{00000000-0005-0000-0000-00009A000000}"/>
    <cellStyle name="Normal 8 3 2" xfId="177" xr:uid="{00000000-0005-0000-0000-00009B000000}"/>
    <cellStyle name="Normal 8 4" xfId="175" xr:uid="{00000000-0005-0000-0000-00009C000000}"/>
    <cellStyle name="Normal 8 5" xfId="275" xr:uid="{995BBAFC-1000-4797-9972-B81351774539}"/>
    <cellStyle name="Normal 9" xfId="102" xr:uid="{00000000-0005-0000-0000-00009D000000}"/>
    <cellStyle name="Normal 9 2" xfId="103" xr:uid="{00000000-0005-0000-0000-00009E000000}"/>
    <cellStyle name="Normal 9 2 2" xfId="179" xr:uid="{00000000-0005-0000-0000-00009F000000}"/>
    <cellStyle name="Normal 9 2 3" xfId="283" xr:uid="{B6240528-7E2E-4BF1-B65F-3A470E6DC6ED}"/>
    <cellStyle name="Normal 9 3" xfId="104" xr:uid="{00000000-0005-0000-0000-0000A0000000}"/>
    <cellStyle name="Normal 9 3 2" xfId="180" xr:uid="{00000000-0005-0000-0000-0000A1000000}"/>
    <cellStyle name="Normal 9 3 3" xfId="300" xr:uid="{404CA246-A103-4328-96B5-63EAF519BFD1}"/>
    <cellStyle name="Normal 9 4" xfId="178" xr:uid="{00000000-0005-0000-0000-0000A2000000}"/>
    <cellStyle name="Normal 9 5" xfId="282" xr:uid="{70DE7CAF-67FC-4563-AC5D-7616D9218985}"/>
    <cellStyle name="Normal_CA_EXH_8_WP" xfId="133" xr:uid="{00000000-0005-0000-0000-0000A3000000}"/>
    <cellStyle name="Normal_PLQUERY" xfId="23" xr:uid="{00000000-0005-0000-0000-0000A4000000}"/>
    <cellStyle name="Note 2" xfId="24" xr:uid="{00000000-0005-0000-0000-0000A5000000}"/>
    <cellStyle name="Note 2 2" xfId="142" xr:uid="{00000000-0005-0000-0000-0000A6000000}"/>
    <cellStyle name="Note 2 3" xfId="269" xr:uid="{30CF6CF3-7874-41B8-B9B7-C98E1B0B8AA1}"/>
    <cellStyle name="Note 3" xfId="268" xr:uid="{C93EDD33-239F-4280-A6D5-9A8DCEB6FE8B}"/>
    <cellStyle name="Output 2" xfId="270" xr:uid="{F4A025F7-9BAC-4806-A2CD-C8FEAE2E9CBF}"/>
    <cellStyle name="Percent" xfId="25" builtinId="5"/>
    <cellStyle name="Percent 10" xfId="121" xr:uid="{00000000-0005-0000-0000-0000A8000000}"/>
    <cellStyle name="Percent 11" xfId="124" xr:uid="{00000000-0005-0000-0000-0000A9000000}"/>
    <cellStyle name="Percent 11 2" xfId="184" xr:uid="{00000000-0005-0000-0000-0000AA000000}"/>
    <cellStyle name="Percent 11 3 2" xfId="198" xr:uid="{00000000-0005-0000-0000-0000AB000000}"/>
    <cellStyle name="Percent 12" xfId="130" xr:uid="{00000000-0005-0000-0000-0000AC000000}"/>
    <cellStyle name="Percent 12 2" xfId="188" xr:uid="{00000000-0005-0000-0000-0000AD000000}"/>
    <cellStyle name="Percent 13" xfId="202" xr:uid="{BFB5C178-89EB-4235-9F85-51B07933B801}"/>
    <cellStyle name="Percent 14" xfId="205" xr:uid="{47348062-82B6-42A2-A94E-083B194FB8FD}"/>
    <cellStyle name="Percent 2" xfId="26" xr:uid="{00000000-0005-0000-0000-0000AE000000}"/>
    <cellStyle name="Percent 2 2" xfId="27" xr:uid="{00000000-0005-0000-0000-0000AF000000}"/>
    <cellStyle name="Percent 2 2 2" xfId="281" xr:uid="{9FF4D904-8382-4CBC-939E-EDD2B4098A4F}"/>
    <cellStyle name="Percent 2 3" xfId="105" xr:uid="{00000000-0005-0000-0000-0000B0000000}"/>
    <cellStyle name="Percent 2 4" xfId="106" xr:uid="{00000000-0005-0000-0000-0000B1000000}"/>
    <cellStyle name="Percent 2 5" xfId="107" xr:uid="{00000000-0005-0000-0000-0000B2000000}"/>
    <cellStyle name="Percent 3" xfId="28" xr:uid="{00000000-0005-0000-0000-0000B3000000}"/>
    <cellStyle name="Percent 3 2" xfId="33" xr:uid="{00000000-0005-0000-0000-0000B4000000}"/>
    <cellStyle name="Percent 3 2 2" xfId="132" xr:uid="{00000000-0005-0000-0000-0000B5000000}"/>
    <cellStyle name="Percent 3 2 3" xfId="146" xr:uid="{00000000-0005-0000-0000-0000B6000000}"/>
    <cellStyle name="Percent 3 2 4" xfId="190" xr:uid="{00000000-0005-0000-0000-0000B7000000}"/>
    <cellStyle name="Percent 3 2 5" xfId="271" xr:uid="{E943012D-D3C1-4D69-8CB4-1324235A03F9}"/>
    <cellStyle name="Percent 3 3" xfId="108" xr:uid="{00000000-0005-0000-0000-0000B8000000}"/>
    <cellStyle name="Percent 3 4" xfId="109" xr:uid="{00000000-0005-0000-0000-0000B9000000}"/>
    <cellStyle name="Percent 3 4 2" xfId="285" xr:uid="{C4A95623-08F0-458C-A1A6-CC1708AF4BEF}"/>
    <cellStyle name="Percent 3 5" xfId="206" xr:uid="{B585686B-6F09-45FA-B5AE-B8CD25A5532C}"/>
    <cellStyle name="Percent 4" xfId="29" xr:uid="{00000000-0005-0000-0000-0000BA000000}"/>
    <cellStyle name="Percent 4 2" xfId="110" xr:uid="{00000000-0005-0000-0000-0000BB000000}"/>
    <cellStyle name="Percent 4 2 2" xfId="301" xr:uid="{48BDCA61-D100-4F53-91F6-42CD96A55C41}"/>
    <cellStyle name="Percent 4 3" xfId="111" xr:uid="{00000000-0005-0000-0000-0000BC000000}"/>
    <cellStyle name="Percent 4 3 2" xfId="112" xr:uid="{00000000-0005-0000-0000-0000BD000000}"/>
    <cellStyle name="Percent 4 4" xfId="143" xr:uid="{00000000-0005-0000-0000-0000BE000000}"/>
    <cellStyle name="Percent 5" xfId="30" xr:uid="{00000000-0005-0000-0000-0000BF000000}"/>
    <cellStyle name="Percent 5 2" xfId="113" xr:uid="{00000000-0005-0000-0000-0000C0000000}"/>
    <cellStyle name="Percent 5 2 2" xfId="302" xr:uid="{AB2C2F0F-57AE-4B3D-B16B-EAE0B38C2468}"/>
    <cellStyle name="Percent 5 3" xfId="114" xr:uid="{00000000-0005-0000-0000-0000C1000000}"/>
    <cellStyle name="Percent 5 4" xfId="280" xr:uid="{812FADD7-0655-4ED9-AB02-E721DDF8C423}"/>
    <cellStyle name="Percent 6" xfId="115" xr:uid="{00000000-0005-0000-0000-0000C2000000}"/>
    <cellStyle name="Percent 6 2" xfId="116" xr:uid="{00000000-0005-0000-0000-0000C3000000}"/>
    <cellStyle name="Percent 7" xfId="117" xr:uid="{00000000-0005-0000-0000-0000C4000000}"/>
    <cellStyle name="Percent 8" xfId="118" xr:uid="{00000000-0005-0000-0000-0000C5000000}"/>
    <cellStyle name="Percent 9" xfId="119" xr:uid="{00000000-0005-0000-0000-0000C6000000}"/>
    <cellStyle name="Percent 9 2" xfId="181" xr:uid="{00000000-0005-0000-0000-0000C7000000}"/>
    <cellStyle name="Title 2" xfId="272" xr:uid="{2FF96EE8-04F9-4CB4-A383-2F80A32094C3}"/>
    <cellStyle name="Total 2" xfId="273" xr:uid="{A6CD2BC5-85DC-49C8-AFF6-2665BD513DE5}"/>
    <cellStyle name="Warning Text 2" xfId="274" xr:uid="{083308C6-7890-475E-B8B0-A8400D32D24A}"/>
  </cellStyles>
  <dxfs count="0"/>
  <tableStyles count="0" defaultTableStyle="TableStyleMedium9" defaultPivotStyle="PivotStyleLight16"/>
  <colors>
    <mruColors>
      <color rgb="FFFFFF00"/>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externalLink" Target="externalLinks/externalLink1.xml"/><Relationship Id="rId27"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Opr.statefarm.org\dfs\pcact\00\WORKGROUP\P-C%20ACTUARIAL\HOMEOWNERS\Administration\Analyst,%20Tech\DJ%20Falkson\California\4Q%202017%20CDI%20Template%20Updates\HO-W\PCI%20LER%20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pr.statefarm.org\dfs\P-C%20ACTUARIAL\HOMEOWNERS\State%20Files%202019%20and%20Forward\California\2019\RDP%20RCUP\Worksheets\RCUP\Zone%20Ind\CA%20RCUP%20Zone%20Ind%20grouped.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puts"/>
      <sheetName val="CYE Input"/>
      <sheetName val="Output for PCI"/>
      <sheetName val="Allowed Values"/>
    </sheetNames>
    <sheetDataSet>
      <sheetData sheetId="0">
        <row r="2">
          <cell r="A2" t="str">
            <v>010###</v>
          </cell>
        </row>
        <row r="3">
          <cell r="A3" t="str">
            <v>CA</v>
          </cell>
        </row>
        <row r="4">
          <cell r="A4">
            <v>39083</v>
          </cell>
        </row>
        <row r="5">
          <cell r="A5">
            <v>42887</v>
          </cell>
        </row>
      </sheetData>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Query Result 1"/>
      <sheetName val="Data"/>
      <sheetName val="Cover"/>
      <sheetName val="Inputs"/>
      <sheetName val="Tables"/>
      <sheetName val="CAT Provision"/>
      <sheetName val="Dev. of Cred."/>
      <sheetName val="SW Data"/>
      <sheetName val="Losses"/>
      <sheetName val="Losses Detail"/>
      <sheetName val="Credibility"/>
      <sheetName val="Fixed Expenses"/>
      <sheetName val="Hurricane"/>
      <sheetName val="Non-Hurricane"/>
      <sheetName val="Internal Indication Summary"/>
      <sheetName val="Summary of Indications"/>
      <sheetName val="Development of Ind Changes"/>
      <sheetName val="Exhibit 10"/>
      <sheetName val="Exhibit 10 Filing"/>
      <sheetName val="Errors"/>
      <sheetName val="Documentation"/>
    </sheetNames>
    <sheetDataSet>
      <sheetData sheetId="0"/>
      <sheetData sheetId="1"/>
      <sheetData sheetId="2"/>
      <sheetData sheetId="3">
        <row r="2">
          <cell r="F2">
            <v>0.17499999999999999</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dimension ref="A1:E32"/>
  <sheetViews>
    <sheetView zoomScaleNormal="100" workbookViewId="0">
      <selection activeCell="F15" sqref="F15"/>
    </sheetView>
  </sheetViews>
  <sheetFormatPr defaultColWidth="9.140625" defaultRowHeight="12.75" x14ac:dyDescent="0.2"/>
  <cols>
    <col min="1" max="1" width="26.28515625" style="16" customWidth="1"/>
    <col min="2" max="2" width="4.140625" style="16" customWidth="1"/>
    <col min="3" max="3" width="26.28515625" style="16" customWidth="1"/>
    <col min="4" max="4" width="5.140625" style="16" customWidth="1"/>
    <col min="5" max="5" width="26.28515625" style="16" customWidth="1"/>
    <col min="6" max="16384" width="9.140625" style="16"/>
  </cols>
  <sheetData>
    <row r="1" spans="1:5" x14ac:dyDescent="0.2">
      <c r="C1" s="64"/>
      <c r="D1" s="64"/>
      <c r="E1" s="64"/>
    </row>
    <row r="2" spans="1:5" x14ac:dyDescent="0.2">
      <c r="A2" s="15" t="s">
        <v>0</v>
      </c>
      <c r="B2" s="25"/>
      <c r="C2" s="25"/>
      <c r="D2" s="25"/>
      <c r="E2" s="25"/>
    </row>
    <row r="3" spans="1:5" x14ac:dyDescent="0.2">
      <c r="A3" s="9" t="s">
        <v>271</v>
      </c>
      <c r="B3" s="25"/>
      <c r="C3" s="25"/>
      <c r="D3" s="25"/>
      <c r="E3" s="25"/>
    </row>
    <row r="4" spans="1:5" x14ac:dyDescent="0.2">
      <c r="A4" s="15" t="s">
        <v>213</v>
      </c>
      <c r="B4" s="25"/>
      <c r="C4" s="25"/>
      <c r="D4" s="25"/>
      <c r="E4" s="25"/>
    </row>
    <row r="8" spans="1:5" x14ac:dyDescent="0.2">
      <c r="A8" s="16" t="s">
        <v>214</v>
      </c>
    </row>
    <row r="9" spans="1:5" x14ac:dyDescent="0.2">
      <c r="A9" s="16" t="s">
        <v>2644</v>
      </c>
    </row>
    <row r="11" spans="1:5" x14ac:dyDescent="0.2">
      <c r="E11" s="45" t="s">
        <v>215</v>
      </c>
    </row>
    <row r="12" spans="1:5" x14ac:dyDescent="0.2">
      <c r="E12" s="39" t="s">
        <v>149</v>
      </c>
    </row>
    <row r="13" spans="1:5" x14ac:dyDescent="0.2">
      <c r="A13" s="46" t="s">
        <v>216</v>
      </c>
      <c r="C13" s="45" t="s">
        <v>217</v>
      </c>
      <c r="E13" s="46" t="s">
        <v>150</v>
      </c>
    </row>
    <row r="14" spans="1:5" x14ac:dyDescent="0.2">
      <c r="A14" s="39"/>
      <c r="C14" s="25"/>
      <c r="E14" s="92"/>
    </row>
    <row r="15" spans="1:5" x14ac:dyDescent="0.2">
      <c r="A15" s="39" t="s">
        <v>2666</v>
      </c>
      <c r="C15" s="93">
        <v>45366</v>
      </c>
      <c r="E15" s="91">
        <v>20.8</v>
      </c>
    </row>
    <row r="16" spans="1:5" x14ac:dyDescent="0.2">
      <c r="A16" s="39"/>
      <c r="C16" s="25"/>
      <c r="E16" s="92"/>
    </row>
    <row r="17" spans="1:5" x14ac:dyDescent="0.2">
      <c r="A17" s="39" t="s">
        <v>2648</v>
      </c>
      <c r="C17" s="93">
        <v>45078</v>
      </c>
      <c r="E17" s="91">
        <v>6.9</v>
      </c>
    </row>
    <row r="18" spans="1:5" x14ac:dyDescent="0.2">
      <c r="A18" s="39"/>
      <c r="C18" s="25"/>
      <c r="E18" s="92"/>
    </row>
    <row r="19" spans="1:5" x14ac:dyDescent="0.2">
      <c r="A19" s="39" t="s">
        <v>355</v>
      </c>
      <c r="C19" s="93">
        <v>44593</v>
      </c>
      <c r="E19" s="91">
        <v>6.9</v>
      </c>
    </row>
    <row r="20" spans="1:5" x14ac:dyDescent="0.2">
      <c r="A20" s="39"/>
      <c r="C20" s="25"/>
      <c r="E20" s="92"/>
    </row>
    <row r="21" spans="1:5" x14ac:dyDescent="0.2">
      <c r="A21" s="39" t="s">
        <v>293</v>
      </c>
      <c r="C21" s="65">
        <v>44287</v>
      </c>
      <c r="E21" s="91">
        <v>6.9</v>
      </c>
    </row>
    <row r="22" spans="1:5" x14ac:dyDescent="0.2">
      <c r="A22" s="39"/>
      <c r="C22" s="25"/>
      <c r="E22" s="92"/>
    </row>
    <row r="23" spans="1:5" x14ac:dyDescent="0.2">
      <c r="A23" s="39" t="s">
        <v>218</v>
      </c>
      <c r="C23" s="65">
        <v>44119</v>
      </c>
      <c r="E23" s="91">
        <v>6.9</v>
      </c>
    </row>
    <row r="24" spans="1:5" x14ac:dyDescent="0.2">
      <c r="A24" s="39"/>
      <c r="C24" s="25"/>
      <c r="E24" s="92"/>
    </row>
    <row r="25" spans="1:5" x14ac:dyDescent="0.2">
      <c r="A25" s="39" t="s">
        <v>219</v>
      </c>
      <c r="C25" s="65">
        <v>43296</v>
      </c>
      <c r="E25" s="91">
        <v>6.9</v>
      </c>
    </row>
    <row r="26" spans="1:5" x14ac:dyDescent="0.2">
      <c r="A26" s="39"/>
      <c r="C26" s="65"/>
      <c r="E26" s="91"/>
    </row>
    <row r="27" spans="1:5" x14ac:dyDescent="0.2">
      <c r="A27" s="39" t="s">
        <v>2682</v>
      </c>
      <c r="C27" s="65" t="s">
        <v>2683</v>
      </c>
      <c r="E27" s="91">
        <v>-5.37</v>
      </c>
    </row>
    <row r="28" spans="1:5" x14ac:dyDescent="0.2">
      <c r="A28" s="39"/>
      <c r="C28" s="25"/>
      <c r="E28" s="92"/>
    </row>
    <row r="29" spans="1:5" x14ac:dyDescent="0.2">
      <c r="A29" s="67"/>
      <c r="C29" s="65"/>
      <c r="E29" s="66"/>
    </row>
    <row r="30" spans="1:5" x14ac:dyDescent="0.2">
      <c r="A30" s="16" t="s">
        <v>221</v>
      </c>
      <c r="C30" s="65"/>
      <c r="E30" s="68"/>
    </row>
    <row r="31" spans="1:5" x14ac:dyDescent="0.2">
      <c r="A31" s="41" t="s">
        <v>222</v>
      </c>
      <c r="C31" s="25"/>
      <c r="E31" s="25"/>
    </row>
    <row r="32" spans="1:5" x14ac:dyDescent="0.2">
      <c r="C32" s="65"/>
      <c r="E32" s="68" t="s">
        <v>220</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dimension ref="A1:J32"/>
  <sheetViews>
    <sheetView zoomScaleNormal="100" workbookViewId="0">
      <selection activeCell="D30" sqref="D30"/>
    </sheetView>
  </sheetViews>
  <sheetFormatPr defaultRowHeight="12.75" x14ac:dyDescent="0.2"/>
  <cols>
    <col min="3" max="3" width="14.28515625" customWidth="1"/>
    <col min="4" max="4" width="17.5703125" customWidth="1"/>
    <col min="6" max="6" width="12.7109375" bestFit="1" customWidth="1"/>
  </cols>
  <sheetData>
    <row r="1" spans="1:10" x14ac:dyDescent="0.2">
      <c r="A1" s="16"/>
      <c r="B1" s="16"/>
      <c r="C1" s="16"/>
      <c r="D1" s="16"/>
      <c r="E1" s="16"/>
      <c r="F1" s="26" t="s">
        <v>30</v>
      </c>
    </row>
    <row r="2" spans="1:10" x14ac:dyDescent="0.2">
      <c r="A2" s="24"/>
      <c r="B2" s="16"/>
      <c r="C2" s="16"/>
      <c r="D2" s="16"/>
      <c r="E2" s="16"/>
      <c r="F2" s="26" t="s">
        <v>145</v>
      </c>
    </row>
    <row r="3" spans="1:10" x14ac:dyDescent="0.2">
      <c r="A3" s="15" t="s">
        <v>0</v>
      </c>
      <c r="B3" s="25"/>
      <c r="C3" s="25"/>
      <c r="D3" s="25"/>
      <c r="E3" s="25"/>
      <c r="F3" s="25"/>
    </row>
    <row r="4" spans="1:10" x14ac:dyDescent="0.2">
      <c r="A4" s="9" t="s">
        <v>271</v>
      </c>
      <c r="B4" s="25"/>
      <c r="C4" s="25"/>
      <c r="D4" s="25"/>
      <c r="E4" s="25"/>
      <c r="F4" s="25"/>
    </row>
    <row r="5" spans="1:10" x14ac:dyDescent="0.2">
      <c r="A5" s="15" t="s">
        <v>272</v>
      </c>
      <c r="B5" s="25"/>
      <c r="C5" s="25"/>
      <c r="D5" s="25"/>
      <c r="E5" s="25"/>
      <c r="F5" s="25"/>
    </row>
    <row r="6" spans="1:10" x14ac:dyDescent="0.2">
      <c r="A6" s="15"/>
      <c r="B6" s="25"/>
      <c r="C6" s="25"/>
      <c r="D6" s="25"/>
      <c r="E6" s="25"/>
      <c r="F6" s="25"/>
    </row>
    <row r="7" spans="1:10" x14ac:dyDescent="0.2">
      <c r="A7" s="15"/>
      <c r="B7" s="25"/>
      <c r="C7" s="25"/>
      <c r="D7" s="25"/>
      <c r="E7" s="25"/>
      <c r="F7" s="25"/>
    </row>
    <row r="8" spans="1:10" x14ac:dyDescent="0.2">
      <c r="C8" s="152"/>
      <c r="D8" s="228" t="s">
        <v>273</v>
      </c>
      <c r="I8" s="106"/>
      <c r="J8" s="107"/>
    </row>
    <row r="9" spans="1:10" x14ac:dyDescent="0.2">
      <c r="C9" s="153" t="s">
        <v>146</v>
      </c>
      <c r="D9" s="118" t="s">
        <v>149</v>
      </c>
      <c r="I9" s="106"/>
      <c r="J9" s="107"/>
    </row>
    <row r="10" spans="1:10" x14ac:dyDescent="0.2">
      <c r="C10" s="154" t="s">
        <v>10</v>
      </c>
      <c r="D10" s="120" t="s">
        <v>150</v>
      </c>
    </row>
    <row r="11" spans="1:10" x14ac:dyDescent="0.2">
      <c r="C11" s="86">
        <v>2004</v>
      </c>
      <c r="D11" s="87">
        <v>176003</v>
      </c>
    </row>
    <row r="12" spans="1:10" x14ac:dyDescent="0.2">
      <c r="C12" s="86">
        <v>2005</v>
      </c>
      <c r="D12" s="87">
        <v>137690</v>
      </c>
    </row>
    <row r="13" spans="1:10" x14ac:dyDescent="0.2">
      <c r="C13" s="86">
        <v>2006</v>
      </c>
      <c r="D13" s="87">
        <v>72493</v>
      </c>
    </row>
    <row r="14" spans="1:10" x14ac:dyDescent="0.2">
      <c r="C14" s="86">
        <v>2007</v>
      </c>
      <c r="D14" s="87">
        <v>-11386</v>
      </c>
    </row>
    <row r="15" spans="1:10" x14ac:dyDescent="0.2">
      <c r="C15" s="86">
        <v>2008</v>
      </c>
      <c r="D15" s="87">
        <v>168400</v>
      </c>
    </row>
    <row r="16" spans="1:10" x14ac:dyDescent="0.2">
      <c r="C16" s="86">
        <v>2009</v>
      </c>
      <c r="D16" s="87">
        <v>104101926</v>
      </c>
    </row>
    <row r="17" spans="2:4" x14ac:dyDescent="0.2">
      <c r="C17" s="86">
        <v>2010</v>
      </c>
      <c r="D17" s="87">
        <v>11051</v>
      </c>
    </row>
    <row r="18" spans="2:4" x14ac:dyDescent="0.2">
      <c r="C18" s="86">
        <v>2011</v>
      </c>
      <c r="D18" s="87">
        <v>21126800</v>
      </c>
    </row>
    <row r="19" spans="2:4" x14ac:dyDescent="0.2">
      <c r="C19" s="86">
        <v>2012</v>
      </c>
      <c r="D19" s="87">
        <v>110390</v>
      </c>
    </row>
    <row r="20" spans="2:4" x14ac:dyDescent="0.2">
      <c r="C20" s="86">
        <v>2013</v>
      </c>
      <c r="D20" s="87">
        <v>4410339</v>
      </c>
    </row>
    <row r="21" spans="2:4" x14ac:dyDescent="0.2">
      <c r="C21" s="86">
        <v>2014</v>
      </c>
      <c r="D21" s="87">
        <v>6596353</v>
      </c>
    </row>
    <row r="22" spans="2:4" x14ac:dyDescent="0.2">
      <c r="C22" s="86">
        <v>2015</v>
      </c>
      <c r="D22" s="87">
        <v>166382</v>
      </c>
    </row>
    <row r="23" spans="2:4" x14ac:dyDescent="0.2">
      <c r="C23" s="86">
        <v>2016</v>
      </c>
      <c r="D23" s="87">
        <v>60372</v>
      </c>
    </row>
    <row r="24" spans="2:4" x14ac:dyDescent="0.2">
      <c r="C24" s="86">
        <v>2017</v>
      </c>
      <c r="D24" s="87">
        <v>29713055</v>
      </c>
    </row>
    <row r="25" spans="2:4" x14ac:dyDescent="0.2">
      <c r="C25" s="86">
        <v>2018</v>
      </c>
      <c r="D25" s="87">
        <v>10033435</v>
      </c>
    </row>
    <row r="26" spans="2:4" x14ac:dyDescent="0.2">
      <c r="C26" s="86">
        <v>2019</v>
      </c>
      <c r="D26" s="87">
        <v>-1490434</v>
      </c>
    </row>
    <row r="27" spans="2:4" x14ac:dyDescent="0.2">
      <c r="C27" s="86">
        <v>2020</v>
      </c>
      <c r="D27" s="87">
        <v>1211771893</v>
      </c>
    </row>
    <row r="28" spans="2:4" x14ac:dyDescent="0.2">
      <c r="C28" s="86">
        <v>2021</v>
      </c>
      <c r="D28" s="87">
        <v>284346678</v>
      </c>
    </row>
    <row r="29" spans="2:4" x14ac:dyDescent="0.2">
      <c r="C29" s="86">
        <v>2022</v>
      </c>
      <c r="D29" s="87">
        <v>65761798.200000003</v>
      </c>
    </row>
    <row r="30" spans="2:4" x14ac:dyDescent="0.2">
      <c r="C30" s="88">
        <v>2023</v>
      </c>
      <c r="D30" s="89">
        <v>42518934.780000001</v>
      </c>
    </row>
    <row r="31" spans="2:4" ht="15" x14ac:dyDescent="0.25">
      <c r="C31" s="69"/>
      <c r="D31" s="70"/>
    </row>
    <row r="32" spans="2:4" x14ac:dyDescent="0.2">
      <c r="B32" s="6"/>
      <c r="C32" s="6" t="s">
        <v>296</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dimension ref="A1:J37"/>
  <sheetViews>
    <sheetView zoomScaleNormal="100" workbookViewId="0">
      <selection activeCell="I17" sqref="I17"/>
    </sheetView>
  </sheetViews>
  <sheetFormatPr defaultRowHeight="12.75" x14ac:dyDescent="0.2"/>
  <cols>
    <col min="3" max="3" width="5.5703125" bestFit="1" customWidth="1"/>
    <col min="4" max="4" width="24.140625" bestFit="1" customWidth="1"/>
    <col min="5" max="5" width="16.85546875" bestFit="1" customWidth="1"/>
    <col min="6" max="8" width="9.140625" customWidth="1"/>
    <col min="9" max="9" width="13.7109375" bestFit="1" customWidth="1"/>
    <col min="10" max="10" width="7.140625" bestFit="1" customWidth="1"/>
  </cols>
  <sheetData>
    <row r="1" spans="1:10" x14ac:dyDescent="0.2">
      <c r="A1" s="16"/>
      <c r="B1" s="16"/>
      <c r="C1" s="16"/>
      <c r="D1" s="16"/>
      <c r="E1" s="16"/>
      <c r="F1" s="16"/>
      <c r="G1" s="16"/>
      <c r="H1" s="26" t="s">
        <v>30</v>
      </c>
    </row>
    <row r="2" spans="1:10" x14ac:dyDescent="0.2">
      <c r="A2" s="24"/>
      <c r="B2" s="16"/>
      <c r="C2" s="16"/>
      <c r="D2" s="16"/>
      <c r="E2" s="16"/>
      <c r="F2" s="16"/>
      <c r="G2" s="16"/>
      <c r="H2" s="26" t="s">
        <v>167</v>
      </c>
    </row>
    <row r="3" spans="1:10" x14ac:dyDescent="0.2">
      <c r="A3" s="15" t="s">
        <v>0</v>
      </c>
      <c r="B3" s="25"/>
      <c r="C3" s="25"/>
      <c r="D3" s="25"/>
      <c r="E3" s="25"/>
      <c r="F3" s="25"/>
      <c r="G3" s="25"/>
      <c r="H3" s="25"/>
    </row>
    <row r="4" spans="1:10" x14ac:dyDescent="0.2">
      <c r="A4" s="9" t="s">
        <v>271</v>
      </c>
      <c r="B4" s="25"/>
      <c r="C4" s="25"/>
      <c r="D4" s="25"/>
      <c r="E4" s="25"/>
      <c r="F4" s="25"/>
      <c r="G4" s="25"/>
      <c r="H4" s="25"/>
    </row>
    <row r="5" spans="1:10" x14ac:dyDescent="0.2">
      <c r="A5" s="15" t="s">
        <v>274</v>
      </c>
      <c r="B5" s="25"/>
      <c r="C5" s="25"/>
      <c r="D5" s="25"/>
      <c r="E5" s="25"/>
      <c r="F5" s="25"/>
      <c r="G5" s="25"/>
      <c r="H5" s="25"/>
    </row>
    <row r="8" spans="1:10" x14ac:dyDescent="0.2">
      <c r="C8" s="121" t="s">
        <v>10</v>
      </c>
      <c r="D8" s="121" t="s">
        <v>275</v>
      </c>
      <c r="E8" s="121" t="s">
        <v>276</v>
      </c>
    </row>
    <row r="9" spans="1:10" x14ac:dyDescent="0.2">
      <c r="C9" s="71">
        <v>1991</v>
      </c>
      <c r="D9" s="71" t="s">
        <v>277</v>
      </c>
      <c r="E9" s="71" t="s">
        <v>278</v>
      </c>
    </row>
    <row r="10" spans="1:10" x14ac:dyDescent="0.2">
      <c r="C10" s="71">
        <v>2003</v>
      </c>
      <c r="D10" s="71" t="s">
        <v>279</v>
      </c>
      <c r="E10" s="71" t="s">
        <v>278</v>
      </c>
      <c r="I10" s="43"/>
      <c r="J10" s="7"/>
    </row>
    <row r="11" spans="1:10" x14ac:dyDescent="0.2">
      <c r="C11" s="71">
        <v>2017</v>
      </c>
      <c r="D11" s="71" t="s">
        <v>280</v>
      </c>
      <c r="E11" s="71" t="s">
        <v>278</v>
      </c>
      <c r="I11" s="43"/>
      <c r="J11" s="7"/>
    </row>
    <row r="12" spans="1:10" x14ac:dyDescent="0.2">
      <c r="C12" s="71">
        <v>2018</v>
      </c>
      <c r="D12" s="71" t="s">
        <v>281</v>
      </c>
      <c r="E12" s="71" t="s">
        <v>278</v>
      </c>
      <c r="I12" s="43"/>
      <c r="J12" s="7"/>
    </row>
    <row r="13" spans="1:10" x14ac:dyDescent="0.2">
      <c r="C13" s="71">
        <v>2018</v>
      </c>
      <c r="D13" s="71" t="s">
        <v>282</v>
      </c>
      <c r="E13" s="71" t="s">
        <v>278</v>
      </c>
      <c r="I13" s="43"/>
      <c r="J13" s="7"/>
    </row>
    <row r="14" spans="1:10" x14ac:dyDescent="0.2">
      <c r="C14" s="71">
        <v>2020</v>
      </c>
      <c r="D14" s="71" t="s">
        <v>299</v>
      </c>
      <c r="E14" s="5" t="s">
        <v>278</v>
      </c>
      <c r="I14" s="43"/>
      <c r="J14" s="7"/>
    </row>
    <row r="15" spans="1:10" x14ac:dyDescent="0.2">
      <c r="I15" s="43"/>
      <c r="J15" s="7"/>
    </row>
    <row r="16" spans="1:10" x14ac:dyDescent="0.2">
      <c r="I16" s="43"/>
      <c r="J16" s="7"/>
    </row>
    <row r="17" spans="9:10" x14ac:dyDescent="0.2">
      <c r="I17" s="43"/>
      <c r="J17" s="7"/>
    </row>
    <row r="18" spans="9:10" x14ac:dyDescent="0.2">
      <c r="I18" s="43"/>
      <c r="J18" s="7"/>
    </row>
    <row r="19" spans="9:10" x14ac:dyDescent="0.2">
      <c r="I19" s="43"/>
      <c r="J19" s="7"/>
    </row>
    <row r="20" spans="9:10" x14ac:dyDescent="0.2">
      <c r="I20" s="43"/>
      <c r="J20" s="7"/>
    </row>
    <row r="21" spans="9:10" x14ac:dyDescent="0.2">
      <c r="I21" s="43"/>
      <c r="J21" s="7"/>
    </row>
    <row r="22" spans="9:10" x14ac:dyDescent="0.2">
      <c r="I22" s="43"/>
      <c r="J22" s="7"/>
    </row>
    <row r="23" spans="9:10" x14ac:dyDescent="0.2">
      <c r="I23" s="43"/>
      <c r="J23" s="7"/>
    </row>
    <row r="24" spans="9:10" x14ac:dyDescent="0.2">
      <c r="I24" s="43"/>
      <c r="J24" s="7"/>
    </row>
    <row r="25" spans="9:10" x14ac:dyDescent="0.2">
      <c r="I25" s="43"/>
      <c r="J25" s="7"/>
    </row>
    <row r="26" spans="9:10" x14ac:dyDescent="0.2">
      <c r="I26" s="43"/>
      <c r="J26" s="7"/>
    </row>
    <row r="27" spans="9:10" x14ac:dyDescent="0.2">
      <c r="I27" s="43"/>
      <c r="J27" s="7"/>
    </row>
    <row r="28" spans="9:10" x14ac:dyDescent="0.2">
      <c r="I28" s="43"/>
      <c r="J28" s="7"/>
    </row>
    <row r="29" spans="9:10" x14ac:dyDescent="0.2">
      <c r="I29" s="43"/>
      <c r="J29" s="7"/>
    </row>
    <row r="30" spans="9:10" x14ac:dyDescent="0.2">
      <c r="I30" s="43"/>
      <c r="J30" s="7"/>
    </row>
    <row r="31" spans="9:10" x14ac:dyDescent="0.2">
      <c r="I31" s="43"/>
      <c r="J31" s="7"/>
    </row>
    <row r="32" spans="9:10" x14ac:dyDescent="0.2">
      <c r="I32" s="43"/>
      <c r="J32" s="7"/>
    </row>
    <row r="33" spans="9:10" x14ac:dyDescent="0.2">
      <c r="I33" s="43"/>
      <c r="J33" s="7"/>
    </row>
    <row r="34" spans="9:10" x14ac:dyDescent="0.2">
      <c r="I34" s="43"/>
      <c r="J34" s="7"/>
    </row>
    <row r="35" spans="9:10" x14ac:dyDescent="0.2">
      <c r="I35" s="43"/>
      <c r="J35" s="7"/>
    </row>
    <row r="36" spans="9:10" x14ac:dyDescent="0.2">
      <c r="I36" s="43"/>
      <c r="J36" s="7"/>
    </row>
    <row r="37" spans="9:10" x14ac:dyDescent="0.2">
      <c r="I37" s="7"/>
      <c r="J37" s="7"/>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J45"/>
  <sheetViews>
    <sheetView topLeftCell="A3" zoomScaleNormal="100" workbookViewId="0">
      <selection activeCell="F26" sqref="F26"/>
    </sheetView>
  </sheetViews>
  <sheetFormatPr defaultRowHeight="12.75" x14ac:dyDescent="0.2"/>
  <cols>
    <col min="1" max="1" width="20.7109375" customWidth="1"/>
    <col min="2" max="2" width="10.7109375" customWidth="1"/>
    <col min="3" max="3" width="14.85546875" bestFit="1" customWidth="1"/>
    <col min="4" max="4" width="11.140625" bestFit="1" customWidth="1"/>
    <col min="5" max="6" width="12.7109375" customWidth="1"/>
  </cols>
  <sheetData>
    <row r="1" spans="1:10" x14ac:dyDescent="0.2">
      <c r="F1" s="12" t="s">
        <v>4</v>
      </c>
    </row>
    <row r="2" spans="1:10" x14ac:dyDescent="0.2">
      <c r="A2" s="3" t="s">
        <v>0</v>
      </c>
      <c r="B2" s="4"/>
      <c r="C2" s="4"/>
      <c r="D2" s="4"/>
      <c r="E2" s="4"/>
      <c r="F2" s="4"/>
    </row>
    <row r="3" spans="1:10" x14ac:dyDescent="0.2">
      <c r="A3" s="9" t="s">
        <v>271</v>
      </c>
      <c r="B3" s="4"/>
      <c r="C3" s="4"/>
      <c r="D3" s="4"/>
      <c r="E3" s="4"/>
      <c r="F3" s="4"/>
    </row>
    <row r="4" spans="1:10" x14ac:dyDescent="0.2">
      <c r="A4" s="3" t="s">
        <v>5</v>
      </c>
      <c r="B4" s="4"/>
      <c r="C4" s="4"/>
      <c r="D4" s="4"/>
      <c r="E4" s="4"/>
      <c r="F4" s="4"/>
    </row>
    <row r="5" spans="1:10" x14ac:dyDescent="0.2">
      <c r="A5" s="3"/>
      <c r="B5" s="4"/>
      <c r="C5" s="4"/>
      <c r="D5" s="4"/>
      <c r="E5" s="4"/>
      <c r="F5" s="4"/>
    </row>
    <row r="6" spans="1:10" x14ac:dyDescent="0.2">
      <c r="A6" s="3"/>
      <c r="B6" s="4"/>
      <c r="C6" s="4"/>
      <c r="D6" s="4"/>
      <c r="E6" s="4"/>
      <c r="F6" s="4"/>
    </row>
    <row r="7" spans="1:10" x14ac:dyDescent="0.2">
      <c r="A7" s="3" t="s">
        <v>163</v>
      </c>
      <c r="B7" s="4"/>
      <c r="C7" s="4"/>
      <c r="D7" s="4"/>
      <c r="E7" s="4"/>
      <c r="F7" s="4"/>
    </row>
    <row r="8" spans="1:10" x14ac:dyDescent="0.2">
      <c r="A8" s="3"/>
      <c r="B8" s="4"/>
      <c r="C8" s="4"/>
      <c r="D8" s="4"/>
      <c r="E8" s="4"/>
      <c r="F8" s="4"/>
      <c r="I8" s="6"/>
    </row>
    <row r="9" spans="1:10" x14ac:dyDescent="0.2">
      <c r="A9" s="1" t="s">
        <v>35</v>
      </c>
      <c r="I9" s="111"/>
      <c r="J9" s="111"/>
    </row>
    <row r="10" spans="1:10" x14ac:dyDescent="0.2">
      <c r="A10" s="2"/>
      <c r="B10" s="5" t="s">
        <v>26</v>
      </c>
      <c r="C10" s="5" t="s">
        <v>46</v>
      </c>
      <c r="D10" s="2"/>
      <c r="E10" s="13" t="s">
        <v>44</v>
      </c>
      <c r="F10" s="13"/>
      <c r="I10" s="111"/>
      <c r="J10" s="111"/>
    </row>
    <row r="11" spans="1:10" x14ac:dyDescent="0.2">
      <c r="A11" s="8" t="s">
        <v>37</v>
      </c>
      <c r="B11" s="8" t="s">
        <v>45</v>
      </c>
      <c r="C11" s="8" t="s">
        <v>59</v>
      </c>
      <c r="D11" s="8" t="s">
        <v>38</v>
      </c>
      <c r="E11" s="8" t="s">
        <v>43</v>
      </c>
      <c r="F11" s="18" t="s">
        <v>39</v>
      </c>
      <c r="I11" s="111"/>
      <c r="J11" s="111"/>
    </row>
    <row r="12" spans="1:10" x14ac:dyDescent="0.2">
      <c r="A12" s="5" t="s">
        <v>191</v>
      </c>
      <c r="B12" s="5" t="s">
        <v>2672</v>
      </c>
      <c r="C12" s="5" t="s">
        <v>2673</v>
      </c>
      <c r="D12" s="57">
        <v>46505</v>
      </c>
      <c r="E12" s="20">
        <v>6000</v>
      </c>
      <c r="F12" s="19">
        <f>MIN(SQRT(D12/E12), 1)</f>
        <v>1</v>
      </c>
      <c r="I12" s="111"/>
      <c r="J12" s="111"/>
    </row>
    <row r="13" spans="1:10" x14ac:dyDescent="0.2">
      <c r="A13" s="5" t="s">
        <v>190</v>
      </c>
      <c r="B13" s="5" t="s">
        <v>2672</v>
      </c>
      <c r="C13" s="5" t="s">
        <v>2673</v>
      </c>
      <c r="D13" s="57">
        <v>83313</v>
      </c>
      <c r="E13" s="20">
        <v>6000</v>
      </c>
      <c r="F13" s="19">
        <f>MIN(SQRT(D13/E13), 1)</f>
        <v>1</v>
      </c>
      <c r="I13" s="111"/>
      <c r="J13" s="111"/>
    </row>
    <row r="14" spans="1:10" x14ac:dyDescent="0.2">
      <c r="B14" s="6"/>
      <c r="I14" s="111"/>
      <c r="J14" s="111"/>
    </row>
    <row r="15" spans="1:10" x14ac:dyDescent="0.2">
      <c r="A15" s="1" t="s">
        <v>36</v>
      </c>
      <c r="B15" s="6"/>
      <c r="E15" s="8"/>
      <c r="F15" s="8"/>
      <c r="I15" s="111"/>
      <c r="J15" s="111"/>
    </row>
    <row r="16" spans="1:10" x14ac:dyDescent="0.2">
      <c r="B16" s="6" t="s">
        <v>42</v>
      </c>
      <c r="C16" s="2" t="s">
        <v>40</v>
      </c>
      <c r="E16" s="13" t="s">
        <v>44</v>
      </c>
      <c r="F16" s="13"/>
      <c r="I16" s="111"/>
      <c r="J16" s="111"/>
    </row>
    <row r="17" spans="1:10" x14ac:dyDescent="0.2">
      <c r="A17" s="8" t="s">
        <v>37</v>
      </c>
      <c r="B17" s="8" t="s">
        <v>41</v>
      </c>
      <c r="C17" s="8" t="s">
        <v>56</v>
      </c>
      <c r="D17" s="8" t="s">
        <v>38</v>
      </c>
      <c r="E17" s="8" t="s">
        <v>195</v>
      </c>
      <c r="F17" s="18" t="s">
        <v>39</v>
      </c>
      <c r="I17" s="111"/>
      <c r="J17" s="111"/>
    </row>
    <row r="18" spans="1:10" x14ac:dyDescent="0.2">
      <c r="A18" s="5" t="s">
        <v>191</v>
      </c>
      <c r="B18" s="5">
        <v>1</v>
      </c>
      <c r="C18" s="5">
        <v>20234</v>
      </c>
      <c r="D18" s="57">
        <v>15251</v>
      </c>
      <c r="E18" s="20">
        <v>3000</v>
      </c>
      <c r="F18" s="19">
        <f>MIN(SQRT(D18/E18), 1)</f>
        <v>1</v>
      </c>
      <c r="I18" s="111"/>
      <c r="J18" s="111"/>
    </row>
    <row r="19" spans="1:10" x14ac:dyDescent="0.2">
      <c r="A19" s="5" t="s">
        <v>205</v>
      </c>
      <c r="B19" s="5">
        <v>1</v>
      </c>
      <c r="C19" s="5">
        <v>20234</v>
      </c>
      <c r="D19" s="57">
        <v>21291</v>
      </c>
      <c r="E19" s="57">
        <v>3000</v>
      </c>
      <c r="F19" s="58">
        <f>MIN(SQRT(D19/E19), 1)</f>
        <v>1</v>
      </c>
      <c r="I19" s="111"/>
      <c r="J19" s="111"/>
    </row>
    <row r="20" spans="1:10" x14ac:dyDescent="0.2">
      <c r="B20" s="6"/>
      <c r="I20" s="111"/>
      <c r="J20" s="111"/>
    </row>
    <row r="21" spans="1:10" x14ac:dyDescent="0.2">
      <c r="B21" s="6"/>
    </row>
    <row r="22" spans="1:10" x14ac:dyDescent="0.2">
      <c r="A22" s="14" t="s">
        <v>193</v>
      </c>
      <c r="B22" s="6"/>
    </row>
    <row r="23" spans="1:10" x14ac:dyDescent="0.2">
      <c r="A23" s="6" t="s">
        <v>194</v>
      </c>
      <c r="B23" s="6"/>
    </row>
    <row r="24" spans="1:10" x14ac:dyDescent="0.2">
      <c r="A24" s="14" t="s">
        <v>192</v>
      </c>
      <c r="B24" s="6"/>
    </row>
    <row r="26" spans="1:10" x14ac:dyDescent="0.2">
      <c r="B26" s="6"/>
    </row>
    <row r="27" spans="1:10" x14ac:dyDescent="0.2">
      <c r="B27" s="6"/>
    </row>
    <row r="28" spans="1:10" x14ac:dyDescent="0.2">
      <c r="B28" s="6"/>
    </row>
    <row r="29" spans="1:10" x14ac:dyDescent="0.2">
      <c r="B29" s="6"/>
    </row>
    <row r="30" spans="1:10" x14ac:dyDescent="0.2">
      <c r="B30" s="6"/>
    </row>
    <row r="31" spans="1:10" x14ac:dyDescent="0.2">
      <c r="B31" s="6"/>
    </row>
    <row r="32" spans="1:10" x14ac:dyDescent="0.2">
      <c r="B32" s="6"/>
    </row>
    <row r="33" spans="2:2" x14ac:dyDescent="0.2">
      <c r="B33" s="6"/>
    </row>
    <row r="34" spans="2:2" x14ac:dyDescent="0.2">
      <c r="B34" s="6"/>
    </row>
    <row r="35" spans="2:2" x14ac:dyDescent="0.2">
      <c r="B35" s="6"/>
    </row>
    <row r="36" spans="2:2" x14ac:dyDescent="0.2">
      <c r="B36" s="6"/>
    </row>
    <row r="37" spans="2:2" x14ac:dyDescent="0.2">
      <c r="B37" s="6"/>
    </row>
    <row r="38" spans="2:2" x14ac:dyDescent="0.2">
      <c r="B38" s="6"/>
    </row>
    <row r="39" spans="2:2" x14ac:dyDescent="0.2">
      <c r="B39" s="6"/>
    </row>
    <row r="40" spans="2:2" x14ac:dyDescent="0.2">
      <c r="B40" s="6"/>
    </row>
    <row r="41" spans="2:2" x14ac:dyDescent="0.2">
      <c r="B41" s="6"/>
    </row>
    <row r="42" spans="2:2" x14ac:dyDescent="0.2">
      <c r="B42" s="6"/>
    </row>
    <row r="43" spans="2:2" x14ac:dyDescent="0.2">
      <c r="B43" s="6"/>
    </row>
    <row r="44" spans="2:2" x14ac:dyDescent="0.2">
      <c r="B44" s="6"/>
    </row>
    <row r="45" spans="2:2" x14ac:dyDescent="0.2">
      <c r="B45" s="6"/>
    </row>
  </sheetData>
  <phoneticPr fontId="60" type="noConversion"/>
  <printOptions horizontalCentered="1"/>
  <pageMargins left="0" right="0" top="0.5" bottom="0.75" header="0.3" footer="0.3"/>
  <pageSetup fitToHeight="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dimension ref="A1:I31"/>
  <sheetViews>
    <sheetView zoomScaleNormal="100" workbookViewId="0">
      <selection activeCell="E14" sqref="E14"/>
    </sheetView>
  </sheetViews>
  <sheetFormatPr defaultColWidth="9.140625" defaultRowHeight="12.75" x14ac:dyDescent="0.2"/>
  <cols>
    <col min="1" max="1" width="8.85546875" customWidth="1"/>
    <col min="2" max="2" width="12.28515625" customWidth="1"/>
    <col min="3" max="3" width="14.7109375" customWidth="1"/>
    <col min="4" max="4" width="14.5703125" bestFit="1" customWidth="1"/>
    <col min="5" max="5" width="15.5703125" bestFit="1" customWidth="1"/>
    <col min="6" max="6" width="12.7109375" bestFit="1" customWidth="1"/>
    <col min="7" max="7" width="13" bestFit="1" customWidth="1"/>
    <col min="8" max="9" width="14.85546875" bestFit="1" customWidth="1"/>
    <col min="10" max="16384" width="9.140625" style="16"/>
  </cols>
  <sheetData>
    <row r="1" spans="1:9" x14ac:dyDescent="0.2">
      <c r="I1" s="12" t="s">
        <v>237</v>
      </c>
    </row>
    <row r="2" spans="1:9" x14ac:dyDescent="0.2">
      <c r="A2" s="3" t="s">
        <v>0</v>
      </c>
      <c r="B2" s="4"/>
      <c r="C2" s="4"/>
      <c r="D2" s="4"/>
      <c r="E2" s="4"/>
      <c r="F2" s="4"/>
      <c r="G2" s="4"/>
      <c r="H2" s="4"/>
      <c r="I2" s="4"/>
    </row>
    <row r="3" spans="1:9" x14ac:dyDescent="0.2">
      <c r="A3" s="3" t="s">
        <v>271</v>
      </c>
      <c r="B3" s="4"/>
      <c r="C3" s="4"/>
      <c r="D3" s="4"/>
      <c r="E3" s="4"/>
      <c r="F3" s="4"/>
      <c r="G3" s="4"/>
      <c r="H3" s="4"/>
      <c r="I3" s="4"/>
    </row>
    <row r="4" spans="1:9" x14ac:dyDescent="0.2">
      <c r="A4" s="3" t="s">
        <v>238</v>
      </c>
      <c r="B4" s="4"/>
      <c r="C4" s="4"/>
      <c r="D4" s="4"/>
      <c r="E4" s="4"/>
      <c r="F4" s="4"/>
      <c r="G4" s="4"/>
      <c r="H4" s="4"/>
      <c r="I4" s="4"/>
    </row>
    <row r="6" spans="1:9" x14ac:dyDescent="0.2">
      <c r="A6" s="1"/>
    </row>
    <row r="8" spans="1:9" x14ac:dyDescent="0.2">
      <c r="A8" s="206" t="s">
        <v>14</v>
      </c>
      <c r="B8" s="206" t="s">
        <v>15</v>
      </c>
      <c r="C8" s="206" t="s">
        <v>16</v>
      </c>
      <c r="D8" s="206" t="s">
        <v>21</v>
      </c>
      <c r="E8" s="206" t="s">
        <v>22</v>
      </c>
      <c r="F8" s="206" t="s">
        <v>239</v>
      </c>
      <c r="G8" s="206" t="s">
        <v>240</v>
      </c>
      <c r="H8" s="206" t="s">
        <v>241</v>
      </c>
      <c r="I8" s="206" t="s">
        <v>242</v>
      </c>
    </row>
    <row r="9" spans="1:9" x14ac:dyDescent="0.2">
      <c r="A9" s="2"/>
      <c r="B9" s="2" t="s">
        <v>243</v>
      </c>
      <c r="C9" s="2" t="s">
        <v>244</v>
      </c>
      <c r="D9" s="2" t="s">
        <v>243</v>
      </c>
      <c r="E9" s="2" t="s">
        <v>244</v>
      </c>
      <c r="F9" s="2" t="s">
        <v>243</v>
      </c>
      <c r="G9" s="2" t="s">
        <v>243</v>
      </c>
      <c r="H9" s="2" t="s">
        <v>13</v>
      </c>
      <c r="I9" s="2" t="s">
        <v>245</v>
      </c>
    </row>
    <row r="10" spans="1:9" x14ac:dyDescent="0.2">
      <c r="A10" s="2"/>
      <c r="B10" s="2" t="s">
        <v>246</v>
      </c>
      <c r="C10" s="2" t="s">
        <v>247</v>
      </c>
      <c r="D10" s="2" t="s">
        <v>248</v>
      </c>
      <c r="E10" s="2" t="s">
        <v>248</v>
      </c>
      <c r="F10" s="2" t="s">
        <v>249</v>
      </c>
      <c r="G10" s="2" t="s">
        <v>250</v>
      </c>
      <c r="H10" s="2" t="s">
        <v>243</v>
      </c>
      <c r="I10" s="2" t="s">
        <v>238</v>
      </c>
    </row>
    <row r="11" spans="1:9" x14ac:dyDescent="0.2">
      <c r="A11" s="2"/>
      <c r="B11" s="2" t="s">
        <v>251</v>
      </c>
      <c r="C11" s="2" t="s">
        <v>252</v>
      </c>
      <c r="D11" s="2" t="s">
        <v>253</v>
      </c>
      <c r="E11" s="2" t="s">
        <v>253</v>
      </c>
      <c r="F11" s="2" t="s">
        <v>254</v>
      </c>
      <c r="G11" s="2" t="s">
        <v>255</v>
      </c>
      <c r="H11" s="2" t="s">
        <v>238</v>
      </c>
      <c r="I11" s="2" t="s">
        <v>256</v>
      </c>
    </row>
    <row r="12" spans="1:9" x14ac:dyDescent="0.2">
      <c r="A12" s="8" t="s">
        <v>10</v>
      </c>
      <c r="B12" s="8" t="s">
        <v>257</v>
      </c>
      <c r="C12" s="8" t="s">
        <v>255</v>
      </c>
      <c r="D12" s="8" t="s">
        <v>6</v>
      </c>
      <c r="E12" s="8" t="s">
        <v>6</v>
      </c>
      <c r="F12" s="8" t="s">
        <v>258</v>
      </c>
      <c r="G12" s="8" t="s">
        <v>259</v>
      </c>
      <c r="H12" s="8" t="s">
        <v>260</v>
      </c>
      <c r="I12" s="116" t="s">
        <v>261</v>
      </c>
    </row>
    <row r="13" spans="1:9" x14ac:dyDescent="0.2">
      <c r="A13" s="2">
        <v>2020</v>
      </c>
      <c r="B13" s="94">
        <v>4422390</v>
      </c>
      <c r="C13" s="94">
        <f>-1751615+5569</f>
        <v>-1746046</v>
      </c>
      <c r="D13" s="94">
        <v>2435240176</v>
      </c>
      <c r="E13" s="94">
        <v>2450054148</v>
      </c>
      <c r="F13" s="95">
        <f>D13/E13</f>
        <v>0.993953614448851</v>
      </c>
      <c r="G13" s="96">
        <f>F13*C13</f>
        <v>-1735488.7326939586</v>
      </c>
      <c r="H13" s="207">
        <f>B13+G13</f>
        <v>2686901.2673060414</v>
      </c>
      <c r="I13" s="208">
        <f t="shared" ref="I13:I15" si="0">H13/D13</f>
        <v>1.1033413844705072E-3</v>
      </c>
    </row>
    <row r="14" spans="1:9" x14ac:dyDescent="0.2">
      <c r="A14" s="2">
        <v>2021</v>
      </c>
      <c r="B14" s="94">
        <v>0</v>
      </c>
      <c r="C14" s="94">
        <f>-1582771+12115</f>
        <v>-1570656</v>
      </c>
      <c r="D14" s="94">
        <v>2923729002</v>
      </c>
      <c r="E14" s="94">
        <v>2938386899</v>
      </c>
      <c r="F14" s="95">
        <f>D14/E14</f>
        <v>0.99501158373494369</v>
      </c>
      <c r="G14" s="96">
        <f>F14*C14</f>
        <v>-1562820.9140627917</v>
      </c>
      <c r="H14" s="96">
        <f>B14+G14</f>
        <v>-1562820.9140627917</v>
      </c>
      <c r="I14" s="117">
        <f t="shared" si="0"/>
        <v>-5.3453001731478249E-4</v>
      </c>
    </row>
    <row r="15" spans="1:9" x14ac:dyDescent="0.2">
      <c r="A15" s="2">
        <v>2022</v>
      </c>
      <c r="B15" s="94">
        <v>0</v>
      </c>
      <c r="C15" s="94">
        <f>-1242689+7657</f>
        <v>-1235032</v>
      </c>
      <c r="D15" s="94">
        <v>3418461238</v>
      </c>
      <c r="E15" s="94">
        <v>3433377394</v>
      </c>
      <c r="F15" s="95">
        <f>D15/E15</f>
        <v>0.99565554429697511</v>
      </c>
      <c r="G15" s="96">
        <f>F15*C15</f>
        <v>-1229666.4581841817</v>
      </c>
      <c r="H15" s="96">
        <f>B15+G15</f>
        <v>-1229666.4581841817</v>
      </c>
      <c r="I15" s="117">
        <f t="shared" si="0"/>
        <v>-3.5971344197648666E-4</v>
      </c>
    </row>
    <row r="17" spans="1:9" x14ac:dyDescent="0.2">
      <c r="A17" t="s">
        <v>262</v>
      </c>
      <c r="B17" s="2" t="s">
        <v>263</v>
      </c>
      <c r="C17" t="s">
        <v>264</v>
      </c>
      <c r="D17" s="209"/>
      <c r="E17" s="209"/>
      <c r="F17" s="209"/>
      <c r="G17" s="210"/>
      <c r="H17" s="2"/>
    </row>
    <row r="18" spans="1:9" x14ac:dyDescent="0.2">
      <c r="B18" s="2" t="s">
        <v>265</v>
      </c>
      <c r="C18" t="s">
        <v>266</v>
      </c>
      <c r="D18" s="209"/>
      <c r="E18" s="209"/>
      <c r="F18" s="209"/>
      <c r="G18" s="210"/>
      <c r="H18" s="2"/>
    </row>
    <row r="19" spans="1:9" x14ac:dyDescent="0.2">
      <c r="B19" s="2" t="s">
        <v>267</v>
      </c>
      <c r="C19" t="s">
        <v>268</v>
      </c>
      <c r="D19" s="209"/>
      <c r="E19" s="209"/>
      <c r="F19" s="209"/>
      <c r="G19" s="210"/>
      <c r="H19" s="2"/>
    </row>
    <row r="20" spans="1:9" x14ac:dyDescent="0.2">
      <c r="B20" s="2" t="s">
        <v>269</v>
      </c>
      <c r="C20" t="s">
        <v>270</v>
      </c>
      <c r="D20" s="209"/>
      <c r="E20" s="209"/>
      <c r="F20" s="209"/>
      <c r="G20" s="210"/>
      <c r="H20" s="2"/>
    </row>
    <row r="21" spans="1:9" x14ac:dyDescent="0.2">
      <c r="H21" s="211"/>
    </row>
    <row r="22" spans="1:9" x14ac:dyDescent="0.2">
      <c r="A22" s="16" t="s">
        <v>2655</v>
      </c>
      <c r="B22" s="16"/>
      <c r="C22" s="16"/>
      <c r="D22" s="16"/>
      <c r="E22" s="16"/>
      <c r="F22" s="16"/>
      <c r="G22" s="39"/>
      <c r="H22" s="39"/>
      <c r="I22" s="39"/>
    </row>
    <row r="23" spans="1:9" x14ac:dyDescent="0.2">
      <c r="A23" s="16" t="s">
        <v>297</v>
      </c>
      <c r="B23" s="16"/>
      <c r="C23" s="16"/>
      <c r="D23" s="16"/>
      <c r="E23" s="16"/>
      <c r="F23" s="16"/>
      <c r="G23" s="39"/>
      <c r="H23" s="39"/>
      <c r="I23" s="39"/>
    </row>
    <row r="26" spans="1:9" x14ac:dyDescent="0.2">
      <c r="C26" s="112"/>
    </row>
    <row r="27" spans="1:9" x14ac:dyDescent="0.2">
      <c r="B27" s="112"/>
      <c r="C27" s="112"/>
      <c r="D27" s="112"/>
      <c r="E27" s="112"/>
    </row>
    <row r="28" spans="1:9" x14ac:dyDescent="0.2">
      <c r="C28" s="112"/>
    </row>
    <row r="30" spans="1:9" x14ac:dyDescent="0.2">
      <c r="B30" s="112"/>
      <c r="C30" s="112"/>
      <c r="D30" s="112"/>
      <c r="E30" s="112"/>
    </row>
    <row r="31" spans="1:9" x14ac:dyDescent="0.2">
      <c r="B31" s="212"/>
      <c r="C31" s="212"/>
      <c r="D31" s="212"/>
      <c r="E31" s="212"/>
    </row>
  </sheetData>
  <printOptions horizontalCentered="1"/>
  <pageMargins left="0" right="0" top="0.5" bottom="0.75" header="0.3" footer="0.3"/>
  <pageSetup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dimension ref="A1:I8"/>
  <sheetViews>
    <sheetView zoomScaleNormal="100" workbookViewId="0">
      <selection activeCell="E14" sqref="E14"/>
    </sheetView>
  </sheetViews>
  <sheetFormatPr defaultColWidth="9.140625" defaultRowHeight="12.75" x14ac:dyDescent="0.2"/>
  <cols>
    <col min="1" max="16384" width="9.140625" style="16"/>
  </cols>
  <sheetData>
    <row r="1" spans="1:9" x14ac:dyDescent="0.2">
      <c r="I1" s="26" t="s">
        <v>24</v>
      </c>
    </row>
    <row r="2" spans="1:9" x14ac:dyDescent="0.2">
      <c r="A2" s="15" t="s">
        <v>0</v>
      </c>
      <c r="B2" s="25"/>
      <c r="C2" s="25"/>
      <c r="D2" s="25"/>
      <c r="E2" s="25"/>
      <c r="F2" s="25"/>
      <c r="G2" s="25"/>
      <c r="H2" s="25"/>
      <c r="I2" s="25"/>
    </row>
    <row r="3" spans="1:9" x14ac:dyDescent="0.2">
      <c r="A3" s="9" t="s">
        <v>271</v>
      </c>
      <c r="B3" s="25"/>
      <c r="C3" s="25"/>
      <c r="D3" s="25"/>
      <c r="E3" s="25"/>
      <c r="F3" s="25"/>
      <c r="G3" s="25"/>
      <c r="H3" s="25"/>
      <c r="I3" s="25"/>
    </row>
    <row r="4" spans="1:9" x14ac:dyDescent="0.2">
      <c r="A4" s="15" t="s">
        <v>25</v>
      </c>
      <c r="B4" s="25"/>
      <c r="C4" s="25"/>
      <c r="D4" s="25"/>
      <c r="E4" s="25"/>
      <c r="F4" s="25"/>
      <c r="G4" s="25"/>
      <c r="H4" s="25"/>
      <c r="I4" s="25"/>
    </row>
    <row r="8" spans="1:9" x14ac:dyDescent="0.2">
      <c r="A8" s="56" t="s">
        <v>189</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dimension ref="A1:F34"/>
  <sheetViews>
    <sheetView zoomScaleNormal="100" zoomScaleSheetLayoutView="100" workbookViewId="0">
      <selection activeCell="H32" sqref="H32"/>
    </sheetView>
  </sheetViews>
  <sheetFormatPr defaultColWidth="9.140625" defaultRowHeight="12.75" x14ac:dyDescent="0.2"/>
  <cols>
    <col min="1" max="1" width="9.140625" style="16" customWidth="1"/>
    <col min="2" max="2" width="50" style="16" customWidth="1"/>
    <col min="3" max="4" width="15" style="64" customWidth="1"/>
    <col min="5" max="5" width="15" style="122" customWidth="1"/>
    <col min="6" max="6" width="9.140625" style="16" customWidth="1"/>
    <col min="7" max="16384" width="9.140625" style="16"/>
  </cols>
  <sheetData>
    <row r="1" spans="1:6" x14ac:dyDescent="0.2">
      <c r="F1" s="26" t="s">
        <v>147</v>
      </c>
    </row>
    <row r="3" spans="1:6" x14ac:dyDescent="0.2">
      <c r="A3" s="15" t="s">
        <v>0</v>
      </c>
      <c r="B3" s="25"/>
      <c r="C3" s="25"/>
      <c r="D3" s="25"/>
      <c r="E3" s="123"/>
      <c r="F3" s="15"/>
    </row>
    <row r="4" spans="1:6" x14ac:dyDescent="0.2">
      <c r="A4" s="73" t="s">
        <v>271</v>
      </c>
      <c r="B4" s="25"/>
      <c r="C4" s="25"/>
      <c r="D4" s="25"/>
      <c r="E4" s="123"/>
      <c r="F4" s="73"/>
    </row>
    <row r="5" spans="1:6" x14ac:dyDescent="0.2">
      <c r="A5" s="15" t="s">
        <v>148</v>
      </c>
      <c r="B5" s="25"/>
      <c r="C5" s="25"/>
      <c r="D5" s="25"/>
      <c r="E5" s="123"/>
      <c r="F5" s="15"/>
    </row>
    <row r="7" spans="1:6" x14ac:dyDescent="0.2">
      <c r="C7" s="124" t="s">
        <v>197</v>
      </c>
      <c r="D7" s="124" t="s">
        <v>196</v>
      </c>
      <c r="E7" s="125" t="s">
        <v>198</v>
      </c>
    </row>
    <row r="8" spans="1:6" x14ac:dyDescent="0.2">
      <c r="B8" s="6"/>
      <c r="C8" s="126"/>
      <c r="D8" s="127"/>
      <c r="E8" s="128"/>
    </row>
    <row r="9" spans="1:6" x14ac:dyDescent="0.2">
      <c r="B9" s="129" t="s">
        <v>2649</v>
      </c>
      <c r="C9" s="130">
        <f>C10</f>
        <v>2641041796</v>
      </c>
      <c r="D9" s="131">
        <f>D10</f>
        <v>3457538906</v>
      </c>
      <c r="E9" s="132">
        <f>D9/C9-1</f>
        <v>0.30915720880927711</v>
      </c>
    </row>
    <row r="10" spans="1:6" x14ac:dyDescent="0.2">
      <c r="B10" s="134" t="s">
        <v>2650</v>
      </c>
      <c r="C10" s="135">
        <v>2641041796</v>
      </c>
      <c r="D10" s="135">
        <v>3457538906</v>
      </c>
      <c r="E10" s="133">
        <f>D10/C10-1</f>
        <v>0.30915720880927711</v>
      </c>
      <c r="F10" s="136"/>
    </row>
    <row r="11" spans="1:6" x14ac:dyDescent="0.2">
      <c r="B11" s="137"/>
      <c r="C11" s="138"/>
      <c r="D11" s="138"/>
      <c r="E11" s="138"/>
    </row>
    <row r="12" spans="1:6" x14ac:dyDescent="0.2">
      <c r="B12" s="129" t="s">
        <v>2651</v>
      </c>
      <c r="C12" s="131">
        <f>SUM(C13:C15)</f>
        <v>115448538</v>
      </c>
      <c r="D12" s="131">
        <f>SUM(D13:D15)</f>
        <v>125843955</v>
      </c>
      <c r="E12" s="132">
        <f>D12/C12-1</f>
        <v>9.0043730133680944E-2</v>
      </c>
    </row>
    <row r="13" spans="1:6" x14ac:dyDescent="0.2">
      <c r="B13" s="139" t="s">
        <v>2657</v>
      </c>
      <c r="C13" s="140">
        <v>33164471</v>
      </c>
      <c r="D13" s="161">
        <v>43417702</v>
      </c>
      <c r="E13" s="133">
        <f>D13/C13-1</f>
        <v>0.30916311012468745</v>
      </c>
    </row>
    <row r="14" spans="1:6" x14ac:dyDescent="0.2">
      <c r="B14" s="139" t="s">
        <v>2658</v>
      </c>
      <c r="C14" s="140">
        <v>460004</v>
      </c>
      <c r="D14" s="161">
        <v>602190</v>
      </c>
      <c r="E14" s="133">
        <f>D14/C14-1</f>
        <v>0.30909731219728531</v>
      </c>
    </row>
    <row r="15" spans="1:6" x14ac:dyDescent="0.2">
      <c r="B15" s="134" t="s">
        <v>2652</v>
      </c>
      <c r="C15" s="162">
        <v>81824063</v>
      </c>
      <c r="D15" s="162">
        <v>81824063</v>
      </c>
      <c r="E15" s="141">
        <f>D15/C15-1</f>
        <v>0</v>
      </c>
    </row>
    <row r="16" spans="1:6" x14ac:dyDescent="0.2">
      <c r="B16" s="142"/>
      <c r="C16" s="163"/>
      <c r="D16" s="143"/>
      <c r="E16" s="128"/>
    </row>
    <row r="17" spans="2:5" x14ac:dyDescent="0.2">
      <c r="B17" s="144" t="s">
        <v>2659</v>
      </c>
      <c r="C17" s="164">
        <v>0</v>
      </c>
      <c r="D17" s="164">
        <v>0</v>
      </c>
      <c r="E17" s="148">
        <v>0</v>
      </c>
    </row>
    <row r="18" spans="2:5" x14ac:dyDescent="0.2">
      <c r="D18" s="165"/>
      <c r="E18" s="16"/>
    </row>
    <row r="19" spans="2:5" x14ac:dyDescent="0.2">
      <c r="B19" s="144" t="s">
        <v>2653</v>
      </c>
      <c r="C19" s="145">
        <f>C9+C12+C17</f>
        <v>2756490334</v>
      </c>
      <c r="D19" s="146">
        <f>D9+D12+D17</f>
        <v>3583382861</v>
      </c>
      <c r="E19" s="148">
        <f>D19/C19-1</f>
        <v>0.2999802019258595</v>
      </c>
    </row>
    <row r="20" spans="2:5" x14ac:dyDescent="0.2">
      <c r="B20" s="1"/>
      <c r="C20" s="225"/>
      <c r="D20" s="225"/>
      <c r="E20" s="226"/>
    </row>
    <row r="21" spans="2:5" x14ac:dyDescent="0.2">
      <c r="B21" s="6" t="s">
        <v>2660</v>
      </c>
      <c r="C21" s="147"/>
      <c r="D21" s="147"/>
    </row>
    <row r="22" spans="2:5" ht="13.15" customHeight="1" x14ac:dyDescent="0.2">
      <c r="B22" s="230" t="s">
        <v>2661</v>
      </c>
      <c r="C22" s="230"/>
      <c r="D22" s="230"/>
      <c r="E22" s="230"/>
    </row>
    <row r="23" spans="2:5" x14ac:dyDescent="0.2">
      <c r="B23" s="230"/>
      <c r="C23" s="230"/>
      <c r="D23" s="230"/>
      <c r="E23" s="230"/>
    </row>
    <row r="25" spans="2:5" ht="13.15" customHeight="1" x14ac:dyDescent="0.2">
      <c r="B25" s="231" t="s">
        <v>2689</v>
      </c>
      <c r="C25" s="231"/>
      <c r="D25" s="231"/>
      <c r="E25" s="231"/>
    </row>
    <row r="26" spans="2:5" x14ac:dyDescent="0.2">
      <c r="B26" s="231"/>
      <c r="C26" s="231"/>
      <c r="D26" s="231"/>
      <c r="E26" s="231"/>
    </row>
    <row r="27" spans="2:5" x14ac:dyDescent="0.2">
      <c r="B27" s="231"/>
      <c r="C27" s="231"/>
      <c r="D27" s="231"/>
      <c r="E27" s="231"/>
    </row>
    <row r="29" spans="2:5" ht="12.75" customHeight="1" x14ac:dyDescent="0.2"/>
    <row r="33" spans="3:3" x14ac:dyDescent="0.2">
      <c r="C33" s="166"/>
    </row>
    <row r="34" spans="3:3" ht="12.75" customHeight="1" x14ac:dyDescent="0.2"/>
  </sheetData>
  <mergeCells count="2">
    <mergeCell ref="B22:E23"/>
    <mergeCell ref="B25:E27"/>
  </mergeCells>
  <printOptions horizontalCentered="1"/>
  <pageMargins left="0" right="0" top="0.5" bottom="0.75" header="0.3" footer="0.3"/>
  <pageSetup scale="90"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dimension ref="B1:G18"/>
  <sheetViews>
    <sheetView zoomScaleNormal="100" zoomScaleSheetLayoutView="100" workbookViewId="0">
      <selection activeCell="M39" sqref="M39"/>
    </sheetView>
  </sheetViews>
  <sheetFormatPr defaultColWidth="9.140625" defaultRowHeight="12.75" x14ac:dyDescent="0.2"/>
  <cols>
    <col min="1" max="1" width="9.140625" style="62"/>
    <col min="2" max="2" width="28.5703125" style="62" customWidth="1"/>
    <col min="3" max="6" width="15.7109375" style="62" customWidth="1"/>
    <col min="7" max="16384" width="9.140625" style="62"/>
  </cols>
  <sheetData>
    <row r="1" spans="2:7" x14ac:dyDescent="0.2">
      <c r="G1" s="74" t="s">
        <v>208</v>
      </c>
    </row>
    <row r="2" spans="2:7" x14ac:dyDescent="0.2">
      <c r="B2" s="73" t="s">
        <v>0</v>
      </c>
      <c r="C2" s="72"/>
      <c r="D2" s="72"/>
      <c r="E2" s="72"/>
      <c r="F2" s="72"/>
    </row>
    <row r="3" spans="2:7" x14ac:dyDescent="0.2">
      <c r="B3" s="73" t="s">
        <v>271</v>
      </c>
      <c r="C3" s="72"/>
      <c r="D3" s="72"/>
      <c r="E3" s="72"/>
      <c r="F3" s="72"/>
    </row>
    <row r="4" spans="2:7" x14ac:dyDescent="0.2">
      <c r="B4" s="73" t="s">
        <v>209</v>
      </c>
      <c r="C4" s="72"/>
      <c r="D4" s="72"/>
      <c r="E4" s="72"/>
      <c r="F4" s="72"/>
    </row>
    <row r="5" spans="2:7" x14ac:dyDescent="0.2">
      <c r="B5" s="73"/>
      <c r="C5" s="72"/>
      <c r="D5" s="72"/>
      <c r="E5" s="72"/>
      <c r="F5" s="72"/>
    </row>
    <row r="6" spans="2:7" x14ac:dyDescent="0.2">
      <c r="B6" s="73"/>
      <c r="C6" s="72"/>
      <c r="D6" s="72"/>
      <c r="E6" s="72"/>
      <c r="F6" s="72"/>
    </row>
    <row r="7" spans="2:7" x14ac:dyDescent="0.2">
      <c r="B7" s="73"/>
      <c r="C7" s="72"/>
      <c r="D7" s="72"/>
      <c r="E7" s="72"/>
      <c r="F7" s="72"/>
    </row>
    <row r="8" spans="2:7" x14ac:dyDescent="0.2">
      <c r="B8" s="75"/>
    </row>
    <row r="9" spans="2:7" x14ac:dyDescent="0.2">
      <c r="B9" s="167"/>
      <c r="C9" s="168"/>
      <c r="D9" s="169"/>
      <c r="E9" s="169"/>
      <c r="F9" s="170" t="s">
        <v>13</v>
      </c>
    </row>
    <row r="10" spans="2:7" x14ac:dyDescent="0.2">
      <c r="B10" s="171"/>
      <c r="C10" s="172"/>
      <c r="D10" s="110"/>
      <c r="E10" s="110" t="s">
        <v>196</v>
      </c>
      <c r="F10" s="173" t="s">
        <v>212</v>
      </c>
    </row>
    <row r="11" spans="2:7" x14ac:dyDescent="0.2">
      <c r="B11" s="174" t="s">
        <v>356</v>
      </c>
      <c r="C11" s="175" t="s">
        <v>197</v>
      </c>
      <c r="D11" s="176" t="s">
        <v>196</v>
      </c>
      <c r="E11" s="176" t="s">
        <v>198</v>
      </c>
      <c r="F11" s="177" t="s">
        <v>199</v>
      </c>
    </row>
    <row r="12" spans="2:7" x14ac:dyDescent="0.2">
      <c r="B12" s="220" t="s">
        <v>152</v>
      </c>
      <c r="C12" s="221">
        <v>906.67</v>
      </c>
      <c r="D12" s="222">
        <v>1186.97</v>
      </c>
      <c r="E12" s="223">
        <f>D12/C12-1</f>
        <v>0.30915327517178248</v>
      </c>
      <c r="F12" s="224">
        <f>'Exhibit 14'!E19</f>
        <v>0.2999802019258595</v>
      </c>
      <c r="G12" s="76"/>
    </row>
    <row r="14" spans="2:7" ht="12.75" customHeight="1" x14ac:dyDescent="0.2">
      <c r="B14" s="232" t="s">
        <v>2654</v>
      </c>
      <c r="C14" s="232"/>
      <c r="D14" s="232"/>
      <c r="E14" s="232"/>
      <c r="F14" s="232"/>
    </row>
    <row r="15" spans="2:7" x14ac:dyDescent="0.2">
      <c r="B15" s="232"/>
      <c r="C15" s="232"/>
      <c r="D15" s="232"/>
      <c r="E15" s="232"/>
      <c r="F15" s="232"/>
    </row>
    <row r="16" spans="2:7" x14ac:dyDescent="0.2">
      <c r="B16" s="232"/>
      <c r="C16" s="232"/>
      <c r="D16" s="232"/>
      <c r="E16" s="232"/>
      <c r="F16" s="232"/>
    </row>
    <row r="17" spans="2:6" x14ac:dyDescent="0.2">
      <c r="B17" s="232"/>
      <c r="C17" s="232"/>
      <c r="D17" s="232"/>
      <c r="E17" s="232"/>
      <c r="F17" s="232"/>
    </row>
    <row r="18" spans="2:6" x14ac:dyDescent="0.2">
      <c r="B18" s="232"/>
      <c r="C18" s="232"/>
      <c r="D18" s="232"/>
      <c r="E18" s="232"/>
      <c r="F18" s="232"/>
    </row>
  </sheetData>
  <mergeCells count="1">
    <mergeCell ref="B14:F18"/>
  </mergeCells>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251EE0-471F-4FEF-867D-90E294FA2ED7}">
  <dimension ref="A1:I12"/>
  <sheetViews>
    <sheetView zoomScaleNormal="100" zoomScaleSheetLayoutView="100" workbookViewId="0">
      <selection activeCell="F14" sqref="F14"/>
    </sheetView>
  </sheetViews>
  <sheetFormatPr defaultRowHeight="12.75" x14ac:dyDescent="0.2"/>
  <cols>
    <col min="9" max="9" width="9.85546875" bestFit="1" customWidth="1"/>
  </cols>
  <sheetData>
    <row r="1" spans="1:9" x14ac:dyDescent="0.2">
      <c r="I1" s="12" t="s">
        <v>2668</v>
      </c>
    </row>
    <row r="2" spans="1:9" x14ac:dyDescent="0.2">
      <c r="A2" s="3" t="s">
        <v>0</v>
      </c>
      <c r="B2" s="4"/>
      <c r="C2" s="4"/>
      <c r="D2" s="4"/>
      <c r="E2" s="4"/>
      <c r="F2" s="4"/>
      <c r="G2" s="4"/>
      <c r="H2" s="4"/>
      <c r="I2" s="4"/>
    </row>
    <row r="3" spans="1:9" x14ac:dyDescent="0.2">
      <c r="A3" s="15" t="s">
        <v>271</v>
      </c>
      <c r="B3" s="4"/>
      <c r="C3" s="4"/>
      <c r="D3" s="4"/>
      <c r="E3" s="4"/>
      <c r="F3" s="4"/>
      <c r="G3" s="4"/>
      <c r="H3" s="4"/>
      <c r="I3" s="4"/>
    </row>
    <row r="4" spans="1:9" x14ac:dyDescent="0.2">
      <c r="A4" s="3" t="s">
        <v>2669</v>
      </c>
      <c r="B4" s="4"/>
      <c r="C4" s="4"/>
      <c r="D4" s="4"/>
      <c r="E4" s="4"/>
      <c r="F4" s="4"/>
      <c r="G4" s="4"/>
      <c r="H4" s="4"/>
      <c r="I4" s="4"/>
    </row>
    <row r="8" spans="1:9" x14ac:dyDescent="0.2">
      <c r="A8" s="6" t="s">
        <v>2670</v>
      </c>
    </row>
    <row r="9" spans="1:9" x14ac:dyDescent="0.2">
      <c r="A9" s="6"/>
    </row>
    <row r="11" spans="1:9" x14ac:dyDescent="0.2">
      <c r="A11" s="6"/>
    </row>
    <row r="12" spans="1:9" x14ac:dyDescent="0.2">
      <c r="A12" s="6"/>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D783C3-18EE-4E37-BC84-44E4DECC53AB}">
  <dimension ref="A1:I39"/>
  <sheetViews>
    <sheetView tabSelected="1" zoomScaleNormal="100" workbookViewId="0">
      <selection activeCell="M31" sqref="M31"/>
    </sheetView>
  </sheetViews>
  <sheetFormatPr defaultColWidth="9.140625" defaultRowHeight="12.75" x14ac:dyDescent="0.2"/>
  <cols>
    <col min="1" max="1" width="11.28515625" style="62" customWidth="1"/>
    <col min="2" max="8" width="9.140625" style="62"/>
    <col min="9" max="9" width="15" style="62" customWidth="1"/>
    <col min="10" max="16384" width="9.140625" style="62"/>
  </cols>
  <sheetData>
    <row r="1" spans="1:9" x14ac:dyDescent="0.2">
      <c r="I1" s="74" t="s">
        <v>292</v>
      </c>
    </row>
    <row r="2" spans="1:9" x14ac:dyDescent="0.2">
      <c r="A2" s="73" t="s">
        <v>0</v>
      </c>
      <c r="B2" s="72"/>
      <c r="C2" s="72"/>
      <c r="D2" s="72"/>
      <c r="E2" s="72"/>
      <c r="F2" s="72"/>
      <c r="G2" s="72"/>
      <c r="H2" s="72"/>
      <c r="I2" s="72"/>
    </row>
    <row r="3" spans="1:9" x14ac:dyDescent="0.2">
      <c r="A3" s="73" t="s">
        <v>271</v>
      </c>
      <c r="B3" s="72"/>
      <c r="C3" s="72"/>
      <c r="D3" s="72"/>
      <c r="E3" s="72"/>
      <c r="F3" s="72"/>
      <c r="G3" s="72"/>
      <c r="H3" s="72"/>
      <c r="I3" s="72"/>
    </row>
    <row r="4" spans="1:9" x14ac:dyDescent="0.2">
      <c r="A4" s="73" t="s">
        <v>291</v>
      </c>
      <c r="B4" s="72"/>
      <c r="C4" s="72"/>
      <c r="D4" s="72"/>
      <c r="E4" s="72"/>
      <c r="F4" s="72"/>
      <c r="G4" s="72"/>
      <c r="H4" s="72"/>
      <c r="I4" s="72"/>
    </row>
    <row r="7" spans="1:9" x14ac:dyDescent="0.2">
      <c r="A7" s="75" t="s">
        <v>343</v>
      </c>
    </row>
    <row r="8" spans="1:9" x14ac:dyDescent="0.2">
      <c r="A8" s="62" t="s">
        <v>2686</v>
      </c>
    </row>
    <row r="9" spans="1:9" x14ac:dyDescent="0.2">
      <c r="A9" s="62" t="s">
        <v>2687</v>
      </c>
    </row>
    <row r="10" spans="1:9" x14ac:dyDescent="0.2">
      <c r="A10" s="62" t="s">
        <v>2685</v>
      </c>
    </row>
    <row r="12" spans="1:9" x14ac:dyDescent="0.2">
      <c r="A12" s="62" t="s">
        <v>290</v>
      </c>
    </row>
    <row r="13" spans="1:9" x14ac:dyDescent="0.2">
      <c r="A13" s="62" t="s">
        <v>289</v>
      </c>
    </row>
    <row r="14" spans="1:9" x14ac:dyDescent="0.2">
      <c r="A14" s="62" t="s">
        <v>288</v>
      </c>
    </row>
    <row r="15" spans="1:9" x14ac:dyDescent="0.2">
      <c r="A15" s="62" t="s">
        <v>287</v>
      </c>
    </row>
    <row r="17" spans="1:1" x14ac:dyDescent="0.2">
      <c r="A17" s="75" t="s">
        <v>344</v>
      </c>
    </row>
    <row r="18" spans="1:1" x14ac:dyDescent="0.2">
      <c r="A18" s="62" t="s">
        <v>345</v>
      </c>
    </row>
    <row r="19" spans="1:1" x14ac:dyDescent="0.2">
      <c r="A19" s="62" t="s">
        <v>346</v>
      </c>
    </row>
    <row r="20" spans="1:1" x14ac:dyDescent="0.2">
      <c r="A20" s="62" t="s">
        <v>347</v>
      </c>
    </row>
    <row r="21" spans="1:1" x14ac:dyDescent="0.2">
      <c r="A21" s="62" t="s">
        <v>348</v>
      </c>
    </row>
    <row r="22" spans="1:1" x14ac:dyDescent="0.2">
      <c r="A22" s="62" t="s">
        <v>2684</v>
      </c>
    </row>
    <row r="23" spans="1:1" x14ac:dyDescent="0.2">
      <c r="A23" s="62" t="s">
        <v>354</v>
      </c>
    </row>
    <row r="24" spans="1:1" x14ac:dyDescent="0.2">
      <c r="A24" s="62" t="s">
        <v>349</v>
      </c>
    </row>
    <row r="25" spans="1:1" x14ac:dyDescent="0.2">
      <c r="A25" s="62" t="s">
        <v>350</v>
      </c>
    </row>
    <row r="26" spans="1:1" x14ac:dyDescent="0.2">
      <c r="A26" s="62" t="s">
        <v>351</v>
      </c>
    </row>
    <row r="28" spans="1:1" x14ac:dyDescent="0.2">
      <c r="A28" s="75" t="s">
        <v>2693</v>
      </c>
    </row>
    <row r="29" spans="1:1" x14ac:dyDescent="0.2">
      <c r="A29" s="62" t="s">
        <v>2694</v>
      </c>
    </row>
    <row r="30" spans="1:1" x14ac:dyDescent="0.2">
      <c r="A30" s="62" t="s">
        <v>2695</v>
      </c>
    </row>
    <row r="31" spans="1:1" x14ac:dyDescent="0.2">
      <c r="A31" s="62" t="s">
        <v>2696</v>
      </c>
    </row>
    <row r="32" spans="1:1" x14ac:dyDescent="0.2">
      <c r="A32" s="62" t="s">
        <v>2697</v>
      </c>
    </row>
    <row r="33" spans="1:1" x14ac:dyDescent="0.2">
      <c r="A33" s="62" t="s">
        <v>2698</v>
      </c>
    </row>
    <row r="34" spans="1:1" x14ac:dyDescent="0.2">
      <c r="A34" s="62" t="s">
        <v>2699</v>
      </c>
    </row>
    <row r="35" spans="1:1" x14ac:dyDescent="0.2">
      <c r="A35" s="62" t="s">
        <v>2700</v>
      </c>
    </row>
    <row r="37" spans="1:1" x14ac:dyDescent="0.2">
      <c r="A37" s="62" t="s">
        <v>2701</v>
      </c>
    </row>
    <row r="38" spans="1:1" x14ac:dyDescent="0.2">
      <c r="A38" s="62" t="s">
        <v>2702</v>
      </c>
    </row>
    <row r="39" spans="1:1" x14ac:dyDescent="0.2">
      <c r="A39" s="62" t="s">
        <v>2703</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9"/>
  <dimension ref="C1:G26"/>
  <sheetViews>
    <sheetView zoomScaleNormal="100" workbookViewId="0">
      <selection activeCell="C20" sqref="C20"/>
    </sheetView>
  </sheetViews>
  <sheetFormatPr defaultColWidth="9.140625" defaultRowHeight="12.75" x14ac:dyDescent="0.2"/>
  <cols>
    <col min="1" max="2" width="9.140625" style="21"/>
    <col min="3" max="3" width="25.7109375" style="21" customWidth="1"/>
    <col min="4" max="5" width="12.85546875" style="21" customWidth="1"/>
    <col min="6" max="16384" width="9.140625" style="21"/>
  </cols>
  <sheetData>
    <row r="1" spans="3:7" x14ac:dyDescent="0.2">
      <c r="G1" s="77" t="s">
        <v>300</v>
      </c>
    </row>
    <row r="2" spans="3:7" x14ac:dyDescent="0.2">
      <c r="G2" s="77" t="s">
        <v>31</v>
      </c>
    </row>
    <row r="3" spans="3:7" x14ac:dyDescent="0.2">
      <c r="C3" s="22" t="s">
        <v>0</v>
      </c>
      <c r="D3" s="22"/>
      <c r="E3" s="22"/>
    </row>
    <row r="4" spans="3:7" x14ac:dyDescent="0.2">
      <c r="C4" s="9" t="s">
        <v>271</v>
      </c>
      <c r="D4" s="22"/>
      <c r="E4" s="22"/>
    </row>
    <row r="5" spans="3:7" x14ac:dyDescent="0.2">
      <c r="C5" s="22" t="s">
        <v>58</v>
      </c>
      <c r="D5" s="22"/>
      <c r="E5" s="22"/>
    </row>
    <row r="6" spans="3:7" x14ac:dyDescent="0.2">
      <c r="C6" s="22"/>
      <c r="D6" s="22"/>
      <c r="E6" s="22"/>
    </row>
    <row r="7" spans="3:7" x14ac:dyDescent="0.2">
      <c r="C7" s="149"/>
      <c r="D7" s="150" t="s">
        <v>152</v>
      </c>
      <c r="E7" s="150"/>
    </row>
    <row r="8" spans="3:7" x14ac:dyDescent="0.2">
      <c r="C8" s="151" t="s">
        <v>47</v>
      </c>
      <c r="D8" s="151" t="s">
        <v>48</v>
      </c>
      <c r="E8" s="151" t="s">
        <v>49</v>
      </c>
    </row>
    <row r="9" spans="3:7" x14ac:dyDescent="0.2">
      <c r="C9" s="63" t="s">
        <v>50</v>
      </c>
      <c r="D9" s="155">
        <v>2</v>
      </c>
      <c r="E9" s="156">
        <f t="shared" ref="E9:E15" si="0">D9/SUM(D$9:D$15)</f>
        <v>1.6359262491728349E-6</v>
      </c>
    </row>
    <row r="10" spans="3:7" x14ac:dyDescent="0.2">
      <c r="C10" s="63" t="s">
        <v>51</v>
      </c>
      <c r="D10" s="155">
        <v>56</v>
      </c>
      <c r="E10" s="156">
        <f t="shared" si="0"/>
        <v>4.5805934976839372E-5</v>
      </c>
    </row>
    <row r="11" spans="3:7" x14ac:dyDescent="0.2">
      <c r="C11" s="63" t="s">
        <v>52</v>
      </c>
      <c r="D11" s="155">
        <v>403</v>
      </c>
      <c r="E11" s="156">
        <f t="shared" si="0"/>
        <v>3.2963913920832619E-4</v>
      </c>
    </row>
    <row r="12" spans="3:7" x14ac:dyDescent="0.2">
      <c r="C12" s="63" t="s">
        <v>53</v>
      </c>
      <c r="D12" s="155">
        <v>2752</v>
      </c>
      <c r="E12" s="156">
        <f t="shared" si="0"/>
        <v>2.2510345188618205E-3</v>
      </c>
    </row>
    <row r="13" spans="3:7" x14ac:dyDescent="0.2">
      <c r="C13" s="63" t="s">
        <v>200</v>
      </c>
      <c r="D13" s="155">
        <v>15831</v>
      </c>
      <c r="E13" s="156">
        <f t="shared" si="0"/>
        <v>1.2949174225327573E-2</v>
      </c>
    </row>
    <row r="14" spans="3:7" x14ac:dyDescent="0.2">
      <c r="C14" s="63" t="s">
        <v>210</v>
      </c>
      <c r="D14" s="155">
        <v>399112</v>
      </c>
      <c r="E14" s="156">
        <f t="shared" si="0"/>
        <v>0.32645889857993421</v>
      </c>
    </row>
    <row r="15" spans="3:7" x14ac:dyDescent="0.2">
      <c r="C15" s="99" t="s">
        <v>211</v>
      </c>
      <c r="D15" s="157">
        <v>804393</v>
      </c>
      <c r="E15" s="158">
        <f t="shared" si="0"/>
        <v>0.65796381167544205</v>
      </c>
    </row>
    <row r="16" spans="3:7" x14ac:dyDescent="0.2">
      <c r="C16"/>
      <c r="D16"/>
      <c r="E16"/>
    </row>
    <row r="17" spans="3:5" x14ac:dyDescent="0.2">
      <c r="C17" s="97" t="s">
        <v>54</v>
      </c>
      <c r="D17" s="233">
        <v>2.9769186852622198E-2</v>
      </c>
      <c r="E17" s="234"/>
    </row>
    <row r="18" spans="3:5" x14ac:dyDescent="0.2">
      <c r="C18" s="98" t="s">
        <v>55</v>
      </c>
      <c r="D18" s="235">
        <v>0.31921331316187596</v>
      </c>
      <c r="E18" s="236"/>
    </row>
    <row r="20" spans="3:5" x14ac:dyDescent="0.2">
      <c r="C20" s="229"/>
      <c r="D20" s="229"/>
      <c r="E20" s="229"/>
    </row>
    <row r="21" spans="3:5" x14ac:dyDescent="0.2">
      <c r="C21" s="229"/>
      <c r="D21" s="229"/>
      <c r="E21" s="229"/>
    </row>
    <row r="22" spans="3:5" x14ac:dyDescent="0.2">
      <c r="C22" s="229"/>
      <c r="D22" s="229"/>
      <c r="E22" s="229"/>
    </row>
    <row r="26" spans="3:5" x14ac:dyDescent="0.2">
      <c r="E26" s="184"/>
    </row>
  </sheetData>
  <mergeCells count="2">
    <mergeCell ref="D17:E17"/>
    <mergeCell ref="D18:E18"/>
  </mergeCells>
  <printOptions horizontalCentered="1"/>
  <pageMargins left="0" right="0" top="0.5" bottom="0.75" header="0.3" footer="0.3"/>
  <pageSetup scale="95" orientation="landscape" r:id="rId1"/>
  <headerFooter>
    <oddFooter>&amp;C&amp;8©, Copyright, State Farm Mutual Automobile Insurance Company 2024
No reproduction of this copyrighted material allowed without express written consent from State Farm®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A1:H8"/>
  <sheetViews>
    <sheetView zoomScaleNormal="100" workbookViewId="0">
      <selection activeCell="A4" sqref="A4"/>
    </sheetView>
  </sheetViews>
  <sheetFormatPr defaultColWidth="9.140625" defaultRowHeight="12.75" x14ac:dyDescent="0.2"/>
  <cols>
    <col min="1" max="7" width="10.7109375" style="16" customWidth="1"/>
    <col min="8" max="16384" width="9.140625" style="16"/>
  </cols>
  <sheetData>
    <row r="1" spans="1:8" x14ac:dyDescent="0.2">
      <c r="A1" s="26"/>
      <c r="B1" s="25"/>
      <c r="C1" s="25"/>
      <c r="D1" s="25"/>
      <c r="E1" s="25"/>
      <c r="F1" s="25"/>
      <c r="H1" s="26" t="s">
        <v>223</v>
      </c>
    </row>
    <row r="2" spans="1:8" x14ac:dyDescent="0.2">
      <c r="A2" s="15" t="s">
        <v>0</v>
      </c>
      <c r="B2" s="25"/>
      <c r="C2" s="25"/>
      <c r="D2" s="25"/>
      <c r="E2" s="25"/>
      <c r="F2" s="25"/>
      <c r="G2" s="25"/>
      <c r="H2" s="25"/>
    </row>
    <row r="3" spans="1:8" x14ac:dyDescent="0.2">
      <c r="A3" s="9" t="s">
        <v>271</v>
      </c>
      <c r="B3" s="25"/>
      <c r="C3" s="25"/>
      <c r="D3" s="25"/>
      <c r="E3" s="25"/>
      <c r="F3" s="25"/>
      <c r="G3" s="25"/>
      <c r="H3" s="25"/>
    </row>
    <row r="4" spans="1:8" x14ac:dyDescent="0.2">
      <c r="A4" s="15" t="s">
        <v>224</v>
      </c>
      <c r="B4" s="25"/>
      <c r="C4" s="25"/>
      <c r="D4" s="25"/>
      <c r="E4" s="25"/>
      <c r="F4" s="25"/>
      <c r="G4" s="25"/>
      <c r="H4" s="25"/>
    </row>
    <row r="8" spans="1:8" x14ac:dyDescent="0.2">
      <c r="A8" s="16" t="s">
        <v>225</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30"/>
  <dimension ref="A1:L2714"/>
  <sheetViews>
    <sheetView zoomScaleNormal="100" workbookViewId="0">
      <selection activeCell="B9" sqref="B9"/>
    </sheetView>
  </sheetViews>
  <sheetFormatPr defaultColWidth="9.140625" defaultRowHeight="12.75" x14ac:dyDescent="0.2"/>
  <cols>
    <col min="1" max="1" width="9.140625" style="6"/>
    <col min="2" max="2" width="14.28515625" style="5" customWidth="1"/>
    <col min="3" max="3" width="14.28515625" style="185" customWidth="1"/>
    <col min="4" max="4" width="14.28515625" style="186" customWidth="1"/>
    <col min="5" max="6" width="14.28515625" style="185" customWidth="1"/>
    <col min="7" max="7" width="9.140625" style="12"/>
    <col min="8" max="16384" width="9.140625" style="101"/>
  </cols>
  <sheetData>
    <row r="1" spans="2:12" x14ac:dyDescent="0.2">
      <c r="G1" s="12" t="s">
        <v>300</v>
      </c>
    </row>
    <row r="2" spans="2:12" x14ac:dyDescent="0.2">
      <c r="G2" s="12" t="s">
        <v>32</v>
      </c>
    </row>
    <row r="3" spans="2:12" x14ac:dyDescent="0.2">
      <c r="B3" s="3" t="s">
        <v>0</v>
      </c>
      <c r="C3" s="187"/>
      <c r="D3" s="188"/>
      <c r="E3" s="189"/>
      <c r="F3" s="189"/>
    </row>
    <row r="4" spans="2:12" x14ac:dyDescent="0.2">
      <c r="B4" s="3" t="s">
        <v>271</v>
      </c>
      <c r="C4" s="187"/>
      <c r="D4" s="188"/>
      <c r="E4" s="189"/>
      <c r="F4" s="189"/>
    </row>
    <row r="5" spans="2:12" x14ac:dyDescent="0.2">
      <c r="B5" s="102" t="s">
        <v>298</v>
      </c>
      <c r="C5" s="187"/>
      <c r="D5" s="188"/>
      <c r="E5" s="189"/>
      <c r="F5" s="189"/>
    </row>
    <row r="6" spans="2:12" x14ac:dyDescent="0.2">
      <c r="B6" s="3"/>
      <c r="C6" s="100"/>
      <c r="D6" s="100"/>
      <c r="E6" s="100"/>
      <c r="F6" s="100"/>
    </row>
    <row r="7" spans="2:12" x14ac:dyDescent="0.2">
      <c r="B7" s="108"/>
      <c r="C7" s="159" t="s">
        <v>152</v>
      </c>
      <c r="D7" s="190"/>
      <c r="E7" s="191"/>
      <c r="F7" s="192"/>
      <c r="H7" s="205"/>
      <c r="I7" s="205"/>
      <c r="J7" s="205"/>
      <c r="K7" s="205"/>
      <c r="L7" s="205"/>
    </row>
    <row r="8" spans="2:12" ht="25.5" x14ac:dyDescent="0.2">
      <c r="B8" s="160" t="s">
        <v>301</v>
      </c>
      <c r="C8" s="193" t="s">
        <v>2665</v>
      </c>
      <c r="D8" s="194" t="s">
        <v>2662</v>
      </c>
      <c r="E8" s="195" t="s">
        <v>2663</v>
      </c>
      <c r="F8" s="194" t="s">
        <v>2664</v>
      </c>
      <c r="H8" s="205"/>
      <c r="I8" s="205"/>
      <c r="J8" s="205"/>
      <c r="K8" s="205"/>
      <c r="L8" s="205"/>
    </row>
    <row r="9" spans="2:12" x14ac:dyDescent="0.2">
      <c r="B9" s="119" t="s">
        <v>357</v>
      </c>
      <c r="C9" s="196">
        <v>429</v>
      </c>
      <c r="D9" s="197">
        <v>409.05128205128204</v>
      </c>
      <c r="E9" s="198">
        <v>0.30001350618976708</v>
      </c>
      <c r="F9" s="197">
        <v>1273</v>
      </c>
      <c r="H9" s="205"/>
      <c r="I9" s="205"/>
      <c r="J9" s="205"/>
      <c r="K9" s="205"/>
      <c r="L9" s="205"/>
    </row>
    <row r="10" spans="2:12" x14ac:dyDescent="0.2">
      <c r="B10" s="103" t="s">
        <v>358</v>
      </c>
      <c r="C10" s="199">
        <v>642</v>
      </c>
      <c r="D10" s="200">
        <v>406.57009345794393</v>
      </c>
      <c r="E10" s="201">
        <v>0.29991761452098653</v>
      </c>
      <c r="F10" s="200">
        <v>1021</v>
      </c>
      <c r="H10" s="205"/>
      <c r="I10" s="205"/>
      <c r="J10" s="205"/>
      <c r="K10" s="205"/>
      <c r="L10" s="205"/>
    </row>
    <row r="11" spans="2:12" x14ac:dyDescent="0.2">
      <c r="B11" s="103" t="s">
        <v>359</v>
      </c>
      <c r="C11" s="199">
        <v>567</v>
      </c>
      <c r="D11" s="200">
        <v>444.87830687830689</v>
      </c>
      <c r="E11" s="201">
        <v>0.30175962446032312</v>
      </c>
      <c r="F11" s="200">
        <v>1001</v>
      </c>
      <c r="H11" s="205"/>
      <c r="I11" s="205"/>
      <c r="J11" s="205"/>
      <c r="K11" s="205"/>
      <c r="L11" s="205"/>
    </row>
    <row r="12" spans="2:12" x14ac:dyDescent="0.2">
      <c r="B12" s="103" t="s">
        <v>360</v>
      </c>
      <c r="C12" s="199">
        <v>604</v>
      </c>
      <c r="D12" s="200">
        <v>920.44701986754967</v>
      </c>
      <c r="E12" s="201">
        <v>0.29469605411021349</v>
      </c>
      <c r="F12" s="200">
        <v>14107</v>
      </c>
      <c r="H12" s="205"/>
      <c r="I12" s="205"/>
      <c r="J12" s="205"/>
      <c r="K12" s="205"/>
      <c r="L12" s="205"/>
    </row>
    <row r="13" spans="2:12" x14ac:dyDescent="0.2">
      <c r="B13" s="103" t="s">
        <v>361</v>
      </c>
      <c r="C13" s="199">
        <v>132</v>
      </c>
      <c r="D13" s="200">
        <v>1224.4166666666667</v>
      </c>
      <c r="E13" s="201">
        <v>0.29596186737081887</v>
      </c>
      <c r="F13" s="200">
        <v>7935</v>
      </c>
      <c r="H13" s="205"/>
      <c r="I13" s="205"/>
      <c r="J13" s="205"/>
      <c r="K13" s="205"/>
      <c r="L13" s="205"/>
    </row>
    <row r="14" spans="2:12" x14ac:dyDescent="0.2">
      <c r="B14" s="103" t="s">
        <v>362</v>
      </c>
      <c r="C14" s="199">
        <v>123</v>
      </c>
      <c r="D14" s="200">
        <v>541.65040650406502</v>
      </c>
      <c r="E14" s="201">
        <v>0.30246473597951584</v>
      </c>
      <c r="F14" s="200">
        <v>1983</v>
      </c>
      <c r="H14" s="205"/>
      <c r="I14" s="205"/>
      <c r="J14" s="205"/>
      <c r="K14" s="205"/>
      <c r="L14" s="205"/>
    </row>
    <row r="15" spans="2:12" x14ac:dyDescent="0.2">
      <c r="B15" s="103" t="s">
        <v>363</v>
      </c>
      <c r="C15" s="199">
        <v>122</v>
      </c>
      <c r="D15" s="200">
        <v>567.14754098360652</v>
      </c>
      <c r="E15" s="201">
        <v>0.30214055526929418</v>
      </c>
      <c r="F15" s="200">
        <v>2019</v>
      </c>
      <c r="H15" s="205"/>
      <c r="I15" s="205"/>
      <c r="J15" s="205"/>
      <c r="K15" s="205"/>
      <c r="L15" s="205"/>
    </row>
    <row r="16" spans="2:12" x14ac:dyDescent="0.2">
      <c r="B16" s="103" t="s">
        <v>364</v>
      </c>
      <c r="C16" s="199">
        <v>775</v>
      </c>
      <c r="D16" s="200">
        <v>655.32387096774198</v>
      </c>
      <c r="E16" s="201">
        <v>0.30200406021100257</v>
      </c>
      <c r="F16" s="200">
        <v>2461</v>
      </c>
      <c r="H16" s="205"/>
      <c r="I16" s="205"/>
      <c r="J16" s="205"/>
      <c r="K16" s="205"/>
      <c r="L16" s="205"/>
    </row>
    <row r="17" spans="2:12" x14ac:dyDescent="0.2">
      <c r="B17" s="103" t="s">
        <v>365</v>
      </c>
      <c r="C17" s="199">
        <v>1</v>
      </c>
      <c r="D17" s="200">
        <v>555</v>
      </c>
      <c r="E17" s="201">
        <v>0.30195865070729044</v>
      </c>
      <c r="F17" s="200">
        <v>555</v>
      </c>
      <c r="H17" s="205"/>
      <c r="I17" s="205"/>
      <c r="J17" s="205"/>
      <c r="K17" s="205"/>
      <c r="L17" s="205"/>
    </row>
    <row r="18" spans="2:12" x14ac:dyDescent="0.2">
      <c r="B18" s="103" t="s">
        <v>366</v>
      </c>
      <c r="C18" s="199">
        <v>603</v>
      </c>
      <c r="D18" s="200">
        <v>427.46268656716416</v>
      </c>
      <c r="E18" s="201">
        <v>0.30146416428954881</v>
      </c>
      <c r="F18" s="200">
        <v>1119</v>
      </c>
      <c r="H18" s="205"/>
      <c r="I18" s="205"/>
      <c r="J18" s="205"/>
      <c r="K18" s="205"/>
      <c r="L18" s="205"/>
    </row>
    <row r="19" spans="2:12" x14ac:dyDescent="0.2">
      <c r="B19" s="103" t="s">
        <v>367</v>
      </c>
      <c r="C19" s="199">
        <v>43</v>
      </c>
      <c r="D19" s="200">
        <v>405</v>
      </c>
      <c r="E19" s="201">
        <v>0.29958713228969547</v>
      </c>
      <c r="F19" s="200">
        <v>850</v>
      </c>
      <c r="H19" s="205"/>
      <c r="I19" s="205"/>
      <c r="J19" s="205"/>
      <c r="K19" s="205"/>
      <c r="L19" s="205"/>
    </row>
    <row r="20" spans="2:12" x14ac:dyDescent="0.2">
      <c r="B20" s="103" t="s">
        <v>368</v>
      </c>
      <c r="C20" s="199">
        <v>0</v>
      </c>
      <c r="D20" s="200">
        <v>0</v>
      </c>
      <c r="E20" s="201">
        <v>0</v>
      </c>
      <c r="F20" s="200">
        <v>0</v>
      </c>
      <c r="H20" s="205"/>
      <c r="I20" s="205"/>
      <c r="J20" s="205"/>
      <c r="K20" s="205"/>
      <c r="L20" s="205"/>
    </row>
    <row r="21" spans="2:12" x14ac:dyDescent="0.2">
      <c r="B21" s="103" t="s">
        <v>369</v>
      </c>
      <c r="C21" s="199">
        <v>0</v>
      </c>
      <c r="D21" s="200">
        <v>0</v>
      </c>
      <c r="E21" s="201">
        <v>0</v>
      </c>
      <c r="F21" s="200">
        <v>0</v>
      </c>
      <c r="H21" s="205"/>
      <c r="I21" s="205"/>
      <c r="J21" s="205"/>
      <c r="K21" s="205"/>
      <c r="L21" s="205"/>
    </row>
    <row r="22" spans="2:12" x14ac:dyDescent="0.2">
      <c r="B22" s="103" t="s">
        <v>370</v>
      </c>
      <c r="C22" s="199">
        <v>14</v>
      </c>
      <c r="D22" s="200">
        <v>422.57142857142856</v>
      </c>
      <c r="E22" s="201">
        <v>0.3052001650846059</v>
      </c>
      <c r="F22" s="200">
        <v>891</v>
      </c>
      <c r="H22" s="205"/>
      <c r="I22" s="205"/>
      <c r="J22" s="205"/>
      <c r="K22" s="205"/>
      <c r="L22" s="205"/>
    </row>
    <row r="23" spans="2:12" x14ac:dyDescent="0.2">
      <c r="B23" s="103" t="s">
        <v>371</v>
      </c>
      <c r="C23" s="199">
        <v>770</v>
      </c>
      <c r="D23" s="200">
        <v>504.10909090909092</v>
      </c>
      <c r="E23" s="201">
        <v>0.29946443202174988</v>
      </c>
      <c r="F23" s="200">
        <v>2446</v>
      </c>
      <c r="H23" s="205"/>
      <c r="I23" s="205"/>
      <c r="J23" s="205"/>
      <c r="K23" s="205"/>
      <c r="L23" s="205"/>
    </row>
    <row r="24" spans="2:12" x14ac:dyDescent="0.2">
      <c r="B24" s="103" t="s">
        <v>372</v>
      </c>
      <c r="C24" s="199">
        <v>1</v>
      </c>
      <c r="D24" s="200">
        <v>314</v>
      </c>
      <c r="E24" s="201">
        <v>0.27689594356261016</v>
      </c>
      <c r="F24" s="200">
        <v>314</v>
      </c>
      <c r="H24" s="205"/>
      <c r="I24" s="205"/>
      <c r="J24" s="205"/>
      <c r="K24" s="205"/>
      <c r="L24" s="205"/>
    </row>
    <row r="25" spans="2:12" x14ac:dyDescent="0.2">
      <c r="B25" s="103" t="s">
        <v>373</v>
      </c>
      <c r="C25" s="199">
        <v>717</v>
      </c>
      <c r="D25" s="200">
        <v>554.9916317991632</v>
      </c>
      <c r="E25" s="201">
        <v>0.30060373207953672</v>
      </c>
      <c r="F25" s="200">
        <v>2082</v>
      </c>
      <c r="H25" s="205"/>
      <c r="I25" s="205"/>
      <c r="J25" s="205"/>
      <c r="K25" s="205"/>
      <c r="L25" s="205"/>
    </row>
    <row r="26" spans="2:12" x14ac:dyDescent="0.2">
      <c r="B26" s="103" t="s">
        <v>374</v>
      </c>
      <c r="C26" s="199">
        <v>912</v>
      </c>
      <c r="D26" s="200">
        <v>673.00109649122805</v>
      </c>
      <c r="E26" s="201">
        <v>0.29740456580116659</v>
      </c>
      <c r="F26" s="200">
        <v>4586</v>
      </c>
      <c r="H26" s="205"/>
      <c r="I26" s="205"/>
      <c r="J26" s="205"/>
      <c r="K26" s="205"/>
      <c r="L26" s="205"/>
    </row>
    <row r="27" spans="2:12" x14ac:dyDescent="0.2">
      <c r="B27" s="103" t="s">
        <v>375</v>
      </c>
      <c r="C27" s="199">
        <v>123</v>
      </c>
      <c r="D27" s="200">
        <v>1987.9430894308944</v>
      </c>
      <c r="E27" s="201">
        <v>0.2933244242483859</v>
      </c>
      <c r="F27" s="200">
        <v>9493</v>
      </c>
      <c r="H27" s="205"/>
      <c r="I27" s="205"/>
      <c r="J27" s="205"/>
      <c r="K27" s="205"/>
      <c r="L27" s="205"/>
    </row>
    <row r="28" spans="2:12" x14ac:dyDescent="0.2">
      <c r="B28" s="103" t="s">
        <v>376</v>
      </c>
      <c r="C28" s="199">
        <v>2</v>
      </c>
      <c r="D28" s="200">
        <v>361.5</v>
      </c>
      <c r="E28" s="201">
        <v>0.3041649137568363</v>
      </c>
      <c r="F28" s="200">
        <v>420</v>
      </c>
      <c r="H28" s="205"/>
      <c r="I28" s="205"/>
      <c r="J28" s="205"/>
      <c r="K28" s="205"/>
      <c r="L28" s="205"/>
    </row>
    <row r="29" spans="2:12" x14ac:dyDescent="0.2">
      <c r="B29" s="103" t="s">
        <v>377</v>
      </c>
      <c r="C29" s="199">
        <v>664</v>
      </c>
      <c r="D29" s="200">
        <v>352.54668674698797</v>
      </c>
      <c r="E29" s="201">
        <v>0.29986293648963702</v>
      </c>
      <c r="F29" s="200">
        <v>755</v>
      </c>
      <c r="H29" s="205"/>
      <c r="I29" s="205"/>
      <c r="J29" s="205"/>
      <c r="K29" s="205"/>
      <c r="L29" s="205"/>
    </row>
    <row r="30" spans="2:12" x14ac:dyDescent="0.2">
      <c r="B30" s="103" t="s">
        <v>378</v>
      </c>
      <c r="C30" s="199">
        <v>397</v>
      </c>
      <c r="D30" s="200">
        <v>342.82115869017633</v>
      </c>
      <c r="E30" s="201">
        <v>0.29846622134307599</v>
      </c>
      <c r="F30" s="200">
        <v>1172</v>
      </c>
      <c r="H30" s="205"/>
      <c r="I30" s="205"/>
      <c r="J30" s="205"/>
      <c r="K30" s="205"/>
      <c r="L30" s="205"/>
    </row>
    <row r="31" spans="2:12" x14ac:dyDescent="0.2">
      <c r="B31" s="103" t="s">
        <v>379</v>
      </c>
      <c r="C31" s="199">
        <v>459</v>
      </c>
      <c r="D31" s="200">
        <v>1605.1633986928105</v>
      </c>
      <c r="E31" s="201">
        <v>0.29394468444343724</v>
      </c>
      <c r="F31" s="200">
        <v>10222</v>
      </c>
      <c r="H31" s="205"/>
      <c r="I31" s="205"/>
      <c r="J31" s="205"/>
      <c r="K31" s="205"/>
      <c r="L31" s="205"/>
    </row>
    <row r="32" spans="2:12" x14ac:dyDescent="0.2">
      <c r="B32" s="103" t="s">
        <v>380</v>
      </c>
      <c r="C32" s="199">
        <v>305</v>
      </c>
      <c r="D32" s="200">
        <v>718.2</v>
      </c>
      <c r="E32" s="201">
        <v>0.29359429889518984</v>
      </c>
      <c r="F32" s="200">
        <v>2973</v>
      </c>
      <c r="H32" s="205"/>
      <c r="I32" s="205"/>
      <c r="J32" s="205"/>
      <c r="K32" s="205"/>
      <c r="L32" s="205"/>
    </row>
    <row r="33" spans="2:12" x14ac:dyDescent="0.2">
      <c r="B33" s="103" t="s">
        <v>381</v>
      </c>
      <c r="C33" s="199">
        <v>952</v>
      </c>
      <c r="D33" s="200">
        <v>544.0430672268908</v>
      </c>
      <c r="E33" s="201">
        <v>0.29645408338484791</v>
      </c>
      <c r="F33" s="200">
        <v>2620</v>
      </c>
      <c r="H33" s="205"/>
      <c r="I33" s="205"/>
      <c r="J33" s="205"/>
      <c r="K33" s="205"/>
      <c r="L33" s="205"/>
    </row>
    <row r="34" spans="2:12" x14ac:dyDescent="0.2">
      <c r="B34" s="103" t="s">
        <v>382</v>
      </c>
      <c r="C34" s="199">
        <v>964</v>
      </c>
      <c r="D34" s="200">
        <v>1063.2334024896265</v>
      </c>
      <c r="E34" s="201">
        <v>0.29453921501575064</v>
      </c>
      <c r="F34" s="200">
        <v>8352</v>
      </c>
      <c r="H34" s="205"/>
      <c r="I34" s="205"/>
      <c r="J34" s="205"/>
      <c r="K34" s="205"/>
      <c r="L34" s="205"/>
    </row>
    <row r="35" spans="2:12" x14ac:dyDescent="0.2">
      <c r="B35" s="103" t="s">
        <v>383</v>
      </c>
      <c r="C35" s="199">
        <v>47</v>
      </c>
      <c r="D35" s="200">
        <v>618.59574468085111</v>
      </c>
      <c r="E35" s="201">
        <v>0.29919525799082058</v>
      </c>
      <c r="F35" s="200">
        <v>1239</v>
      </c>
      <c r="H35" s="205"/>
      <c r="I35" s="205"/>
      <c r="J35" s="205"/>
      <c r="K35" s="205"/>
      <c r="L35" s="205"/>
    </row>
    <row r="36" spans="2:12" x14ac:dyDescent="0.2">
      <c r="B36" s="103" t="s">
        <v>384</v>
      </c>
      <c r="C36" s="199">
        <v>174</v>
      </c>
      <c r="D36" s="200">
        <v>486.91379310344826</v>
      </c>
      <c r="E36" s="201">
        <v>0.29717879554247584</v>
      </c>
      <c r="F36" s="200">
        <v>1382</v>
      </c>
      <c r="H36" s="205"/>
      <c r="I36" s="205"/>
      <c r="J36" s="205"/>
      <c r="K36" s="205"/>
      <c r="L36" s="205"/>
    </row>
    <row r="37" spans="2:12" x14ac:dyDescent="0.2">
      <c r="B37" s="103" t="s">
        <v>385</v>
      </c>
      <c r="C37" s="199">
        <v>553</v>
      </c>
      <c r="D37" s="200">
        <v>402.69439421338154</v>
      </c>
      <c r="E37" s="201">
        <v>0.29885298108163605</v>
      </c>
      <c r="F37" s="200">
        <v>1273</v>
      </c>
      <c r="H37" s="205"/>
      <c r="I37" s="205"/>
      <c r="J37" s="205"/>
      <c r="K37" s="205"/>
      <c r="L37" s="205"/>
    </row>
    <row r="38" spans="2:12" x14ac:dyDescent="0.2">
      <c r="B38" s="103" t="s">
        <v>386</v>
      </c>
      <c r="C38" s="199">
        <v>1166</v>
      </c>
      <c r="D38" s="200">
        <v>340.30531732418524</v>
      </c>
      <c r="E38" s="201">
        <v>0.29801101179814049</v>
      </c>
      <c r="F38" s="200">
        <v>863</v>
      </c>
      <c r="H38" s="205"/>
      <c r="I38" s="205"/>
      <c r="J38" s="205"/>
      <c r="K38" s="205"/>
      <c r="L38" s="205"/>
    </row>
    <row r="39" spans="2:12" x14ac:dyDescent="0.2">
      <c r="B39" s="103" t="s">
        <v>387</v>
      </c>
      <c r="C39" s="199">
        <v>295</v>
      </c>
      <c r="D39" s="200">
        <v>340.67796610169489</v>
      </c>
      <c r="E39" s="201">
        <v>0.29793756058804877</v>
      </c>
      <c r="F39" s="200">
        <v>1309</v>
      </c>
      <c r="H39" s="205"/>
      <c r="I39" s="205"/>
      <c r="J39" s="205"/>
      <c r="K39" s="205"/>
      <c r="L39" s="205"/>
    </row>
    <row r="40" spans="2:12" x14ac:dyDescent="0.2">
      <c r="B40" s="103" t="s">
        <v>388</v>
      </c>
      <c r="C40" s="199">
        <v>616</v>
      </c>
      <c r="D40" s="200">
        <v>635.97077922077926</v>
      </c>
      <c r="E40" s="201">
        <v>0.29555488494907589</v>
      </c>
      <c r="F40" s="200">
        <v>4434</v>
      </c>
      <c r="H40" s="205"/>
      <c r="I40" s="205"/>
      <c r="J40" s="205"/>
      <c r="K40" s="205"/>
      <c r="L40" s="205"/>
    </row>
    <row r="41" spans="2:12" x14ac:dyDescent="0.2">
      <c r="B41" s="103" t="s">
        <v>389</v>
      </c>
      <c r="C41" s="199">
        <v>553</v>
      </c>
      <c r="D41" s="200">
        <v>865.21338155515366</v>
      </c>
      <c r="E41" s="201">
        <v>0.29556920777002516</v>
      </c>
      <c r="F41" s="200">
        <v>3132</v>
      </c>
      <c r="H41" s="205"/>
      <c r="I41" s="205"/>
      <c r="J41" s="205"/>
      <c r="K41" s="205"/>
      <c r="L41" s="205"/>
    </row>
    <row r="42" spans="2:12" x14ac:dyDescent="0.2">
      <c r="B42" s="103" t="s">
        <v>390</v>
      </c>
      <c r="C42" s="199">
        <v>419</v>
      </c>
      <c r="D42" s="200">
        <v>925.64439140811453</v>
      </c>
      <c r="E42" s="201">
        <v>0.29560230174154944</v>
      </c>
      <c r="F42" s="200">
        <v>3445</v>
      </c>
      <c r="H42" s="205"/>
      <c r="I42" s="205"/>
      <c r="J42" s="205"/>
      <c r="K42" s="205"/>
      <c r="L42" s="205"/>
    </row>
    <row r="43" spans="2:12" x14ac:dyDescent="0.2">
      <c r="B43" s="103" t="s">
        <v>391</v>
      </c>
      <c r="C43" s="199">
        <v>444</v>
      </c>
      <c r="D43" s="200">
        <v>470.44144144144144</v>
      </c>
      <c r="E43" s="201">
        <v>0.3022724411340354</v>
      </c>
      <c r="F43" s="200">
        <v>1116</v>
      </c>
      <c r="H43" s="205"/>
      <c r="I43" s="205"/>
      <c r="J43" s="205"/>
      <c r="K43" s="205"/>
      <c r="L43" s="205"/>
    </row>
    <row r="44" spans="2:12" x14ac:dyDescent="0.2">
      <c r="B44" s="103" t="s">
        <v>392</v>
      </c>
      <c r="C44" s="199">
        <v>139</v>
      </c>
      <c r="D44" s="200">
        <v>590.16546762589928</v>
      </c>
      <c r="E44" s="201">
        <v>0.29155263962241351</v>
      </c>
      <c r="F44" s="200">
        <v>3898</v>
      </c>
      <c r="H44" s="205"/>
      <c r="I44" s="205"/>
      <c r="J44" s="205"/>
      <c r="K44" s="205"/>
      <c r="L44" s="205"/>
    </row>
    <row r="45" spans="2:12" x14ac:dyDescent="0.2">
      <c r="B45" s="103" t="s">
        <v>393</v>
      </c>
      <c r="C45" s="199">
        <v>801</v>
      </c>
      <c r="D45" s="200">
        <v>558.98002496878905</v>
      </c>
      <c r="E45" s="201">
        <v>0.29292871138792487</v>
      </c>
      <c r="F45" s="200">
        <v>3104</v>
      </c>
      <c r="H45" s="205"/>
      <c r="I45" s="205"/>
      <c r="J45" s="205"/>
      <c r="K45" s="205"/>
      <c r="L45" s="205"/>
    </row>
    <row r="46" spans="2:12" x14ac:dyDescent="0.2">
      <c r="B46" s="103" t="s">
        <v>394</v>
      </c>
      <c r="C46" s="199">
        <v>204</v>
      </c>
      <c r="D46" s="200">
        <v>328.68137254901961</v>
      </c>
      <c r="E46" s="201">
        <v>0.29982873572984059</v>
      </c>
      <c r="F46" s="200">
        <v>582</v>
      </c>
      <c r="H46" s="205"/>
      <c r="I46" s="205"/>
      <c r="J46" s="205"/>
      <c r="K46" s="205"/>
      <c r="L46" s="205"/>
    </row>
    <row r="47" spans="2:12" x14ac:dyDescent="0.2">
      <c r="B47" s="103" t="s">
        <v>395</v>
      </c>
      <c r="C47" s="199">
        <v>1044</v>
      </c>
      <c r="D47" s="200">
        <v>533.30938697318004</v>
      </c>
      <c r="E47" s="201">
        <v>0.29509238481181188</v>
      </c>
      <c r="F47" s="200">
        <v>6889</v>
      </c>
      <c r="H47" s="205"/>
      <c r="I47" s="205"/>
      <c r="J47" s="205"/>
      <c r="K47" s="205"/>
      <c r="L47" s="205"/>
    </row>
    <row r="48" spans="2:12" x14ac:dyDescent="0.2">
      <c r="B48" s="103" t="s">
        <v>396</v>
      </c>
      <c r="C48" s="199">
        <v>1385</v>
      </c>
      <c r="D48" s="200">
        <v>429.88736462093863</v>
      </c>
      <c r="E48" s="201">
        <v>0.29517487825276922</v>
      </c>
      <c r="F48" s="200">
        <v>3510</v>
      </c>
      <c r="H48" s="205"/>
      <c r="I48" s="205"/>
      <c r="J48" s="205"/>
      <c r="K48" s="205"/>
      <c r="L48" s="205"/>
    </row>
    <row r="49" spans="2:12" x14ac:dyDescent="0.2">
      <c r="B49" s="103" t="s">
        <v>397</v>
      </c>
      <c r="C49" s="199">
        <v>1324</v>
      </c>
      <c r="D49" s="200">
        <v>561.29003021148037</v>
      </c>
      <c r="E49" s="201">
        <v>0.30089716710921732</v>
      </c>
      <c r="F49" s="200">
        <v>1954</v>
      </c>
      <c r="H49" s="205"/>
      <c r="I49" s="205"/>
      <c r="J49" s="205"/>
      <c r="K49" s="205"/>
      <c r="L49" s="205"/>
    </row>
    <row r="50" spans="2:12" x14ac:dyDescent="0.2">
      <c r="B50" s="103" t="s">
        <v>398</v>
      </c>
      <c r="C50" s="199">
        <v>1056</v>
      </c>
      <c r="D50" s="200">
        <v>495.85132575757575</v>
      </c>
      <c r="E50" s="201">
        <v>0.30186241661036251</v>
      </c>
      <c r="F50" s="200">
        <v>1301</v>
      </c>
      <c r="H50" s="205"/>
      <c r="I50" s="205"/>
      <c r="J50" s="205"/>
      <c r="K50" s="205"/>
      <c r="L50" s="205"/>
    </row>
    <row r="51" spans="2:12" x14ac:dyDescent="0.2">
      <c r="B51" s="103" t="s">
        <v>399</v>
      </c>
      <c r="C51" s="199">
        <v>1658</v>
      </c>
      <c r="D51" s="200">
        <v>526.46139927623642</v>
      </c>
      <c r="E51" s="201">
        <v>0.29474434552169915</v>
      </c>
      <c r="F51" s="200">
        <v>3037</v>
      </c>
      <c r="H51" s="205"/>
      <c r="I51" s="205"/>
      <c r="J51" s="205"/>
      <c r="K51" s="205"/>
      <c r="L51" s="205"/>
    </row>
    <row r="52" spans="2:12" x14ac:dyDescent="0.2">
      <c r="B52" s="103" t="s">
        <v>400</v>
      </c>
      <c r="C52" s="199">
        <v>1168</v>
      </c>
      <c r="D52" s="200">
        <v>1421.7893835616439</v>
      </c>
      <c r="E52" s="201">
        <v>0.29674446846260216</v>
      </c>
      <c r="F52" s="200">
        <v>10081</v>
      </c>
      <c r="H52" s="205"/>
      <c r="I52" s="205"/>
      <c r="J52" s="205"/>
      <c r="K52" s="205"/>
      <c r="L52" s="205"/>
    </row>
    <row r="53" spans="2:12" x14ac:dyDescent="0.2">
      <c r="B53" s="103" t="s">
        <v>401</v>
      </c>
      <c r="C53" s="199">
        <v>1428</v>
      </c>
      <c r="D53" s="200">
        <v>497.65826330532212</v>
      </c>
      <c r="E53" s="201">
        <v>0.30237232519865809</v>
      </c>
      <c r="F53" s="200">
        <v>1185</v>
      </c>
      <c r="H53" s="205"/>
      <c r="I53" s="205"/>
      <c r="J53" s="205"/>
      <c r="K53" s="205"/>
      <c r="L53" s="205"/>
    </row>
    <row r="54" spans="2:12" x14ac:dyDescent="0.2">
      <c r="B54" s="103" t="s">
        <v>402</v>
      </c>
      <c r="C54" s="199">
        <v>455</v>
      </c>
      <c r="D54" s="200">
        <v>1004.4725274725274</v>
      </c>
      <c r="E54" s="201">
        <v>0.29561730774703832</v>
      </c>
      <c r="F54" s="200">
        <v>3402</v>
      </c>
      <c r="H54" s="205"/>
      <c r="I54" s="205"/>
      <c r="J54" s="205"/>
      <c r="K54" s="205"/>
      <c r="L54" s="205"/>
    </row>
    <row r="55" spans="2:12" x14ac:dyDescent="0.2">
      <c r="B55" s="103" t="s">
        <v>403</v>
      </c>
      <c r="C55" s="199">
        <v>2083</v>
      </c>
      <c r="D55" s="200">
        <v>2444.0662506000958</v>
      </c>
      <c r="E55" s="201">
        <v>0.29729573637600626</v>
      </c>
      <c r="F55" s="200">
        <v>16703</v>
      </c>
      <c r="H55" s="205"/>
      <c r="I55" s="205"/>
      <c r="J55" s="205"/>
      <c r="K55" s="205"/>
      <c r="L55" s="205"/>
    </row>
    <row r="56" spans="2:12" x14ac:dyDescent="0.2">
      <c r="B56" s="104" t="s">
        <v>404</v>
      </c>
      <c r="C56" s="202">
        <v>0</v>
      </c>
      <c r="D56" s="203">
        <v>0</v>
      </c>
      <c r="E56" s="204">
        <v>0</v>
      </c>
      <c r="F56" s="203">
        <v>0</v>
      </c>
      <c r="H56" s="205"/>
      <c r="I56" s="205"/>
      <c r="J56" s="205"/>
      <c r="K56" s="205"/>
      <c r="L56" s="205"/>
    </row>
    <row r="58" spans="2:12" x14ac:dyDescent="0.2">
      <c r="G58" s="12" t="s">
        <v>300</v>
      </c>
    </row>
    <row r="59" spans="2:12" x14ac:dyDescent="0.2">
      <c r="G59" s="12" t="s">
        <v>33</v>
      </c>
    </row>
    <row r="60" spans="2:12" x14ac:dyDescent="0.2">
      <c r="B60" s="3" t="s">
        <v>0</v>
      </c>
      <c r="C60" s="187"/>
      <c r="D60" s="188"/>
      <c r="E60" s="189"/>
      <c r="F60" s="189"/>
    </row>
    <row r="61" spans="2:12" x14ac:dyDescent="0.2">
      <c r="B61" s="3" t="s">
        <v>271</v>
      </c>
      <c r="C61" s="187"/>
      <c r="D61" s="188"/>
      <c r="E61" s="189"/>
      <c r="F61" s="189"/>
    </row>
    <row r="62" spans="2:12" x14ac:dyDescent="0.2">
      <c r="B62" s="102" t="s">
        <v>298</v>
      </c>
      <c r="C62" s="187"/>
      <c r="D62" s="188"/>
      <c r="E62" s="189"/>
      <c r="F62" s="189"/>
    </row>
    <row r="63" spans="2:12" x14ac:dyDescent="0.2">
      <c r="B63" s="3"/>
      <c r="C63" s="100"/>
      <c r="D63" s="100"/>
      <c r="E63" s="100"/>
      <c r="F63" s="100"/>
    </row>
    <row r="64" spans="2:12" x14ac:dyDescent="0.2">
      <c r="B64" s="108"/>
      <c r="C64" s="159" t="s">
        <v>152</v>
      </c>
      <c r="D64" s="190"/>
      <c r="E64" s="191"/>
      <c r="F64" s="192"/>
    </row>
    <row r="65" spans="2:6" ht="25.5" x14ac:dyDescent="0.2">
      <c r="B65" s="160" t="s">
        <v>301</v>
      </c>
      <c r="C65" s="193" t="s">
        <v>2665</v>
      </c>
      <c r="D65" s="194" t="s">
        <v>2662</v>
      </c>
      <c r="E65" s="195" t="s">
        <v>2663</v>
      </c>
      <c r="F65" s="194" t="s">
        <v>2664</v>
      </c>
    </row>
    <row r="66" spans="2:6" x14ac:dyDescent="0.2">
      <c r="B66" s="119" t="s">
        <v>405</v>
      </c>
      <c r="C66" s="196">
        <v>0</v>
      </c>
      <c r="D66" s="197">
        <v>0</v>
      </c>
      <c r="E66" s="198">
        <v>0</v>
      </c>
      <c r="F66" s="197">
        <v>0</v>
      </c>
    </row>
    <row r="67" spans="2:6" x14ac:dyDescent="0.2">
      <c r="B67" s="103" t="s">
        <v>406</v>
      </c>
      <c r="C67" s="199">
        <v>0</v>
      </c>
      <c r="D67" s="200">
        <v>0</v>
      </c>
      <c r="E67" s="201">
        <v>0</v>
      </c>
      <c r="F67" s="200">
        <v>0</v>
      </c>
    </row>
    <row r="68" spans="2:6" x14ac:dyDescent="0.2">
      <c r="B68" s="103" t="s">
        <v>407</v>
      </c>
      <c r="C68" s="199">
        <v>364</v>
      </c>
      <c r="D68" s="200">
        <v>716.08791208791206</v>
      </c>
      <c r="E68" s="201">
        <v>0.2992386322933791</v>
      </c>
      <c r="F68" s="200">
        <v>1721</v>
      </c>
    </row>
    <row r="69" spans="2:6" x14ac:dyDescent="0.2">
      <c r="B69" s="103" t="s">
        <v>408</v>
      </c>
      <c r="C69" s="199">
        <v>19</v>
      </c>
      <c r="D69" s="200">
        <v>441.15789473684208</v>
      </c>
      <c r="E69" s="201">
        <v>0.30025791660696366</v>
      </c>
      <c r="F69" s="200">
        <v>878</v>
      </c>
    </row>
    <row r="70" spans="2:6" x14ac:dyDescent="0.2">
      <c r="B70" s="103" t="s">
        <v>409</v>
      </c>
      <c r="C70" s="199">
        <v>7</v>
      </c>
      <c r="D70" s="200">
        <v>371.85714285714283</v>
      </c>
      <c r="E70" s="201">
        <v>0.29309762414142559</v>
      </c>
      <c r="F70" s="200">
        <v>524</v>
      </c>
    </row>
    <row r="71" spans="2:6" x14ac:dyDescent="0.2">
      <c r="B71" s="103" t="s">
        <v>410</v>
      </c>
      <c r="C71" s="199">
        <v>649</v>
      </c>
      <c r="D71" s="200">
        <v>437.43913713405237</v>
      </c>
      <c r="E71" s="201">
        <v>0.30135744492943162</v>
      </c>
      <c r="F71" s="200">
        <v>912</v>
      </c>
    </row>
    <row r="72" spans="2:6" x14ac:dyDescent="0.2">
      <c r="B72" s="103" t="s">
        <v>411</v>
      </c>
      <c r="C72" s="199">
        <v>0</v>
      </c>
      <c r="D72" s="200">
        <v>0</v>
      </c>
      <c r="E72" s="201">
        <v>0</v>
      </c>
      <c r="F72" s="200">
        <v>0</v>
      </c>
    </row>
    <row r="73" spans="2:6" x14ac:dyDescent="0.2">
      <c r="B73" s="103" t="s">
        <v>412</v>
      </c>
      <c r="C73" s="199">
        <v>390</v>
      </c>
      <c r="D73" s="200">
        <v>506.75128205128203</v>
      </c>
      <c r="E73" s="201">
        <v>0.30218096638950986</v>
      </c>
      <c r="F73" s="200">
        <v>971</v>
      </c>
    </row>
    <row r="74" spans="2:6" x14ac:dyDescent="0.2">
      <c r="B74" s="103" t="s">
        <v>413</v>
      </c>
      <c r="C74" s="199">
        <v>601</v>
      </c>
      <c r="D74" s="200">
        <v>478.82196339434279</v>
      </c>
      <c r="E74" s="201">
        <v>0.30235265440607884</v>
      </c>
      <c r="F74" s="200">
        <v>2263</v>
      </c>
    </row>
    <row r="75" spans="2:6" x14ac:dyDescent="0.2">
      <c r="B75" s="103" t="s">
        <v>414</v>
      </c>
      <c r="C75" s="199">
        <v>602</v>
      </c>
      <c r="D75" s="200">
        <v>344.16777408637876</v>
      </c>
      <c r="E75" s="201">
        <v>0.29971964888119951</v>
      </c>
      <c r="F75" s="200">
        <v>1183</v>
      </c>
    </row>
    <row r="76" spans="2:6" x14ac:dyDescent="0.2">
      <c r="B76" s="103" t="s">
        <v>415</v>
      </c>
      <c r="C76" s="199">
        <v>988</v>
      </c>
      <c r="D76" s="200">
        <v>727.8633603238867</v>
      </c>
      <c r="E76" s="201">
        <v>0.29618736441768023</v>
      </c>
      <c r="F76" s="200">
        <v>4126</v>
      </c>
    </row>
    <row r="77" spans="2:6" x14ac:dyDescent="0.2">
      <c r="B77" s="103" t="s">
        <v>416</v>
      </c>
      <c r="C77" s="199">
        <v>1541</v>
      </c>
      <c r="D77" s="200">
        <v>515.8909798831927</v>
      </c>
      <c r="E77" s="201">
        <v>0.2968590715900461</v>
      </c>
      <c r="F77" s="200">
        <v>2768</v>
      </c>
    </row>
    <row r="78" spans="2:6" x14ac:dyDescent="0.2">
      <c r="B78" s="103" t="s">
        <v>417</v>
      </c>
      <c r="C78" s="199">
        <v>1445</v>
      </c>
      <c r="D78" s="200">
        <v>538.8851211072664</v>
      </c>
      <c r="E78" s="201">
        <v>0.29275332242307073</v>
      </c>
      <c r="F78" s="200">
        <v>1733</v>
      </c>
    </row>
    <row r="79" spans="2:6" x14ac:dyDescent="0.2">
      <c r="B79" s="103" t="s">
        <v>418</v>
      </c>
      <c r="C79" s="199">
        <v>4</v>
      </c>
      <c r="D79" s="200">
        <v>3493</v>
      </c>
      <c r="E79" s="201">
        <v>0.28758438992260826</v>
      </c>
      <c r="F79" s="200">
        <v>4600</v>
      </c>
    </row>
    <row r="80" spans="2:6" x14ac:dyDescent="0.2">
      <c r="B80" s="103" t="s">
        <v>419</v>
      </c>
      <c r="C80" s="199">
        <v>1597</v>
      </c>
      <c r="D80" s="200">
        <v>1258.1709455228554</v>
      </c>
      <c r="E80" s="201">
        <v>0.29760047372011589</v>
      </c>
      <c r="F80" s="200">
        <v>12811</v>
      </c>
    </row>
    <row r="81" spans="2:6" x14ac:dyDescent="0.2">
      <c r="B81" s="103" t="s">
        <v>420</v>
      </c>
      <c r="C81" s="199">
        <v>539</v>
      </c>
      <c r="D81" s="200">
        <v>2423.230055658627</v>
      </c>
      <c r="E81" s="201">
        <v>0.29549921279153235</v>
      </c>
      <c r="F81" s="200">
        <v>12263</v>
      </c>
    </row>
    <row r="82" spans="2:6" x14ac:dyDescent="0.2">
      <c r="B82" s="103" t="s">
        <v>421</v>
      </c>
      <c r="C82" s="199">
        <v>0</v>
      </c>
      <c r="D82" s="200">
        <v>0</v>
      </c>
      <c r="E82" s="201">
        <v>0</v>
      </c>
      <c r="F82" s="200">
        <v>0</v>
      </c>
    </row>
    <row r="83" spans="2:6" x14ac:dyDescent="0.2">
      <c r="B83" s="103" t="s">
        <v>422</v>
      </c>
      <c r="C83" s="199">
        <v>0</v>
      </c>
      <c r="D83" s="200">
        <v>0</v>
      </c>
      <c r="E83" s="201">
        <v>0</v>
      </c>
      <c r="F83" s="200">
        <v>0</v>
      </c>
    </row>
    <row r="84" spans="2:6" x14ac:dyDescent="0.2">
      <c r="B84" s="103" t="s">
        <v>423</v>
      </c>
      <c r="C84" s="199">
        <v>0</v>
      </c>
      <c r="D84" s="200">
        <v>0</v>
      </c>
      <c r="E84" s="201">
        <v>0</v>
      </c>
      <c r="F84" s="200">
        <v>0</v>
      </c>
    </row>
    <row r="85" spans="2:6" x14ac:dyDescent="0.2">
      <c r="B85" s="103" t="s">
        <v>424</v>
      </c>
      <c r="C85" s="199">
        <v>0</v>
      </c>
      <c r="D85" s="200">
        <v>0</v>
      </c>
      <c r="E85" s="201">
        <v>0</v>
      </c>
      <c r="F85" s="200">
        <v>0</v>
      </c>
    </row>
    <row r="86" spans="2:6" x14ac:dyDescent="0.2">
      <c r="B86" s="103" t="s">
        <v>425</v>
      </c>
      <c r="C86" s="199">
        <v>0</v>
      </c>
      <c r="D86" s="200">
        <v>0</v>
      </c>
      <c r="E86" s="201">
        <v>0</v>
      </c>
      <c r="F86" s="200">
        <v>0</v>
      </c>
    </row>
    <row r="87" spans="2:6" x14ac:dyDescent="0.2">
      <c r="B87" s="103" t="s">
        <v>426</v>
      </c>
      <c r="C87" s="199">
        <v>0</v>
      </c>
      <c r="D87" s="200">
        <v>0</v>
      </c>
      <c r="E87" s="201">
        <v>0</v>
      </c>
      <c r="F87" s="200">
        <v>0</v>
      </c>
    </row>
    <row r="88" spans="2:6" x14ac:dyDescent="0.2">
      <c r="B88" s="103" t="s">
        <v>427</v>
      </c>
      <c r="C88" s="199">
        <v>964</v>
      </c>
      <c r="D88" s="200">
        <v>2964.9896265560164</v>
      </c>
      <c r="E88" s="201">
        <v>0.30042382541457857</v>
      </c>
      <c r="F88" s="200">
        <v>23248</v>
      </c>
    </row>
    <row r="89" spans="2:6" x14ac:dyDescent="0.2">
      <c r="B89" s="103" t="s">
        <v>428</v>
      </c>
      <c r="C89" s="199">
        <v>0</v>
      </c>
      <c r="D89" s="200">
        <v>0</v>
      </c>
      <c r="E89" s="201">
        <v>0</v>
      </c>
      <c r="F89" s="200">
        <v>0</v>
      </c>
    </row>
    <row r="90" spans="2:6" x14ac:dyDescent="0.2">
      <c r="B90" s="103" t="s">
        <v>429</v>
      </c>
      <c r="C90" s="199">
        <v>0</v>
      </c>
      <c r="D90" s="200">
        <v>0</v>
      </c>
      <c r="E90" s="201">
        <v>0</v>
      </c>
      <c r="F90" s="200">
        <v>0</v>
      </c>
    </row>
    <row r="91" spans="2:6" x14ac:dyDescent="0.2">
      <c r="B91" s="103" t="s">
        <v>430</v>
      </c>
      <c r="C91" s="199">
        <v>0</v>
      </c>
      <c r="D91" s="200">
        <v>0</v>
      </c>
      <c r="E91" s="201">
        <v>0</v>
      </c>
      <c r="F91" s="200">
        <v>0</v>
      </c>
    </row>
    <row r="92" spans="2:6" x14ac:dyDescent="0.2">
      <c r="B92" s="103" t="s">
        <v>431</v>
      </c>
      <c r="C92" s="199">
        <v>0</v>
      </c>
      <c r="D92" s="200">
        <v>0</v>
      </c>
      <c r="E92" s="201">
        <v>0</v>
      </c>
      <c r="F92" s="200">
        <v>0</v>
      </c>
    </row>
    <row r="93" spans="2:6" x14ac:dyDescent="0.2">
      <c r="B93" s="103" t="s">
        <v>432</v>
      </c>
      <c r="C93" s="199">
        <v>0</v>
      </c>
      <c r="D93" s="200">
        <v>0</v>
      </c>
      <c r="E93" s="201">
        <v>0</v>
      </c>
      <c r="F93" s="200">
        <v>0</v>
      </c>
    </row>
    <row r="94" spans="2:6" x14ac:dyDescent="0.2">
      <c r="B94" s="103" t="s">
        <v>433</v>
      </c>
      <c r="C94" s="199">
        <v>0</v>
      </c>
      <c r="D94" s="200">
        <v>0</v>
      </c>
      <c r="E94" s="201">
        <v>0</v>
      </c>
      <c r="F94" s="200">
        <v>0</v>
      </c>
    </row>
    <row r="95" spans="2:6" x14ac:dyDescent="0.2">
      <c r="B95" s="103" t="s">
        <v>434</v>
      </c>
      <c r="C95" s="199">
        <v>0</v>
      </c>
      <c r="D95" s="200">
        <v>0</v>
      </c>
      <c r="E95" s="201">
        <v>0</v>
      </c>
      <c r="F95" s="200">
        <v>0</v>
      </c>
    </row>
    <row r="96" spans="2:6" x14ac:dyDescent="0.2">
      <c r="B96" s="103" t="s">
        <v>435</v>
      </c>
      <c r="C96" s="199">
        <v>80</v>
      </c>
      <c r="D96" s="200">
        <v>726.01250000000005</v>
      </c>
      <c r="E96" s="201">
        <v>0.29852641101156974</v>
      </c>
      <c r="F96" s="200">
        <v>1853</v>
      </c>
    </row>
    <row r="97" spans="2:6" x14ac:dyDescent="0.2">
      <c r="B97" s="103" t="s">
        <v>436</v>
      </c>
      <c r="C97" s="199">
        <v>0</v>
      </c>
      <c r="D97" s="200">
        <v>0</v>
      </c>
      <c r="E97" s="201">
        <v>0</v>
      </c>
      <c r="F97" s="200">
        <v>0</v>
      </c>
    </row>
    <row r="98" spans="2:6" x14ac:dyDescent="0.2">
      <c r="B98" s="103" t="s">
        <v>437</v>
      </c>
      <c r="C98" s="199">
        <v>783</v>
      </c>
      <c r="D98" s="200">
        <v>331.8250319284802</v>
      </c>
      <c r="E98" s="201">
        <v>0.29981387051249642</v>
      </c>
      <c r="F98" s="200">
        <v>885</v>
      </c>
    </row>
    <row r="99" spans="2:6" x14ac:dyDescent="0.2">
      <c r="B99" s="103" t="s">
        <v>438</v>
      </c>
      <c r="C99" s="199">
        <v>0</v>
      </c>
      <c r="D99" s="200">
        <v>0</v>
      </c>
      <c r="E99" s="201">
        <v>0</v>
      </c>
      <c r="F99" s="200">
        <v>0</v>
      </c>
    </row>
    <row r="100" spans="2:6" x14ac:dyDescent="0.2">
      <c r="B100" s="103" t="s">
        <v>439</v>
      </c>
      <c r="C100" s="199">
        <v>1504</v>
      </c>
      <c r="D100" s="200">
        <v>3429.7466755319151</v>
      </c>
      <c r="E100" s="201">
        <v>0.29532045172701027</v>
      </c>
      <c r="F100" s="200">
        <v>21951</v>
      </c>
    </row>
    <row r="101" spans="2:6" x14ac:dyDescent="0.2">
      <c r="B101" s="103" t="s">
        <v>440</v>
      </c>
      <c r="C101" s="199">
        <v>158</v>
      </c>
      <c r="D101" s="200">
        <v>1031.5189873417721</v>
      </c>
      <c r="E101" s="201">
        <v>0.29417816749636283</v>
      </c>
      <c r="F101" s="200">
        <v>2774</v>
      </c>
    </row>
    <row r="102" spans="2:6" x14ac:dyDescent="0.2">
      <c r="B102" s="103" t="s">
        <v>441</v>
      </c>
      <c r="C102" s="199">
        <v>215</v>
      </c>
      <c r="D102" s="200">
        <v>1377.7953488372093</v>
      </c>
      <c r="E102" s="201">
        <v>0.29428285033921009</v>
      </c>
      <c r="F102" s="200">
        <v>3760</v>
      </c>
    </row>
    <row r="103" spans="2:6" x14ac:dyDescent="0.2">
      <c r="B103" s="103" t="s">
        <v>442</v>
      </c>
      <c r="C103" s="199">
        <v>979</v>
      </c>
      <c r="D103" s="200">
        <v>571.77425944841673</v>
      </c>
      <c r="E103" s="201">
        <v>0.30353280305047292</v>
      </c>
      <c r="F103" s="200">
        <v>1842</v>
      </c>
    </row>
    <row r="104" spans="2:6" x14ac:dyDescent="0.2">
      <c r="B104" s="103" t="s">
        <v>443</v>
      </c>
      <c r="C104" s="199">
        <v>936</v>
      </c>
      <c r="D104" s="200">
        <v>410.04914529914532</v>
      </c>
      <c r="E104" s="201">
        <v>0.30020117387930823</v>
      </c>
      <c r="F104" s="200">
        <v>1300</v>
      </c>
    </row>
    <row r="105" spans="2:6" x14ac:dyDescent="0.2">
      <c r="B105" s="103" t="s">
        <v>444</v>
      </c>
      <c r="C105" s="199">
        <v>555</v>
      </c>
      <c r="D105" s="200">
        <v>457.77477477477476</v>
      </c>
      <c r="E105" s="201">
        <v>0.30226150352092152</v>
      </c>
      <c r="F105" s="200">
        <v>997</v>
      </c>
    </row>
    <row r="106" spans="2:6" x14ac:dyDescent="0.2">
      <c r="B106" s="103" t="s">
        <v>445</v>
      </c>
      <c r="C106" s="199">
        <v>0</v>
      </c>
      <c r="D106" s="200">
        <v>0</v>
      </c>
      <c r="E106" s="201">
        <v>0</v>
      </c>
      <c r="F106" s="200">
        <v>0</v>
      </c>
    </row>
    <row r="107" spans="2:6" x14ac:dyDescent="0.2">
      <c r="B107" s="103" t="s">
        <v>446</v>
      </c>
      <c r="C107" s="199">
        <v>0</v>
      </c>
      <c r="D107" s="200">
        <v>0</v>
      </c>
      <c r="E107" s="201">
        <v>0</v>
      </c>
      <c r="F107" s="200">
        <v>0</v>
      </c>
    </row>
    <row r="108" spans="2:6" x14ac:dyDescent="0.2">
      <c r="B108" s="103" t="s">
        <v>447</v>
      </c>
      <c r="C108" s="199">
        <v>562</v>
      </c>
      <c r="D108" s="200">
        <v>486.80782918149464</v>
      </c>
      <c r="E108" s="201">
        <v>0.29426614163573461</v>
      </c>
      <c r="F108" s="200">
        <v>1821</v>
      </c>
    </row>
    <row r="109" spans="2:6" x14ac:dyDescent="0.2">
      <c r="B109" s="103" t="s">
        <v>448</v>
      </c>
      <c r="C109" s="199">
        <v>316</v>
      </c>
      <c r="D109" s="200">
        <v>572.4841772151899</v>
      </c>
      <c r="E109" s="201">
        <v>0.2935473297504998</v>
      </c>
      <c r="F109" s="200">
        <v>1443</v>
      </c>
    </row>
    <row r="110" spans="2:6" x14ac:dyDescent="0.2">
      <c r="B110" s="103" t="s">
        <v>449</v>
      </c>
      <c r="C110" s="199">
        <v>0</v>
      </c>
      <c r="D110" s="200">
        <v>0</v>
      </c>
      <c r="E110" s="201">
        <v>0</v>
      </c>
      <c r="F110" s="200">
        <v>0</v>
      </c>
    </row>
    <row r="111" spans="2:6" x14ac:dyDescent="0.2">
      <c r="B111" s="103" t="s">
        <v>450</v>
      </c>
      <c r="C111" s="199">
        <v>0</v>
      </c>
      <c r="D111" s="200">
        <v>0</v>
      </c>
      <c r="E111" s="201">
        <v>0</v>
      </c>
      <c r="F111" s="200">
        <v>0</v>
      </c>
    </row>
    <row r="112" spans="2:6" x14ac:dyDescent="0.2">
      <c r="B112" s="103" t="s">
        <v>451</v>
      </c>
      <c r="C112" s="199">
        <v>860</v>
      </c>
      <c r="D112" s="200">
        <v>501.49767441860467</v>
      </c>
      <c r="E112" s="201">
        <v>0.29987706992551888</v>
      </c>
      <c r="F112" s="200">
        <v>4192</v>
      </c>
    </row>
    <row r="113" spans="2:7" x14ac:dyDescent="0.2">
      <c r="B113" s="104" t="s">
        <v>452</v>
      </c>
      <c r="C113" s="202">
        <v>1021</v>
      </c>
      <c r="D113" s="203">
        <v>454.69147894221351</v>
      </c>
      <c r="E113" s="204">
        <v>0.29867319976761864</v>
      </c>
      <c r="F113" s="203">
        <v>4152</v>
      </c>
    </row>
    <row r="115" spans="2:7" x14ac:dyDescent="0.2">
      <c r="G115" s="12" t="s">
        <v>300</v>
      </c>
    </row>
    <row r="116" spans="2:7" x14ac:dyDescent="0.2">
      <c r="G116" s="12" t="s">
        <v>34</v>
      </c>
    </row>
    <row r="117" spans="2:7" x14ac:dyDescent="0.2">
      <c r="B117" s="3" t="s">
        <v>0</v>
      </c>
      <c r="C117" s="187"/>
      <c r="D117" s="188"/>
      <c r="E117" s="189"/>
      <c r="F117" s="189"/>
    </row>
    <row r="118" spans="2:7" x14ac:dyDescent="0.2">
      <c r="B118" s="3" t="s">
        <v>271</v>
      </c>
      <c r="C118" s="187"/>
      <c r="D118" s="188"/>
      <c r="E118" s="189"/>
      <c r="F118" s="189"/>
    </row>
    <row r="119" spans="2:7" x14ac:dyDescent="0.2">
      <c r="B119" s="102" t="s">
        <v>298</v>
      </c>
      <c r="C119" s="187"/>
      <c r="D119" s="188"/>
      <c r="E119" s="189"/>
      <c r="F119" s="189"/>
    </row>
    <row r="120" spans="2:7" x14ac:dyDescent="0.2">
      <c r="B120" s="3"/>
      <c r="C120" s="100"/>
      <c r="D120" s="100"/>
      <c r="E120" s="100"/>
      <c r="F120" s="100"/>
    </row>
    <row r="121" spans="2:7" x14ac:dyDescent="0.2">
      <c r="B121" s="108"/>
      <c r="C121" s="159" t="s">
        <v>152</v>
      </c>
      <c r="D121" s="190"/>
      <c r="E121" s="191"/>
      <c r="F121" s="192"/>
    </row>
    <row r="122" spans="2:7" ht="25.5" x14ac:dyDescent="0.2">
      <c r="B122" s="160" t="s">
        <v>301</v>
      </c>
      <c r="C122" s="193" t="s">
        <v>2665</v>
      </c>
      <c r="D122" s="194" t="s">
        <v>2662</v>
      </c>
      <c r="E122" s="195" t="s">
        <v>2663</v>
      </c>
      <c r="F122" s="194" t="s">
        <v>2664</v>
      </c>
    </row>
    <row r="123" spans="2:7" x14ac:dyDescent="0.2">
      <c r="B123" s="119" t="s">
        <v>453</v>
      </c>
      <c r="C123" s="196">
        <v>890</v>
      </c>
      <c r="D123" s="197">
        <v>371.51797752808989</v>
      </c>
      <c r="E123" s="198">
        <v>0.29801695171896636</v>
      </c>
      <c r="F123" s="197">
        <v>1115</v>
      </c>
    </row>
    <row r="124" spans="2:7" x14ac:dyDescent="0.2">
      <c r="B124" s="103" t="s">
        <v>454</v>
      </c>
      <c r="C124" s="199">
        <v>736</v>
      </c>
      <c r="D124" s="200">
        <v>499.50951086956519</v>
      </c>
      <c r="E124" s="201">
        <v>0.29432381952722642</v>
      </c>
      <c r="F124" s="200">
        <v>1862</v>
      </c>
    </row>
    <row r="125" spans="2:7" x14ac:dyDescent="0.2">
      <c r="B125" s="103" t="s">
        <v>455</v>
      </c>
      <c r="C125" s="199">
        <v>643</v>
      </c>
      <c r="D125" s="200">
        <v>487.76982892690512</v>
      </c>
      <c r="E125" s="201">
        <v>0.3010003080676289</v>
      </c>
      <c r="F125" s="200">
        <v>1282</v>
      </c>
    </row>
    <row r="126" spans="2:7" x14ac:dyDescent="0.2">
      <c r="B126" s="103" t="s">
        <v>456</v>
      </c>
      <c r="C126" s="199">
        <v>268</v>
      </c>
      <c r="D126" s="200">
        <v>502.1044776119403</v>
      </c>
      <c r="E126" s="201">
        <v>0.30379049554125759</v>
      </c>
      <c r="F126" s="200">
        <v>1015</v>
      </c>
    </row>
    <row r="127" spans="2:7" x14ac:dyDescent="0.2">
      <c r="B127" s="103" t="s">
        <v>457</v>
      </c>
      <c r="C127" s="199">
        <v>632</v>
      </c>
      <c r="D127" s="200">
        <v>408.71677215189874</v>
      </c>
      <c r="E127" s="201">
        <v>0.30019454438959081</v>
      </c>
      <c r="F127" s="200">
        <v>822</v>
      </c>
    </row>
    <row r="128" spans="2:7" x14ac:dyDescent="0.2">
      <c r="B128" s="103" t="s">
        <v>458</v>
      </c>
      <c r="C128" s="199">
        <v>1189</v>
      </c>
      <c r="D128" s="200">
        <v>396.20353238015139</v>
      </c>
      <c r="E128" s="201">
        <v>0.2980870229896404</v>
      </c>
      <c r="F128" s="200">
        <v>1182</v>
      </c>
    </row>
    <row r="129" spans="2:6" x14ac:dyDescent="0.2">
      <c r="B129" s="103" t="s">
        <v>459</v>
      </c>
      <c r="C129" s="199">
        <v>0</v>
      </c>
      <c r="D129" s="200">
        <v>0</v>
      </c>
      <c r="E129" s="201">
        <v>0</v>
      </c>
      <c r="F129" s="200">
        <v>0</v>
      </c>
    </row>
    <row r="130" spans="2:6" x14ac:dyDescent="0.2">
      <c r="B130" s="103" t="s">
        <v>460</v>
      </c>
      <c r="C130" s="199">
        <v>834</v>
      </c>
      <c r="D130" s="200">
        <v>747.61270983213433</v>
      </c>
      <c r="E130" s="201">
        <v>0.29927847808410779</v>
      </c>
      <c r="F130" s="200">
        <v>8785</v>
      </c>
    </row>
    <row r="131" spans="2:6" x14ac:dyDescent="0.2">
      <c r="B131" s="103" t="s">
        <v>461</v>
      </c>
      <c r="C131" s="199">
        <v>769</v>
      </c>
      <c r="D131" s="200">
        <v>405.02210663198957</v>
      </c>
      <c r="E131" s="201">
        <v>0.29921541238643568</v>
      </c>
      <c r="F131" s="200">
        <v>1080</v>
      </c>
    </row>
    <row r="132" spans="2:6" x14ac:dyDescent="0.2">
      <c r="B132" s="103" t="s">
        <v>462</v>
      </c>
      <c r="C132" s="199">
        <v>475</v>
      </c>
      <c r="D132" s="200">
        <v>382.63157894736844</v>
      </c>
      <c r="E132" s="201">
        <v>0.29883507756558347</v>
      </c>
      <c r="F132" s="200">
        <v>1034</v>
      </c>
    </row>
    <row r="133" spans="2:6" x14ac:dyDescent="0.2">
      <c r="B133" s="103" t="s">
        <v>463</v>
      </c>
      <c r="C133" s="199">
        <v>1114</v>
      </c>
      <c r="D133" s="200">
        <v>368.88330341113107</v>
      </c>
      <c r="E133" s="201">
        <v>0.29668027324826696</v>
      </c>
      <c r="F133" s="200">
        <v>851</v>
      </c>
    </row>
    <row r="134" spans="2:6" x14ac:dyDescent="0.2">
      <c r="B134" s="103" t="s">
        <v>464</v>
      </c>
      <c r="C134" s="199">
        <v>0</v>
      </c>
      <c r="D134" s="200">
        <v>0</v>
      </c>
      <c r="E134" s="201">
        <v>0</v>
      </c>
      <c r="F134" s="200">
        <v>0</v>
      </c>
    </row>
    <row r="135" spans="2:6" x14ac:dyDescent="0.2">
      <c r="B135" s="103" t="s">
        <v>465</v>
      </c>
      <c r="C135" s="199">
        <v>0</v>
      </c>
      <c r="D135" s="200">
        <v>0</v>
      </c>
      <c r="E135" s="201">
        <v>0</v>
      </c>
      <c r="F135" s="200">
        <v>0</v>
      </c>
    </row>
    <row r="136" spans="2:6" x14ac:dyDescent="0.2">
      <c r="B136" s="103" t="s">
        <v>466</v>
      </c>
      <c r="C136" s="199">
        <v>1088</v>
      </c>
      <c r="D136" s="200">
        <v>3546.419117647059</v>
      </c>
      <c r="E136" s="201">
        <v>0.29919727435714139</v>
      </c>
      <c r="F136" s="200">
        <v>35876</v>
      </c>
    </row>
    <row r="137" spans="2:6" x14ac:dyDescent="0.2">
      <c r="B137" s="103" t="s">
        <v>467</v>
      </c>
      <c r="C137" s="199">
        <v>2207</v>
      </c>
      <c r="D137" s="200">
        <v>800.97145446307206</v>
      </c>
      <c r="E137" s="201">
        <v>0.29754374720065546</v>
      </c>
      <c r="F137" s="200">
        <v>6826</v>
      </c>
    </row>
    <row r="138" spans="2:6" x14ac:dyDescent="0.2">
      <c r="B138" s="103" t="s">
        <v>468</v>
      </c>
      <c r="C138" s="199">
        <v>0</v>
      </c>
      <c r="D138" s="200">
        <v>0</v>
      </c>
      <c r="E138" s="201">
        <v>0</v>
      </c>
      <c r="F138" s="200">
        <v>0</v>
      </c>
    </row>
    <row r="139" spans="2:6" x14ac:dyDescent="0.2">
      <c r="B139" s="103" t="s">
        <v>469</v>
      </c>
      <c r="C139" s="199">
        <v>286</v>
      </c>
      <c r="D139" s="200">
        <v>336.80069930069931</v>
      </c>
      <c r="E139" s="201">
        <v>0.29793755760796281</v>
      </c>
      <c r="F139" s="200">
        <v>692</v>
      </c>
    </row>
    <row r="140" spans="2:6" x14ac:dyDescent="0.2">
      <c r="B140" s="103" t="s">
        <v>470</v>
      </c>
      <c r="C140" s="199">
        <v>2311</v>
      </c>
      <c r="D140" s="200">
        <v>2687.9515361315448</v>
      </c>
      <c r="E140" s="201">
        <v>0.30130800877499886</v>
      </c>
      <c r="F140" s="200">
        <v>19268</v>
      </c>
    </row>
    <row r="141" spans="2:6" x14ac:dyDescent="0.2">
      <c r="B141" s="103" t="s">
        <v>471</v>
      </c>
      <c r="C141" s="199">
        <v>2216</v>
      </c>
      <c r="D141" s="200">
        <v>1049.3208483754513</v>
      </c>
      <c r="E141" s="201">
        <v>0.29924104083034586</v>
      </c>
      <c r="F141" s="200">
        <v>10851</v>
      </c>
    </row>
    <row r="142" spans="2:6" x14ac:dyDescent="0.2">
      <c r="B142" s="103" t="s">
        <v>472</v>
      </c>
      <c r="C142" s="199">
        <v>2587</v>
      </c>
      <c r="D142" s="200">
        <v>740.79590258987241</v>
      </c>
      <c r="E142" s="201">
        <v>0.30077607877523671</v>
      </c>
      <c r="F142" s="200">
        <v>3438</v>
      </c>
    </row>
    <row r="143" spans="2:6" x14ac:dyDescent="0.2">
      <c r="B143" s="103" t="s">
        <v>473</v>
      </c>
      <c r="C143" s="199">
        <v>1310</v>
      </c>
      <c r="D143" s="200">
        <v>618.81068702290077</v>
      </c>
      <c r="E143" s="201">
        <v>0.29902451350169956</v>
      </c>
      <c r="F143" s="200">
        <v>2576</v>
      </c>
    </row>
    <row r="144" spans="2:6" x14ac:dyDescent="0.2">
      <c r="B144" s="103" t="s">
        <v>474</v>
      </c>
      <c r="C144" s="199">
        <v>1389</v>
      </c>
      <c r="D144" s="200">
        <v>530.19654427645787</v>
      </c>
      <c r="E144" s="201">
        <v>0.29890474286723179</v>
      </c>
      <c r="F144" s="200">
        <v>1690</v>
      </c>
    </row>
    <row r="145" spans="2:6" x14ac:dyDescent="0.2">
      <c r="B145" s="103" t="s">
        <v>475</v>
      </c>
      <c r="C145" s="199">
        <v>1623</v>
      </c>
      <c r="D145" s="200">
        <v>361.05175600739369</v>
      </c>
      <c r="E145" s="201">
        <v>0.29769908051617899</v>
      </c>
      <c r="F145" s="200">
        <v>949</v>
      </c>
    </row>
    <row r="146" spans="2:6" x14ac:dyDescent="0.2">
      <c r="B146" s="103" t="s">
        <v>476</v>
      </c>
      <c r="C146" s="199">
        <v>166</v>
      </c>
      <c r="D146" s="200">
        <v>2520.2590361445782</v>
      </c>
      <c r="E146" s="201">
        <v>0.30251644500171015</v>
      </c>
      <c r="F146" s="200">
        <v>15170</v>
      </c>
    </row>
    <row r="147" spans="2:6" x14ac:dyDescent="0.2">
      <c r="B147" s="103" t="s">
        <v>477</v>
      </c>
      <c r="C147" s="199">
        <v>738</v>
      </c>
      <c r="D147" s="200">
        <v>647.6205962059621</v>
      </c>
      <c r="E147" s="201">
        <v>0.28941676294837615</v>
      </c>
      <c r="F147" s="200">
        <v>3066</v>
      </c>
    </row>
    <row r="148" spans="2:6" x14ac:dyDescent="0.2">
      <c r="B148" s="103" t="s">
        <v>478</v>
      </c>
      <c r="C148" s="199">
        <v>157</v>
      </c>
      <c r="D148" s="200">
        <v>935.80891719745227</v>
      </c>
      <c r="E148" s="201">
        <v>0.29759789990945795</v>
      </c>
      <c r="F148" s="200">
        <v>2589</v>
      </c>
    </row>
    <row r="149" spans="2:6" x14ac:dyDescent="0.2">
      <c r="B149" s="103" t="s">
        <v>479</v>
      </c>
      <c r="C149" s="199">
        <v>308</v>
      </c>
      <c r="D149" s="200">
        <v>703.52597402597405</v>
      </c>
      <c r="E149" s="201">
        <v>0.29765868829399089</v>
      </c>
      <c r="F149" s="200">
        <v>2713</v>
      </c>
    </row>
    <row r="150" spans="2:6" x14ac:dyDescent="0.2">
      <c r="B150" s="103" t="s">
        <v>480</v>
      </c>
      <c r="C150" s="199">
        <v>0</v>
      </c>
      <c r="D150" s="200">
        <v>0</v>
      </c>
      <c r="E150" s="201">
        <v>0</v>
      </c>
      <c r="F150" s="200">
        <v>0</v>
      </c>
    </row>
    <row r="151" spans="2:6" x14ac:dyDescent="0.2">
      <c r="B151" s="103" t="s">
        <v>481</v>
      </c>
      <c r="C151" s="199">
        <v>0</v>
      </c>
      <c r="D151" s="200">
        <v>0</v>
      </c>
      <c r="E151" s="201">
        <v>0</v>
      </c>
      <c r="F151" s="200">
        <v>0</v>
      </c>
    </row>
    <row r="152" spans="2:6" x14ac:dyDescent="0.2">
      <c r="B152" s="103" t="s">
        <v>482</v>
      </c>
      <c r="C152" s="199">
        <v>0</v>
      </c>
      <c r="D152" s="200">
        <v>0</v>
      </c>
      <c r="E152" s="201">
        <v>0</v>
      </c>
      <c r="F152" s="200">
        <v>0</v>
      </c>
    </row>
    <row r="153" spans="2:6" x14ac:dyDescent="0.2">
      <c r="B153" s="103" t="s">
        <v>483</v>
      </c>
      <c r="C153" s="199">
        <v>371</v>
      </c>
      <c r="D153" s="200">
        <v>393.99730458221023</v>
      </c>
      <c r="E153" s="201">
        <v>0.29834451481486779</v>
      </c>
      <c r="F153" s="200">
        <v>1003</v>
      </c>
    </row>
    <row r="154" spans="2:6" x14ac:dyDescent="0.2">
      <c r="B154" s="103" t="s">
        <v>484</v>
      </c>
      <c r="C154" s="199">
        <v>347</v>
      </c>
      <c r="D154" s="200">
        <v>452.62247838616713</v>
      </c>
      <c r="E154" s="201">
        <v>0.29877435174564049</v>
      </c>
      <c r="F154" s="200">
        <v>1054</v>
      </c>
    </row>
    <row r="155" spans="2:6" x14ac:dyDescent="0.2">
      <c r="B155" s="103" t="s">
        <v>485</v>
      </c>
      <c r="C155" s="199">
        <v>429</v>
      </c>
      <c r="D155" s="200">
        <v>492.80652680652679</v>
      </c>
      <c r="E155" s="201">
        <v>0.30193675172416756</v>
      </c>
      <c r="F155" s="200">
        <v>1088</v>
      </c>
    </row>
    <row r="156" spans="2:6" x14ac:dyDescent="0.2">
      <c r="B156" s="103" t="s">
        <v>486</v>
      </c>
      <c r="C156" s="199">
        <v>268</v>
      </c>
      <c r="D156" s="200">
        <v>366.70895522388059</v>
      </c>
      <c r="E156" s="201">
        <v>0.29717814117760888</v>
      </c>
      <c r="F156" s="200">
        <v>756</v>
      </c>
    </row>
    <row r="157" spans="2:6" x14ac:dyDescent="0.2">
      <c r="B157" s="103" t="s">
        <v>487</v>
      </c>
      <c r="C157" s="199">
        <v>568</v>
      </c>
      <c r="D157" s="200">
        <v>577.38028169014081</v>
      </c>
      <c r="E157" s="201">
        <v>0.30225433632559762</v>
      </c>
      <c r="F157" s="200">
        <v>1315</v>
      </c>
    </row>
    <row r="158" spans="2:6" x14ac:dyDescent="0.2">
      <c r="B158" s="103" t="s">
        <v>488</v>
      </c>
      <c r="C158" s="199">
        <v>0</v>
      </c>
      <c r="D158" s="200">
        <v>0</v>
      </c>
      <c r="E158" s="201">
        <v>0</v>
      </c>
      <c r="F158" s="200">
        <v>0</v>
      </c>
    </row>
    <row r="159" spans="2:6" x14ac:dyDescent="0.2">
      <c r="B159" s="103" t="s">
        <v>489</v>
      </c>
      <c r="C159" s="199">
        <v>0</v>
      </c>
      <c r="D159" s="200">
        <v>0</v>
      </c>
      <c r="E159" s="201">
        <v>0</v>
      </c>
      <c r="F159" s="200">
        <v>0</v>
      </c>
    </row>
    <row r="160" spans="2:6" x14ac:dyDescent="0.2">
      <c r="B160" s="103" t="s">
        <v>490</v>
      </c>
      <c r="C160" s="199">
        <v>0</v>
      </c>
      <c r="D160" s="200">
        <v>0</v>
      </c>
      <c r="E160" s="201">
        <v>0</v>
      </c>
      <c r="F160" s="200">
        <v>0</v>
      </c>
    </row>
    <row r="161" spans="2:7" x14ac:dyDescent="0.2">
      <c r="B161" s="103" t="s">
        <v>491</v>
      </c>
      <c r="C161" s="199">
        <v>0</v>
      </c>
      <c r="D161" s="200">
        <v>0</v>
      </c>
      <c r="E161" s="201">
        <v>0</v>
      </c>
      <c r="F161" s="200">
        <v>0</v>
      </c>
    </row>
    <row r="162" spans="2:7" x14ac:dyDescent="0.2">
      <c r="B162" s="103" t="s">
        <v>492</v>
      </c>
      <c r="C162" s="199">
        <v>0</v>
      </c>
      <c r="D162" s="200">
        <v>0</v>
      </c>
      <c r="E162" s="201">
        <v>0</v>
      </c>
      <c r="F162" s="200">
        <v>0</v>
      </c>
    </row>
    <row r="163" spans="2:7" x14ac:dyDescent="0.2">
      <c r="B163" s="103" t="s">
        <v>493</v>
      </c>
      <c r="C163" s="199">
        <v>0</v>
      </c>
      <c r="D163" s="200">
        <v>0</v>
      </c>
      <c r="E163" s="201">
        <v>0</v>
      </c>
      <c r="F163" s="200">
        <v>0</v>
      </c>
    </row>
    <row r="164" spans="2:7" x14ac:dyDescent="0.2">
      <c r="B164" s="103" t="s">
        <v>494</v>
      </c>
      <c r="C164" s="199">
        <v>9</v>
      </c>
      <c r="D164" s="200">
        <v>1040.2222222222222</v>
      </c>
      <c r="E164" s="201">
        <v>0.28893278192704153</v>
      </c>
      <c r="F164" s="200">
        <v>2403</v>
      </c>
    </row>
    <row r="165" spans="2:7" x14ac:dyDescent="0.2">
      <c r="B165" s="103" t="s">
        <v>495</v>
      </c>
      <c r="C165" s="199">
        <v>660</v>
      </c>
      <c r="D165" s="200">
        <v>1471.9636363636364</v>
      </c>
      <c r="E165" s="201">
        <v>0.29407761864862381</v>
      </c>
      <c r="F165" s="200">
        <v>7756</v>
      </c>
    </row>
    <row r="166" spans="2:7" x14ac:dyDescent="0.2">
      <c r="B166" s="103" t="s">
        <v>496</v>
      </c>
      <c r="C166" s="199">
        <v>227</v>
      </c>
      <c r="D166" s="200">
        <v>864.96035242290748</v>
      </c>
      <c r="E166" s="201">
        <v>0.29389286125908742</v>
      </c>
      <c r="F166" s="200">
        <v>3877</v>
      </c>
    </row>
    <row r="167" spans="2:7" x14ac:dyDescent="0.2">
      <c r="B167" s="103" t="s">
        <v>497</v>
      </c>
      <c r="C167" s="199">
        <v>97</v>
      </c>
      <c r="D167" s="200">
        <v>514.88659793814429</v>
      </c>
      <c r="E167" s="201">
        <v>0.29313127637471315</v>
      </c>
      <c r="F167" s="200">
        <v>1655</v>
      </c>
    </row>
    <row r="168" spans="2:7" x14ac:dyDescent="0.2">
      <c r="B168" s="103" t="s">
        <v>498</v>
      </c>
      <c r="C168" s="199">
        <v>642</v>
      </c>
      <c r="D168" s="200">
        <v>640.25700934579436</v>
      </c>
      <c r="E168" s="201">
        <v>0.2914993624592761</v>
      </c>
      <c r="F168" s="200">
        <v>3701</v>
      </c>
    </row>
    <row r="169" spans="2:7" x14ac:dyDescent="0.2">
      <c r="B169" s="103" t="s">
        <v>499</v>
      </c>
      <c r="C169" s="199">
        <v>0</v>
      </c>
      <c r="D169" s="200">
        <v>0</v>
      </c>
      <c r="E169" s="201">
        <v>0</v>
      </c>
      <c r="F169" s="200">
        <v>0</v>
      </c>
    </row>
    <row r="170" spans="2:7" x14ac:dyDescent="0.2">
      <c r="B170" s="104" t="s">
        <v>500</v>
      </c>
      <c r="C170" s="202">
        <v>0</v>
      </c>
      <c r="D170" s="203">
        <v>0</v>
      </c>
      <c r="E170" s="204">
        <v>0</v>
      </c>
      <c r="F170" s="203">
        <v>0</v>
      </c>
    </row>
    <row r="172" spans="2:7" x14ac:dyDescent="0.2">
      <c r="G172" s="12" t="s">
        <v>300</v>
      </c>
    </row>
    <row r="173" spans="2:7" x14ac:dyDescent="0.2">
      <c r="G173" s="12" t="s">
        <v>134</v>
      </c>
    </row>
    <row r="174" spans="2:7" x14ac:dyDescent="0.2">
      <c r="B174" s="3" t="s">
        <v>0</v>
      </c>
      <c r="C174" s="187"/>
      <c r="D174" s="188"/>
      <c r="E174" s="189"/>
      <c r="F174" s="189"/>
    </row>
    <row r="175" spans="2:7" x14ac:dyDescent="0.2">
      <c r="B175" s="3" t="s">
        <v>271</v>
      </c>
      <c r="C175" s="187"/>
      <c r="D175" s="188"/>
      <c r="E175" s="189"/>
      <c r="F175" s="189"/>
    </row>
    <row r="176" spans="2:7" x14ac:dyDescent="0.2">
      <c r="B176" s="102" t="s">
        <v>298</v>
      </c>
      <c r="C176" s="187"/>
      <c r="D176" s="188"/>
      <c r="E176" s="189"/>
      <c r="F176" s="189"/>
    </row>
    <row r="177" spans="2:6" x14ac:dyDescent="0.2">
      <c r="B177" s="3"/>
      <c r="C177" s="100"/>
      <c r="D177" s="100"/>
      <c r="E177" s="100"/>
      <c r="F177" s="100"/>
    </row>
    <row r="178" spans="2:6" x14ac:dyDescent="0.2">
      <c r="B178" s="108"/>
      <c r="C178" s="159" t="s">
        <v>152</v>
      </c>
      <c r="D178" s="190"/>
      <c r="E178" s="191"/>
      <c r="F178" s="192"/>
    </row>
    <row r="179" spans="2:6" ht="25.5" x14ac:dyDescent="0.2">
      <c r="B179" s="160" t="s">
        <v>301</v>
      </c>
      <c r="C179" s="193" t="s">
        <v>2665</v>
      </c>
      <c r="D179" s="194" t="s">
        <v>2662</v>
      </c>
      <c r="E179" s="195" t="s">
        <v>2663</v>
      </c>
      <c r="F179" s="194" t="s">
        <v>2664</v>
      </c>
    </row>
    <row r="180" spans="2:6" x14ac:dyDescent="0.2">
      <c r="B180" s="119" t="s">
        <v>501</v>
      </c>
      <c r="C180" s="196">
        <v>0</v>
      </c>
      <c r="D180" s="197">
        <v>0</v>
      </c>
      <c r="E180" s="198">
        <v>0</v>
      </c>
      <c r="F180" s="197">
        <v>0</v>
      </c>
    </row>
    <row r="181" spans="2:6" x14ac:dyDescent="0.2">
      <c r="B181" s="103" t="s">
        <v>502</v>
      </c>
      <c r="C181" s="199">
        <v>1047</v>
      </c>
      <c r="D181" s="200">
        <v>469.57211079274117</v>
      </c>
      <c r="E181" s="201">
        <v>0.29896211362022163</v>
      </c>
      <c r="F181" s="200">
        <v>1655</v>
      </c>
    </row>
    <row r="182" spans="2:6" x14ac:dyDescent="0.2">
      <c r="B182" s="103" t="s">
        <v>503</v>
      </c>
      <c r="C182" s="199">
        <v>295</v>
      </c>
      <c r="D182" s="200">
        <v>458.28813559322032</v>
      </c>
      <c r="E182" s="201">
        <v>0.30133600206841837</v>
      </c>
      <c r="F182" s="200">
        <v>1357</v>
      </c>
    </row>
    <row r="183" spans="2:6" x14ac:dyDescent="0.2">
      <c r="B183" s="103" t="s">
        <v>504</v>
      </c>
      <c r="C183" s="199">
        <v>1392</v>
      </c>
      <c r="D183" s="200">
        <v>467.24353448275861</v>
      </c>
      <c r="E183" s="201">
        <v>0.30023805665997783</v>
      </c>
      <c r="F183" s="200">
        <v>2385</v>
      </c>
    </row>
    <row r="184" spans="2:6" x14ac:dyDescent="0.2">
      <c r="B184" s="103" t="s">
        <v>505</v>
      </c>
      <c r="C184" s="199">
        <v>1113</v>
      </c>
      <c r="D184" s="200">
        <v>404.59389038634322</v>
      </c>
      <c r="E184" s="201">
        <v>0.29943313484741196</v>
      </c>
      <c r="F184" s="200">
        <v>1152</v>
      </c>
    </row>
    <row r="185" spans="2:6" x14ac:dyDescent="0.2">
      <c r="B185" s="103" t="s">
        <v>506</v>
      </c>
      <c r="C185" s="199">
        <v>1428</v>
      </c>
      <c r="D185" s="200">
        <v>515.54271708683473</v>
      </c>
      <c r="E185" s="201">
        <v>0.30061069874291446</v>
      </c>
      <c r="F185" s="200">
        <v>1756</v>
      </c>
    </row>
    <row r="186" spans="2:6" x14ac:dyDescent="0.2">
      <c r="B186" s="103" t="s">
        <v>507</v>
      </c>
      <c r="C186" s="199">
        <v>0</v>
      </c>
      <c r="D186" s="200">
        <v>0</v>
      </c>
      <c r="E186" s="201">
        <v>0</v>
      </c>
      <c r="F186" s="200">
        <v>0</v>
      </c>
    </row>
    <row r="187" spans="2:6" x14ac:dyDescent="0.2">
      <c r="B187" s="103" t="s">
        <v>508</v>
      </c>
      <c r="C187" s="199">
        <v>0</v>
      </c>
      <c r="D187" s="200">
        <v>0</v>
      </c>
      <c r="E187" s="201">
        <v>0</v>
      </c>
      <c r="F187" s="200">
        <v>0</v>
      </c>
    </row>
    <row r="188" spans="2:6" x14ac:dyDescent="0.2">
      <c r="B188" s="103" t="s">
        <v>509</v>
      </c>
      <c r="C188" s="199">
        <v>0</v>
      </c>
      <c r="D188" s="200">
        <v>0</v>
      </c>
      <c r="E188" s="201">
        <v>0</v>
      </c>
      <c r="F188" s="200">
        <v>0</v>
      </c>
    </row>
    <row r="189" spans="2:6" x14ac:dyDescent="0.2">
      <c r="B189" s="103" t="s">
        <v>510</v>
      </c>
      <c r="C189" s="199">
        <v>1269</v>
      </c>
      <c r="D189" s="200">
        <v>587.59968479117413</v>
      </c>
      <c r="E189" s="201">
        <v>0.30100863145673906</v>
      </c>
      <c r="F189" s="200">
        <v>3683</v>
      </c>
    </row>
    <row r="190" spans="2:6" x14ac:dyDescent="0.2">
      <c r="B190" s="103" t="s">
        <v>511</v>
      </c>
      <c r="C190" s="199">
        <v>670</v>
      </c>
      <c r="D190" s="200">
        <v>508.09552238805969</v>
      </c>
      <c r="E190" s="201">
        <v>0.30007845211335882</v>
      </c>
      <c r="F190" s="200">
        <v>2037</v>
      </c>
    </row>
    <row r="191" spans="2:6" x14ac:dyDescent="0.2">
      <c r="B191" s="103" t="s">
        <v>512</v>
      </c>
      <c r="C191" s="199">
        <v>1097</v>
      </c>
      <c r="D191" s="200">
        <v>539.50227894257068</v>
      </c>
      <c r="E191" s="201">
        <v>0.29995088953795124</v>
      </c>
      <c r="F191" s="200">
        <v>2663</v>
      </c>
    </row>
    <row r="192" spans="2:6" x14ac:dyDescent="0.2">
      <c r="B192" s="103" t="s">
        <v>513</v>
      </c>
      <c r="C192" s="199">
        <v>1236</v>
      </c>
      <c r="D192" s="200">
        <v>417.63834951456312</v>
      </c>
      <c r="E192" s="201">
        <v>0.30126657780039645</v>
      </c>
      <c r="F192" s="200">
        <v>1110</v>
      </c>
    </row>
    <row r="193" spans="2:6" x14ac:dyDescent="0.2">
      <c r="B193" s="103" t="s">
        <v>514</v>
      </c>
      <c r="C193" s="199">
        <v>1440</v>
      </c>
      <c r="D193" s="200">
        <v>506.46666666666664</v>
      </c>
      <c r="E193" s="201">
        <v>0.30015865797168861</v>
      </c>
      <c r="F193" s="200">
        <v>5891</v>
      </c>
    </row>
    <row r="194" spans="2:6" x14ac:dyDescent="0.2">
      <c r="B194" s="103" t="s">
        <v>515</v>
      </c>
      <c r="C194" s="199">
        <v>993</v>
      </c>
      <c r="D194" s="200">
        <v>370.45216515609263</v>
      </c>
      <c r="E194" s="201">
        <v>0.2988061044792607</v>
      </c>
      <c r="F194" s="200">
        <v>976</v>
      </c>
    </row>
    <row r="195" spans="2:6" x14ac:dyDescent="0.2">
      <c r="B195" s="103" t="s">
        <v>516</v>
      </c>
      <c r="C195" s="199">
        <v>0</v>
      </c>
      <c r="D195" s="200">
        <v>0</v>
      </c>
      <c r="E195" s="201">
        <v>0</v>
      </c>
      <c r="F195" s="200">
        <v>0</v>
      </c>
    </row>
    <row r="196" spans="2:6" x14ac:dyDescent="0.2">
      <c r="B196" s="103" t="s">
        <v>517</v>
      </c>
      <c r="C196" s="199">
        <v>0</v>
      </c>
      <c r="D196" s="200">
        <v>0</v>
      </c>
      <c r="E196" s="201">
        <v>0</v>
      </c>
      <c r="F196" s="200">
        <v>0</v>
      </c>
    </row>
    <row r="197" spans="2:6" x14ac:dyDescent="0.2">
      <c r="B197" s="103" t="s">
        <v>518</v>
      </c>
      <c r="C197" s="199">
        <v>0</v>
      </c>
      <c r="D197" s="200">
        <v>0</v>
      </c>
      <c r="E197" s="201">
        <v>0</v>
      </c>
      <c r="F197" s="200">
        <v>0</v>
      </c>
    </row>
    <row r="198" spans="2:6" x14ac:dyDescent="0.2">
      <c r="B198" s="103" t="s">
        <v>519</v>
      </c>
      <c r="C198" s="199">
        <v>1514</v>
      </c>
      <c r="D198" s="200">
        <v>426.24240422721266</v>
      </c>
      <c r="E198" s="201">
        <v>0.30327486342007881</v>
      </c>
      <c r="F198" s="200">
        <v>1222</v>
      </c>
    </row>
    <row r="199" spans="2:6" x14ac:dyDescent="0.2">
      <c r="B199" s="103" t="s">
        <v>520</v>
      </c>
      <c r="C199" s="199">
        <v>540</v>
      </c>
      <c r="D199" s="200">
        <v>509.89629629629627</v>
      </c>
      <c r="E199" s="201">
        <v>0.30328270617560271</v>
      </c>
      <c r="F199" s="200">
        <v>2169</v>
      </c>
    </row>
    <row r="200" spans="2:6" x14ac:dyDescent="0.2">
      <c r="B200" s="103" t="s">
        <v>521</v>
      </c>
      <c r="C200" s="199">
        <v>0</v>
      </c>
      <c r="D200" s="200">
        <v>0</v>
      </c>
      <c r="E200" s="201">
        <v>0</v>
      </c>
      <c r="F200" s="200">
        <v>0</v>
      </c>
    </row>
    <row r="201" spans="2:6" x14ac:dyDescent="0.2">
      <c r="B201" s="103" t="s">
        <v>522</v>
      </c>
      <c r="C201" s="199">
        <v>569</v>
      </c>
      <c r="D201" s="200">
        <v>526.56942003514939</v>
      </c>
      <c r="E201" s="201">
        <v>0.30317300667628611</v>
      </c>
      <c r="F201" s="200">
        <v>927</v>
      </c>
    </row>
    <row r="202" spans="2:6" x14ac:dyDescent="0.2">
      <c r="B202" s="103" t="s">
        <v>523</v>
      </c>
      <c r="C202" s="199">
        <v>1506</v>
      </c>
      <c r="D202" s="200">
        <v>482.16002656042497</v>
      </c>
      <c r="E202" s="201">
        <v>0.30252365168323991</v>
      </c>
      <c r="F202" s="200">
        <v>1954</v>
      </c>
    </row>
    <row r="203" spans="2:6" x14ac:dyDescent="0.2">
      <c r="B203" s="103" t="s">
        <v>524</v>
      </c>
      <c r="C203" s="199">
        <v>2687</v>
      </c>
      <c r="D203" s="200">
        <v>615.93226646818016</v>
      </c>
      <c r="E203" s="201">
        <v>0.30095884362673031</v>
      </c>
      <c r="F203" s="200">
        <v>4010</v>
      </c>
    </row>
    <row r="204" spans="2:6" x14ac:dyDescent="0.2">
      <c r="B204" s="103" t="s">
        <v>525</v>
      </c>
      <c r="C204" s="199">
        <v>0</v>
      </c>
      <c r="D204" s="200">
        <v>0</v>
      </c>
      <c r="E204" s="201">
        <v>0</v>
      </c>
      <c r="F204" s="200">
        <v>0</v>
      </c>
    </row>
    <row r="205" spans="2:6" x14ac:dyDescent="0.2">
      <c r="B205" s="103" t="s">
        <v>526</v>
      </c>
      <c r="C205" s="199">
        <v>1799</v>
      </c>
      <c r="D205" s="200">
        <v>461.84713729849915</v>
      </c>
      <c r="E205" s="201">
        <v>0.30283921215288934</v>
      </c>
      <c r="F205" s="200">
        <v>1594</v>
      </c>
    </row>
    <row r="206" spans="2:6" x14ac:dyDescent="0.2">
      <c r="B206" s="103" t="s">
        <v>527</v>
      </c>
      <c r="C206" s="199">
        <v>0</v>
      </c>
      <c r="D206" s="200">
        <v>0</v>
      </c>
      <c r="E206" s="201">
        <v>0</v>
      </c>
      <c r="F206" s="200">
        <v>0</v>
      </c>
    </row>
    <row r="207" spans="2:6" x14ac:dyDescent="0.2">
      <c r="B207" s="103" t="s">
        <v>528</v>
      </c>
      <c r="C207" s="199">
        <v>1228</v>
      </c>
      <c r="D207" s="200">
        <v>435.28990228013032</v>
      </c>
      <c r="E207" s="201">
        <v>0.29989895572622549</v>
      </c>
      <c r="F207" s="200">
        <v>6989</v>
      </c>
    </row>
    <row r="208" spans="2:6" x14ac:dyDescent="0.2">
      <c r="B208" s="103" t="s">
        <v>529</v>
      </c>
      <c r="C208" s="199">
        <v>2655</v>
      </c>
      <c r="D208" s="200">
        <v>378.07457627118646</v>
      </c>
      <c r="E208" s="201">
        <v>0.30171590574015505</v>
      </c>
      <c r="F208" s="200">
        <v>1049</v>
      </c>
    </row>
    <row r="209" spans="2:6" x14ac:dyDescent="0.2">
      <c r="B209" s="103" t="s">
        <v>530</v>
      </c>
      <c r="C209" s="199">
        <v>0</v>
      </c>
      <c r="D209" s="200">
        <v>0</v>
      </c>
      <c r="E209" s="201">
        <v>0</v>
      </c>
      <c r="F209" s="200">
        <v>0</v>
      </c>
    </row>
    <row r="210" spans="2:6" x14ac:dyDescent="0.2">
      <c r="B210" s="103" t="s">
        <v>531</v>
      </c>
      <c r="C210" s="199">
        <v>0</v>
      </c>
      <c r="D210" s="200">
        <v>0</v>
      </c>
      <c r="E210" s="201">
        <v>0</v>
      </c>
      <c r="F210" s="200">
        <v>0</v>
      </c>
    </row>
    <row r="211" spans="2:6" x14ac:dyDescent="0.2">
      <c r="B211" s="103" t="s">
        <v>532</v>
      </c>
      <c r="C211" s="199">
        <v>1915</v>
      </c>
      <c r="D211" s="200">
        <v>373.45378590078332</v>
      </c>
      <c r="E211" s="201">
        <v>0.29900210549552719</v>
      </c>
      <c r="F211" s="200">
        <v>1406</v>
      </c>
    </row>
    <row r="212" spans="2:6" x14ac:dyDescent="0.2">
      <c r="B212" s="103" t="s">
        <v>533</v>
      </c>
      <c r="C212" s="199">
        <v>0</v>
      </c>
      <c r="D212" s="200">
        <v>0</v>
      </c>
      <c r="E212" s="201">
        <v>0</v>
      </c>
      <c r="F212" s="200">
        <v>0</v>
      </c>
    </row>
    <row r="213" spans="2:6" x14ac:dyDescent="0.2">
      <c r="B213" s="103" t="s">
        <v>534</v>
      </c>
      <c r="C213" s="199">
        <v>0</v>
      </c>
      <c r="D213" s="200">
        <v>0</v>
      </c>
      <c r="E213" s="201">
        <v>0</v>
      </c>
      <c r="F213" s="200">
        <v>0</v>
      </c>
    </row>
    <row r="214" spans="2:6" x14ac:dyDescent="0.2">
      <c r="B214" s="103" t="s">
        <v>535</v>
      </c>
      <c r="C214" s="199">
        <v>450</v>
      </c>
      <c r="D214" s="200">
        <v>371.32666666666665</v>
      </c>
      <c r="E214" s="201">
        <v>0.30007219101527149</v>
      </c>
      <c r="F214" s="200">
        <v>986</v>
      </c>
    </row>
    <row r="215" spans="2:6" x14ac:dyDescent="0.2">
      <c r="B215" s="103" t="s">
        <v>536</v>
      </c>
      <c r="C215" s="199">
        <v>388</v>
      </c>
      <c r="D215" s="200">
        <v>374.42268041237111</v>
      </c>
      <c r="E215" s="201">
        <v>0.30357348088926406</v>
      </c>
      <c r="F215" s="200">
        <v>1002</v>
      </c>
    </row>
    <row r="216" spans="2:6" x14ac:dyDescent="0.2">
      <c r="B216" s="103" t="s">
        <v>537</v>
      </c>
      <c r="C216" s="199">
        <v>322</v>
      </c>
      <c r="D216" s="200">
        <v>438.07763975155279</v>
      </c>
      <c r="E216" s="201">
        <v>0.30161540353015392</v>
      </c>
      <c r="F216" s="200">
        <v>2257</v>
      </c>
    </row>
    <row r="217" spans="2:6" x14ac:dyDescent="0.2">
      <c r="B217" s="103" t="s">
        <v>538</v>
      </c>
      <c r="C217" s="199">
        <v>1700</v>
      </c>
      <c r="D217" s="200">
        <v>502.6370588235294</v>
      </c>
      <c r="E217" s="201">
        <v>0.30325086425554071</v>
      </c>
      <c r="F217" s="200">
        <v>2109</v>
      </c>
    </row>
    <row r="218" spans="2:6" x14ac:dyDescent="0.2">
      <c r="B218" s="103" t="s">
        <v>539</v>
      </c>
      <c r="C218" s="199">
        <v>42</v>
      </c>
      <c r="D218" s="200">
        <v>823.38095238095241</v>
      </c>
      <c r="E218" s="201">
        <v>0.30144700139470015</v>
      </c>
      <c r="F218" s="200">
        <v>4499</v>
      </c>
    </row>
    <row r="219" spans="2:6" x14ac:dyDescent="0.2">
      <c r="B219" s="103" t="s">
        <v>540</v>
      </c>
      <c r="C219" s="199">
        <v>1317</v>
      </c>
      <c r="D219" s="200">
        <v>375.81245254365984</v>
      </c>
      <c r="E219" s="201">
        <v>0.29837964860837141</v>
      </c>
      <c r="F219" s="200">
        <v>1078</v>
      </c>
    </row>
    <row r="220" spans="2:6" x14ac:dyDescent="0.2">
      <c r="B220" s="103" t="s">
        <v>541</v>
      </c>
      <c r="C220" s="199">
        <v>0</v>
      </c>
      <c r="D220" s="200">
        <v>0</v>
      </c>
      <c r="E220" s="201">
        <v>0</v>
      </c>
      <c r="F220" s="200">
        <v>0</v>
      </c>
    </row>
    <row r="221" spans="2:6" x14ac:dyDescent="0.2">
      <c r="B221" s="103" t="s">
        <v>542</v>
      </c>
      <c r="C221" s="199">
        <v>588</v>
      </c>
      <c r="D221" s="200">
        <v>494.59013605442175</v>
      </c>
      <c r="E221" s="201">
        <v>0.3015993678027411</v>
      </c>
      <c r="F221" s="200">
        <v>1226</v>
      </c>
    </row>
    <row r="222" spans="2:6" x14ac:dyDescent="0.2">
      <c r="B222" s="103" t="s">
        <v>543</v>
      </c>
      <c r="C222" s="199">
        <v>0</v>
      </c>
      <c r="D222" s="200">
        <v>0</v>
      </c>
      <c r="E222" s="201">
        <v>0</v>
      </c>
      <c r="F222" s="200">
        <v>0</v>
      </c>
    </row>
    <row r="223" spans="2:6" x14ac:dyDescent="0.2">
      <c r="B223" s="103" t="s">
        <v>544</v>
      </c>
      <c r="C223" s="199">
        <v>1423</v>
      </c>
      <c r="D223" s="200">
        <v>345.9044272663387</v>
      </c>
      <c r="E223" s="201">
        <v>0.29732060988471343</v>
      </c>
      <c r="F223" s="200">
        <v>1634</v>
      </c>
    </row>
    <row r="224" spans="2:6" x14ac:dyDescent="0.2">
      <c r="B224" s="103" t="s">
        <v>545</v>
      </c>
      <c r="C224" s="199">
        <v>1614</v>
      </c>
      <c r="D224" s="200">
        <v>332.33085501858739</v>
      </c>
      <c r="E224" s="201">
        <v>0.29706744055959544</v>
      </c>
      <c r="F224" s="200">
        <v>868</v>
      </c>
    </row>
    <row r="225" spans="2:7" x14ac:dyDescent="0.2">
      <c r="B225" s="103" t="s">
        <v>546</v>
      </c>
      <c r="C225" s="199">
        <v>0</v>
      </c>
      <c r="D225" s="200">
        <v>0</v>
      </c>
      <c r="E225" s="201">
        <v>0</v>
      </c>
      <c r="F225" s="200">
        <v>0</v>
      </c>
    </row>
    <row r="226" spans="2:7" x14ac:dyDescent="0.2">
      <c r="B226" s="103" t="s">
        <v>547</v>
      </c>
      <c r="C226" s="199">
        <v>398</v>
      </c>
      <c r="D226" s="200">
        <v>351.7613065326633</v>
      </c>
      <c r="E226" s="201">
        <v>0.299913240003856</v>
      </c>
      <c r="F226" s="200">
        <v>780</v>
      </c>
    </row>
    <row r="227" spans="2:7" x14ac:dyDescent="0.2">
      <c r="B227" s="104" t="s">
        <v>548</v>
      </c>
      <c r="C227" s="202">
        <v>170</v>
      </c>
      <c r="D227" s="203">
        <v>316.7</v>
      </c>
      <c r="E227" s="204">
        <v>0.29973499905356804</v>
      </c>
      <c r="F227" s="203">
        <v>550</v>
      </c>
    </row>
    <row r="229" spans="2:7" x14ac:dyDescent="0.2">
      <c r="G229" s="12" t="s">
        <v>300</v>
      </c>
    </row>
    <row r="230" spans="2:7" x14ac:dyDescent="0.2">
      <c r="G230" s="12" t="s">
        <v>145</v>
      </c>
    </row>
    <row r="231" spans="2:7" x14ac:dyDescent="0.2">
      <c r="B231" s="3" t="s">
        <v>0</v>
      </c>
      <c r="C231" s="187"/>
      <c r="D231" s="188"/>
      <c r="E231" s="189"/>
      <c r="F231" s="189"/>
    </row>
    <row r="232" spans="2:7" x14ac:dyDescent="0.2">
      <c r="B232" s="3" t="s">
        <v>271</v>
      </c>
      <c r="C232" s="187"/>
      <c r="D232" s="188"/>
      <c r="E232" s="189"/>
      <c r="F232" s="189"/>
    </row>
    <row r="233" spans="2:7" x14ac:dyDescent="0.2">
      <c r="B233" s="102" t="s">
        <v>298</v>
      </c>
      <c r="C233" s="187"/>
      <c r="D233" s="188"/>
      <c r="E233" s="189"/>
      <c r="F233" s="189"/>
    </row>
    <row r="234" spans="2:7" x14ac:dyDescent="0.2">
      <c r="B234" s="3"/>
      <c r="C234" s="100"/>
      <c r="D234" s="100"/>
      <c r="E234" s="100"/>
      <c r="F234" s="100"/>
    </row>
    <row r="235" spans="2:7" x14ac:dyDescent="0.2">
      <c r="B235" s="108"/>
      <c r="C235" s="159" t="s">
        <v>152</v>
      </c>
      <c r="D235" s="190"/>
      <c r="E235" s="191"/>
      <c r="F235" s="192"/>
    </row>
    <row r="236" spans="2:7" ht="25.5" x14ac:dyDescent="0.2">
      <c r="B236" s="160" t="s">
        <v>301</v>
      </c>
      <c r="C236" s="193" t="s">
        <v>2665</v>
      </c>
      <c r="D236" s="194" t="s">
        <v>2662</v>
      </c>
      <c r="E236" s="195" t="s">
        <v>2663</v>
      </c>
      <c r="F236" s="194" t="s">
        <v>2664</v>
      </c>
    </row>
    <row r="237" spans="2:7" x14ac:dyDescent="0.2">
      <c r="B237" s="119" t="s">
        <v>549</v>
      </c>
      <c r="C237" s="196">
        <v>606</v>
      </c>
      <c r="D237" s="197">
        <v>503.00330033003303</v>
      </c>
      <c r="E237" s="198">
        <v>0.2975487999750106</v>
      </c>
      <c r="F237" s="197">
        <v>1305</v>
      </c>
    </row>
    <row r="238" spans="2:7" x14ac:dyDescent="0.2">
      <c r="B238" s="103" t="s">
        <v>550</v>
      </c>
      <c r="C238" s="199">
        <v>1001</v>
      </c>
      <c r="D238" s="200">
        <v>543.36963036963039</v>
      </c>
      <c r="E238" s="201">
        <v>0.30088776087103231</v>
      </c>
      <c r="F238" s="200">
        <v>2267</v>
      </c>
    </row>
    <row r="239" spans="2:7" x14ac:dyDescent="0.2">
      <c r="B239" s="103" t="s">
        <v>551</v>
      </c>
      <c r="C239" s="199">
        <v>0</v>
      </c>
      <c r="D239" s="200">
        <v>0</v>
      </c>
      <c r="E239" s="201">
        <v>0</v>
      </c>
      <c r="F239" s="200">
        <v>0</v>
      </c>
    </row>
    <row r="240" spans="2:7" x14ac:dyDescent="0.2">
      <c r="B240" s="103" t="s">
        <v>552</v>
      </c>
      <c r="C240" s="199">
        <v>598</v>
      </c>
      <c r="D240" s="200">
        <v>334.86789297658862</v>
      </c>
      <c r="E240" s="201">
        <v>0.30166233570594669</v>
      </c>
      <c r="F240" s="200">
        <v>1404</v>
      </c>
    </row>
    <row r="241" spans="2:6" x14ac:dyDescent="0.2">
      <c r="B241" s="103" t="s">
        <v>553</v>
      </c>
      <c r="C241" s="199">
        <v>1133</v>
      </c>
      <c r="D241" s="200">
        <v>441.26037069726391</v>
      </c>
      <c r="E241" s="201">
        <v>0.29752310060837894</v>
      </c>
      <c r="F241" s="200">
        <v>1452</v>
      </c>
    </row>
    <row r="242" spans="2:6" x14ac:dyDescent="0.2">
      <c r="B242" s="103" t="s">
        <v>554</v>
      </c>
      <c r="C242" s="199">
        <v>760</v>
      </c>
      <c r="D242" s="200">
        <v>487.20131578947371</v>
      </c>
      <c r="E242" s="201">
        <v>0.29839405070248204</v>
      </c>
      <c r="F242" s="200">
        <v>1400</v>
      </c>
    </row>
    <row r="243" spans="2:6" x14ac:dyDescent="0.2">
      <c r="B243" s="103" t="s">
        <v>555</v>
      </c>
      <c r="C243" s="199">
        <v>0</v>
      </c>
      <c r="D243" s="200">
        <v>0</v>
      </c>
      <c r="E243" s="201">
        <v>0</v>
      </c>
      <c r="F243" s="200">
        <v>0</v>
      </c>
    </row>
    <row r="244" spans="2:6" x14ac:dyDescent="0.2">
      <c r="B244" s="103" t="s">
        <v>556</v>
      </c>
      <c r="C244" s="199">
        <v>0</v>
      </c>
      <c r="D244" s="200">
        <v>0</v>
      </c>
      <c r="E244" s="201">
        <v>0</v>
      </c>
      <c r="F244" s="200">
        <v>0</v>
      </c>
    </row>
    <row r="245" spans="2:6" x14ac:dyDescent="0.2">
      <c r="B245" s="103" t="s">
        <v>557</v>
      </c>
      <c r="C245" s="199">
        <v>953</v>
      </c>
      <c r="D245" s="200">
        <v>550.51521511017836</v>
      </c>
      <c r="E245" s="201">
        <v>0.30045138634364466</v>
      </c>
      <c r="F245" s="200">
        <v>2702</v>
      </c>
    </row>
    <row r="246" spans="2:6" x14ac:dyDescent="0.2">
      <c r="B246" s="103" t="s">
        <v>558</v>
      </c>
      <c r="C246" s="199">
        <v>50</v>
      </c>
      <c r="D246" s="200">
        <v>628.28</v>
      </c>
      <c r="E246" s="201">
        <v>0.29917810306568504</v>
      </c>
      <c r="F246" s="200">
        <v>1723</v>
      </c>
    </row>
    <row r="247" spans="2:6" x14ac:dyDescent="0.2">
      <c r="B247" s="103" t="s">
        <v>559</v>
      </c>
      <c r="C247" s="199">
        <v>21</v>
      </c>
      <c r="D247" s="200">
        <v>683.38095238095241</v>
      </c>
      <c r="E247" s="201">
        <v>0.30114363655440135</v>
      </c>
      <c r="F247" s="200">
        <v>1601</v>
      </c>
    </row>
    <row r="248" spans="2:6" x14ac:dyDescent="0.2">
      <c r="B248" s="103" t="s">
        <v>560</v>
      </c>
      <c r="C248" s="199">
        <v>923</v>
      </c>
      <c r="D248" s="200">
        <v>447.86457204767066</v>
      </c>
      <c r="E248" s="201">
        <v>0.30217718979943009</v>
      </c>
      <c r="F248" s="200">
        <v>1059</v>
      </c>
    </row>
    <row r="249" spans="2:6" x14ac:dyDescent="0.2">
      <c r="B249" s="103" t="s">
        <v>561</v>
      </c>
      <c r="C249" s="199">
        <v>953</v>
      </c>
      <c r="D249" s="200">
        <v>511.82476390346272</v>
      </c>
      <c r="E249" s="201">
        <v>0.30332798941331718</v>
      </c>
      <c r="F249" s="200">
        <v>1547</v>
      </c>
    </row>
    <row r="250" spans="2:6" x14ac:dyDescent="0.2">
      <c r="B250" s="103" t="s">
        <v>562</v>
      </c>
      <c r="C250" s="199">
        <v>819</v>
      </c>
      <c r="D250" s="200">
        <v>730.63369963369962</v>
      </c>
      <c r="E250" s="201">
        <v>0.30512428536171976</v>
      </c>
      <c r="F250" s="200">
        <v>1452</v>
      </c>
    </row>
    <row r="251" spans="2:6" x14ac:dyDescent="0.2">
      <c r="B251" s="103" t="s">
        <v>563</v>
      </c>
      <c r="C251" s="199">
        <v>0</v>
      </c>
      <c r="D251" s="200">
        <v>0</v>
      </c>
      <c r="E251" s="201">
        <v>0</v>
      </c>
      <c r="F251" s="200">
        <v>0</v>
      </c>
    </row>
    <row r="252" spans="2:6" x14ac:dyDescent="0.2">
      <c r="B252" s="103" t="s">
        <v>564</v>
      </c>
      <c r="C252" s="199">
        <v>0</v>
      </c>
      <c r="D252" s="200">
        <v>0</v>
      </c>
      <c r="E252" s="201">
        <v>0</v>
      </c>
      <c r="F252" s="200">
        <v>0</v>
      </c>
    </row>
    <row r="253" spans="2:6" x14ac:dyDescent="0.2">
      <c r="B253" s="103" t="s">
        <v>565</v>
      </c>
      <c r="C253" s="199">
        <v>0</v>
      </c>
      <c r="D253" s="200">
        <v>0</v>
      </c>
      <c r="E253" s="201">
        <v>0</v>
      </c>
      <c r="F253" s="200">
        <v>0</v>
      </c>
    </row>
    <row r="254" spans="2:6" x14ac:dyDescent="0.2">
      <c r="B254" s="103" t="s">
        <v>566</v>
      </c>
      <c r="C254" s="199">
        <v>201</v>
      </c>
      <c r="D254" s="200">
        <v>428.43781094527361</v>
      </c>
      <c r="E254" s="201">
        <v>0.29892358905469529</v>
      </c>
      <c r="F254" s="200">
        <v>1001</v>
      </c>
    </row>
    <row r="255" spans="2:6" x14ac:dyDescent="0.2">
      <c r="B255" s="103" t="s">
        <v>567</v>
      </c>
      <c r="C255" s="199">
        <v>0</v>
      </c>
      <c r="D255" s="200">
        <v>0</v>
      </c>
      <c r="E255" s="201">
        <v>0</v>
      </c>
      <c r="F255" s="200">
        <v>0</v>
      </c>
    </row>
    <row r="256" spans="2:6" x14ac:dyDescent="0.2">
      <c r="B256" s="103" t="s">
        <v>568</v>
      </c>
      <c r="C256" s="199">
        <v>93</v>
      </c>
      <c r="D256" s="200">
        <v>382.21505376344084</v>
      </c>
      <c r="E256" s="201">
        <v>0.29856788879089491</v>
      </c>
      <c r="F256" s="200">
        <v>914</v>
      </c>
    </row>
    <row r="257" spans="2:6" x14ac:dyDescent="0.2">
      <c r="B257" s="103" t="s">
        <v>569</v>
      </c>
      <c r="C257" s="199">
        <v>1248</v>
      </c>
      <c r="D257" s="200">
        <v>591.53125</v>
      </c>
      <c r="E257" s="201">
        <v>0.29660708122682977</v>
      </c>
      <c r="F257" s="200">
        <v>3064</v>
      </c>
    </row>
    <row r="258" spans="2:6" x14ac:dyDescent="0.2">
      <c r="B258" s="103" t="s">
        <v>570</v>
      </c>
      <c r="C258" s="199">
        <v>383</v>
      </c>
      <c r="D258" s="200">
        <v>366.4490861618799</v>
      </c>
      <c r="E258" s="201">
        <v>0.2956890703544055</v>
      </c>
      <c r="F258" s="200">
        <v>1091</v>
      </c>
    </row>
    <row r="259" spans="2:6" x14ac:dyDescent="0.2">
      <c r="B259" s="103" t="s">
        <v>571</v>
      </c>
      <c r="C259" s="199">
        <v>1580</v>
      </c>
      <c r="D259" s="200">
        <v>356.2746835443038</v>
      </c>
      <c r="E259" s="201">
        <v>0.29899372973317506</v>
      </c>
      <c r="F259" s="200">
        <v>2169</v>
      </c>
    </row>
    <row r="260" spans="2:6" x14ac:dyDescent="0.2">
      <c r="B260" s="103" t="s">
        <v>572</v>
      </c>
      <c r="C260" s="199">
        <v>723</v>
      </c>
      <c r="D260" s="200">
        <v>380.15629322268325</v>
      </c>
      <c r="E260" s="201">
        <v>0.29890043684553369</v>
      </c>
      <c r="F260" s="200">
        <v>852</v>
      </c>
    </row>
    <row r="261" spans="2:6" x14ac:dyDescent="0.2">
      <c r="B261" s="103" t="s">
        <v>573</v>
      </c>
      <c r="C261" s="199">
        <v>1259</v>
      </c>
      <c r="D261" s="200">
        <v>483.8046068308181</v>
      </c>
      <c r="E261" s="201">
        <v>0.29658646319997461</v>
      </c>
      <c r="F261" s="200">
        <v>2990</v>
      </c>
    </row>
    <row r="262" spans="2:6" x14ac:dyDescent="0.2">
      <c r="B262" s="103" t="s">
        <v>574</v>
      </c>
      <c r="C262" s="199">
        <v>2430</v>
      </c>
      <c r="D262" s="200">
        <v>378.01481481481483</v>
      </c>
      <c r="E262" s="201">
        <v>0.29639190060383447</v>
      </c>
      <c r="F262" s="200">
        <v>1139</v>
      </c>
    </row>
    <row r="263" spans="2:6" x14ac:dyDescent="0.2">
      <c r="B263" s="103" t="s">
        <v>575</v>
      </c>
      <c r="C263" s="199">
        <v>900</v>
      </c>
      <c r="D263" s="200">
        <v>380.71</v>
      </c>
      <c r="E263" s="201">
        <v>0.30072091080155028</v>
      </c>
      <c r="F263" s="200">
        <v>868</v>
      </c>
    </row>
    <row r="264" spans="2:6" x14ac:dyDescent="0.2">
      <c r="B264" s="103" t="s">
        <v>576</v>
      </c>
      <c r="C264" s="199">
        <v>236</v>
      </c>
      <c r="D264" s="200">
        <v>344.41101694915255</v>
      </c>
      <c r="E264" s="201">
        <v>0.29963909563781277</v>
      </c>
      <c r="F264" s="200">
        <v>649</v>
      </c>
    </row>
    <row r="265" spans="2:6" x14ac:dyDescent="0.2">
      <c r="B265" s="103" t="s">
        <v>577</v>
      </c>
      <c r="C265" s="199">
        <v>503</v>
      </c>
      <c r="D265" s="200">
        <v>488.49502982107356</v>
      </c>
      <c r="E265" s="201">
        <v>0.29590143402843005</v>
      </c>
      <c r="F265" s="200">
        <v>1723</v>
      </c>
    </row>
    <row r="266" spans="2:6" x14ac:dyDescent="0.2">
      <c r="B266" s="103" t="s">
        <v>578</v>
      </c>
      <c r="C266" s="199">
        <v>2004</v>
      </c>
      <c r="D266" s="200">
        <v>412.95958083832335</v>
      </c>
      <c r="E266" s="201">
        <v>0.2973055115173997</v>
      </c>
      <c r="F266" s="200">
        <v>1401</v>
      </c>
    </row>
    <row r="267" spans="2:6" x14ac:dyDescent="0.2">
      <c r="B267" s="103" t="s">
        <v>579</v>
      </c>
      <c r="C267" s="199">
        <v>0</v>
      </c>
      <c r="D267" s="200">
        <v>0</v>
      </c>
      <c r="E267" s="201">
        <v>0</v>
      </c>
      <c r="F267" s="200">
        <v>0</v>
      </c>
    </row>
    <row r="268" spans="2:6" x14ac:dyDescent="0.2">
      <c r="B268" s="103" t="s">
        <v>580</v>
      </c>
      <c r="C268" s="199">
        <v>0</v>
      </c>
      <c r="D268" s="200">
        <v>0</v>
      </c>
      <c r="E268" s="201">
        <v>0</v>
      </c>
      <c r="F268" s="200">
        <v>0</v>
      </c>
    </row>
    <row r="269" spans="2:6" x14ac:dyDescent="0.2">
      <c r="B269" s="103" t="s">
        <v>581</v>
      </c>
      <c r="C269" s="199">
        <v>0</v>
      </c>
      <c r="D269" s="200">
        <v>0</v>
      </c>
      <c r="E269" s="201">
        <v>0</v>
      </c>
      <c r="F269" s="200">
        <v>0</v>
      </c>
    </row>
    <row r="270" spans="2:6" x14ac:dyDescent="0.2">
      <c r="B270" s="103" t="s">
        <v>582</v>
      </c>
      <c r="C270" s="199">
        <v>2270</v>
      </c>
      <c r="D270" s="200">
        <v>788.91277533039647</v>
      </c>
      <c r="E270" s="201">
        <v>0.29869258447363367</v>
      </c>
      <c r="F270" s="200">
        <v>5674</v>
      </c>
    </row>
    <row r="271" spans="2:6" x14ac:dyDescent="0.2">
      <c r="B271" s="103" t="s">
        <v>583</v>
      </c>
      <c r="C271" s="199">
        <v>0</v>
      </c>
      <c r="D271" s="200">
        <v>0</v>
      </c>
      <c r="E271" s="201">
        <v>0</v>
      </c>
      <c r="F271" s="200">
        <v>0</v>
      </c>
    </row>
    <row r="272" spans="2:6" x14ac:dyDescent="0.2">
      <c r="B272" s="103" t="s">
        <v>584</v>
      </c>
      <c r="C272" s="199">
        <v>1560</v>
      </c>
      <c r="D272" s="200">
        <v>815.68461538461543</v>
      </c>
      <c r="E272" s="201">
        <v>0.30000530474586151</v>
      </c>
      <c r="F272" s="200">
        <v>5678</v>
      </c>
    </row>
    <row r="273" spans="2:7" x14ac:dyDescent="0.2">
      <c r="B273" s="103" t="s">
        <v>585</v>
      </c>
      <c r="C273" s="199">
        <v>1097</v>
      </c>
      <c r="D273" s="200">
        <v>645.0783956244303</v>
      </c>
      <c r="E273" s="201">
        <v>0.29865055634217419</v>
      </c>
      <c r="F273" s="200">
        <v>3297</v>
      </c>
    </row>
    <row r="274" spans="2:7" x14ac:dyDescent="0.2">
      <c r="B274" s="103" t="s">
        <v>586</v>
      </c>
      <c r="C274" s="199">
        <v>140</v>
      </c>
      <c r="D274" s="200">
        <v>2328.2357142857145</v>
      </c>
      <c r="E274" s="201">
        <v>0.29653117665253537</v>
      </c>
      <c r="F274" s="200">
        <v>11106</v>
      </c>
    </row>
    <row r="275" spans="2:7" x14ac:dyDescent="0.2">
      <c r="B275" s="103" t="s">
        <v>587</v>
      </c>
      <c r="C275" s="199">
        <v>0</v>
      </c>
      <c r="D275" s="200">
        <v>0</v>
      </c>
      <c r="E275" s="201">
        <v>0</v>
      </c>
      <c r="F275" s="200">
        <v>0</v>
      </c>
    </row>
    <row r="276" spans="2:7" x14ac:dyDescent="0.2">
      <c r="B276" s="103" t="s">
        <v>588</v>
      </c>
      <c r="C276" s="199">
        <v>887</v>
      </c>
      <c r="D276" s="200">
        <v>541.29199549041709</v>
      </c>
      <c r="E276" s="201">
        <v>0.30211500513460732</v>
      </c>
      <c r="F276" s="200">
        <v>4573</v>
      </c>
    </row>
    <row r="277" spans="2:7" x14ac:dyDescent="0.2">
      <c r="B277" s="103" t="s">
        <v>589</v>
      </c>
      <c r="C277" s="199">
        <v>1767</v>
      </c>
      <c r="D277" s="200">
        <v>1527.9847198641767</v>
      </c>
      <c r="E277" s="201">
        <v>0.30042992334107521</v>
      </c>
      <c r="F277" s="200">
        <v>10100</v>
      </c>
    </row>
    <row r="278" spans="2:7" x14ac:dyDescent="0.2">
      <c r="B278" s="103" t="s">
        <v>590</v>
      </c>
      <c r="C278" s="199">
        <v>1704</v>
      </c>
      <c r="D278" s="200">
        <v>659.32159624413146</v>
      </c>
      <c r="E278" s="201">
        <v>0.29834665533632521</v>
      </c>
      <c r="F278" s="200">
        <v>4775</v>
      </c>
    </row>
    <row r="279" spans="2:7" x14ac:dyDescent="0.2">
      <c r="B279" s="103" t="s">
        <v>591</v>
      </c>
      <c r="C279" s="199">
        <v>0</v>
      </c>
      <c r="D279" s="200">
        <v>0</v>
      </c>
      <c r="E279" s="201">
        <v>0</v>
      </c>
      <c r="F279" s="200">
        <v>0</v>
      </c>
    </row>
    <row r="280" spans="2:7" x14ac:dyDescent="0.2">
      <c r="B280" s="103" t="s">
        <v>592</v>
      </c>
      <c r="C280" s="199">
        <v>151</v>
      </c>
      <c r="D280" s="200">
        <v>595.4304635761589</v>
      </c>
      <c r="E280" s="201">
        <v>0.29809031231350702</v>
      </c>
      <c r="F280" s="200">
        <v>1684</v>
      </c>
    </row>
    <row r="281" spans="2:7" x14ac:dyDescent="0.2">
      <c r="B281" s="103" t="s">
        <v>593</v>
      </c>
      <c r="C281" s="199">
        <v>0</v>
      </c>
      <c r="D281" s="200">
        <v>0</v>
      </c>
      <c r="E281" s="201">
        <v>0</v>
      </c>
      <c r="F281" s="200">
        <v>0</v>
      </c>
    </row>
    <row r="282" spans="2:7" x14ac:dyDescent="0.2">
      <c r="B282" s="103" t="s">
        <v>594</v>
      </c>
      <c r="C282" s="199">
        <v>0</v>
      </c>
      <c r="D282" s="200">
        <v>0</v>
      </c>
      <c r="E282" s="201">
        <v>0</v>
      </c>
      <c r="F282" s="200">
        <v>0</v>
      </c>
    </row>
    <row r="283" spans="2:7" x14ac:dyDescent="0.2">
      <c r="B283" s="103" t="s">
        <v>595</v>
      </c>
      <c r="C283" s="199">
        <v>804</v>
      </c>
      <c r="D283" s="200">
        <v>914.50995024875624</v>
      </c>
      <c r="E283" s="201">
        <v>0.29792882684846589</v>
      </c>
      <c r="F283" s="200">
        <v>6045</v>
      </c>
    </row>
    <row r="284" spans="2:7" x14ac:dyDescent="0.2">
      <c r="B284" s="104" t="s">
        <v>596</v>
      </c>
      <c r="C284" s="202">
        <v>0</v>
      </c>
      <c r="D284" s="203">
        <v>0</v>
      </c>
      <c r="E284" s="204">
        <v>0</v>
      </c>
      <c r="F284" s="203">
        <v>0</v>
      </c>
    </row>
    <row r="286" spans="2:7" x14ac:dyDescent="0.2">
      <c r="G286" s="12" t="s">
        <v>300</v>
      </c>
    </row>
    <row r="287" spans="2:7" x14ac:dyDescent="0.2">
      <c r="G287" s="12" t="s">
        <v>167</v>
      </c>
    </row>
    <row r="288" spans="2:7" x14ac:dyDescent="0.2">
      <c r="B288" s="3" t="s">
        <v>0</v>
      </c>
      <c r="C288" s="187"/>
      <c r="D288" s="188"/>
      <c r="E288" s="189"/>
      <c r="F288" s="189"/>
    </row>
    <row r="289" spans="2:6" x14ac:dyDescent="0.2">
      <c r="B289" s="3" t="s">
        <v>271</v>
      </c>
      <c r="C289" s="187"/>
      <c r="D289" s="188"/>
      <c r="E289" s="189"/>
      <c r="F289" s="189"/>
    </row>
    <row r="290" spans="2:6" x14ac:dyDescent="0.2">
      <c r="B290" s="102" t="s">
        <v>298</v>
      </c>
      <c r="C290" s="187"/>
      <c r="D290" s="188"/>
      <c r="E290" s="189"/>
      <c r="F290" s="189"/>
    </row>
    <row r="291" spans="2:6" x14ac:dyDescent="0.2">
      <c r="B291" s="3"/>
      <c r="C291" s="100"/>
      <c r="D291" s="100"/>
      <c r="E291" s="100"/>
      <c r="F291" s="100"/>
    </row>
    <row r="292" spans="2:6" x14ac:dyDescent="0.2">
      <c r="B292" s="108"/>
      <c r="C292" s="159" t="s">
        <v>152</v>
      </c>
      <c r="D292" s="190"/>
      <c r="E292" s="191"/>
      <c r="F292" s="192"/>
    </row>
    <row r="293" spans="2:6" ht="25.5" x14ac:dyDescent="0.2">
      <c r="B293" s="160" t="s">
        <v>301</v>
      </c>
      <c r="C293" s="193" t="s">
        <v>2665</v>
      </c>
      <c r="D293" s="194" t="s">
        <v>2662</v>
      </c>
      <c r="E293" s="195" t="s">
        <v>2663</v>
      </c>
      <c r="F293" s="194" t="s">
        <v>2664</v>
      </c>
    </row>
    <row r="294" spans="2:6" x14ac:dyDescent="0.2">
      <c r="B294" s="119" t="s">
        <v>597</v>
      </c>
      <c r="C294" s="196">
        <v>919</v>
      </c>
      <c r="D294" s="197">
        <v>572.99891186071818</v>
      </c>
      <c r="E294" s="198">
        <v>0.29321239253418852</v>
      </c>
      <c r="F294" s="197">
        <v>3695</v>
      </c>
    </row>
    <row r="295" spans="2:6" x14ac:dyDescent="0.2">
      <c r="B295" s="103" t="s">
        <v>598</v>
      </c>
      <c r="C295" s="199">
        <v>1243</v>
      </c>
      <c r="D295" s="200">
        <v>948.58889782783592</v>
      </c>
      <c r="E295" s="201">
        <v>0.30126775105709802</v>
      </c>
      <c r="F295" s="200">
        <v>5317</v>
      </c>
    </row>
    <row r="296" spans="2:6" x14ac:dyDescent="0.2">
      <c r="B296" s="103" t="s">
        <v>599</v>
      </c>
      <c r="C296" s="199">
        <v>0</v>
      </c>
      <c r="D296" s="200">
        <v>0</v>
      </c>
      <c r="E296" s="201">
        <v>0</v>
      </c>
      <c r="F296" s="200">
        <v>0</v>
      </c>
    </row>
    <row r="297" spans="2:6" x14ac:dyDescent="0.2">
      <c r="B297" s="103" t="s">
        <v>600</v>
      </c>
      <c r="C297" s="199">
        <v>1235</v>
      </c>
      <c r="D297" s="200">
        <v>993.32307692307688</v>
      </c>
      <c r="E297" s="201">
        <v>0.30302635079406604</v>
      </c>
      <c r="F297" s="200">
        <v>4488</v>
      </c>
    </row>
    <row r="298" spans="2:6" x14ac:dyDescent="0.2">
      <c r="B298" s="103" t="s">
        <v>601</v>
      </c>
      <c r="C298" s="199">
        <v>0</v>
      </c>
      <c r="D298" s="200">
        <v>0</v>
      </c>
      <c r="E298" s="201">
        <v>0</v>
      </c>
      <c r="F298" s="200">
        <v>0</v>
      </c>
    </row>
    <row r="299" spans="2:6" x14ac:dyDescent="0.2">
      <c r="B299" s="103" t="s">
        <v>602</v>
      </c>
      <c r="C299" s="199">
        <v>0</v>
      </c>
      <c r="D299" s="200">
        <v>0</v>
      </c>
      <c r="E299" s="201">
        <v>0</v>
      </c>
      <c r="F299" s="200">
        <v>0</v>
      </c>
    </row>
    <row r="300" spans="2:6" x14ac:dyDescent="0.2">
      <c r="B300" s="103" t="s">
        <v>603</v>
      </c>
      <c r="C300" s="199">
        <v>0</v>
      </c>
      <c r="D300" s="200">
        <v>0</v>
      </c>
      <c r="E300" s="201">
        <v>0</v>
      </c>
      <c r="F300" s="200">
        <v>0</v>
      </c>
    </row>
    <row r="301" spans="2:6" x14ac:dyDescent="0.2">
      <c r="B301" s="103" t="s">
        <v>604</v>
      </c>
      <c r="C301" s="199">
        <v>39</v>
      </c>
      <c r="D301" s="200">
        <v>486.10256410256409</v>
      </c>
      <c r="E301" s="201">
        <v>0.29445661121724687</v>
      </c>
      <c r="F301" s="200">
        <v>1106</v>
      </c>
    </row>
    <row r="302" spans="2:6" x14ac:dyDescent="0.2">
      <c r="B302" s="103" t="s">
        <v>605</v>
      </c>
      <c r="C302" s="199">
        <v>813</v>
      </c>
      <c r="D302" s="200">
        <v>740.0110701107011</v>
      </c>
      <c r="E302" s="201">
        <v>0.29734125677955792</v>
      </c>
      <c r="F302" s="200">
        <v>4246</v>
      </c>
    </row>
    <row r="303" spans="2:6" x14ac:dyDescent="0.2">
      <c r="B303" s="103" t="s">
        <v>606</v>
      </c>
      <c r="C303" s="199">
        <v>1384</v>
      </c>
      <c r="D303" s="200">
        <v>494.56791907514452</v>
      </c>
      <c r="E303" s="201">
        <v>0.29554809529463832</v>
      </c>
      <c r="F303" s="200">
        <v>1642</v>
      </c>
    </row>
    <row r="304" spans="2:6" x14ac:dyDescent="0.2">
      <c r="B304" s="103" t="s">
        <v>607</v>
      </c>
      <c r="C304" s="199">
        <v>722</v>
      </c>
      <c r="D304" s="200">
        <v>888.4653739612188</v>
      </c>
      <c r="E304" s="201">
        <v>0.2946578925368144</v>
      </c>
      <c r="F304" s="200">
        <v>7944</v>
      </c>
    </row>
    <row r="305" spans="2:6" x14ac:dyDescent="0.2">
      <c r="B305" s="103" t="s">
        <v>608</v>
      </c>
      <c r="C305" s="199">
        <v>593</v>
      </c>
      <c r="D305" s="200">
        <v>763.30185497470484</v>
      </c>
      <c r="E305" s="201">
        <v>0.29411921419711096</v>
      </c>
      <c r="F305" s="200">
        <v>10080</v>
      </c>
    </row>
    <row r="306" spans="2:6" x14ac:dyDescent="0.2">
      <c r="B306" s="103" t="s">
        <v>609</v>
      </c>
      <c r="C306" s="199">
        <v>1839</v>
      </c>
      <c r="D306" s="200">
        <v>809.49429037520395</v>
      </c>
      <c r="E306" s="201">
        <v>0.29921466852547751</v>
      </c>
      <c r="F306" s="200">
        <v>17383</v>
      </c>
    </row>
    <row r="307" spans="2:6" x14ac:dyDescent="0.2">
      <c r="B307" s="103" t="s">
        <v>610</v>
      </c>
      <c r="C307" s="199">
        <v>1103</v>
      </c>
      <c r="D307" s="200">
        <v>759.19492293744338</v>
      </c>
      <c r="E307" s="201">
        <v>0.29585620699815784</v>
      </c>
      <c r="F307" s="200">
        <v>4882</v>
      </c>
    </row>
    <row r="308" spans="2:6" x14ac:dyDescent="0.2">
      <c r="B308" s="103" t="s">
        <v>611</v>
      </c>
      <c r="C308" s="199">
        <v>0</v>
      </c>
      <c r="D308" s="200">
        <v>0</v>
      </c>
      <c r="E308" s="201">
        <v>0</v>
      </c>
      <c r="F308" s="200">
        <v>0</v>
      </c>
    </row>
    <row r="309" spans="2:6" x14ac:dyDescent="0.2">
      <c r="B309" s="103" t="s">
        <v>612</v>
      </c>
      <c r="C309" s="199">
        <v>0</v>
      </c>
      <c r="D309" s="200">
        <v>0</v>
      </c>
      <c r="E309" s="201">
        <v>0</v>
      </c>
      <c r="F309" s="200">
        <v>0</v>
      </c>
    </row>
    <row r="310" spans="2:6" x14ac:dyDescent="0.2">
      <c r="B310" s="103" t="s">
        <v>613</v>
      </c>
      <c r="C310" s="199">
        <v>0</v>
      </c>
      <c r="D310" s="200">
        <v>0</v>
      </c>
      <c r="E310" s="201">
        <v>0</v>
      </c>
      <c r="F310" s="200">
        <v>0</v>
      </c>
    </row>
    <row r="311" spans="2:6" x14ac:dyDescent="0.2">
      <c r="B311" s="103" t="s">
        <v>614</v>
      </c>
      <c r="C311" s="199">
        <v>0</v>
      </c>
      <c r="D311" s="200">
        <v>0</v>
      </c>
      <c r="E311" s="201">
        <v>0</v>
      </c>
      <c r="F311" s="200">
        <v>0</v>
      </c>
    </row>
    <row r="312" spans="2:6" x14ac:dyDescent="0.2">
      <c r="B312" s="103" t="s">
        <v>615</v>
      </c>
      <c r="C312" s="199">
        <v>0</v>
      </c>
      <c r="D312" s="200">
        <v>0</v>
      </c>
      <c r="E312" s="201">
        <v>0</v>
      </c>
      <c r="F312" s="200">
        <v>0</v>
      </c>
    </row>
    <row r="313" spans="2:6" x14ac:dyDescent="0.2">
      <c r="B313" s="103" t="s">
        <v>616</v>
      </c>
      <c r="C313" s="199">
        <v>555</v>
      </c>
      <c r="D313" s="200">
        <v>691.27747747747753</v>
      </c>
      <c r="E313" s="201">
        <v>0.29756024164132433</v>
      </c>
      <c r="F313" s="200">
        <v>3324</v>
      </c>
    </row>
    <row r="314" spans="2:6" x14ac:dyDescent="0.2">
      <c r="B314" s="103" t="s">
        <v>617</v>
      </c>
      <c r="C314" s="199">
        <v>662</v>
      </c>
      <c r="D314" s="200">
        <v>853.42447129909363</v>
      </c>
      <c r="E314" s="201">
        <v>0.29928363734027785</v>
      </c>
      <c r="F314" s="200">
        <v>4094</v>
      </c>
    </row>
    <row r="315" spans="2:6" x14ac:dyDescent="0.2">
      <c r="B315" s="103" t="s">
        <v>618</v>
      </c>
      <c r="C315" s="199">
        <v>64</v>
      </c>
      <c r="D315" s="200">
        <v>540.125</v>
      </c>
      <c r="E315" s="201">
        <v>0.29173769938391425</v>
      </c>
      <c r="F315" s="200">
        <v>1085</v>
      </c>
    </row>
    <row r="316" spans="2:6" x14ac:dyDescent="0.2">
      <c r="B316" s="103" t="s">
        <v>619</v>
      </c>
      <c r="C316" s="199">
        <v>69</v>
      </c>
      <c r="D316" s="200">
        <v>493.94202898550725</v>
      </c>
      <c r="E316" s="201">
        <v>0.29712482346171942</v>
      </c>
      <c r="F316" s="200">
        <v>965</v>
      </c>
    </row>
    <row r="317" spans="2:6" x14ac:dyDescent="0.2">
      <c r="B317" s="103" t="s">
        <v>620</v>
      </c>
      <c r="C317" s="199">
        <v>325</v>
      </c>
      <c r="D317" s="200">
        <v>499.32923076923078</v>
      </c>
      <c r="E317" s="201">
        <v>0.2989224336421743</v>
      </c>
      <c r="F317" s="200">
        <v>1634</v>
      </c>
    </row>
    <row r="318" spans="2:6" x14ac:dyDescent="0.2">
      <c r="B318" s="103" t="s">
        <v>621</v>
      </c>
      <c r="C318" s="199">
        <v>1063</v>
      </c>
      <c r="D318" s="200">
        <v>935.53151458137347</v>
      </c>
      <c r="E318" s="201">
        <v>0.30105859573195315</v>
      </c>
      <c r="F318" s="200">
        <v>4873</v>
      </c>
    </row>
    <row r="319" spans="2:6" x14ac:dyDescent="0.2">
      <c r="B319" s="103" t="s">
        <v>622</v>
      </c>
      <c r="C319" s="199">
        <v>596</v>
      </c>
      <c r="D319" s="200">
        <v>1132.5218120805368</v>
      </c>
      <c r="E319" s="201">
        <v>0.30111929977961971</v>
      </c>
      <c r="F319" s="200">
        <v>5233</v>
      </c>
    </row>
    <row r="320" spans="2:6" x14ac:dyDescent="0.2">
      <c r="B320" s="103" t="s">
        <v>623</v>
      </c>
      <c r="C320" s="199">
        <v>1417</v>
      </c>
      <c r="D320" s="200">
        <v>950.10938602681722</v>
      </c>
      <c r="E320" s="201">
        <v>0.30126646464456597</v>
      </c>
      <c r="F320" s="200">
        <v>3563</v>
      </c>
    </row>
    <row r="321" spans="2:6" x14ac:dyDescent="0.2">
      <c r="B321" s="103" t="s">
        <v>624</v>
      </c>
      <c r="C321" s="199">
        <v>0</v>
      </c>
      <c r="D321" s="200">
        <v>0</v>
      </c>
      <c r="E321" s="201">
        <v>0</v>
      </c>
      <c r="F321" s="200">
        <v>0</v>
      </c>
    </row>
    <row r="322" spans="2:6" x14ac:dyDescent="0.2">
      <c r="B322" s="103" t="s">
        <v>625</v>
      </c>
      <c r="C322" s="199">
        <v>1593</v>
      </c>
      <c r="D322" s="200">
        <v>987.42875078468296</v>
      </c>
      <c r="E322" s="201">
        <v>0.30303084011054171</v>
      </c>
      <c r="F322" s="200">
        <v>5582</v>
      </c>
    </row>
    <row r="323" spans="2:6" x14ac:dyDescent="0.2">
      <c r="B323" s="103" t="s">
        <v>626</v>
      </c>
      <c r="C323" s="199">
        <v>0</v>
      </c>
      <c r="D323" s="200">
        <v>0</v>
      </c>
      <c r="E323" s="201">
        <v>0</v>
      </c>
      <c r="F323" s="200">
        <v>0</v>
      </c>
    </row>
    <row r="324" spans="2:6" x14ac:dyDescent="0.2">
      <c r="B324" s="103" t="s">
        <v>627</v>
      </c>
      <c r="C324" s="199">
        <v>0</v>
      </c>
      <c r="D324" s="200">
        <v>0</v>
      </c>
      <c r="E324" s="201">
        <v>0</v>
      </c>
      <c r="F324" s="200">
        <v>0</v>
      </c>
    </row>
    <row r="325" spans="2:6" x14ac:dyDescent="0.2">
      <c r="B325" s="103" t="s">
        <v>628</v>
      </c>
      <c r="C325" s="199">
        <v>0</v>
      </c>
      <c r="D325" s="200">
        <v>0</v>
      </c>
      <c r="E325" s="201">
        <v>0</v>
      </c>
      <c r="F325" s="200">
        <v>0</v>
      </c>
    </row>
    <row r="326" spans="2:6" x14ac:dyDescent="0.2">
      <c r="B326" s="103" t="s">
        <v>629</v>
      </c>
      <c r="C326" s="199">
        <v>1479</v>
      </c>
      <c r="D326" s="200">
        <v>2261.0236646382691</v>
      </c>
      <c r="E326" s="201">
        <v>0.30410581693016314</v>
      </c>
      <c r="F326" s="200">
        <v>26351</v>
      </c>
    </row>
    <row r="327" spans="2:6" x14ac:dyDescent="0.2">
      <c r="B327" s="103" t="s">
        <v>630</v>
      </c>
      <c r="C327" s="199">
        <v>1762</v>
      </c>
      <c r="D327" s="200">
        <v>4511.4693530079458</v>
      </c>
      <c r="E327" s="201">
        <v>0.30469290242888936</v>
      </c>
      <c r="F327" s="200">
        <v>50618</v>
      </c>
    </row>
    <row r="328" spans="2:6" x14ac:dyDescent="0.2">
      <c r="B328" s="103" t="s">
        <v>631</v>
      </c>
      <c r="C328" s="199">
        <v>206</v>
      </c>
      <c r="D328" s="200">
        <v>776.56796116504859</v>
      </c>
      <c r="E328" s="201">
        <v>0.30358288262643507</v>
      </c>
      <c r="F328" s="200">
        <v>1897</v>
      </c>
    </row>
    <row r="329" spans="2:6" x14ac:dyDescent="0.2">
      <c r="B329" s="103" t="s">
        <v>632</v>
      </c>
      <c r="C329" s="199">
        <v>1153</v>
      </c>
      <c r="D329" s="200">
        <v>1167.6339982653947</v>
      </c>
      <c r="E329" s="201">
        <v>0.30423826312272451</v>
      </c>
      <c r="F329" s="200">
        <v>9478</v>
      </c>
    </row>
    <row r="330" spans="2:6" x14ac:dyDescent="0.2">
      <c r="B330" s="103" t="s">
        <v>633</v>
      </c>
      <c r="C330" s="199">
        <v>0</v>
      </c>
      <c r="D330" s="200">
        <v>0</v>
      </c>
      <c r="E330" s="201">
        <v>0</v>
      </c>
      <c r="F330" s="200">
        <v>0</v>
      </c>
    </row>
    <row r="331" spans="2:6" x14ac:dyDescent="0.2">
      <c r="B331" s="103" t="s">
        <v>634</v>
      </c>
      <c r="C331" s="199">
        <v>952</v>
      </c>
      <c r="D331" s="200">
        <v>816.0819327731092</v>
      </c>
      <c r="E331" s="201">
        <v>0.30382452628973211</v>
      </c>
      <c r="F331" s="200">
        <v>1946</v>
      </c>
    </row>
    <row r="332" spans="2:6" x14ac:dyDescent="0.2">
      <c r="B332" s="103" t="s">
        <v>635</v>
      </c>
      <c r="C332" s="199">
        <v>1034</v>
      </c>
      <c r="D332" s="200">
        <v>1304.9680851063829</v>
      </c>
      <c r="E332" s="201">
        <v>0.30347924362802159</v>
      </c>
      <c r="F332" s="200">
        <v>6926</v>
      </c>
    </row>
    <row r="333" spans="2:6" x14ac:dyDescent="0.2">
      <c r="B333" s="103" t="s">
        <v>636</v>
      </c>
      <c r="C333" s="199">
        <v>0</v>
      </c>
      <c r="D333" s="200">
        <v>0</v>
      </c>
      <c r="E333" s="201">
        <v>0</v>
      </c>
      <c r="F333" s="200">
        <v>0</v>
      </c>
    </row>
    <row r="334" spans="2:6" x14ac:dyDescent="0.2">
      <c r="B334" s="103" t="s">
        <v>637</v>
      </c>
      <c r="C334" s="199">
        <v>1284</v>
      </c>
      <c r="D334" s="200">
        <v>1744.863707165109</v>
      </c>
      <c r="E334" s="201">
        <v>0.30365901245441029</v>
      </c>
      <c r="F334" s="200">
        <v>29303</v>
      </c>
    </row>
    <row r="335" spans="2:6" x14ac:dyDescent="0.2">
      <c r="B335" s="103" t="s">
        <v>638</v>
      </c>
      <c r="C335" s="199">
        <v>811</v>
      </c>
      <c r="D335" s="200">
        <v>1752.3686806411838</v>
      </c>
      <c r="E335" s="201">
        <v>0.30058315845488814</v>
      </c>
      <c r="F335" s="200">
        <v>11706</v>
      </c>
    </row>
    <row r="336" spans="2:6" x14ac:dyDescent="0.2">
      <c r="B336" s="103" t="s">
        <v>639</v>
      </c>
      <c r="C336" s="199">
        <v>2572</v>
      </c>
      <c r="D336" s="200">
        <v>1262.7542768273718</v>
      </c>
      <c r="E336" s="201">
        <v>0.30468396371602902</v>
      </c>
      <c r="F336" s="200">
        <v>10341</v>
      </c>
    </row>
    <row r="337" spans="2:7" x14ac:dyDescent="0.2">
      <c r="B337" s="103" t="s">
        <v>640</v>
      </c>
      <c r="C337" s="199">
        <v>907</v>
      </c>
      <c r="D337" s="200">
        <v>1484.7067254685778</v>
      </c>
      <c r="E337" s="201">
        <v>0.30467050320908462</v>
      </c>
      <c r="F337" s="200">
        <v>8070</v>
      </c>
    </row>
    <row r="338" spans="2:7" x14ac:dyDescent="0.2">
      <c r="B338" s="103" t="s">
        <v>641</v>
      </c>
      <c r="C338" s="199">
        <v>0</v>
      </c>
      <c r="D338" s="200">
        <v>0</v>
      </c>
      <c r="E338" s="201">
        <v>0</v>
      </c>
      <c r="F338" s="200">
        <v>0</v>
      </c>
    </row>
    <row r="339" spans="2:7" x14ac:dyDescent="0.2">
      <c r="B339" s="103" t="s">
        <v>642</v>
      </c>
      <c r="C339" s="199">
        <v>690</v>
      </c>
      <c r="D339" s="200">
        <v>1021.0971014492753</v>
      </c>
      <c r="E339" s="201">
        <v>0.3032564830086808</v>
      </c>
      <c r="F339" s="200">
        <v>6513</v>
      </c>
    </row>
    <row r="340" spans="2:7" x14ac:dyDescent="0.2">
      <c r="B340" s="103" t="s">
        <v>643</v>
      </c>
      <c r="C340" s="199">
        <v>912</v>
      </c>
      <c r="D340" s="200">
        <v>926.23574561403507</v>
      </c>
      <c r="E340" s="201">
        <v>0.30087788566578366</v>
      </c>
      <c r="F340" s="200">
        <v>7117</v>
      </c>
    </row>
    <row r="341" spans="2:7" x14ac:dyDescent="0.2">
      <c r="B341" s="104" t="s">
        <v>644</v>
      </c>
      <c r="C341" s="202">
        <v>1677</v>
      </c>
      <c r="D341" s="203">
        <v>1648.7656529516994</v>
      </c>
      <c r="E341" s="204">
        <v>0.30528001335513122</v>
      </c>
      <c r="F341" s="203">
        <v>8903</v>
      </c>
    </row>
    <row r="343" spans="2:7" x14ac:dyDescent="0.2">
      <c r="G343" s="12" t="s">
        <v>300</v>
      </c>
    </row>
    <row r="344" spans="2:7" x14ac:dyDescent="0.2">
      <c r="G344" s="12" t="s">
        <v>283</v>
      </c>
    </row>
    <row r="345" spans="2:7" x14ac:dyDescent="0.2">
      <c r="B345" s="3" t="s">
        <v>0</v>
      </c>
      <c r="C345" s="187"/>
      <c r="D345" s="188"/>
      <c r="E345" s="189"/>
      <c r="F345" s="189"/>
    </row>
    <row r="346" spans="2:7" x14ac:dyDescent="0.2">
      <c r="B346" s="3" t="s">
        <v>271</v>
      </c>
      <c r="C346" s="187"/>
      <c r="D346" s="188"/>
      <c r="E346" s="189"/>
      <c r="F346" s="189"/>
    </row>
    <row r="347" spans="2:7" x14ac:dyDescent="0.2">
      <c r="B347" s="102" t="s">
        <v>298</v>
      </c>
      <c r="C347" s="187"/>
      <c r="D347" s="188"/>
      <c r="E347" s="189"/>
      <c r="F347" s="189"/>
    </row>
    <row r="348" spans="2:7" x14ac:dyDescent="0.2">
      <c r="B348" s="3"/>
      <c r="C348" s="100"/>
      <c r="D348" s="100"/>
      <c r="E348" s="100"/>
      <c r="F348" s="100"/>
    </row>
    <row r="349" spans="2:7" x14ac:dyDescent="0.2">
      <c r="B349" s="108"/>
      <c r="C349" s="159" t="s">
        <v>152</v>
      </c>
      <c r="D349" s="190"/>
      <c r="E349" s="191"/>
      <c r="F349" s="192"/>
    </row>
    <row r="350" spans="2:7" ht="25.5" x14ac:dyDescent="0.2">
      <c r="B350" s="160" t="s">
        <v>301</v>
      </c>
      <c r="C350" s="193" t="s">
        <v>2665</v>
      </c>
      <c r="D350" s="194" t="s">
        <v>2662</v>
      </c>
      <c r="E350" s="195" t="s">
        <v>2663</v>
      </c>
      <c r="F350" s="194" t="s">
        <v>2664</v>
      </c>
    </row>
    <row r="351" spans="2:7" x14ac:dyDescent="0.2">
      <c r="B351" s="119" t="s">
        <v>645</v>
      </c>
      <c r="C351" s="196">
        <v>0</v>
      </c>
      <c r="D351" s="197">
        <v>0</v>
      </c>
      <c r="E351" s="198">
        <v>0</v>
      </c>
      <c r="F351" s="197">
        <v>0</v>
      </c>
    </row>
    <row r="352" spans="2:7" x14ac:dyDescent="0.2">
      <c r="B352" s="103" t="s">
        <v>646</v>
      </c>
      <c r="C352" s="199">
        <v>0</v>
      </c>
      <c r="D352" s="200">
        <v>0</v>
      </c>
      <c r="E352" s="201">
        <v>0</v>
      </c>
      <c r="F352" s="200">
        <v>0</v>
      </c>
    </row>
    <row r="353" spans="2:6" x14ac:dyDescent="0.2">
      <c r="B353" s="103" t="s">
        <v>647</v>
      </c>
      <c r="C353" s="199">
        <v>1638</v>
      </c>
      <c r="D353" s="200">
        <v>646.3467643467643</v>
      </c>
      <c r="E353" s="201">
        <v>0.30296915009666714</v>
      </c>
      <c r="F353" s="200">
        <v>1552</v>
      </c>
    </row>
    <row r="354" spans="2:6" x14ac:dyDescent="0.2">
      <c r="B354" s="103" t="s">
        <v>648</v>
      </c>
      <c r="C354" s="199">
        <v>0</v>
      </c>
      <c r="D354" s="200">
        <v>0</v>
      </c>
      <c r="E354" s="201">
        <v>0</v>
      </c>
      <c r="F354" s="200">
        <v>0</v>
      </c>
    </row>
    <row r="355" spans="2:6" x14ac:dyDescent="0.2">
      <c r="B355" s="103" t="s">
        <v>649</v>
      </c>
      <c r="C355" s="199">
        <v>0</v>
      </c>
      <c r="D355" s="200">
        <v>0</v>
      </c>
      <c r="E355" s="201">
        <v>0</v>
      </c>
      <c r="F355" s="200">
        <v>0</v>
      </c>
    </row>
    <row r="356" spans="2:6" x14ac:dyDescent="0.2">
      <c r="B356" s="103" t="s">
        <v>650</v>
      </c>
      <c r="C356" s="199">
        <v>1441</v>
      </c>
      <c r="D356" s="200">
        <v>675.16655100624564</v>
      </c>
      <c r="E356" s="201">
        <v>0.30195930673024618</v>
      </c>
      <c r="F356" s="200">
        <v>2002</v>
      </c>
    </row>
    <row r="357" spans="2:6" x14ac:dyDescent="0.2">
      <c r="B357" s="103" t="s">
        <v>651</v>
      </c>
      <c r="C357" s="199">
        <v>0</v>
      </c>
      <c r="D357" s="200">
        <v>0</v>
      </c>
      <c r="E357" s="201">
        <v>0</v>
      </c>
      <c r="F357" s="200">
        <v>0</v>
      </c>
    </row>
    <row r="358" spans="2:6" x14ac:dyDescent="0.2">
      <c r="B358" s="103" t="s">
        <v>652</v>
      </c>
      <c r="C358" s="199">
        <v>669</v>
      </c>
      <c r="D358" s="200">
        <v>558.92077727952164</v>
      </c>
      <c r="E358" s="201">
        <v>0.30144102673658835</v>
      </c>
      <c r="F358" s="200">
        <v>1482</v>
      </c>
    </row>
    <row r="359" spans="2:6" x14ac:dyDescent="0.2">
      <c r="B359" s="103" t="s">
        <v>653</v>
      </c>
      <c r="C359" s="199">
        <v>0</v>
      </c>
      <c r="D359" s="200">
        <v>0</v>
      </c>
      <c r="E359" s="201">
        <v>0</v>
      </c>
      <c r="F359" s="200">
        <v>0</v>
      </c>
    </row>
    <row r="360" spans="2:6" x14ac:dyDescent="0.2">
      <c r="B360" s="103" t="s">
        <v>654</v>
      </c>
      <c r="C360" s="199">
        <v>2206</v>
      </c>
      <c r="D360" s="200">
        <v>703.77289211242066</v>
      </c>
      <c r="E360" s="201">
        <v>0.30232266044673373</v>
      </c>
      <c r="F360" s="200">
        <v>3101</v>
      </c>
    </row>
    <row r="361" spans="2:6" x14ac:dyDescent="0.2">
      <c r="B361" s="103" t="s">
        <v>655</v>
      </c>
      <c r="C361" s="199">
        <v>1300</v>
      </c>
      <c r="D361" s="200">
        <v>740.53230769230765</v>
      </c>
      <c r="E361" s="201">
        <v>0.30210565658080846</v>
      </c>
      <c r="F361" s="200">
        <v>2372</v>
      </c>
    </row>
    <row r="362" spans="2:6" x14ac:dyDescent="0.2">
      <c r="B362" s="103" t="s">
        <v>656</v>
      </c>
      <c r="C362" s="199">
        <v>2108</v>
      </c>
      <c r="D362" s="200">
        <v>954.91982922201134</v>
      </c>
      <c r="E362" s="201">
        <v>0.30277042691997269</v>
      </c>
      <c r="F362" s="200">
        <v>5368</v>
      </c>
    </row>
    <row r="363" spans="2:6" x14ac:dyDescent="0.2">
      <c r="B363" s="103" t="s">
        <v>657</v>
      </c>
      <c r="C363" s="199">
        <v>482</v>
      </c>
      <c r="D363" s="200">
        <v>624.47095435684651</v>
      </c>
      <c r="E363" s="201">
        <v>0.30090172046665531</v>
      </c>
      <c r="F363" s="200">
        <v>1384</v>
      </c>
    </row>
    <row r="364" spans="2:6" x14ac:dyDescent="0.2">
      <c r="B364" s="103" t="s">
        <v>658</v>
      </c>
      <c r="C364" s="199">
        <v>0</v>
      </c>
      <c r="D364" s="200">
        <v>0</v>
      </c>
      <c r="E364" s="201">
        <v>0</v>
      </c>
      <c r="F364" s="200">
        <v>0</v>
      </c>
    </row>
    <row r="365" spans="2:6" x14ac:dyDescent="0.2">
      <c r="B365" s="103" t="s">
        <v>659</v>
      </c>
      <c r="C365" s="199">
        <v>2548</v>
      </c>
      <c r="D365" s="200">
        <v>756.23861852433276</v>
      </c>
      <c r="E365" s="201">
        <v>0.30292343971073721</v>
      </c>
      <c r="F365" s="200">
        <v>3394</v>
      </c>
    </row>
    <row r="366" spans="2:6" x14ac:dyDescent="0.2">
      <c r="B366" s="103" t="s">
        <v>660</v>
      </c>
      <c r="C366" s="199">
        <v>1144</v>
      </c>
      <c r="D366" s="200">
        <v>796.70629370629365</v>
      </c>
      <c r="E366" s="201">
        <v>0.30431125868720721</v>
      </c>
      <c r="F366" s="200">
        <v>4092</v>
      </c>
    </row>
    <row r="367" spans="2:6" x14ac:dyDescent="0.2">
      <c r="B367" s="103" t="s">
        <v>661</v>
      </c>
      <c r="C367" s="199">
        <v>1168</v>
      </c>
      <c r="D367" s="200">
        <v>840.30393835616439</v>
      </c>
      <c r="E367" s="201">
        <v>0.30109790793746827</v>
      </c>
      <c r="F367" s="200">
        <v>5948</v>
      </c>
    </row>
    <row r="368" spans="2:6" x14ac:dyDescent="0.2">
      <c r="B368" s="103" t="s">
        <v>662</v>
      </c>
      <c r="C368" s="199">
        <v>1582</v>
      </c>
      <c r="D368" s="200">
        <v>723.97408343868517</v>
      </c>
      <c r="E368" s="201">
        <v>0.30263699926885801</v>
      </c>
      <c r="F368" s="200">
        <v>3116</v>
      </c>
    </row>
    <row r="369" spans="2:6" x14ac:dyDescent="0.2">
      <c r="B369" s="103" t="s">
        <v>663</v>
      </c>
      <c r="C369" s="199">
        <v>1223</v>
      </c>
      <c r="D369" s="200">
        <v>641.15617334423553</v>
      </c>
      <c r="E369" s="201">
        <v>0.3021306977448488</v>
      </c>
      <c r="F369" s="200">
        <v>2991</v>
      </c>
    </row>
    <row r="370" spans="2:6" x14ac:dyDescent="0.2">
      <c r="B370" s="103" t="s">
        <v>664</v>
      </c>
      <c r="C370" s="199">
        <v>1110</v>
      </c>
      <c r="D370" s="200">
        <v>2672.3603603603606</v>
      </c>
      <c r="E370" s="201">
        <v>0.30346108833181917</v>
      </c>
      <c r="F370" s="200">
        <v>22209</v>
      </c>
    </row>
    <row r="371" spans="2:6" x14ac:dyDescent="0.2">
      <c r="B371" s="103" t="s">
        <v>665</v>
      </c>
      <c r="C371" s="199">
        <v>0</v>
      </c>
      <c r="D371" s="200">
        <v>0</v>
      </c>
      <c r="E371" s="201">
        <v>0</v>
      </c>
      <c r="F371" s="200">
        <v>0</v>
      </c>
    </row>
    <row r="372" spans="2:6" x14ac:dyDescent="0.2">
      <c r="B372" s="103" t="s">
        <v>666</v>
      </c>
      <c r="C372" s="199">
        <v>2197</v>
      </c>
      <c r="D372" s="200">
        <v>648.01137915339098</v>
      </c>
      <c r="E372" s="201">
        <v>0.30049360379314649</v>
      </c>
      <c r="F372" s="200">
        <v>2936</v>
      </c>
    </row>
    <row r="373" spans="2:6" x14ac:dyDescent="0.2">
      <c r="B373" s="103" t="s">
        <v>667</v>
      </c>
      <c r="C373" s="199">
        <v>1598</v>
      </c>
      <c r="D373" s="200">
        <v>2378.1364205256573</v>
      </c>
      <c r="E373" s="201">
        <v>0.30294002153276756</v>
      </c>
      <c r="F373" s="200">
        <v>31449</v>
      </c>
    </row>
    <row r="374" spans="2:6" x14ac:dyDescent="0.2">
      <c r="B374" s="103" t="s">
        <v>668</v>
      </c>
      <c r="C374" s="199">
        <v>2381</v>
      </c>
      <c r="D374" s="200">
        <v>1473.70012599748</v>
      </c>
      <c r="E374" s="201">
        <v>0.30189258451087508</v>
      </c>
      <c r="F374" s="200">
        <v>12998</v>
      </c>
    </row>
    <row r="375" spans="2:6" x14ac:dyDescent="0.2">
      <c r="B375" s="103" t="s">
        <v>669</v>
      </c>
      <c r="C375" s="199">
        <v>1432</v>
      </c>
      <c r="D375" s="200">
        <v>1775.3896648044692</v>
      </c>
      <c r="E375" s="201">
        <v>0.30379536587309808</v>
      </c>
      <c r="F375" s="200">
        <v>13927</v>
      </c>
    </row>
    <row r="376" spans="2:6" x14ac:dyDescent="0.2">
      <c r="B376" s="103" t="s">
        <v>670</v>
      </c>
      <c r="C376" s="199">
        <v>1096</v>
      </c>
      <c r="D376" s="200">
        <v>1145.8895985401459</v>
      </c>
      <c r="E376" s="201">
        <v>0.30095330616219873</v>
      </c>
      <c r="F376" s="200">
        <v>5033</v>
      </c>
    </row>
    <row r="377" spans="2:6" x14ac:dyDescent="0.2">
      <c r="B377" s="103" t="s">
        <v>671</v>
      </c>
      <c r="C377" s="199">
        <v>0</v>
      </c>
      <c r="D377" s="200">
        <v>0</v>
      </c>
      <c r="E377" s="201">
        <v>0</v>
      </c>
      <c r="F377" s="200">
        <v>0</v>
      </c>
    </row>
    <row r="378" spans="2:6" x14ac:dyDescent="0.2">
      <c r="B378" s="103" t="s">
        <v>672</v>
      </c>
      <c r="C378" s="199">
        <v>0</v>
      </c>
      <c r="D378" s="200">
        <v>0</v>
      </c>
      <c r="E378" s="201">
        <v>0</v>
      </c>
      <c r="F378" s="200">
        <v>0</v>
      </c>
    </row>
    <row r="379" spans="2:6" x14ac:dyDescent="0.2">
      <c r="B379" s="103" t="s">
        <v>673</v>
      </c>
      <c r="C379" s="199">
        <v>848</v>
      </c>
      <c r="D379" s="200">
        <v>1093.6568396226414</v>
      </c>
      <c r="E379" s="201">
        <v>0.30269949351041858</v>
      </c>
      <c r="F379" s="200">
        <v>3610</v>
      </c>
    </row>
    <row r="380" spans="2:6" x14ac:dyDescent="0.2">
      <c r="B380" s="103" t="s">
        <v>674</v>
      </c>
      <c r="C380" s="199">
        <v>1032</v>
      </c>
      <c r="D380" s="200">
        <v>1574.4777131782946</v>
      </c>
      <c r="E380" s="201">
        <v>0.30531664702451455</v>
      </c>
      <c r="F380" s="200">
        <v>10170</v>
      </c>
    </row>
    <row r="381" spans="2:6" x14ac:dyDescent="0.2">
      <c r="B381" s="103" t="s">
        <v>675</v>
      </c>
      <c r="C381" s="199">
        <v>962</v>
      </c>
      <c r="D381" s="200">
        <v>1215.8534303534304</v>
      </c>
      <c r="E381" s="201">
        <v>0.30564016881597555</v>
      </c>
      <c r="F381" s="200">
        <v>4091</v>
      </c>
    </row>
    <row r="382" spans="2:6" x14ac:dyDescent="0.2">
      <c r="B382" s="103" t="s">
        <v>676</v>
      </c>
      <c r="C382" s="199">
        <v>0</v>
      </c>
      <c r="D382" s="200">
        <v>0</v>
      </c>
      <c r="E382" s="201">
        <v>0</v>
      </c>
      <c r="F382" s="200">
        <v>0</v>
      </c>
    </row>
    <row r="383" spans="2:6" x14ac:dyDescent="0.2">
      <c r="B383" s="103" t="s">
        <v>2656</v>
      </c>
      <c r="C383" s="199">
        <v>0</v>
      </c>
      <c r="D383" s="200">
        <v>0</v>
      </c>
      <c r="E383" s="201">
        <v>0</v>
      </c>
      <c r="F383" s="200">
        <v>0</v>
      </c>
    </row>
    <row r="384" spans="2:6" x14ac:dyDescent="0.2">
      <c r="B384" s="103" t="s">
        <v>677</v>
      </c>
      <c r="C384" s="199">
        <v>1722</v>
      </c>
      <c r="D384" s="200">
        <v>1358.6126596980255</v>
      </c>
      <c r="E384" s="201">
        <v>0.30452841220898685</v>
      </c>
      <c r="F384" s="200">
        <v>8688</v>
      </c>
    </row>
    <row r="385" spans="2:7" x14ac:dyDescent="0.2">
      <c r="B385" s="103" t="s">
        <v>678</v>
      </c>
      <c r="C385" s="199">
        <v>1315</v>
      </c>
      <c r="D385" s="200">
        <v>1199.8167300380228</v>
      </c>
      <c r="E385" s="201">
        <v>0.30317492617869579</v>
      </c>
      <c r="F385" s="200">
        <v>4556</v>
      </c>
    </row>
    <row r="386" spans="2:7" x14ac:dyDescent="0.2">
      <c r="B386" s="103" t="s">
        <v>679</v>
      </c>
      <c r="C386" s="199">
        <v>0</v>
      </c>
      <c r="D386" s="200">
        <v>0</v>
      </c>
      <c r="E386" s="201">
        <v>0</v>
      </c>
      <c r="F386" s="200">
        <v>0</v>
      </c>
    </row>
    <row r="387" spans="2:7" x14ac:dyDescent="0.2">
      <c r="B387" s="103" t="s">
        <v>680</v>
      </c>
      <c r="C387" s="199">
        <v>0</v>
      </c>
      <c r="D387" s="200">
        <v>0</v>
      </c>
      <c r="E387" s="201">
        <v>0</v>
      </c>
      <c r="F387" s="200">
        <v>0</v>
      </c>
    </row>
    <row r="388" spans="2:7" x14ac:dyDescent="0.2">
      <c r="B388" s="103" t="s">
        <v>681</v>
      </c>
      <c r="C388" s="199">
        <v>0</v>
      </c>
      <c r="D388" s="200">
        <v>0</v>
      </c>
      <c r="E388" s="201">
        <v>0</v>
      </c>
      <c r="F388" s="200">
        <v>0</v>
      </c>
    </row>
    <row r="389" spans="2:7" x14ac:dyDescent="0.2">
      <c r="B389" s="103" t="s">
        <v>682</v>
      </c>
      <c r="C389" s="199">
        <v>0</v>
      </c>
      <c r="D389" s="200">
        <v>0</v>
      </c>
      <c r="E389" s="201">
        <v>0</v>
      </c>
      <c r="F389" s="200">
        <v>0</v>
      </c>
    </row>
    <row r="390" spans="2:7" x14ac:dyDescent="0.2">
      <c r="B390" s="103" t="s">
        <v>683</v>
      </c>
      <c r="C390" s="199">
        <v>795</v>
      </c>
      <c r="D390" s="200">
        <v>910.54465408805027</v>
      </c>
      <c r="E390" s="201">
        <v>0.29965554740062683</v>
      </c>
      <c r="F390" s="200">
        <v>6562</v>
      </c>
    </row>
    <row r="391" spans="2:7" x14ac:dyDescent="0.2">
      <c r="B391" s="103" t="s">
        <v>684</v>
      </c>
      <c r="C391" s="199">
        <v>658</v>
      </c>
      <c r="D391" s="200">
        <v>733.18996960486322</v>
      </c>
      <c r="E391" s="201">
        <v>0.30413748626480142</v>
      </c>
      <c r="F391" s="200">
        <v>2403</v>
      </c>
    </row>
    <row r="392" spans="2:7" x14ac:dyDescent="0.2">
      <c r="B392" s="103" t="s">
        <v>685</v>
      </c>
      <c r="C392" s="199">
        <v>815</v>
      </c>
      <c r="D392" s="200">
        <v>1242.8453987730061</v>
      </c>
      <c r="E392" s="201">
        <v>0.29980817254230141</v>
      </c>
      <c r="F392" s="200">
        <v>7538</v>
      </c>
    </row>
    <row r="393" spans="2:7" x14ac:dyDescent="0.2">
      <c r="B393" s="103" t="s">
        <v>686</v>
      </c>
      <c r="C393" s="199">
        <v>0</v>
      </c>
      <c r="D393" s="200">
        <v>0</v>
      </c>
      <c r="E393" s="201">
        <v>0</v>
      </c>
      <c r="F393" s="200">
        <v>0</v>
      </c>
    </row>
    <row r="394" spans="2:7" x14ac:dyDescent="0.2">
      <c r="B394" s="103" t="s">
        <v>687</v>
      </c>
      <c r="C394" s="199">
        <v>546</v>
      </c>
      <c r="D394" s="200">
        <v>845.7545787545788</v>
      </c>
      <c r="E394" s="201">
        <v>0.30206429549816383</v>
      </c>
      <c r="F394" s="200">
        <v>2624</v>
      </c>
    </row>
    <row r="395" spans="2:7" x14ac:dyDescent="0.2">
      <c r="B395" s="103" t="s">
        <v>688</v>
      </c>
      <c r="C395" s="199">
        <v>921</v>
      </c>
      <c r="D395" s="200">
        <v>730.11183496199783</v>
      </c>
      <c r="E395" s="201">
        <v>0.30124510623923983</v>
      </c>
      <c r="F395" s="200">
        <v>1562</v>
      </c>
    </row>
    <row r="396" spans="2:7" x14ac:dyDescent="0.2">
      <c r="B396" s="103" t="s">
        <v>689</v>
      </c>
      <c r="C396" s="199">
        <v>0</v>
      </c>
      <c r="D396" s="200">
        <v>0</v>
      </c>
      <c r="E396" s="201">
        <v>0</v>
      </c>
      <c r="F396" s="200">
        <v>0</v>
      </c>
    </row>
    <row r="397" spans="2:7" x14ac:dyDescent="0.2">
      <c r="B397" s="103" t="s">
        <v>690</v>
      </c>
      <c r="C397" s="199">
        <v>0</v>
      </c>
      <c r="D397" s="200">
        <v>0</v>
      </c>
      <c r="E397" s="201">
        <v>0</v>
      </c>
      <c r="F397" s="200">
        <v>0</v>
      </c>
    </row>
    <row r="398" spans="2:7" x14ac:dyDescent="0.2">
      <c r="B398" s="104" t="s">
        <v>691</v>
      </c>
      <c r="C398" s="202">
        <v>0</v>
      </c>
      <c r="D398" s="203">
        <v>0</v>
      </c>
      <c r="E398" s="204">
        <v>0</v>
      </c>
      <c r="F398" s="203">
        <v>0</v>
      </c>
    </row>
    <row r="400" spans="2:7" x14ac:dyDescent="0.2">
      <c r="G400" s="12" t="s">
        <v>300</v>
      </c>
    </row>
    <row r="401" spans="2:7" x14ac:dyDescent="0.2">
      <c r="G401" s="12" t="s">
        <v>284</v>
      </c>
    </row>
    <row r="402" spans="2:7" x14ac:dyDescent="0.2">
      <c r="B402" s="3" t="s">
        <v>0</v>
      </c>
      <c r="C402" s="187"/>
      <c r="D402" s="188"/>
      <c r="E402" s="189"/>
      <c r="F402" s="189"/>
    </row>
    <row r="403" spans="2:7" x14ac:dyDescent="0.2">
      <c r="B403" s="3" t="s">
        <v>271</v>
      </c>
      <c r="C403" s="187"/>
      <c r="D403" s="188"/>
      <c r="E403" s="189"/>
      <c r="F403" s="189"/>
    </row>
    <row r="404" spans="2:7" x14ac:dyDescent="0.2">
      <c r="B404" s="102" t="s">
        <v>298</v>
      </c>
      <c r="C404" s="187"/>
      <c r="D404" s="188"/>
      <c r="E404" s="189"/>
      <c r="F404" s="189"/>
    </row>
    <row r="405" spans="2:7" x14ac:dyDescent="0.2">
      <c r="B405" s="3"/>
      <c r="C405" s="100"/>
      <c r="D405" s="100"/>
      <c r="E405" s="100"/>
      <c r="F405" s="100"/>
    </row>
    <row r="406" spans="2:7" x14ac:dyDescent="0.2">
      <c r="B406" s="108"/>
      <c r="C406" s="159" t="s">
        <v>152</v>
      </c>
      <c r="D406" s="190"/>
      <c r="E406" s="191"/>
      <c r="F406" s="192"/>
    </row>
    <row r="407" spans="2:7" ht="25.5" x14ac:dyDescent="0.2">
      <c r="B407" s="160" t="s">
        <v>301</v>
      </c>
      <c r="C407" s="193" t="s">
        <v>2665</v>
      </c>
      <c r="D407" s="194" t="s">
        <v>2662</v>
      </c>
      <c r="E407" s="195" t="s">
        <v>2663</v>
      </c>
      <c r="F407" s="194" t="s">
        <v>2664</v>
      </c>
    </row>
    <row r="408" spans="2:7" x14ac:dyDescent="0.2">
      <c r="B408" s="119" t="s">
        <v>692</v>
      </c>
      <c r="C408" s="196">
        <v>318</v>
      </c>
      <c r="D408" s="197">
        <v>710.24528301886789</v>
      </c>
      <c r="E408" s="198">
        <v>0.29962430552239039</v>
      </c>
      <c r="F408" s="197">
        <v>1526</v>
      </c>
    </row>
    <row r="409" spans="2:7" x14ac:dyDescent="0.2">
      <c r="B409" s="103" t="s">
        <v>693</v>
      </c>
      <c r="C409" s="199">
        <v>1005</v>
      </c>
      <c r="D409" s="200">
        <v>1098.9422885572139</v>
      </c>
      <c r="E409" s="201">
        <v>0.29817268706577549</v>
      </c>
      <c r="F409" s="200">
        <v>7154</v>
      </c>
    </row>
    <row r="410" spans="2:7" x14ac:dyDescent="0.2">
      <c r="B410" s="103" t="s">
        <v>694</v>
      </c>
      <c r="C410" s="199">
        <v>0</v>
      </c>
      <c r="D410" s="200">
        <v>0</v>
      </c>
      <c r="E410" s="201">
        <v>0</v>
      </c>
      <c r="F410" s="200">
        <v>0</v>
      </c>
    </row>
    <row r="411" spans="2:7" x14ac:dyDescent="0.2">
      <c r="B411" s="103" t="s">
        <v>695</v>
      </c>
      <c r="C411" s="199">
        <v>1073</v>
      </c>
      <c r="D411" s="200">
        <v>1900.5843429636534</v>
      </c>
      <c r="E411" s="201">
        <v>0.299593505489953</v>
      </c>
      <c r="F411" s="200">
        <v>15511</v>
      </c>
    </row>
    <row r="412" spans="2:7" x14ac:dyDescent="0.2">
      <c r="B412" s="103" t="s">
        <v>696</v>
      </c>
      <c r="C412" s="199">
        <v>563</v>
      </c>
      <c r="D412" s="200">
        <v>956.56838365896976</v>
      </c>
      <c r="E412" s="201">
        <v>0.29886491400005988</v>
      </c>
      <c r="F412" s="200">
        <v>3733</v>
      </c>
    </row>
    <row r="413" spans="2:7" x14ac:dyDescent="0.2">
      <c r="B413" s="103" t="s">
        <v>697</v>
      </c>
      <c r="C413" s="199">
        <v>31</v>
      </c>
      <c r="D413" s="200">
        <v>541.22580645161293</v>
      </c>
      <c r="E413" s="201">
        <v>0.29906242201704036</v>
      </c>
      <c r="F413" s="200">
        <v>977</v>
      </c>
    </row>
    <row r="414" spans="2:7" x14ac:dyDescent="0.2">
      <c r="B414" s="103" t="s">
        <v>698</v>
      </c>
      <c r="C414" s="199">
        <v>0</v>
      </c>
      <c r="D414" s="200">
        <v>0</v>
      </c>
      <c r="E414" s="201">
        <v>0</v>
      </c>
      <c r="F414" s="200">
        <v>0</v>
      </c>
    </row>
    <row r="415" spans="2:7" x14ac:dyDescent="0.2">
      <c r="B415" s="103" t="s">
        <v>699</v>
      </c>
      <c r="C415" s="199">
        <v>948</v>
      </c>
      <c r="D415" s="200">
        <v>1047.662447257384</v>
      </c>
      <c r="E415" s="201">
        <v>0.3019109275459857</v>
      </c>
      <c r="F415" s="200">
        <v>10953</v>
      </c>
    </row>
    <row r="416" spans="2:7" x14ac:dyDescent="0.2">
      <c r="B416" s="103" t="s">
        <v>700</v>
      </c>
      <c r="C416" s="199">
        <v>1130</v>
      </c>
      <c r="D416" s="200">
        <v>563.08230088495577</v>
      </c>
      <c r="E416" s="201">
        <v>0.29569403516729253</v>
      </c>
      <c r="F416" s="200">
        <v>2568</v>
      </c>
    </row>
    <row r="417" spans="2:6" x14ac:dyDescent="0.2">
      <c r="B417" s="103" t="s">
        <v>701</v>
      </c>
      <c r="C417" s="199">
        <v>749</v>
      </c>
      <c r="D417" s="200">
        <v>575.65287049399194</v>
      </c>
      <c r="E417" s="201">
        <v>0.29552183973592716</v>
      </c>
      <c r="F417" s="200">
        <v>2083</v>
      </c>
    </row>
    <row r="418" spans="2:6" x14ac:dyDescent="0.2">
      <c r="B418" s="103" t="s">
        <v>702</v>
      </c>
      <c r="C418" s="199">
        <v>0</v>
      </c>
      <c r="D418" s="200">
        <v>0</v>
      </c>
      <c r="E418" s="201">
        <v>0</v>
      </c>
      <c r="F418" s="200">
        <v>0</v>
      </c>
    </row>
    <row r="419" spans="2:6" x14ac:dyDescent="0.2">
      <c r="B419" s="103" t="s">
        <v>703</v>
      </c>
      <c r="C419" s="199">
        <v>0</v>
      </c>
      <c r="D419" s="200">
        <v>0</v>
      </c>
      <c r="E419" s="201">
        <v>0</v>
      </c>
      <c r="F419" s="200">
        <v>0</v>
      </c>
    </row>
    <row r="420" spans="2:6" x14ac:dyDescent="0.2">
      <c r="B420" s="103" t="s">
        <v>704</v>
      </c>
      <c r="C420" s="199">
        <v>423</v>
      </c>
      <c r="D420" s="200">
        <v>609.28605200945628</v>
      </c>
      <c r="E420" s="201">
        <v>0.29574990332082907</v>
      </c>
      <c r="F420" s="200">
        <v>1831</v>
      </c>
    </row>
    <row r="421" spans="2:6" x14ac:dyDescent="0.2">
      <c r="B421" s="103" t="s">
        <v>705</v>
      </c>
      <c r="C421" s="199">
        <v>404</v>
      </c>
      <c r="D421" s="200">
        <v>1017.9529702970297</v>
      </c>
      <c r="E421" s="201">
        <v>0.29422121553791469</v>
      </c>
      <c r="F421" s="200">
        <v>7176</v>
      </c>
    </row>
    <row r="422" spans="2:6" x14ac:dyDescent="0.2">
      <c r="B422" s="103" t="s">
        <v>706</v>
      </c>
      <c r="C422" s="199">
        <v>0</v>
      </c>
      <c r="D422" s="200">
        <v>0</v>
      </c>
      <c r="E422" s="201">
        <v>0</v>
      </c>
      <c r="F422" s="200">
        <v>0</v>
      </c>
    </row>
    <row r="423" spans="2:6" x14ac:dyDescent="0.2">
      <c r="B423" s="103" t="s">
        <v>707</v>
      </c>
      <c r="C423" s="199">
        <v>1287</v>
      </c>
      <c r="D423" s="200">
        <v>1262.0404040404039</v>
      </c>
      <c r="E423" s="201">
        <v>0.29801858664440428</v>
      </c>
      <c r="F423" s="200">
        <v>11291</v>
      </c>
    </row>
    <row r="424" spans="2:6" x14ac:dyDescent="0.2">
      <c r="B424" s="103" t="s">
        <v>708</v>
      </c>
      <c r="C424" s="199">
        <v>1014</v>
      </c>
      <c r="D424" s="200">
        <v>775.79487179487182</v>
      </c>
      <c r="E424" s="201">
        <v>0.30269726156591781</v>
      </c>
      <c r="F424" s="200">
        <v>2196</v>
      </c>
    </row>
    <row r="425" spans="2:6" x14ac:dyDescent="0.2">
      <c r="B425" s="103" t="s">
        <v>709</v>
      </c>
      <c r="C425" s="199">
        <v>687</v>
      </c>
      <c r="D425" s="200">
        <v>713.35080058224162</v>
      </c>
      <c r="E425" s="201">
        <v>0.30138654340743076</v>
      </c>
      <c r="F425" s="200">
        <v>1983</v>
      </c>
    </row>
    <row r="426" spans="2:6" x14ac:dyDescent="0.2">
      <c r="B426" s="103" t="s">
        <v>710</v>
      </c>
      <c r="C426" s="199">
        <v>535</v>
      </c>
      <c r="D426" s="200">
        <v>850.97570093457944</v>
      </c>
      <c r="E426" s="201">
        <v>0.29772257324504214</v>
      </c>
      <c r="F426" s="200">
        <v>2633</v>
      </c>
    </row>
    <row r="427" spans="2:6" x14ac:dyDescent="0.2">
      <c r="B427" s="103" t="s">
        <v>711</v>
      </c>
      <c r="C427" s="199">
        <v>0</v>
      </c>
      <c r="D427" s="200">
        <v>0</v>
      </c>
      <c r="E427" s="201">
        <v>0</v>
      </c>
      <c r="F427" s="200">
        <v>0</v>
      </c>
    </row>
    <row r="428" spans="2:6" x14ac:dyDescent="0.2">
      <c r="B428" s="103" t="s">
        <v>712</v>
      </c>
      <c r="C428" s="199">
        <v>0</v>
      </c>
      <c r="D428" s="200">
        <v>0</v>
      </c>
      <c r="E428" s="201">
        <v>0</v>
      </c>
      <c r="F428" s="200">
        <v>0</v>
      </c>
    </row>
    <row r="429" spans="2:6" x14ac:dyDescent="0.2">
      <c r="B429" s="103" t="s">
        <v>713</v>
      </c>
      <c r="C429" s="199">
        <v>0</v>
      </c>
      <c r="D429" s="200">
        <v>0</v>
      </c>
      <c r="E429" s="201">
        <v>0</v>
      </c>
      <c r="F429" s="200">
        <v>0</v>
      </c>
    </row>
    <row r="430" spans="2:6" x14ac:dyDescent="0.2">
      <c r="B430" s="103" t="s">
        <v>714</v>
      </c>
      <c r="C430" s="199">
        <v>0</v>
      </c>
      <c r="D430" s="200">
        <v>0</v>
      </c>
      <c r="E430" s="201">
        <v>0</v>
      </c>
      <c r="F430" s="200">
        <v>0</v>
      </c>
    </row>
    <row r="431" spans="2:6" x14ac:dyDescent="0.2">
      <c r="B431" s="103" t="s">
        <v>715</v>
      </c>
      <c r="C431" s="199">
        <v>0</v>
      </c>
      <c r="D431" s="200">
        <v>0</v>
      </c>
      <c r="E431" s="201">
        <v>0</v>
      </c>
      <c r="F431" s="200">
        <v>0</v>
      </c>
    </row>
    <row r="432" spans="2:6" x14ac:dyDescent="0.2">
      <c r="B432" s="103" t="s">
        <v>716</v>
      </c>
      <c r="C432" s="199">
        <v>0</v>
      </c>
      <c r="D432" s="200">
        <v>0</v>
      </c>
      <c r="E432" s="201">
        <v>0</v>
      </c>
      <c r="F432" s="200">
        <v>0</v>
      </c>
    </row>
    <row r="433" spans="2:6" x14ac:dyDescent="0.2">
      <c r="B433" s="103" t="s">
        <v>717</v>
      </c>
      <c r="C433" s="199">
        <v>0</v>
      </c>
      <c r="D433" s="200">
        <v>0</v>
      </c>
      <c r="E433" s="201">
        <v>0</v>
      </c>
      <c r="F433" s="200">
        <v>0</v>
      </c>
    </row>
    <row r="434" spans="2:6" x14ac:dyDescent="0.2">
      <c r="B434" s="103" t="s">
        <v>718</v>
      </c>
      <c r="C434" s="199">
        <v>1518</v>
      </c>
      <c r="D434" s="200">
        <v>555.77733860342551</v>
      </c>
      <c r="E434" s="201">
        <v>0.30115938169641177</v>
      </c>
      <c r="F434" s="200">
        <v>2638</v>
      </c>
    </row>
    <row r="435" spans="2:6" x14ac:dyDescent="0.2">
      <c r="B435" s="103" t="s">
        <v>719</v>
      </c>
      <c r="C435" s="199">
        <v>1174</v>
      </c>
      <c r="D435" s="200">
        <v>477.4412265758092</v>
      </c>
      <c r="E435" s="201">
        <v>0.30172660205254354</v>
      </c>
      <c r="F435" s="200">
        <v>2274</v>
      </c>
    </row>
    <row r="436" spans="2:6" x14ac:dyDescent="0.2">
      <c r="B436" s="103" t="s">
        <v>720</v>
      </c>
      <c r="C436" s="199">
        <v>1719</v>
      </c>
      <c r="D436" s="200">
        <v>368.16346713205354</v>
      </c>
      <c r="E436" s="201">
        <v>0.3033153799775512</v>
      </c>
      <c r="F436" s="200">
        <v>842</v>
      </c>
    </row>
    <row r="437" spans="2:6" x14ac:dyDescent="0.2">
      <c r="B437" s="103" t="s">
        <v>721</v>
      </c>
      <c r="C437" s="199">
        <v>315</v>
      </c>
      <c r="D437" s="200">
        <v>449.81904761904764</v>
      </c>
      <c r="E437" s="201">
        <v>0.30317288126889586</v>
      </c>
      <c r="F437" s="200">
        <v>1066</v>
      </c>
    </row>
    <row r="438" spans="2:6" x14ac:dyDescent="0.2">
      <c r="B438" s="103" t="s">
        <v>722</v>
      </c>
      <c r="C438" s="199">
        <v>3216</v>
      </c>
      <c r="D438" s="200">
        <v>737.57742537313436</v>
      </c>
      <c r="E438" s="201">
        <v>0.30432085635043693</v>
      </c>
      <c r="F438" s="200">
        <v>9732</v>
      </c>
    </row>
    <row r="439" spans="2:6" x14ac:dyDescent="0.2">
      <c r="B439" s="103" t="s">
        <v>723</v>
      </c>
      <c r="C439" s="199">
        <v>2573</v>
      </c>
      <c r="D439" s="200">
        <v>513.54877574815396</v>
      </c>
      <c r="E439" s="201">
        <v>0.30175499894951274</v>
      </c>
      <c r="F439" s="200">
        <v>2179</v>
      </c>
    </row>
    <row r="440" spans="2:6" x14ac:dyDescent="0.2">
      <c r="B440" s="103" t="s">
        <v>724</v>
      </c>
      <c r="C440" s="199">
        <v>1757</v>
      </c>
      <c r="D440" s="200">
        <v>776.78884462151393</v>
      </c>
      <c r="E440" s="201">
        <v>0.30040202011531258</v>
      </c>
      <c r="F440" s="200">
        <v>4324</v>
      </c>
    </row>
    <row r="441" spans="2:6" x14ac:dyDescent="0.2">
      <c r="B441" s="103" t="s">
        <v>725</v>
      </c>
      <c r="C441" s="199">
        <v>0</v>
      </c>
      <c r="D441" s="200">
        <v>0</v>
      </c>
      <c r="E441" s="201">
        <v>0</v>
      </c>
      <c r="F441" s="200">
        <v>0</v>
      </c>
    </row>
    <row r="442" spans="2:6" x14ac:dyDescent="0.2">
      <c r="B442" s="103" t="s">
        <v>726</v>
      </c>
      <c r="C442" s="199">
        <v>0</v>
      </c>
      <c r="D442" s="200">
        <v>0</v>
      </c>
      <c r="E442" s="201">
        <v>0</v>
      </c>
      <c r="F442" s="200">
        <v>0</v>
      </c>
    </row>
    <row r="443" spans="2:6" x14ac:dyDescent="0.2">
      <c r="B443" s="103" t="s">
        <v>727</v>
      </c>
      <c r="C443" s="199">
        <v>0</v>
      </c>
      <c r="D443" s="200">
        <v>0</v>
      </c>
      <c r="E443" s="201">
        <v>0</v>
      </c>
      <c r="F443" s="200">
        <v>0</v>
      </c>
    </row>
    <row r="444" spans="2:6" x14ac:dyDescent="0.2">
      <c r="B444" s="103" t="s">
        <v>728</v>
      </c>
      <c r="C444" s="199">
        <v>966</v>
      </c>
      <c r="D444" s="200">
        <v>418.93685300207039</v>
      </c>
      <c r="E444" s="201">
        <v>0.30205816604903024</v>
      </c>
      <c r="F444" s="200">
        <v>1183</v>
      </c>
    </row>
    <row r="445" spans="2:6" x14ac:dyDescent="0.2">
      <c r="B445" s="103" t="s">
        <v>729</v>
      </c>
      <c r="C445" s="199">
        <v>429</v>
      </c>
      <c r="D445" s="200">
        <v>469.57575757575756</v>
      </c>
      <c r="E445" s="201">
        <v>0.30157292538372515</v>
      </c>
      <c r="F445" s="200">
        <v>935</v>
      </c>
    </row>
    <row r="446" spans="2:6" x14ac:dyDescent="0.2">
      <c r="B446" s="103" t="s">
        <v>730</v>
      </c>
      <c r="C446" s="199">
        <v>960</v>
      </c>
      <c r="D446" s="200">
        <v>653.9979166666667</v>
      </c>
      <c r="E446" s="201">
        <v>0.30213905158719268</v>
      </c>
      <c r="F446" s="200">
        <v>4190</v>
      </c>
    </row>
    <row r="447" spans="2:6" x14ac:dyDescent="0.2">
      <c r="B447" s="103" t="s">
        <v>731</v>
      </c>
      <c r="C447" s="199">
        <v>0</v>
      </c>
      <c r="D447" s="200">
        <v>0</v>
      </c>
      <c r="E447" s="201">
        <v>0</v>
      </c>
      <c r="F447" s="200">
        <v>0</v>
      </c>
    </row>
    <row r="448" spans="2:6" x14ac:dyDescent="0.2">
      <c r="B448" s="103" t="s">
        <v>732</v>
      </c>
      <c r="C448" s="199">
        <v>1349</v>
      </c>
      <c r="D448" s="200">
        <v>449.42475908080058</v>
      </c>
      <c r="E448" s="201">
        <v>0.3020300598307204</v>
      </c>
      <c r="F448" s="200">
        <v>2501</v>
      </c>
    </row>
    <row r="449" spans="2:7" x14ac:dyDescent="0.2">
      <c r="B449" s="103" t="s">
        <v>733</v>
      </c>
      <c r="C449" s="199">
        <v>454</v>
      </c>
      <c r="D449" s="200">
        <v>310.66740088105729</v>
      </c>
      <c r="E449" s="201">
        <v>0.30036885123709989</v>
      </c>
      <c r="F449" s="200">
        <v>808</v>
      </c>
    </row>
    <row r="450" spans="2:7" x14ac:dyDescent="0.2">
      <c r="B450" s="103" t="s">
        <v>734</v>
      </c>
      <c r="C450" s="199">
        <v>838</v>
      </c>
      <c r="D450" s="200">
        <v>363.05966587112169</v>
      </c>
      <c r="E450" s="201">
        <v>0.3010772692816952</v>
      </c>
      <c r="F450" s="200">
        <v>859</v>
      </c>
    </row>
    <row r="451" spans="2:7" x14ac:dyDescent="0.2">
      <c r="B451" s="103" t="s">
        <v>735</v>
      </c>
      <c r="C451" s="199">
        <v>606</v>
      </c>
      <c r="D451" s="200">
        <v>355.1914191419142</v>
      </c>
      <c r="E451" s="201">
        <v>0.30089396173927629</v>
      </c>
      <c r="F451" s="200">
        <v>971</v>
      </c>
    </row>
    <row r="452" spans="2:7" x14ac:dyDescent="0.2">
      <c r="B452" s="103" t="s">
        <v>736</v>
      </c>
      <c r="C452" s="199">
        <v>1018</v>
      </c>
      <c r="D452" s="200">
        <v>789.79371316306481</v>
      </c>
      <c r="E452" s="201">
        <v>0.30099037329454958</v>
      </c>
      <c r="F452" s="200">
        <v>6077</v>
      </c>
    </row>
    <row r="453" spans="2:7" x14ac:dyDescent="0.2">
      <c r="B453" s="103" t="s">
        <v>737</v>
      </c>
      <c r="C453" s="199">
        <v>1049</v>
      </c>
      <c r="D453" s="200">
        <v>699.12774070543378</v>
      </c>
      <c r="E453" s="201">
        <v>0.3020931935783906</v>
      </c>
      <c r="F453" s="200">
        <v>2248</v>
      </c>
    </row>
    <row r="454" spans="2:7" x14ac:dyDescent="0.2">
      <c r="B454" s="103" t="s">
        <v>738</v>
      </c>
      <c r="C454" s="199">
        <v>813</v>
      </c>
      <c r="D454" s="200">
        <v>491.8511685116851</v>
      </c>
      <c r="E454" s="201">
        <v>0.30174576763595073</v>
      </c>
      <c r="F454" s="200">
        <v>1819</v>
      </c>
    </row>
    <row r="455" spans="2:7" x14ac:dyDescent="0.2">
      <c r="B455" s="104" t="s">
        <v>739</v>
      </c>
      <c r="C455" s="202">
        <v>1474</v>
      </c>
      <c r="D455" s="203">
        <v>902.97829036635005</v>
      </c>
      <c r="E455" s="204">
        <v>0.30087403320037653</v>
      </c>
      <c r="F455" s="203">
        <v>10856</v>
      </c>
    </row>
    <row r="457" spans="2:7" x14ac:dyDescent="0.2">
      <c r="G457" s="12" t="s">
        <v>300</v>
      </c>
    </row>
    <row r="458" spans="2:7" x14ac:dyDescent="0.2">
      <c r="G458" s="12" t="s">
        <v>285</v>
      </c>
    </row>
    <row r="459" spans="2:7" x14ac:dyDescent="0.2">
      <c r="B459" s="3" t="s">
        <v>0</v>
      </c>
      <c r="C459" s="187"/>
      <c r="D459" s="188"/>
      <c r="E459" s="189"/>
      <c r="F459" s="189"/>
    </row>
    <row r="460" spans="2:7" x14ac:dyDescent="0.2">
      <c r="B460" s="3" t="s">
        <v>271</v>
      </c>
      <c r="C460" s="187"/>
      <c r="D460" s="188"/>
      <c r="E460" s="189"/>
      <c r="F460" s="189"/>
    </row>
    <row r="461" spans="2:7" x14ac:dyDescent="0.2">
      <c r="B461" s="102" t="s">
        <v>298</v>
      </c>
      <c r="C461" s="187"/>
      <c r="D461" s="188"/>
      <c r="E461" s="189"/>
      <c r="F461" s="189"/>
    </row>
    <row r="462" spans="2:7" x14ac:dyDescent="0.2">
      <c r="B462" s="3"/>
      <c r="C462" s="100"/>
      <c r="D462" s="100"/>
      <c r="E462" s="100"/>
      <c r="F462" s="100"/>
    </row>
    <row r="463" spans="2:7" x14ac:dyDescent="0.2">
      <c r="B463" s="108"/>
      <c r="C463" s="159" t="s">
        <v>152</v>
      </c>
      <c r="D463" s="190"/>
      <c r="E463" s="191"/>
      <c r="F463" s="192"/>
    </row>
    <row r="464" spans="2:7" ht="25.5" x14ac:dyDescent="0.2">
      <c r="B464" s="160" t="s">
        <v>301</v>
      </c>
      <c r="C464" s="193" t="s">
        <v>2665</v>
      </c>
      <c r="D464" s="194" t="s">
        <v>2662</v>
      </c>
      <c r="E464" s="195" t="s">
        <v>2663</v>
      </c>
      <c r="F464" s="194" t="s">
        <v>2664</v>
      </c>
    </row>
    <row r="465" spans="2:6" x14ac:dyDescent="0.2">
      <c r="B465" s="119" t="s">
        <v>740</v>
      </c>
      <c r="C465" s="196">
        <v>0</v>
      </c>
      <c r="D465" s="197">
        <v>0</v>
      </c>
      <c r="E465" s="198">
        <v>0</v>
      </c>
      <c r="F465" s="197">
        <v>0</v>
      </c>
    </row>
    <row r="466" spans="2:6" x14ac:dyDescent="0.2">
      <c r="B466" s="103" t="s">
        <v>741</v>
      </c>
      <c r="C466" s="199">
        <v>1703</v>
      </c>
      <c r="D466" s="200">
        <v>439.56958308866706</v>
      </c>
      <c r="E466" s="201">
        <v>0.30463975296322854</v>
      </c>
      <c r="F466" s="200">
        <v>1064</v>
      </c>
    </row>
    <row r="467" spans="2:6" x14ac:dyDescent="0.2">
      <c r="B467" s="103" t="s">
        <v>742</v>
      </c>
      <c r="C467" s="199">
        <v>1972</v>
      </c>
      <c r="D467" s="200">
        <v>716.25050709939148</v>
      </c>
      <c r="E467" s="201">
        <v>0.30386540173510013</v>
      </c>
      <c r="F467" s="200">
        <v>6000</v>
      </c>
    </row>
    <row r="468" spans="2:6" x14ac:dyDescent="0.2">
      <c r="B468" s="103" t="s">
        <v>743</v>
      </c>
      <c r="C468" s="199">
        <v>693</v>
      </c>
      <c r="D468" s="200">
        <v>433.47907647907647</v>
      </c>
      <c r="E468" s="201">
        <v>0.30351261129095497</v>
      </c>
      <c r="F468" s="200">
        <v>1025</v>
      </c>
    </row>
    <row r="469" spans="2:6" x14ac:dyDescent="0.2">
      <c r="B469" s="103" t="s">
        <v>744</v>
      </c>
      <c r="C469" s="199">
        <v>0</v>
      </c>
      <c r="D469" s="200">
        <v>0</v>
      </c>
      <c r="E469" s="201">
        <v>0</v>
      </c>
      <c r="F469" s="200">
        <v>0</v>
      </c>
    </row>
    <row r="470" spans="2:6" x14ac:dyDescent="0.2">
      <c r="B470" s="103" t="s">
        <v>745</v>
      </c>
      <c r="C470" s="199">
        <v>1449</v>
      </c>
      <c r="D470" s="200">
        <v>763.93995859213248</v>
      </c>
      <c r="E470" s="201">
        <v>0.30561698546720151</v>
      </c>
      <c r="F470" s="200">
        <v>3110</v>
      </c>
    </row>
    <row r="471" spans="2:6" x14ac:dyDescent="0.2">
      <c r="B471" s="103" t="s">
        <v>746</v>
      </c>
      <c r="C471" s="199">
        <v>1528</v>
      </c>
      <c r="D471" s="200">
        <v>803.97643979057591</v>
      </c>
      <c r="E471" s="201">
        <v>0.30204613515998791</v>
      </c>
      <c r="F471" s="200">
        <v>8340</v>
      </c>
    </row>
    <row r="472" spans="2:6" x14ac:dyDescent="0.2">
      <c r="B472" s="103" t="s">
        <v>747</v>
      </c>
      <c r="C472" s="199">
        <v>934</v>
      </c>
      <c r="D472" s="200">
        <v>543.21520342612416</v>
      </c>
      <c r="E472" s="201">
        <v>0.30034328295477897</v>
      </c>
      <c r="F472" s="200">
        <v>1813</v>
      </c>
    </row>
    <row r="473" spans="2:6" x14ac:dyDescent="0.2">
      <c r="B473" s="103" t="s">
        <v>748</v>
      </c>
      <c r="C473" s="199">
        <v>933</v>
      </c>
      <c r="D473" s="200">
        <v>406.52197213290464</v>
      </c>
      <c r="E473" s="201">
        <v>0.30071793001470737</v>
      </c>
      <c r="F473" s="200">
        <v>1633</v>
      </c>
    </row>
    <row r="474" spans="2:6" x14ac:dyDescent="0.2">
      <c r="B474" s="103" t="s">
        <v>749</v>
      </c>
      <c r="C474" s="199">
        <v>593</v>
      </c>
      <c r="D474" s="200">
        <v>384.09612141652616</v>
      </c>
      <c r="E474" s="201">
        <v>0.2992475750158643</v>
      </c>
      <c r="F474" s="200">
        <v>845</v>
      </c>
    </row>
    <row r="475" spans="2:6" x14ac:dyDescent="0.2">
      <c r="B475" s="103" t="s">
        <v>750</v>
      </c>
      <c r="C475" s="199">
        <v>0</v>
      </c>
      <c r="D475" s="200">
        <v>0</v>
      </c>
      <c r="E475" s="201">
        <v>0</v>
      </c>
      <c r="F475" s="200">
        <v>0</v>
      </c>
    </row>
    <row r="476" spans="2:6" x14ac:dyDescent="0.2">
      <c r="B476" s="103" t="s">
        <v>751</v>
      </c>
      <c r="C476" s="199">
        <v>69</v>
      </c>
      <c r="D476" s="200">
        <v>2538.536231884058</v>
      </c>
      <c r="E476" s="201">
        <v>0.30621025065469509</v>
      </c>
      <c r="F476" s="200">
        <v>8984</v>
      </c>
    </row>
    <row r="477" spans="2:6" x14ac:dyDescent="0.2">
      <c r="B477" s="103" t="s">
        <v>752</v>
      </c>
      <c r="C477" s="199">
        <v>0</v>
      </c>
      <c r="D477" s="200">
        <v>0</v>
      </c>
      <c r="E477" s="201">
        <v>0</v>
      </c>
      <c r="F477" s="200">
        <v>0</v>
      </c>
    </row>
    <row r="478" spans="2:6" x14ac:dyDescent="0.2">
      <c r="B478" s="103" t="s">
        <v>753</v>
      </c>
      <c r="C478" s="199">
        <v>1567</v>
      </c>
      <c r="D478" s="200">
        <v>448.8034460753031</v>
      </c>
      <c r="E478" s="201">
        <v>0.30310324452246284</v>
      </c>
      <c r="F478" s="200">
        <v>989</v>
      </c>
    </row>
    <row r="479" spans="2:6" x14ac:dyDescent="0.2">
      <c r="B479" s="103" t="s">
        <v>754</v>
      </c>
      <c r="C479" s="199">
        <v>1430</v>
      </c>
      <c r="D479" s="200">
        <v>442.81258741258739</v>
      </c>
      <c r="E479" s="201">
        <v>0.30048887062438956</v>
      </c>
      <c r="F479" s="200">
        <v>1273</v>
      </c>
    </row>
    <row r="480" spans="2:6" x14ac:dyDescent="0.2">
      <c r="B480" s="103" t="s">
        <v>755</v>
      </c>
      <c r="C480" s="199">
        <v>771</v>
      </c>
      <c r="D480" s="200">
        <v>416.61089494163423</v>
      </c>
      <c r="E480" s="201">
        <v>0.30181904970415419</v>
      </c>
      <c r="F480" s="200">
        <v>1052</v>
      </c>
    </row>
    <row r="481" spans="2:6" x14ac:dyDescent="0.2">
      <c r="B481" s="103" t="s">
        <v>756</v>
      </c>
      <c r="C481" s="199">
        <v>1008</v>
      </c>
      <c r="D481" s="200">
        <v>408.53670634920633</v>
      </c>
      <c r="E481" s="201">
        <v>0.3019532132183218</v>
      </c>
      <c r="F481" s="200">
        <v>986</v>
      </c>
    </row>
    <row r="482" spans="2:6" x14ac:dyDescent="0.2">
      <c r="B482" s="103" t="s">
        <v>757</v>
      </c>
      <c r="C482" s="199">
        <v>1849</v>
      </c>
      <c r="D482" s="200">
        <v>1211.215792320173</v>
      </c>
      <c r="E482" s="201">
        <v>0.30544803945784338</v>
      </c>
      <c r="F482" s="200">
        <v>11563</v>
      </c>
    </row>
    <row r="483" spans="2:6" x14ac:dyDescent="0.2">
      <c r="B483" s="103" t="s">
        <v>758</v>
      </c>
      <c r="C483" s="199">
        <v>1448</v>
      </c>
      <c r="D483" s="200">
        <v>492.50552486187843</v>
      </c>
      <c r="E483" s="201">
        <v>0.30350326698361219</v>
      </c>
      <c r="F483" s="200">
        <v>1434</v>
      </c>
    </row>
    <row r="484" spans="2:6" x14ac:dyDescent="0.2">
      <c r="B484" s="103" t="s">
        <v>759</v>
      </c>
      <c r="C484" s="199">
        <v>1087</v>
      </c>
      <c r="D484" s="200">
        <v>426.37810487580498</v>
      </c>
      <c r="E484" s="201">
        <v>0.30193031680752136</v>
      </c>
      <c r="F484" s="200">
        <v>1038</v>
      </c>
    </row>
    <row r="485" spans="2:6" x14ac:dyDescent="0.2">
      <c r="B485" s="103" t="s">
        <v>760</v>
      </c>
      <c r="C485" s="199">
        <v>745</v>
      </c>
      <c r="D485" s="200">
        <v>461.27382550335568</v>
      </c>
      <c r="E485" s="201">
        <v>0.30169764128208487</v>
      </c>
      <c r="F485" s="200">
        <v>1661</v>
      </c>
    </row>
    <row r="486" spans="2:6" x14ac:dyDescent="0.2">
      <c r="B486" s="103" t="s">
        <v>761</v>
      </c>
      <c r="C486" s="199">
        <v>0</v>
      </c>
      <c r="D486" s="200">
        <v>0</v>
      </c>
      <c r="E486" s="201">
        <v>0</v>
      </c>
      <c r="F486" s="200">
        <v>0</v>
      </c>
    </row>
    <row r="487" spans="2:6" x14ac:dyDescent="0.2">
      <c r="B487" s="103" t="s">
        <v>762</v>
      </c>
      <c r="C487" s="199">
        <v>1387</v>
      </c>
      <c r="D487" s="200">
        <v>337.84931506849313</v>
      </c>
      <c r="E487" s="201">
        <v>0.29894698027166955</v>
      </c>
      <c r="F487" s="200">
        <v>953</v>
      </c>
    </row>
    <row r="488" spans="2:6" x14ac:dyDescent="0.2">
      <c r="B488" s="103" t="s">
        <v>763</v>
      </c>
      <c r="C488" s="199">
        <v>1429</v>
      </c>
      <c r="D488" s="200">
        <v>663.29531140657798</v>
      </c>
      <c r="E488" s="201">
        <v>0.30196938982589705</v>
      </c>
      <c r="F488" s="200">
        <v>4645</v>
      </c>
    </row>
    <row r="489" spans="2:6" x14ac:dyDescent="0.2">
      <c r="B489" s="103" t="s">
        <v>764</v>
      </c>
      <c r="C489" s="199">
        <v>1035</v>
      </c>
      <c r="D489" s="200">
        <v>394.38067632850243</v>
      </c>
      <c r="E489" s="201">
        <v>0.29692241888506432</v>
      </c>
      <c r="F489" s="200">
        <v>1089</v>
      </c>
    </row>
    <row r="490" spans="2:6" x14ac:dyDescent="0.2">
      <c r="B490" s="103" t="s">
        <v>765</v>
      </c>
      <c r="C490" s="199">
        <v>646</v>
      </c>
      <c r="D490" s="200">
        <v>321.202786377709</v>
      </c>
      <c r="E490" s="201">
        <v>0.29678212015630279</v>
      </c>
      <c r="F490" s="200">
        <v>755</v>
      </c>
    </row>
    <row r="491" spans="2:6" x14ac:dyDescent="0.2">
      <c r="B491" s="103" t="s">
        <v>766</v>
      </c>
      <c r="C491" s="199">
        <v>0</v>
      </c>
      <c r="D491" s="200">
        <v>0</v>
      </c>
      <c r="E491" s="201">
        <v>0</v>
      </c>
      <c r="F491" s="200">
        <v>0</v>
      </c>
    </row>
    <row r="492" spans="2:6" x14ac:dyDescent="0.2">
      <c r="B492" s="103" t="s">
        <v>767</v>
      </c>
      <c r="C492" s="199">
        <v>1169</v>
      </c>
      <c r="D492" s="200">
        <v>358.76047904191614</v>
      </c>
      <c r="E492" s="201">
        <v>0.29727745002208006</v>
      </c>
      <c r="F492" s="200">
        <v>981</v>
      </c>
    </row>
    <row r="493" spans="2:6" x14ac:dyDescent="0.2">
      <c r="B493" s="103" t="s">
        <v>768</v>
      </c>
      <c r="C493" s="199">
        <v>1512</v>
      </c>
      <c r="D493" s="200">
        <v>676.13756613756618</v>
      </c>
      <c r="E493" s="201">
        <v>0.30074533255199332</v>
      </c>
      <c r="F493" s="200">
        <v>4264</v>
      </c>
    </row>
    <row r="494" spans="2:6" x14ac:dyDescent="0.2">
      <c r="B494" s="103" t="s">
        <v>769</v>
      </c>
      <c r="C494" s="199">
        <v>0</v>
      </c>
      <c r="D494" s="200">
        <v>0</v>
      </c>
      <c r="E494" s="201">
        <v>0</v>
      </c>
      <c r="F494" s="200">
        <v>0</v>
      </c>
    </row>
    <row r="495" spans="2:6" x14ac:dyDescent="0.2">
      <c r="B495" s="103" t="s">
        <v>770</v>
      </c>
      <c r="C495" s="199">
        <v>1127</v>
      </c>
      <c r="D495" s="200">
        <v>468.82253771073647</v>
      </c>
      <c r="E495" s="201">
        <v>0.29941331507864688</v>
      </c>
      <c r="F495" s="200">
        <v>1157</v>
      </c>
    </row>
    <row r="496" spans="2:6" x14ac:dyDescent="0.2">
      <c r="B496" s="103" t="s">
        <v>771</v>
      </c>
      <c r="C496" s="199">
        <v>1953</v>
      </c>
      <c r="D496" s="200">
        <v>710.11213517665135</v>
      </c>
      <c r="E496" s="201">
        <v>0.30460321605528162</v>
      </c>
      <c r="F496" s="200">
        <v>3779</v>
      </c>
    </row>
    <row r="497" spans="2:6" x14ac:dyDescent="0.2">
      <c r="B497" s="103" t="s">
        <v>772</v>
      </c>
      <c r="C497" s="199">
        <v>1437</v>
      </c>
      <c r="D497" s="200">
        <v>457.89631176061238</v>
      </c>
      <c r="E497" s="201">
        <v>0.30127502185169597</v>
      </c>
      <c r="F497" s="200">
        <v>998</v>
      </c>
    </row>
    <row r="498" spans="2:6" x14ac:dyDescent="0.2">
      <c r="B498" s="103" t="s">
        <v>773</v>
      </c>
      <c r="C498" s="199">
        <v>1194</v>
      </c>
      <c r="D498" s="200">
        <v>603.20686767169184</v>
      </c>
      <c r="E498" s="201">
        <v>0.30219529623135433</v>
      </c>
      <c r="F498" s="200">
        <v>2136</v>
      </c>
    </row>
    <row r="499" spans="2:6" x14ac:dyDescent="0.2">
      <c r="B499" s="103" t="s">
        <v>774</v>
      </c>
      <c r="C499" s="199">
        <v>573</v>
      </c>
      <c r="D499" s="200">
        <v>504.6719022687609</v>
      </c>
      <c r="E499" s="201">
        <v>0.30443882261659239</v>
      </c>
      <c r="F499" s="200">
        <v>1195</v>
      </c>
    </row>
    <row r="500" spans="2:6" x14ac:dyDescent="0.2">
      <c r="B500" s="103" t="s">
        <v>775</v>
      </c>
      <c r="C500" s="199">
        <v>0</v>
      </c>
      <c r="D500" s="200">
        <v>0</v>
      </c>
      <c r="E500" s="201">
        <v>0</v>
      </c>
      <c r="F500" s="200">
        <v>0</v>
      </c>
    </row>
    <row r="501" spans="2:6" x14ac:dyDescent="0.2">
      <c r="B501" s="103" t="s">
        <v>776</v>
      </c>
      <c r="C501" s="199">
        <v>953</v>
      </c>
      <c r="D501" s="200">
        <v>362.13850996852045</v>
      </c>
      <c r="E501" s="201">
        <v>0.29738425798268353</v>
      </c>
      <c r="F501" s="200">
        <v>1312</v>
      </c>
    </row>
    <row r="502" spans="2:6" x14ac:dyDescent="0.2">
      <c r="B502" s="103" t="s">
        <v>777</v>
      </c>
      <c r="C502" s="199">
        <v>880</v>
      </c>
      <c r="D502" s="200">
        <v>356.07613636363635</v>
      </c>
      <c r="E502" s="201">
        <v>0.29879251767169412</v>
      </c>
      <c r="F502" s="200">
        <v>796</v>
      </c>
    </row>
    <row r="503" spans="2:6" x14ac:dyDescent="0.2">
      <c r="B503" s="103" t="s">
        <v>778</v>
      </c>
      <c r="C503" s="199">
        <v>768</v>
      </c>
      <c r="D503" s="200">
        <v>2513.5390625</v>
      </c>
      <c r="E503" s="201">
        <v>0.30405791093223522</v>
      </c>
      <c r="F503" s="200">
        <v>14827</v>
      </c>
    </row>
    <row r="504" spans="2:6" x14ac:dyDescent="0.2">
      <c r="B504" s="103" t="s">
        <v>779</v>
      </c>
      <c r="C504" s="199">
        <v>643</v>
      </c>
      <c r="D504" s="200">
        <v>717.17107309486778</v>
      </c>
      <c r="E504" s="201">
        <v>0.30033639113855215</v>
      </c>
      <c r="F504" s="200">
        <v>3380</v>
      </c>
    </row>
    <row r="505" spans="2:6" x14ac:dyDescent="0.2">
      <c r="B505" s="103" t="s">
        <v>780</v>
      </c>
      <c r="C505" s="199">
        <v>0</v>
      </c>
      <c r="D505" s="200">
        <v>0</v>
      </c>
      <c r="E505" s="201">
        <v>0</v>
      </c>
      <c r="F505" s="200">
        <v>0</v>
      </c>
    </row>
    <row r="506" spans="2:6" x14ac:dyDescent="0.2">
      <c r="B506" s="103" t="s">
        <v>781</v>
      </c>
      <c r="C506" s="199">
        <v>29</v>
      </c>
      <c r="D506" s="200">
        <v>1175.4482758620691</v>
      </c>
      <c r="E506" s="201">
        <v>0.30190684533562417</v>
      </c>
      <c r="F506" s="200">
        <v>2247</v>
      </c>
    </row>
    <row r="507" spans="2:6" x14ac:dyDescent="0.2">
      <c r="B507" s="103" t="s">
        <v>782</v>
      </c>
      <c r="C507" s="199">
        <v>127</v>
      </c>
      <c r="D507" s="200">
        <v>1130.0393700787401</v>
      </c>
      <c r="E507" s="201">
        <v>0.30365704516505798</v>
      </c>
      <c r="F507" s="200">
        <v>2337</v>
      </c>
    </row>
    <row r="508" spans="2:6" x14ac:dyDescent="0.2">
      <c r="B508" s="103" t="s">
        <v>783</v>
      </c>
      <c r="C508" s="199">
        <v>0</v>
      </c>
      <c r="D508" s="200">
        <v>0</v>
      </c>
      <c r="E508" s="201">
        <v>0</v>
      </c>
      <c r="F508" s="200">
        <v>0</v>
      </c>
    </row>
    <row r="509" spans="2:6" x14ac:dyDescent="0.2">
      <c r="B509" s="103" t="s">
        <v>784</v>
      </c>
      <c r="C509" s="199">
        <v>0</v>
      </c>
      <c r="D509" s="200">
        <v>0</v>
      </c>
      <c r="E509" s="201">
        <v>0</v>
      </c>
      <c r="F509" s="200">
        <v>0</v>
      </c>
    </row>
    <row r="510" spans="2:6" x14ac:dyDescent="0.2">
      <c r="B510" s="103" t="s">
        <v>785</v>
      </c>
      <c r="C510" s="199">
        <v>1635</v>
      </c>
      <c r="D510" s="200">
        <v>532.02079510703368</v>
      </c>
      <c r="E510" s="201">
        <v>0.30132817964113756</v>
      </c>
      <c r="F510" s="200">
        <v>2616</v>
      </c>
    </row>
    <row r="511" spans="2:6" x14ac:dyDescent="0.2">
      <c r="B511" s="103" t="s">
        <v>786</v>
      </c>
      <c r="C511" s="199">
        <v>1517</v>
      </c>
      <c r="D511" s="200">
        <v>484.66315095583388</v>
      </c>
      <c r="E511" s="201">
        <v>0.30183023327130343</v>
      </c>
      <c r="F511" s="200">
        <v>1378</v>
      </c>
    </row>
    <row r="512" spans="2:6" x14ac:dyDescent="0.2">
      <c r="B512" s="104" t="s">
        <v>787</v>
      </c>
      <c r="C512" s="202">
        <v>0</v>
      </c>
      <c r="D512" s="203">
        <v>0</v>
      </c>
      <c r="E512" s="204">
        <v>0</v>
      </c>
      <c r="F512" s="203">
        <v>0</v>
      </c>
    </row>
    <row r="514" spans="2:7" x14ac:dyDescent="0.2">
      <c r="G514" s="12" t="s">
        <v>300</v>
      </c>
    </row>
    <row r="515" spans="2:7" x14ac:dyDescent="0.2">
      <c r="G515" s="12" t="s">
        <v>286</v>
      </c>
    </row>
    <row r="516" spans="2:7" x14ac:dyDescent="0.2">
      <c r="B516" s="3" t="s">
        <v>0</v>
      </c>
      <c r="C516" s="187"/>
      <c r="D516" s="188"/>
      <c r="E516" s="189"/>
      <c r="F516" s="189"/>
    </row>
    <row r="517" spans="2:7" x14ac:dyDescent="0.2">
      <c r="B517" s="3" t="s">
        <v>271</v>
      </c>
      <c r="C517" s="187"/>
      <c r="D517" s="188"/>
      <c r="E517" s="189"/>
      <c r="F517" s="189"/>
    </row>
    <row r="518" spans="2:7" x14ac:dyDescent="0.2">
      <c r="B518" s="102" t="s">
        <v>298</v>
      </c>
      <c r="C518" s="187"/>
      <c r="D518" s="188"/>
      <c r="E518" s="189"/>
      <c r="F518" s="189"/>
    </row>
    <row r="519" spans="2:7" x14ac:dyDescent="0.2">
      <c r="B519" s="3"/>
      <c r="C519" s="100"/>
      <c r="D519" s="100"/>
      <c r="E519" s="100"/>
      <c r="F519" s="100"/>
    </row>
    <row r="520" spans="2:7" x14ac:dyDescent="0.2">
      <c r="B520" s="108"/>
      <c r="C520" s="159" t="s">
        <v>152</v>
      </c>
      <c r="D520" s="190"/>
      <c r="E520" s="191"/>
      <c r="F520" s="192"/>
    </row>
    <row r="521" spans="2:7" ht="25.5" x14ac:dyDescent="0.2">
      <c r="B521" s="160" t="s">
        <v>301</v>
      </c>
      <c r="C521" s="193" t="s">
        <v>2665</v>
      </c>
      <c r="D521" s="194" t="s">
        <v>2662</v>
      </c>
      <c r="E521" s="195" t="s">
        <v>2663</v>
      </c>
      <c r="F521" s="194" t="s">
        <v>2664</v>
      </c>
    </row>
    <row r="522" spans="2:7" x14ac:dyDescent="0.2">
      <c r="B522" s="119" t="s">
        <v>788</v>
      </c>
      <c r="C522" s="196">
        <v>1031</v>
      </c>
      <c r="D522" s="197">
        <v>739.72744907856452</v>
      </c>
      <c r="E522" s="198">
        <v>0.30422879618327303</v>
      </c>
      <c r="F522" s="197">
        <v>2647</v>
      </c>
    </row>
    <row r="523" spans="2:7" x14ac:dyDescent="0.2">
      <c r="B523" s="103" t="s">
        <v>789</v>
      </c>
      <c r="C523" s="199">
        <v>617</v>
      </c>
      <c r="D523" s="200">
        <v>1466.7293354943274</v>
      </c>
      <c r="E523" s="201">
        <v>0.30520143412014789</v>
      </c>
      <c r="F523" s="200">
        <v>7365</v>
      </c>
    </row>
    <row r="524" spans="2:7" x14ac:dyDescent="0.2">
      <c r="B524" s="103" t="s">
        <v>790</v>
      </c>
      <c r="C524" s="199">
        <v>503</v>
      </c>
      <c r="D524" s="200">
        <v>795.12127236580523</v>
      </c>
      <c r="E524" s="201">
        <v>0.30459822638968848</v>
      </c>
      <c r="F524" s="200">
        <v>2610</v>
      </c>
    </row>
    <row r="525" spans="2:7" x14ac:dyDescent="0.2">
      <c r="B525" s="103" t="s">
        <v>791</v>
      </c>
      <c r="C525" s="199">
        <v>74</v>
      </c>
      <c r="D525" s="200">
        <v>2337.3918918918921</v>
      </c>
      <c r="E525" s="201">
        <v>0.30344555358677927</v>
      </c>
      <c r="F525" s="200">
        <v>7204</v>
      </c>
    </row>
    <row r="526" spans="2:7" x14ac:dyDescent="0.2">
      <c r="B526" s="103" t="s">
        <v>792</v>
      </c>
      <c r="C526" s="199">
        <v>13</v>
      </c>
      <c r="D526" s="200">
        <v>1757.3846153846155</v>
      </c>
      <c r="E526" s="201">
        <v>0.30143420722777114</v>
      </c>
      <c r="F526" s="200">
        <v>2707</v>
      </c>
    </row>
    <row r="527" spans="2:7" x14ac:dyDescent="0.2">
      <c r="B527" s="103" t="s">
        <v>793</v>
      </c>
      <c r="C527" s="199">
        <v>0</v>
      </c>
      <c r="D527" s="200">
        <v>0</v>
      </c>
      <c r="E527" s="201">
        <v>0</v>
      </c>
      <c r="F527" s="200">
        <v>0</v>
      </c>
    </row>
    <row r="528" spans="2:7" x14ac:dyDescent="0.2">
      <c r="B528" s="103" t="s">
        <v>794</v>
      </c>
      <c r="C528" s="199">
        <v>6</v>
      </c>
      <c r="D528" s="200">
        <v>1934.5</v>
      </c>
      <c r="E528" s="201">
        <v>0.30524654832347142</v>
      </c>
      <c r="F528" s="200">
        <v>2710</v>
      </c>
    </row>
    <row r="529" spans="2:6" x14ac:dyDescent="0.2">
      <c r="B529" s="103" t="s">
        <v>795</v>
      </c>
      <c r="C529" s="199">
        <v>381</v>
      </c>
      <c r="D529" s="200">
        <v>461.6430446194226</v>
      </c>
      <c r="E529" s="201">
        <v>0.30192118869258922</v>
      </c>
      <c r="F529" s="200">
        <v>982</v>
      </c>
    </row>
    <row r="530" spans="2:6" x14ac:dyDescent="0.2">
      <c r="B530" s="103" t="s">
        <v>796</v>
      </c>
      <c r="C530" s="199">
        <v>0</v>
      </c>
      <c r="D530" s="200">
        <v>0</v>
      </c>
      <c r="E530" s="201">
        <v>0</v>
      </c>
      <c r="F530" s="200">
        <v>0</v>
      </c>
    </row>
    <row r="531" spans="2:6" x14ac:dyDescent="0.2">
      <c r="B531" s="103" t="s">
        <v>797</v>
      </c>
      <c r="C531" s="199">
        <v>14</v>
      </c>
      <c r="D531" s="200">
        <v>488.71428571428572</v>
      </c>
      <c r="E531" s="201">
        <v>0.30144953077499226</v>
      </c>
      <c r="F531" s="200">
        <v>762</v>
      </c>
    </row>
    <row r="532" spans="2:6" x14ac:dyDescent="0.2">
      <c r="B532" s="103" t="s">
        <v>798</v>
      </c>
      <c r="C532" s="199">
        <v>436</v>
      </c>
      <c r="D532" s="200">
        <v>2430.6674311926604</v>
      </c>
      <c r="E532" s="201">
        <v>0.30439194623161758</v>
      </c>
      <c r="F532" s="200">
        <v>8240</v>
      </c>
    </row>
    <row r="533" spans="2:6" x14ac:dyDescent="0.2">
      <c r="B533" s="103" t="s">
        <v>799</v>
      </c>
      <c r="C533" s="199">
        <v>1245</v>
      </c>
      <c r="D533" s="200">
        <v>648.36465863453816</v>
      </c>
      <c r="E533" s="201">
        <v>0.29896825887713296</v>
      </c>
      <c r="F533" s="200">
        <v>2658</v>
      </c>
    </row>
    <row r="534" spans="2:6" x14ac:dyDescent="0.2">
      <c r="B534" s="103" t="s">
        <v>800</v>
      </c>
      <c r="C534" s="199">
        <v>940</v>
      </c>
      <c r="D534" s="200">
        <v>441.87978723404257</v>
      </c>
      <c r="E534" s="201">
        <v>0.29856420467001876</v>
      </c>
      <c r="F534" s="200">
        <v>1061</v>
      </c>
    </row>
    <row r="535" spans="2:6" x14ac:dyDescent="0.2">
      <c r="B535" s="103" t="s">
        <v>801</v>
      </c>
      <c r="C535" s="199">
        <v>0</v>
      </c>
      <c r="D535" s="200">
        <v>0</v>
      </c>
      <c r="E535" s="201">
        <v>0</v>
      </c>
      <c r="F535" s="200">
        <v>0</v>
      </c>
    </row>
    <row r="536" spans="2:6" x14ac:dyDescent="0.2">
      <c r="B536" s="103" t="s">
        <v>802</v>
      </c>
      <c r="C536" s="199">
        <v>0</v>
      </c>
      <c r="D536" s="200">
        <v>0</v>
      </c>
      <c r="E536" s="201">
        <v>0</v>
      </c>
      <c r="F536" s="200">
        <v>0</v>
      </c>
    </row>
    <row r="537" spans="2:6" x14ac:dyDescent="0.2">
      <c r="B537" s="103" t="s">
        <v>803</v>
      </c>
      <c r="C537" s="199">
        <v>590</v>
      </c>
      <c r="D537" s="200">
        <v>439.82203389830511</v>
      </c>
      <c r="E537" s="201">
        <v>0.30110535061173715</v>
      </c>
      <c r="F537" s="200">
        <v>1146</v>
      </c>
    </row>
    <row r="538" spans="2:6" x14ac:dyDescent="0.2">
      <c r="B538" s="103" t="s">
        <v>804</v>
      </c>
      <c r="C538" s="199">
        <v>0</v>
      </c>
      <c r="D538" s="200">
        <v>0</v>
      </c>
      <c r="E538" s="201">
        <v>0</v>
      </c>
      <c r="F538" s="200">
        <v>0</v>
      </c>
    </row>
    <row r="539" spans="2:6" x14ac:dyDescent="0.2">
      <c r="B539" s="103" t="s">
        <v>805</v>
      </c>
      <c r="C539" s="199">
        <v>0</v>
      </c>
      <c r="D539" s="200">
        <v>0</v>
      </c>
      <c r="E539" s="201">
        <v>0</v>
      </c>
      <c r="F539" s="200">
        <v>0</v>
      </c>
    </row>
    <row r="540" spans="2:6" x14ac:dyDescent="0.2">
      <c r="B540" s="103" t="s">
        <v>806</v>
      </c>
      <c r="C540" s="199">
        <v>19</v>
      </c>
      <c r="D540" s="200">
        <v>1455.4736842105262</v>
      </c>
      <c r="E540" s="201">
        <v>0.3079269990089859</v>
      </c>
      <c r="F540" s="200">
        <v>2070</v>
      </c>
    </row>
    <row r="541" spans="2:6" x14ac:dyDescent="0.2">
      <c r="B541" s="103" t="s">
        <v>807</v>
      </c>
      <c r="C541" s="199">
        <v>767</v>
      </c>
      <c r="D541" s="200">
        <v>387.04693611473272</v>
      </c>
      <c r="E541" s="201">
        <v>0.30025518125151085</v>
      </c>
      <c r="F541" s="200">
        <v>1132</v>
      </c>
    </row>
    <row r="542" spans="2:6" x14ac:dyDescent="0.2">
      <c r="B542" s="103" t="s">
        <v>808</v>
      </c>
      <c r="C542" s="199">
        <v>0</v>
      </c>
      <c r="D542" s="200">
        <v>0</v>
      </c>
      <c r="E542" s="201">
        <v>0</v>
      </c>
      <c r="F542" s="200">
        <v>0</v>
      </c>
    </row>
    <row r="543" spans="2:6" x14ac:dyDescent="0.2">
      <c r="B543" s="103" t="s">
        <v>809</v>
      </c>
      <c r="C543" s="199">
        <v>135</v>
      </c>
      <c r="D543" s="200">
        <v>1295.5703703703705</v>
      </c>
      <c r="E543" s="201">
        <v>0.29942102325836184</v>
      </c>
      <c r="F543" s="200">
        <v>3643</v>
      </c>
    </row>
    <row r="544" spans="2:6" x14ac:dyDescent="0.2">
      <c r="B544" s="103" t="s">
        <v>810</v>
      </c>
      <c r="C544" s="199">
        <v>11</v>
      </c>
      <c r="D544" s="200">
        <v>1176.5454545454545</v>
      </c>
      <c r="E544" s="201">
        <v>0.30658801790917489</v>
      </c>
      <c r="F544" s="200">
        <v>2135</v>
      </c>
    </row>
    <row r="545" spans="2:6" x14ac:dyDescent="0.2">
      <c r="B545" s="103" t="s">
        <v>811</v>
      </c>
      <c r="C545" s="199">
        <v>0</v>
      </c>
      <c r="D545" s="200">
        <v>0</v>
      </c>
      <c r="E545" s="201">
        <v>0</v>
      </c>
      <c r="F545" s="200">
        <v>0</v>
      </c>
    </row>
    <row r="546" spans="2:6" x14ac:dyDescent="0.2">
      <c r="B546" s="103" t="s">
        <v>812</v>
      </c>
      <c r="C546" s="199">
        <v>1404</v>
      </c>
      <c r="D546" s="200">
        <v>520.43019943019942</v>
      </c>
      <c r="E546" s="201">
        <v>0.30239537809561656</v>
      </c>
      <c r="F546" s="200">
        <v>2559</v>
      </c>
    </row>
    <row r="547" spans="2:6" x14ac:dyDescent="0.2">
      <c r="B547" s="103" t="s">
        <v>813</v>
      </c>
      <c r="C547" s="199">
        <v>238</v>
      </c>
      <c r="D547" s="200">
        <v>1274.4579831932774</v>
      </c>
      <c r="E547" s="201">
        <v>0.30565036140426183</v>
      </c>
      <c r="F547" s="200">
        <v>5017</v>
      </c>
    </row>
    <row r="548" spans="2:6" x14ac:dyDescent="0.2">
      <c r="B548" s="103" t="s">
        <v>814</v>
      </c>
      <c r="C548" s="199">
        <v>0</v>
      </c>
      <c r="D548" s="200">
        <v>0</v>
      </c>
      <c r="E548" s="201">
        <v>0</v>
      </c>
      <c r="F548" s="200">
        <v>0</v>
      </c>
    </row>
    <row r="549" spans="2:6" x14ac:dyDescent="0.2">
      <c r="B549" s="103" t="s">
        <v>815</v>
      </c>
      <c r="C549" s="199">
        <v>3</v>
      </c>
      <c r="D549" s="200">
        <v>2681.3333333333335</v>
      </c>
      <c r="E549" s="201">
        <v>0.30778649320834139</v>
      </c>
      <c r="F549" s="200">
        <v>5079</v>
      </c>
    </row>
    <row r="550" spans="2:6" x14ac:dyDescent="0.2">
      <c r="B550" s="103" t="s">
        <v>816</v>
      </c>
      <c r="C550" s="199">
        <v>149</v>
      </c>
      <c r="D550" s="200">
        <v>1304.6912751677853</v>
      </c>
      <c r="E550" s="201">
        <v>0.29345681528277812</v>
      </c>
      <c r="F550" s="200">
        <v>7262</v>
      </c>
    </row>
    <row r="551" spans="2:6" x14ac:dyDescent="0.2">
      <c r="B551" s="103" t="s">
        <v>817</v>
      </c>
      <c r="C551" s="199">
        <v>243</v>
      </c>
      <c r="D551" s="200">
        <v>526</v>
      </c>
      <c r="E551" s="201">
        <v>0.29824647369710555</v>
      </c>
      <c r="F551" s="200">
        <v>2606</v>
      </c>
    </row>
    <row r="552" spans="2:6" x14ac:dyDescent="0.2">
      <c r="B552" s="103" t="s">
        <v>818</v>
      </c>
      <c r="C552" s="199">
        <v>455</v>
      </c>
      <c r="D552" s="200">
        <v>734.10329670329668</v>
      </c>
      <c r="E552" s="201">
        <v>0.29871888317019413</v>
      </c>
      <c r="F552" s="200">
        <v>3380</v>
      </c>
    </row>
    <row r="553" spans="2:6" x14ac:dyDescent="0.2">
      <c r="B553" s="103" t="s">
        <v>819</v>
      </c>
      <c r="C553" s="199">
        <v>668</v>
      </c>
      <c r="D553" s="200">
        <v>652.67814371257487</v>
      </c>
      <c r="E553" s="201">
        <v>0.2995532696102412</v>
      </c>
      <c r="F553" s="200">
        <v>2628</v>
      </c>
    </row>
    <row r="554" spans="2:6" x14ac:dyDescent="0.2">
      <c r="B554" s="103" t="s">
        <v>820</v>
      </c>
      <c r="C554" s="199">
        <v>1867</v>
      </c>
      <c r="D554" s="200">
        <v>969.58275307980716</v>
      </c>
      <c r="E554" s="201">
        <v>0.30281285369353483</v>
      </c>
      <c r="F554" s="200">
        <v>4794</v>
      </c>
    </row>
    <row r="555" spans="2:6" x14ac:dyDescent="0.2">
      <c r="B555" s="103" t="s">
        <v>821</v>
      </c>
      <c r="C555" s="199">
        <v>602</v>
      </c>
      <c r="D555" s="200">
        <v>601.33554817275751</v>
      </c>
      <c r="E555" s="201">
        <v>0.30182393020440434</v>
      </c>
      <c r="F555" s="200">
        <v>2059</v>
      </c>
    </row>
    <row r="556" spans="2:6" x14ac:dyDescent="0.2">
      <c r="B556" s="103" t="s">
        <v>822</v>
      </c>
      <c r="C556" s="199">
        <v>911</v>
      </c>
      <c r="D556" s="200">
        <v>722.01866081229423</v>
      </c>
      <c r="E556" s="201">
        <v>0.30219854184019979</v>
      </c>
      <c r="F556" s="200">
        <v>2391</v>
      </c>
    </row>
    <row r="557" spans="2:6" x14ac:dyDescent="0.2">
      <c r="B557" s="103" t="s">
        <v>823</v>
      </c>
      <c r="C557" s="199">
        <v>763</v>
      </c>
      <c r="D557" s="200">
        <v>985.01441677588468</v>
      </c>
      <c r="E557" s="201">
        <v>0.29885027305716672</v>
      </c>
      <c r="F557" s="200">
        <v>5017</v>
      </c>
    </row>
    <row r="558" spans="2:6" x14ac:dyDescent="0.2">
      <c r="B558" s="103" t="s">
        <v>824</v>
      </c>
      <c r="C558" s="199">
        <v>1359</v>
      </c>
      <c r="D558" s="200">
        <v>965.645327446652</v>
      </c>
      <c r="E558" s="201">
        <v>0.30239735797040068</v>
      </c>
      <c r="F558" s="200">
        <v>6052</v>
      </c>
    </row>
    <row r="559" spans="2:6" x14ac:dyDescent="0.2">
      <c r="B559" s="103" t="s">
        <v>825</v>
      </c>
      <c r="C559" s="199">
        <v>1162</v>
      </c>
      <c r="D559" s="200">
        <v>510.01376936316694</v>
      </c>
      <c r="E559" s="201">
        <v>0.29919067930736976</v>
      </c>
      <c r="F559" s="200">
        <v>1854</v>
      </c>
    </row>
    <row r="560" spans="2:6" x14ac:dyDescent="0.2">
      <c r="B560" s="103" t="s">
        <v>826</v>
      </c>
      <c r="C560" s="199">
        <v>1485</v>
      </c>
      <c r="D560" s="200">
        <v>931.25319865319864</v>
      </c>
      <c r="E560" s="201">
        <v>0.30168834177664205</v>
      </c>
      <c r="F560" s="200">
        <v>8541</v>
      </c>
    </row>
    <row r="561" spans="2:7" x14ac:dyDescent="0.2">
      <c r="B561" s="103" t="s">
        <v>827</v>
      </c>
      <c r="C561" s="199">
        <v>0</v>
      </c>
      <c r="D561" s="200">
        <v>0</v>
      </c>
      <c r="E561" s="201">
        <v>0</v>
      </c>
      <c r="F561" s="200">
        <v>0</v>
      </c>
    </row>
    <row r="562" spans="2:7" x14ac:dyDescent="0.2">
      <c r="B562" s="103" t="s">
        <v>828</v>
      </c>
      <c r="C562" s="199">
        <v>2229</v>
      </c>
      <c r="D562" s="200">
        <v>951.05563032750115</v>
      </c>
      <c r="E562" s="201">
        <v>0.29914098863564997</v>
      </c>
      <c r="F562" s="200">
        <v>9024</v>
      </c>
    </row>
    <row r="563" spans="2:7" x14ac:dyDescent="0.2">
      <c r="B563" s="103" t="s">
        <v>829</v>
      </c>
      <c r="C563" s="199">
        <v>959</v>
      </c>
      <c r="D563" s="200">
        <v>904.71949947862356</v>
      </c>
      <c r="E563" s="201">
        <v>0.30114191703226534</v>
      </c>
      <c r="F563" s="200">
        <v>4718</v>
      </c>
    </row>
    <row r="564" spans="2:7" x14ac:dyDescent="0.2">
      <c r="B564" s="103" t="s">
        <v>830</v>
      </c>
      <c r="C564" s="199">
        <v>1399</v>
      </c>
      <c r="D564" s="200">
        <v>927.5489635453896</v>
      </c>
      <c r="E564" s="201">
        <v>0.30351200665946432</v>
      </c>
      <c r="F564" s="200">
        <v>6564</v>
      </c>
    </row>
    <row r="565" spans="2:7" x14ac:dyDescent="0.2">
      <c r="B565" s="103" t="s">
        <v>831</v>
      </c>
      <c r="C565" s="199">
        <v>1501</v>
      </c>
      <c r="D565" s="200">
        <v>831.7341772151899</v>
      </c>
      <c r="E565" s="201">
        <v>0.30351874538528278</v>
      </c>
      <c r="F565" s="200">
        <v>6687</v>
      </c>
    </row>
    <row r="566" spans="2:7" x14ac:dyDescent="0.2">
      <c r="B566" s="103" t="s">
        <v>832</v>
      </c>
      <c r="C566" s="199">
        <v>1695</v>
      </c>
      <c r="D566" s="200">
        <v>868.46784660766957</v>
      </c>
      <c r="E566" s="201">
        <v>0.29786506024974035</v>
      </c>
      <c r="F566" s="200">
        <v>5546</v>
      </c>
    </row>
    <row r="567" spans="2:7" x14ac:dyDescent="0.2">
      <c r="B567" s="103" t="s">
        <v>833</v>
      </c>
      <c r="C567" s="199">
        <v>923</v>
      </c>
      <c r="D567" s="200">
        <v>962.07258938244854</v>
      </c>
      <c r="E567" s="201">
        <v>0.30196335536980423</v>
      </c>
      <c r="F567" s="200">
        <v>4216</v>
      </c>
    </row>
    <row r="568" spans="2:7" x14ac:dyDescent="0.2">
      <c r="B568" s="103" t="s">
        <v>834</v>
      </c>
      <c r="C568" s="199">
        <v>0</v>
      </c>
      <c r="D568" s="200">
        <v>0</v>
      </c>
      <c r="E568" s="201">
        <v>0</v>
      </c>
      <c r="F568" s="200">
        <v>0</v>
      </c>
    </row>
    <row r="569" spans="2:7" x14ac:dyDescent="0.2">
      <c r="B569" s="104" t="s">
        <v>835</v>
      </c>
      <c r="C569" s="202">
        <v>288</v>
      </c>
      <c r="D569" s="203">
        <v>1515.6180555555557</v>
      </c>
      <c r="E569" s="204">
        <v>0.30086233813497576</v>
      </c>
      <c r="F569" s="203">
        <v>5823</v>
      </c>
    </row>
    <row r="571" spans="2:7" x14ac:dyDescent="0.2">
      <c r="G571" s="12" t="s">
        <v>300</v>
      </c>
    </row>
    <row r="572" spans="2:7" x14ac:dyDescent="0.2">
      <c r="G572" s="12" t="s">
        <v>302</v>
      </c>
    </row>
    <row r="573" spans="2:7" x14ac:dyDescent="0.2">
      <c r="B573" s="3" t="s">
        <v>0</v>
      </c>
      <c r="C573" s="187"/>
      <c r="D573" s="188"/>
      <c r="E573" s="189"/>
      <c r="F573" s="189"/>
    </row>
    <row r="574" spans="2:7" x14ac:dyDescent="0.2">
      <c r="B574" s="3" t="s">
        <v>271</v>
      </c>
      <c r="C574" s="187"/>
      <c r="D574" s="188"/>
      <c r="E574" s="189"/>
      <c r="F574" s="189"/>
    </row>
    <row r="575" spans="2:7" x14ac:dyDescent="0.2">
      <c r="B575" s="102" t="s">
        <v>298</v>
      </c>
      <c r="C575" s="187"/>
      <c r="D575" s="188"/>
      <c r="E575" s="189"/>
      <c r="F575" s="189"/>
    </row>
    <row r="576" spans="2:7" x14ac:dyDescent="0.2">
      <c r="B576" s="3"/>
      <c r="C576" s="100"/>
      <c r="D576" s="100"/>
      <c r="E576" s="100"/>
      <c r="F576" s="100"/>
    </row>
    <row r="577" spans="2:6" x14ac:dyDescent="0.2">
      <c r="B577" s="108"/>
      <c r="C577" s="159" t="s">
        <v>152</v>
      </c>
      <c r="D577" s="190"/>
      <c r="E577" s="191"/>
      <c r="F577" s="192"/>
    </row>
    <row r="578" spans="2:6" ht="25.5" x14ac:dyDescent="0.2">
      <c r="B578" s="160" t="s">
        <v>301</v>
      </c>
      <c r="C578" s="193" t="s">
        <v>2665</v>
      </c>
      <c r="D578" s="194" t="s">
        <v>2662</v>
      </c>
      <c r="E578" s="195" t="s">
        <v>2663</v>
      </c>
      <c r="F578" s="194" t="s">
        <v>2664</v>
      </c>
    </row>
    <row r="579" spans="2:6" x14ac:dyDescent="0.2">
      <c r="B579" s="119" t="s">
        <v>836</v>
      </c>
      <c r="C579" s="196">
        <v>1483</v>
      </c>
      <c r="D579" s="197">
        <v>1060.5569790964262</v>
      </c>
      <c r="E579" s="198">
        <v>0.2993866670270664</v>
      </c>
      <c r="F579" s="197">
        <v>12275</v>
      </c>
    </row>
    <row r="580" spans="2:6" x14ac:dyDescent="0.2">
      <c r="B580" s="103" t="s">
        <v>837</v>
      </c>
      <c r="C580" s="199">
        <v>0</v>
      </c>
      <c r="D580" s="200">
        <v>0</v>
      </c>
      <c r="E580" s="201">
        <v>0</v>
      </c>
      <c r="F580" s="200">
        <v>0</v>
      </c>
    </row>
    <row r="581" spans="2:6" x14ac:dyDescent="0.2">
      <c r="B581" s="103" t="s">
        <v>838</v>
      </c>
      <c r="C581" s="199">
        <v>1522</v>
      </c>
      <c r="D581" s="200">
        <v>659.65243101182659</v>
      </c>
      <c r="E581" s="201">
        <v>0.29998069828005547</v>
      </c>
      <c r="F581" s="200">
        <v>3955</v>
      </c>
    </row>
    <row r="582" spans="2:6" x14ac:dyDescent="0.2">
      <c r="B582" s="103" t="s">
        <v>839</v>
      </c>
      <c r="C582" s="199">
        <v>0</v>
      </c>
      <c r="D582" s="200">
        <v>0</v>
      </c>
      <c r="E582" s="201">
        <v>0</v>
      </c>
      <c r="F582" s="200">
        <v>0</v>
      </c>
    </row>
    <row r="583" spans="2:6" x14ac:dyDescent="0.2">
      <c r="B583" s="103" t="s">
        <v>840</v>
      </c>
      <c r="C583" s="199">
        <v>0</v>
      </c>
      <c r="D583" s="200">
        <v>0</v>
      </c>
      <c r="E583" s="201">
        <v>0</v>
      </c>
      <c r="F583" s="200">
        <v>0</v>
      </c>
    </row>
    <row r="584" spans="2:6" x14ac:dyDescent="0.2">
      <c r="B584" s="103" t="s">
        <v>841</v>
      </c>
      <c r="C584" s="199">
        <v>0</v>
      </c>
      <c r="D584" s="200">
        <v>0</v>
      </c>
      <c r="E584" s="201">
        <v>0</v>
      </c>
      <c r="F584" s="200">
        <v>0</v>
      </c>
    </row>
    <row r="585" spans="2:6" x14ac:dyDescent="0.2">
      <c r="B585" s="103" t="s">
        <v>842</v>
      </c>
      <c r="C585" s="199">
        <v>0</v>
      </c>
      <c r="D585" s="200">
        <v>0</v>
      </c>
      <c r="E585" s="201">
        <v>0</v>
      </c>
      <c r="F585" s="200">
        <v>0</v>
      </c>
    </row>
    <row r="586" spans="2:6" x14ac:dyDescent="0.2">
      <c r="B586" s="103" t="s">
        <v>843</v>
      </c>
      <c r="C586" s="199">
        <v>620</v>
      </c>
      <c r="D586" s="200">
        <v>577.71290322580649</v>
      </c>
      <c r="E586" s="201">
        <v>0.29907167894352749</v>
      </c>
      <c r="F586" s="200">
        <v>2143</v>
      </c>
    </row>
    <row r="587" spans="2:6" x14ac:dyDescent="0.2">
      <c r="B587" s="103" t="s">
        <v>844</v>
      </c>
      <c r="C587" s="199">
        <v>0</v>
      </c>
      <c r="D587" s="200">
        <v>0</v>
      </c>
      <c r="E587" s="201">
        <v>0</v>
      </c>
      <c r="F587" s="200">
        <v>0</v>
      </c>
    </row>
    <row r="588" spans="2:6" x14ac:dyDescent="0.2">
      <c r="B588" s="103" t="s">
        <v>845</v>
      </c>
      <c r="C588" s="199">
        <v>1548</v>
      </c>
      <c r="D588" s="200">
        <v>530.70284237726094</v>
      </c>
      <c r="E588" s="201">
        <v>0.30159304718641455</v>
      </c>
      <c r="F588" s="200">
        <v>2216</v>
      </c>
    </row>
    <row r="589" spans="2:6" x14ac:dyDescent="0.2">
      <c r="B589" s="103" t="s">
        <v>846</v>
      </c>
      <c r="C589" s="199">
        <v>1258</v>
      </c>
      <c r="D589" s="200">
        <v>583.3863275039746</v>
      </c>
      <c r="E589" s="201">
        <v>0.30256406450852191</v>
      </c>
      <c r="F589" s="200">
        <v>2059</v>
      </c>
    </row>
    <row r="590" spans="2:6" x14ac:dyDescent="0.2">
      <c r="B590" s="103" t="s">
        <v>847</v>
      </c>
      <c r="C590" s="199">
        <v>233</v>
      </c>
      <c r="D590" s="200">
        <v>534.71673819742489</v>
      </c>
      <c r="E590" s="201">
        <v>0.30216432787966685</v>
      </c>
      <c r="F590" s="200">
        <v>1241</v>
      </c>
    </row>
    <row r="591" spans="2:6" x14ac:dyDescent="0.2">
      <c r="B591" s="103" t="s">
        <v>848</v>
      </c>
      <c r="C591" s="199">
        <v>9</v>
      </c>
      <c r="D591" s="200">
        <v>1345.4444444444443</v>
      </c>
      <c r="E591" s="201">
        <v>0.30733502538071056</v>
      </c>
      <c r="F591" s="200">
        <v>3503</v>
      </c>
    </row>
    <row r="592" spans="2:6" x14ac:dyDescent="0.2">
      <c r="B592" s="103" t="s">
        <v>849</v>
      </c>
      <c r="C592" s="199">
        <v>8</v>
      </c>
      <c r="D592" s="200">
        <v>2112.125</v>
      </c>
      <c r="E592" s="201">
        <v>0.30808080808080818</v>
      </c>
      <c r="F592" s="200">
        <v>4397</v>
      </c>
    </row>
    <row r="593" spans="2:6" x14ac:dyDescent="0.2">
      <c r="B593" s="103" t="s">
        <v>850</v>
      </c>
      <c r="C593" s="199">
        <v>65</v>
      </c>
      <c r="D593" s="200">
        <v>1640.123076923077</v>
      </c>
      <c r="E593" s="201">
        <v>0.30344380022030748</v>
      </c>
      <c r="F593" s="200">
        <v>4375</v>
      </c>
    </row>
    <row r="594" spans="2:6" x14ac:dyDescent="0.2">
      <c r="B594" s="103" t="s">
        <v>851</v>
      </c>
      <c r="C594" s="199">
        <v>1784</v>
      </c>
      <c r="D594" s="200">
        <v>1107.8604260089687</v>
      </c>
      <c r="E594" s="201">
        <v>0.30085875573427323</v>
      </c>
      <c r="F594" s="200">
        <v>15439</v>
      </c>
    </row>
    <row r="595" spans="2:6" x14ac:dyDescent="0.2">
      <c r="B595" s="103" t="s">
        <v>852</v>
      </c>
      <c r="C595" s="199">
        <v>1957</v>
      </c>
      <c r="D595" s="200">
        <v>1434.1532958610117</v>
      </c>
      <c r="E595" s="201">
        <v>0.30096571304241815</v>
      </c>
      <c r="F595" s="200">
        <v>8595</v>
      </c>
    </row>
    <row r="596" spans="2:6" x14ac:dyDescent="0.2">
      <c r="B596" s="103" t="s">
        <v>853</v>
      </c>
      <c r="C596" s="199">
        <v>6</v>
      </c>
      <c r="D596" s="200">
        <v>730.5</v>
      </c>
      <c r="E596" s="201">
        <v>0.29582883369330459</v>
      </c>
      <c r="F596" s="200">
        <v>1313</v>
      </c>
    </row>
    <row r="597" spans="2:6" x14ac:dyDescent="0.2">
      <c r="B597" s="103" t="s">
        <v>854</v>
      </c>
      <c r="C597" s="199">
        <v>1148</v>
      </c>
      <c r="D597" s="200">
        <v>3246.8501742160279</v>
      </c>
      <c r="E597" s="201">
        <v>0.29556049171695187</v>
      </c>
      <c r="F597" s="200">
        <v>19287</v>
      </c>
    </row>
    <row r="598" spans="2:6" x14ac:dyDescent="0.2">
      <c r="B598" s="103" t="s">
        <v>855</v>
      </c>
      <c r="C598" s="199">
        <v>0</v>
      </c>
      <c r="D598" s="200">
        <v>0</v>
      </c>
      <c r="E598" s="201">
        <v>0</v>
      </c>
      <c r="F598" s="200">
        <v>0</v>
      </c>
    </row>
    <row r="599" spans="2:6" x14ac:dyDescent="0.2">
      <c r="B599" s="103" t="s">
        <v>856</v>
      </c>
      <c r="C599" s="199">
        <v>1177</v>
      </c>
      <c r="D599" s="200">
        <v>563.01529311809691</v>
      </c>
      <c r="E599" s="201">
        <v>0.29927037296965797</v>
      </c>
      <c r="F599" s="200">
        <v>2518</v>
      </c>
    </row>
    <row r="600" spans="2:6" x14ac:dyDescent="0.2">
      <c r="B600" s="103" t="s">
        <v>857</v>
      </c>
      <c r="C600" s="199">
        <v>49</v>
      </c>
      <c r="D600" s="200">
        <v>1908.9387755102041</v>
      </c>
      <c r="E600" s="201">
        <v>0.29589115629043117</v>
      </c>
      <c r="F600" s="200">
        <v>7320</v>
      </c>
    </row>
    <row r="601" spans="2:6" x14ac:dyDescent="0.2">
      <c r="B601" s="103" t="s">
        <v>858</v>
      </c>
      <c r="C601" s="199">
        <v>1739</v>
      </c>
      <c r="D601" s="200">
        <v>479.05577918343874</v>
      </c>
      <c r="E601" s="201">
        <v>0.30079415943486332</v>
      </c>
      <c r="F601" s="200">
        <v>2521</v>
      </c>
    </row>
    <row r="602" spans="2:6" x14ac:dyDescent="0.2">
      <c r="B602" s="103" t="s">
        <v>859</v>
      </c>
      <c r="C602" s="199">
        <v>399</v>
      </c>
      <c r="D602" s="200">
        <v>931.94235588972435</v>
      </c>
      <c r="E602" s="201">
        <v>0.30115588397749793</v>
      </c>
      <c r="F602" s="200">
        <v>3969</v>
      </c>
    </row>
    <row r="603" spans="2:6" x14ac:dyDescent="0.2">
      <c r="B603" s="103" t="s">
        <v>860</v>
      </c>
      <c r="C603" s="199">
        <v>1671</v>
      </c>
      <c r="D603" s="200">
        <v>812.47037701974864</v>
      </c>
      <c r="E603" s="201">
        <v>0.30262086496412266</v>
      </c>
      <c r="F603" s="200">
        <v>3310</v>
      </c>
    </row>
    <row r="604" spans="2:6" x14ac:dyDescent="0.2">
      <c r="B604" s="103" t="s">
        <v>861</v>
      </c>
      <c r="C604" s="199">
        <v>706</v>
      </c>
      <c r="D604" s="200">
        <v>552.2351274787535</v>
      </c>
      <c r="E604" s="201">
        <v>0.2992044044391271</v>
      </c>
      <c r="F604" s="200">
        <v>1728</v>
      </c>
    </row>
    <row r="605" spans="2:6" x14ac:dyDescent="0.2">
      <c r="B605" s="103" t="s">
        <v>862</v>
      </c>
      <c r="C605" s="199">
        <v>639</v>
      </c>
      <c r="D605" s="200">
        <v>1481.5727699530516</v>
      </c>
      <c r="E605" s="201">
        <v>0.30253203712734122</v>
      </c>
      <c r="F605" s="200">
        <v>8478</v>
      </c>
    </row>
    <row r="606" spans="2:6" x14ac:dyDescent="0.2">
      <c r="B606" s="103" t="s">
        <v>863</v>
      </c>
      <c r="C606" s="199">
        <v>474</v>
      </c>
      <c r="D606" s="200">
        <v>460.35232067510549</v>
      </c>
      <c r="E606" s="201">
        <v>0.30099136367335633</v>
      </c>
      <c r="F606" s="200">
        <v>1322</v>
      </c>
    </row>
    <row r="607" spans="2:6" x14ac:dyDescent="0.2">
      <c r="B607" s="103" t="s">
        <v>864</v>
      </c>
      <c r="C607" s="199">
        <v>1508</v>
      </c>
      <c r="D607" s="200">
        <v>764.81233421750665</v>
      </c>
      <c r="E607" s="201">
        <v>0.29984383039049689</v>
      </c>
      <c r="F607" s="200">
        <v>4209</v>
      </c>
    </row>
    <row r="608" spans="2:6" x14ac:dyDescent="0.2">
      <c r="B608" s="103" t="s">
        <v>865</v>
      </c>
      <c r="C608" s="199">
        <v>15</v>
      </c>
      <c r="D608" s="200">
        <v>1225.3333333333333</v>
      </c>
      <c r="E608" s="201">
        <v>0.30562021948786167</v>
      </c>
      <c r="F608" s="200">
        <v>1989</v>
      </c>
    </row>
    <row r="609" spans="2:6" x14ac:dyDescent="0.2">
      <c r="B609" s="103" t="s">
        <v>866</v>
      </c>
      <c r="C609" s="199">
        <v>0</v>
      </c>
      <c r="D609" s="200">
        <v>0</v>
      </c>
      <c r="E609" s="201">
        <v>0</v>
      </c>
      <c r="F609" s="200">
        <v>0</v>
      </c>
    </row>
    <row r="610" spans="2:6" x14ac:dyDescent="0.2">
      <c r="B610" s="103" t="s">
        <v>867</v>
      </c>
      <c r="C610" s="199">
        <v>232</v>
      </c>
      <c r="D610" s="200">
        <v>3277.1853448275861</v>
      </c>
      <c r="E610" s="201">
        <v>0.3009769885160305</v>
      </c>
      <c r="F610" s="200">
        <v>11544</v>
      </c>
    </row>
    <row r="611" spans="2:6" x14ac:dyDescent="0.2">
      <c r="B611" s="103" t="s">
        <v>868</v>
      </c>
      <c r="C611" s="199">
        <v>0</v>
      </c>
      <c r="D611" s="200">
        <v>0</v>
      </c>
      <c r="E611" s="201">
        <v>0</v>
      </c>
      <c r="F611" s="200">
        <v>0</v>
      </c>
    </row>
    <row r="612" spans="2:6" x14ac:dyDescent="0.2">
      <c r="B612" s="103" t="s">
        <v>869</v>
      </c>
      <c r="C612" s="199">
        <v>0</v>
      </c>
      <c r="D612" s="200">
        <v>0</v>
      </c>
      <c r="E612" s="201">
        <v>0</v>
      </c>
      <c r="F612" s="200">
        <v>0</v>
      </c>
    </row>
    <row r="613" spans="2:6" x14ac:dyDescent="0.2">
      <c r="B613" s="103" t="s">
        <v>870</v>
      </c>
      <c r="C613" s="199">
        <v>38</v>
      </c>
      <c r="D613" s="200">
        <v>507</v>
      </c>
      <c r="E613" s="201">
        <v>0.29196659948171599</v>
      </c>
      <c r="F613" s="200">
        <v>1206</v>
      </c>
    </row>
    <row r="614" spans="2:6" x14ac:dyDescent="0.2">
      <c r="B614" s="103" t="s">
        <v>871</v>
      </c>
      <c r="C614" s="199">
        <v>532</v>
      </c>
      <c r="D614" s="200">
        <v>379.03571428571428</v>
      </c>
      <c r="E614" s="201">
        <v>0.29725661890441657</v>
      </c>
      <c r="F614" s="200">
        <v>1032</v>
      </c>
    </row>
    <row r="615" spans="2:6" x14ac:dyDescent="0.2">
      <c r="B615" s="103" t="s">
        <v>872</v>
      </c>
      <c r="C615" s="199">
        <v>917</v>
      </c>
      <c r="D615" s="200">
        <v>586.8669574700109</v>
      </c>
      <c r="E615" s="201">
        <v>0.29548333394645621</v>
      </c>
      <c r="F615" s="200">
        <v>3284</v>
      </c>
    </row>
    <row r="616" spans="2:6" x14ac:dyDescent="0.2">
      <c r="B616" s="103" t="s">
        <v>873</v>
      </c>
      <c r="C616" s="199">
        <v>865</v>
      </c>
      <c r="D616" s="200">
        <v>407.83930635838152</v>
      </c>
      <c r="E616" s="201">
        <v>0.29460824513260597</v>
      </c>
      <c r="F616" s="200">
        <v>1144</v>
      </c>
    </row>
    <row r="617" spans="2:6" x14ac:dyDescent="0.2">
      <c r="B617" s="103" t="s">
        <v>874</v>
      </c>
      <c r="C617" s="199">
        <v>738</v>
      </c>
      <c r="D617" s="200">
        <v>355.14634146341461</v>
      </c>
      <c r="E617" s="201">
        <v>0.29835397504780992</v>
      </c>
      <c r="F617" s="200">
        <v>783</v>
      </c>
    </row>
    <row r="618" spans="2:6" x14ac:dyDescent="0.2">
      <c r="B618" s="103" t="s">
        <v>875</v>
      </c>
      <c r="C618" s="199">
        <v>692</v>
      </c>
      <c r="D618" s="200">
        <v>579.6575144508671</v>
      </c>
      <c r="E618" s="201">
        <v>0.29807447942133325</v>
      </c>
      <c r="F618" s="200">
        <v>3368</v>
      </c>
    </row>
    <row r="619" spans="2:6" x14ac:dyDescent="0.2">
      <c r="B619" s="103" t="s">
        <v>876</v>
      </c>
      <c r="C619" s="199">
        <v>797</v>
      </c>
      <c r="D619" s="200">
        <v>474.21831869510663</v>
      </c>
      <c r="E619" s="201">
        <v>0.29292269346397171</v>
      </c>
      <c r="F619" s="200">
        <v>1752</v>
      </c>
    </row>
    <row r="620" spans="2:6" x14ac:dyDescent="0.2">
      <c r="B620" s="103" t="s">
        <v>877</v>
      </c>
      <c r="C620" s="199">
        <v>66</v>
      </c>
      <c r="D620" s="200">
        <v>417.13636363636363</v>
      </c>
      <c r="E620" s="201">
        <v>0.30000000000000004</v>
      </c>
      <c r="F620" s="200">
        <v>753</v>
      </c>
    </row>
    <row r="621" spans="2:6" x14ac:dyDescent="0.2">
      <c r="B621" s="103" t="s">
        <v>878</v>
      </c>
      <c r="C621" s="199">
        <v>826</v>
      </c>
      <c r="D621" s="200">
        <v>587.2953995157385</v>
      </c>
      <c r="E621" s="201">
        <v>0.29459121192633297</v>
      </c>
      <c r="F621" s="200">
        <v>2341</v>
      </c>
    </row>
    <row r="622" spans="2:6" x14ac:dyDescent="0.2">
      <c r="B622" s="103" t="s">
        <v>879</v>
      </c>
      <c r="C622" s="199">
        <v>599</v>
      </c>
      <c r="D622" s="200">
        <v>508.33388981636062</v>
      </c>
      <c r="E622" s="201">
        <v>0.29688607562847413</v>
      </c>
      <c r="F622" s="200">
        <v>1545</v>
      </c>
    </row>
    <row r="623" spans="2:6" x14ac:dyDescent="0.2">
      <c r="B623" s="103" t="s">
        <v>880</v>
      </c>
      <c r="C623" s="199">
        <v>1087</v>
      </c>
      <c r="D623" s="200">
        <v>450.10211591536341</v>
      </c>
      <c r="E623" s="201">
        <v>0.30039878308226475</v>
      </c>
      <c r="F623" s="200">
        <v>1213</v>
      </c>
    </row>
    <row r="624" spans="2:6" x14ac:dyDescent="0.2">
      <c r="B624" s="103" t="s">
        <v>881</v>
      </c>
      <c r="C624" s="199">
        <v>0</v>
      </c>
      <c r="D624" s="200">
        <v>0</v>
      </c>
      <c r="E624" s="201">
        <v>0</v>
      </c>
      <c r="F624" s="200">
        <v>0</v>
      </c>
    </row>
    <row r="625" spans="2:7" x14ac:dyDescent="0.2">
      <c r="B625" s="103" t="s">
        <v>882</v>
      </c>
      <c r="C625" s="199">
        <v>424</v>
      </c>
      <c r="D625" s="200">
        <v>328.91273584905662</v>
      </c>
      <c r="E625" s="201">
        <v>0.30030642414010678</v>
      </c>
      <c r="F625" s="200">
        <v>754</v>
      </c>
    </row>
    <row r="626" spans="2:7" x14ac:dyDescent="0.2">
      <c r="B626" s="104" t="s">
        <v>883</v>
      </c>
      <c r="C626" s="202">
        <v>1509</v>
      </c>
      <c r="D626" s="203">
        <v>443.38568588469184</v>
      </c>
      <c r="E626" s="204">
        <v>0.30269862605283238</v>
      </c>
      <c r="F626" s="203">
        <v>1157</v>
      </c>
    </row>
    <row r="628" spans="2:7" x14ac:dyDescent="0.2">
      <c r="G628" s="12" t="s">
        <v>300</v>
      </c>
    </row>
    <row r="629" spans="2:7" x14ac:dyDescent="0.2">
      <c r="G629" s="12" t="s">
        <v>303</v>
      </c>
    </row>
    <row r="630" spans="2:7" x14ac:dyDescent="0.2">
      <c r="B630" s="3" t="s">
        <v>0</v>
      </c>
      <c r="C630" s="187"/>
      <c r="D630" s="188"/>
      <c r="E630" s="189"/>
      <c r="F630" s="189"/>
    </row>
    <row r="631" spans="2:7" x14ac:dyDescent="0.2">
      <c r="B631" s="3" t="s">
        <v>271</v>
      </c>
      <c r="C631" s="187"/>
      <c r="D631" s="188"/>
      <c r="E631" s="189"/>
      <c r="F631" s="189"/>
    </row>
    <row r="632" spans="2:7" x14ac:dyDescent="0.2">
      <c r="B632" s="102" t="s">
        <v>298</v>
      </c>
      <c r="C632" s="187"/>
      <c r="D632" s="188"/>
      <c r="E632" s="189"/>
      <c r="F632" s="189"/>
    </row>
    <row r="633" spans="2:7" x14ac:dyDescent="0.2">
      <c r="B633" s="3"/>
      <c r="C633" s="100"/>
      <c r="D633" s="100"/>
      <c r="E633" s="100"/>
      <c r="F633" s="100"/>
    </row>
    <row r="634" spans="2:7" x14ac:dyDescent="0.2">
      <c r="B634" s="108"/>
      <c r="C634" s="159" t="s">
        <v>152</v>
      </c>
      <c r="D634" s="190"/>
      <c r="E634" s="191"/>
      <c r="F634" s="192"/>
    </row>
    <row r="635" spans="2:7" ht="25.5" x14ac:dyDescent="0.2">
      <c r="B635" s="160" t="s">
        <v>301</v>
      </c>
      <c r="C635" s="193" t="s">
        <v>2665</v>
      </c>
      <c r="D635" s="194" t="s">
        <v>2662</v>
      </c>
      <c r="E635" s="195" t="s">
        <v>2663</v>
      </c>
      <c r="F635" s="194" t="s">
        <v>2664</v>
      </c>
    </row>
    <row r="636" spans="2:7" x14ac:dyDescent="0.2">
      <c r="B636" s="119" t="s">
        <v>884</v>
      </c>
      <c r="C636" s="196">
        <v>1042</v>
      </c>
      <c r="D636" s="197">
        <v>478.41650671785027</v>
      </c>
      <c r="E636" s="198">
        <v>0.29866707886090604</v>
      </c>
      <c r="F636" s="197">
        <v>4967</v>
      </c>
    </row>
    <row r="637" spans="2:7" x14ac:dyDescent="0.2">
      <c r="B637" s="103" t="s">
        <v>885</v>
      </c>
      <c r="C637" s="199">
        <v>903</v>
      </c>
      <c r="D637" s="200">
        <v>490.32668881506089</v>
      </c>
      <c r="E637" s="201">
        <v>0.29583578880412231</v>
      </c>
      <c r="F637" s="200">
        <v>1860</v>
      </c>
    </row>
    <row r="638" spans="2:7" x14ac:dyDescent="0.2">
      <c r="B638" s="103" t="s">
        <v>886</v>
      </c>
      <c r="C638" s="199">
        <v>1925</v>
      </c>
      <c r="D638" s="200">
        <v>505.147012987013</v>
      </c>
      <c r="E638" s="201">
        <v>0.29999907446542662</v>
      </c>
      <c r="F638" s="200">
        <v>1321</v>
      </c>
    </row>
    <row r="639" spans="2:7" x14ac:dyDescent="0.2">
      <c r="B639" s="103" t="s">
        <v>887</v>
      </c>
      <c r="C639" s="199">
        <v>505</v>
      </c>
      <c r="D639" s="200">
        <v>748.22970297029701</v>
      </c>
      <c r="E639" s="201">
        <v>0.29579968764800513</v>
      </c>
      <c r="F639" s="200">
        <v>3647</v>
      </c>
    </row>
    <row r="640" spans="2:7" x14ac:dyDescent="0.2">
      <c r="B640" s="103" t="s">
        <v>888</v>
      </c>
      <c r="C640" s="199">
        <v>978</v>
      </c>
      <c r="D640" s="200">
        <v>638.11451942740291</v>
      </c>
      <c r="E640" s="201">
        <v>0.30260753866504264</v>
      </c>
      <c r="F640" s="200">
        <v>2622</v>
      </c>
    </row>
    <row r="641" spans="2:6" x14ac:dyDescent="0.2">
      <c r="B641" s="103" t="s">
        <v>889</v>
      </c>
      <c r="C641" s="199">
        <v>1309</v>
      </c>
      <c r="D641" s="200">
        <v>726.07410236822</v>
      </c>
      <c r="E641" s="201">
        <v>0.30248629642371916</v>
      </c>
      <c r="F641" s="200">
        <v>5031</v>
      </c>
    </row>
    <row r="642" spans="2:6" x14ac:dyDescent="0.2">
      <c r="B642" s="103" t="s">
        <v>890</v>
      </c>
      <c r="C642" s="199">
        <v>125</v>
      </c>
      <c r="D642" s="200">
        <v>657.11199999999997</v>
      </c>
      <c r="E642" s="201">
        <v>0.30204047112121102</v>
      </c>
      <c r="F642" s="200">
        <v>1655</v>
      </c>
    </row>
    <row r="643" spans="2:6" x14ac:dyDescent="0.2">
      <c r="B643" s="103" t="s">
        <v>891</v>
      </c>
      <c r="C643" s="199">
        <v>821</v>
      </c>
      <c r="D643" s="200">
        <v>620.97198538367843</v>
      </c>
      <c r="E643" s="201">
        <v>0.3011407266343602</v>
      </c>
      <c r="F643" s="200">
        <v>1386</v>
      </c>
    </row>
    <row r="644" spans="2:6" x14ac:dyDescent="0.2">
      <c r="B644" s="103" t="s">
        <v>892</v>
      </c>
      <c r="C644" s="199">
        <v>697</v>
      </c>
      <c r="D644" s="200">
        <v>467.82496413199425</v>
      </c>
      <c r="E644" s="201">
        <v>0.30155515357326501</v>
      </c>
      <c r="F644" s="200">
        <v>1301</v>
      </c>
    </row>
    <row r="645" spans="2:6" x14ac:dyDescent="0.2">
      <c r="B645" s="103" t="s">
        <v>893</v>
      </c>
      <c r="C645" s="199">
        <v>956</v>
      </c>
      <c r="D645" s="200">
        <v>658.48430962343093</v>
      </c>
      <c r="E645" s="201">
        <v>0.3017198449584908</v>
      </c>
      <c r="F645" s="200">
        <v>2186</v>
      </c>
    </row>
    <row r="646" spans="2:6" x14ac:dyDescent="0.2">
      <c r="B646" s="103" t="s">
        <v>894</v>
      </c>
      <c r="C646" s="199">
        <v>1347</v>
      </c>
      <c r="D646" s="200">
        <v>447.74016332590941</v>
      </c>
      <c r="E646" s="201">
        <v>0.30178597877561475</v>
      </c>
      <c r="F646" s="200">
        <v>1160</v>
      </c>
    </row>
    <row r="647" spans="2:6" x14ac:dyDescent="0.2">
      <c r="B647" s="103" t="s">
        <v>895</v>
      </c>
      <c r="C647" s="199">
        <v>1733</v>
      </c>
      <c r="D647" s="200">
        <v>1306.1811886901328</v>
      </c>
      <c r="E647" s="201">
        <v>0.30299390280875582</v>
      </c>
      <c r="F647" s="200">
        <v>8560</v>
      </c>
    </row>
    <row r="648" spans="2:6" x14ac:dyDescent="0.2">
      <c r="B648" s="103" t="s">
        <v>896</v>
      </c>
      <c r="C648" s="199">
        <v>1407</v>
      </c>
      <c r="D648" s="200">
        <v>791.95948827292113</v>
      </c>
      <c r="E648" s="201">
        <v>0.3033646838333024</v>
      </c>
      <c r="F648" s="200">
        <v>8830</v>
      </c>
    </row>
    <row r="649" spans="2:6" x14ac:dyDescent="0.2">
      <c r="B649" s="103" t="s">
        <v>897</v>
      </c>
      <c r="C649" s="199">
        <v>1824</v>
      </c>
      <c r="D649" s="200">
        <v>687.52192982456143</v>
      </c>
      <c r="E649" s="201">
        <v>0.30306040158814063</v>
      </c>
      <c r="F649" s="200">
        <v>2718</v>
      </c>
    </row>
    <row r="650" spans="2:6" x14ac:dyDescent="0.2">
      <c r="B650" s="103" t="s">
        <v>898</v>
      </c>
      <c r="C650" s="199">
        <v>1674</v>
      </c>
      <c r="D650" s="200">
        <v>1084.4175627240143</v>
      </c>
      <c r="E650" s="201">
        <v>0.3013351561915123</v>
      </c>
      <c r="F650" s="200">
        <v>6631</v>
      </c>
    </row>
    <row r="651" spans="2:6" x14ac:dyDescent="0.2">
      <c r="B651" s="103" t="s">
        <v>899</v>
      </c>
      <c r="C651" s="199">
        <v>1837</v>
      </c>
      <c r="D651" s="200">
        <v>992.94229722373439</v>
      </c>
      <c r="E651" s="201">
        <v>0.30262711463689995</v>
      </c>
      <c r="F651" s="200">
        <v>3803</v>
      </c>
    </row>
    <row r="652" spans="2:6" x14ac:dyDescent="0.2">
      <c r="B652" s="103" t="s">
        <v>900</v>
      </c>
      <c r="C652" s="199">
        <v>0</v>
      </c>
      <c r="D652" s="200">
        <v>0</v>
      </c>
      <c r="E652" s="201">
        <v>0</v>
      </c>
      <c r="F652" s="200">
        <v>0</v>
      </c>
    </row>
    <row r="653" spans="2:6" x14ac:dyDescent="0.2">
      <c r="B653" s="103" t="s">
        <v>901</v>
      </c>
      <c r="C653" s="199">
        <v>0</v>
      </c>
      <c r="D653" s="200">
        <v>0</v>
      </c>
      <c r="E653" s="201">
        <v>0</v>
      </c>
      <c r="F653" s="200">
        <v>0</v>
      </c>
    </row>
    <row r="654" spans="2:6" x14ac:dyDescent="0.2">
      <c r="B654" s="103" t="s">
        <v>902</v>
      </c>
      <c r="C654" s="199">
        <v>0</v>
      </c>
      <c r="D654" s="200">
        <v>0</v>
      </c>
      <c r="E654" s="201">
        <v>0</v>
      </c>
      <c r="F654" s="200">
        <v>0</v>
      </c>
    </row>
    <row r="655" spans="2:6" x14ac:dyDescent="0.2">
      <c r="B655" s="103" t="s">
        <v>903</v>
      </c>
      <c r="C655" s="199">
        <v>0</v>
      </c>
      <c r="D655" s="200">
        <v>0</v>
      </c>
      <c r="E655" s="201">
        <v>0</v>
      </c>
      <c r="F655" s="200">
        <v>0</v>
      </c>
    </row>
    <row r="656" spans="2:6" x14ac:dyDescent="0.2">
      <c r="B656" s="103" t="s">
        <v>904</v>
      </c>
      <c r="C656" s="199">
        <v>0</v>
      </c>
      <c r="D656" s="200">
        <v>0</v>
      </c>
      <c r="E656" s="201">
        <v>0</v>
      </c>
      <c r="F656" s="200">
        <v>0</v>
      </c>
    </row>
    <row r="657" spans="2:6" x14ac:dyDescent="0.2">
      <c r="B657" s="103" t="s">
        <v>905</v>
      </c>
      <c r="C657" s="199">
        <v>0</v>
      </c>
      <c r="D657" s="200">
        <v>0</v>
      </c>
      <c r="E657" s="201">
        <v>0</v>
      </c>
      <c r="F657" s="200">
        <v>0</v>
      </c>
    </row>
    <row r="658" spans="2:6" x14ac:dyDescent="0.2">
      <c r="B658" s="103" t="s">
        <v>906</v>
      </c>
      <c r="C658" s="199">
        <v>639</v>
      </c>
      <c r="D658" s="200">
        <v>453.68231611893583</v>
      </c>
      <c r="E658" s="201">
        <v>0.30299764941475749</v>
      </c>
      <c r="F658" s="200">
        <v>1021</v>
      </c>
    </row>
    <row r="659" spans="2:6" x14ac:dyDescent="0.2">
      <c r="B659" s="103" t="s">
        <v>907</v>
      </c>
      <c r="C659" s="199">
        <v>0</v>
      </c>
      <c r="D659" s="200">
        <v>0</v>
      </c>
      <c r="E659" s="201">
        <v>0</v>
      </c>
      <c r="F659" s="200">
        <v>0</v>
      </c>
    </row>
    <row r="660" spans="2:6" x14ac:dyDescent="0.2">
      <c r="B660" s="103" t="s">
        <v>908</v>
      </c>
      <c r="C660" s="199">
        <v>0</v>
      </c>
      <c r="D660" s="200">
        <v>0</v>
      </c>
      <c r="E660" s="201">
        <v>0</v>
      </c>
      <c r="F660" s="200">
        <v>0</v>
      </c>
    </row>
    <row r="661" spans="2:6" x14ac:dyDescent="0.2">
      <c r="B661" s="103" t="s">
        <v>909</v>
      </c>
      <c r="C661" s="199">
        <v>0</v>
      </c>
      <c r="D661" s="200">
        <v>0</v>
      </c>
      <c r="E661" s="201">
        <v>0</v>
      </c>
      <c r="F661" s="200">
        <v>0</v>
      </c>
    </row>
    <row r="662" spans="2:6" x14ac:dyDescent="0.2">
      <c r="B662" s="103" t="s">
        <v>910</v>
      </c>
      <c r="C662" s="199">
        <v>0</v>
      </c>
      <c r="D662" s="200">
        <v>0</v>
      </c>
      <c r="E662" s="201">
        <v>0</v>
      </c>
      <c r="F662" s="200">
        <v>0</v>
      </c>
    </row>
    <row r="663" spans="2:6" x14ac:dyDescent="0.2">
      <c r="B663" s="103" t="s">
        <v>911</v>
      </c>
      <c r="C663" s="199">
        <v>0</v>
      </c>
      <c r="D663" s="200">
        <v>0</v>
      </c>
      <c r="E663" s="201">
        <v>0</v>
      </c>
      <c r="F663" s="200">
        <v>0</v>
      </c>
    </row>
    <row r="664" spans="2:6" x14ac:dyDescent="0.2">
      <c r="B664" s="103" t="s">
        <v>912</v>
      </c>
      <c r="C664" s="199">
        <v>0</v>
      </c>
      <c r="D664" s="200">
        <v>0</v>
      </c>
      <c r="E664" s="201">
        <v>0</v>
      </c>
      <c r="F664" s="200">
        <v>0</v>
      </c>
    </row>
    <row r="665" spans="2:6" x14ac:dyDescent="0.2">
      <c r="B665" s="103" t="s">
        <v>913</v>
      </c>
      <c r="C665" s="199">
        <v>0</v>
      </c>
      <c r="D665" s="200">
        <v>0</v>
      </c>
      <c r="E665" s="201">
        <v>0</v>
      </c>
      <c r="F665" s="200">
        <v>0</v>
      </c>
    </row>
    <row r="666" spans="2:6" x14ac:dyDescent="0.2">
      <c r="B666" s="103" t="s">
        <v>914</v>
      </c>
      <c r="C666" s="199">
        <v>0</v>
      </c>
      <c r="D666" s="200">
        <v>0</v>
      </c>
      <c r="E666" s="201">
        <v>0</v>
      </c>
      <c r="F666" s="200">
        <v>0</v>
      </c>
    </row>
    <row r="667" spans="2:6" x14ac:dyDescent="0.2">
      <c r="B667" s="103" t="s">
        <v>915</v>
      </c>
      <c r="C667" s="199">
        <v>1734</v>
      </c>
      <c r="D667" s="200">
        <v>519.91522491349485</v>
      </c>
      <c r="E667" s="201">
        <v>0.30347228253295655</v>
      </c>
      <c r="F667" s="200">
        <v>1526</v>
      </c>
    </row>
    <row r="668" spans="2:6" x14ac:dyDescent="0.2">
      <c r="B668" s="103" t="s">
        <v>916</v>
      </c>
      <c r="C668" s="199">
        <v>0</v>
      </c>
      <c r="D668" s="200">
        <v>0</v>
      </c>
      <c r="E668" s="201">
        <v>0</v>
      </c>
      <c r="F668" s="200">
        <v>0</v>
      </c>
    </row>
    <row r="669" spans="2:6" x14ac:dyDescent="0.2">
      <c r="B669" s="103" t="s">
        <v>917</v>
      </c>
      <c r="C669" s="199">
        <v>0</v>
      </c>
      <c r="D669" s="200">
        <v>0</v>
      </c>
      <c r="E669" s="201">
        <v>0</v>
      </c>
      <c r="F669" s="200">
        <v>0</v>
      </c>
    </row>
    <row r="670" spans="2:6" x14ac:dyDescent="0.2">
      <c r="B670" s="103" t="s">
        <v>918</v>
      </c>
      <c r="C670" s="199">
        <v>0</v>
      </c>
      <c r="D670" s="200">
        <v>0</v>
      </c>
      <c r="E670" s="201">
        <v>0</v>
      </c>
      <c r="F670" s="200">
        <v>0</v>
      </c>
    </row>
    <row r="671" spans="2:6" x14ac:dyDescent="0.2">
      <c r="B671" s="103" t="s">
        <v>919</v>
      </c>
      <c r="C671" s="199">
        <v>0</v>
      </c>
      <c r="D671" s="200">
        <v>0</v>
      </c>
      <c r="E671" s="201">
        <v>0</v>
      </c>
      <c r="F671" s="200">
        <v>0</v>
      </c>
    </row>
    <row r="672" spans="2:6" x14ac:dyDescent="0.2">
      <c r="B672" s="103" t="s">
        <v>920</v>
      </c>
      <c r="C672" s="199">
        <v>0</v>
      </c>
      <c r="D672" s="200">
        <v>0</v>
      </c>
      <c r="E672" s="201">
        <v>0</v>
      </c>
      <c r="F672" s="200">
        <v>0</v>
      </c>
    </row>
    <row r="673" spans="2:7" x14ac:dyDescent="0.2">
      <c r="B673" s="103" t="s">
        <v>921</v>
      </c>
      <c r="C673" s="199">
        <v>0</v>
      </c>
      <c r="D673" s="200">
        <v>0</v>
      </c>
      <c r="E673" s="201">
        <v>0</v>
      </c>
      <c r="F673" s="200">
        <v>0</v>
      </c>
    </row>
    <row r="674" spans="2:7" x14ac:dyDescent="0.2">
      <c r="B674" s="103" t="s">
        <v>922</v>
      </c>
      <c r="C674" s="199">
        <v>0</v>
      </c>
      <c r="D674" s="200">
        <v>0</v>
      </c>
      <c r="E674" s="201">
        <v>0</v>
      </c>
      <c r="F674" s="200">
        <v>0</v>
      </c>
    </row>
    <row r="675" spans="2:7" x14ac:dyDescent="0.2">
      <c r="B675" s="103" t="s">
        <v>923</v>
      </c>
      <c r="C675" s="199">
        <v>0</v>
      </c>
      <c r="D675" s="200">
        <v>0</v>
      </c>
      <c r="E675" s="201">
        <v>0</v>
      </c>
      <c r="F675" s="200">
        <v>0</v>
      </c>
    </row>
    <row r="676" spans="2:7" x14ac:dyDescent="0.2">
      <c r="B676" s="103" t="s">
        <v>924</v>
      </c>
      <c r="C676" s="199">
        <v>0</v>
      </c>
      <c r="D676" s="200">
        <v>0</v>
      </c>
      <c r="E676" s="201">
        <v>0</v>
      </c>
      <c r="F676" s="200">
        <v>0</v>
      </c>
    </row>
    <row r="677" spans="2:7" x14ac:dyDescent="0.2">
      <c r="B677" s="103" t="s">
        <v>925</v>
      </c>
      <c r="C677" s="199">
        <v>316</v>
      </c>
      <c r="D677" s="200">
        <v>476.09810126582278</v>
      </c>
      <c r="E677" s="201">
        <v>0.30318547582629507</v>
      </c>
      <c r="F677" s="200">
        <v>940</v>
      </c>
    </row>
    <row r="678" spans="2:7" x14ac:dyDescent="0.2">
      <c r="B678" s="103" t="s">
        <v>926</v>
      </c>
      <c r="C678" s="199">
        <v>0</v>
      </c>
      <c r="D678" s="200">
        <v>0</v>
      </c>
      <c r="E678" s="201">
        <v>0</v>
      </c>
      <c r="F678" s="200">
        <v>0</v>
      </c>
    </row>
    <row r="679" spans="2:7" x14ac:dyDescent="0.2">
      <c r="B679" s="103" t="s">
        <v>927</v>
      </c>
      <c r="C679" s="199">
        <v>0</v>
      </c>
      <c r="D679" s="200">
        <v>0</v>
      </c>
      <c r="E679" s="201">
        <v>0</v>
      </c>
      <c r="F679" s="200">
        <v>0</v>
      </c>
    </row>
    <row r="680" spans="2:7" x14ac:dyDescent="0.2">
      <c r="B680" s="103" t="s">
        <v>928</v>
      </c>
      <c r="C680" s="199">
        <v>0</v>
      </c>
      <c r="D680" s="200">
        <v>0</v>
      </c>
      <c r="E680" s="201">
        <v>0</v>
      </c>
      <c r="F680" s="200">
        <v>0</v>
      </c>
    </row>
    <row r="681" spans="2:7" x14ac:dyDescent="0.2">
      <c r="B681" s="103" t="s">
        <v>929</v>
      </c>
      <c r="C681" s="199">
        <v>0</v>
      </c>
      <c r="D681" s="200">
        <v>0</v>
      </c>
      <c r="E681" s="201">
        <v>0</v>
      </c>
      <c r="F681" s="200">
        <v>0</v>
      </c>
    </row>
    <row r="682" spans="2:7" x14ac:dyDescent="0.2">
      <c r="B682" s="103" t="s">
        <v>930</v>
      </c>
      <c r="C682" s="199">
        <v>0</v>
      </c>
      <c r="D682" s="200">
        <v>0</v>
      </c>
      <c r="E682" s="201">
        <v>0</v>
      </c>
      <c r="F682" s="200">
        <v>0</v>
      </c>
    </row>
    <row r="683" spans="2:7" x14ac:dyDescent="0.2">
      <c r="B683" s="104" t="s">
        <v>931</v>
      </c>
      <c r="C683" s="202">
        <v>0</v>
      </c>
      <c r="D683" s="203">
        <v>0</v>
      </c>
      <c r="E683" s="204">
        <v>0</v>
      </c>
      <c r="F683" s="203">
        <v>0</v>
      </c>
    </row>
    <row r="685" spans="2:7" x14ac:dyDescent="0.2">
      <c r="G685" s="12" t="s">
        <v>300</v>
      </c>
    </row>
    <row r="686" spans="2:7" x14ac:dyDescent="0.2">
      <c r="G686" s="12" t="s">
        <v>304</v>
      </c>
    </row>
    <row r="687" spans="2:7" x14ac:dyDescent="0.2">
      <c r="B687" s="3" t="s">
        <v>0</v>
      </c>
      <c r="C687" s="187"/>
      <c r="D687" s="188"/>
      <c r="E687" s="189"/>
      <c r="F687" s="189"/>
    </row>
    <row r="688" spans="2:7" x14ac:dyDescent="0.2">
      <c r="B688" s="3" t="s">
        <v>271</v>
      </c>
      <c r="C688" s="187"/>
      <c r="D688" s="188"/>
      <c r="E688" s="189"/>
      <c r="F688" s="189"/>
    </row>
    <row r="689" spans="2:6" x14ac:dyDescent="0.2">
      <c r="B689" s="102" t="s">
        <v>298</v>
      </c>
      <c r="C689" s="187"/>
      <c r="D689" s="188"/>
      <c r="E689" s="189"/>
      <c r="F689" s="189"/>
    </row>
    <row r="690" spans="2:6" x14ac:dyDescent="0.2">
      <c r="B690" s="3"/>
      <c r="C690" s="100"/>
      <c r="D690" s="100"/>
      <c r="E690" s="100"/>
      <c r="F690" s="100"/>
    </row>
    <row r="691" spans="2:6" x14ac:dyDescent="0.2">
      <c r="B691" s="108"/>
      <c r="C691" s="159" t="s">
        <v>152</v>
      </c>
      <c r="D691" s="190"/>
      <c r="E691" s="191"/>
      <c r="F691" s="192"/>
    </row>
    <row r="692" spans="2:6" ht="25.5" x14ac:dyDescent="0.2">
      <c r="B692" s="160" t="s">
        <v>301</v>
      </c>
      <c r="C692" s="193" t="s">
        <v>2665</v>
      </c>
      <c r="D692" s="194" t="s">
        <v>2662</v>
      </c>
      <c r="E692" s="195" t="s">
        <v>2663</v>
      </c>
      <c r="F692" s="194" t="s">
        <v>2664</v>
      </c>
    </row>
    <row r="693" spans="2:6" x14ac:dyDescent="0.2">
      <c r="B693" s="119" t="s">
        <v>932</v>
      </c>
      <c r="C693" s="196">
        <v>0</v>
      </c>
      <c r="D693" s="197">
        <v>0</v>
      </c>
      <c r="E693" s="198">
        <v>0</v>
      </c>
      <c r="F693" s="197">
        <v>0</v>
      </c>
    </row>
    <row r="694" spans="2:6" x14ac:dyDescent="0.2">
      <c r="B694" s="103" t="s">
        <v>933</v>
      </c>
      <c r="C694" s="199">
        <v>0</v>
      </c>
      <c r="D694" s="200">
        <v>0</v>
      </c>
      <c r="E694" s="201">
        <v>0</v>
      </c>
      <c r="F694" s="200">
        <v>0</v>
      </c>
    </row>
    <row r="695" spans="2:6" x14ac:dyDescent="0.2">
      <c r="B695" s="103" t="s">
        <v>934</v>
      </c>
      <c r="C695" s="199">
        <v>0</v>
      </c>
      <c r="D695" s="200">
        <v>0</v>
      </c>
      <c r="E695" s="201">
        <v>0</v>
      </c>
      <c r="F695" s="200">
        <v>0</v>
      </c>
    </row>
    <row r="696" spans="2:6" x14ac:dyDescent="0.2">
      <c r="B696" s="103" t="s">
        <v>935</v>
      </c>
      <c r="C696" s="199">
        <v>0</v>
      </c>
      <c r="D696" s="200">
        <v>0</v>
      </c>
      <c r="E696" s="201">
        <v>0</v>
      </c>
      <c r="F696" s="200">
        <v>0</v>
      </c>
    </row>
    <row r="697" spans="2:6" x14ac:dyDescent="0.2">
      <c r="B697" s="103" t="s">
        <v>936</v>
      </c>
      <c r="C697" s="199">
        <v>0</v>
      </c>
      <c r="D697" s="200">
        <v>0</v>
      </c>
      <c r="E697" s="201">
        <v>0</v>
      </c>
      <c r="F697" s="200">
        <v>0</v>
      </c>
    </row>
    <row r="698" spans="2:6" x14ac:dyDescent="0.2">
      <c r="B698" s="103" t="s">
        <v>937</v>
      </c>
      <c r="C698" s="199">
        <v>1837</v>
      </c>
      <c r="D698" s="200">
        <v>395.10615133369623</v>
      </c>
      <c r="E698" s="201">
        <v>0.29561443415949196</v>
      </c>
      <c r="F698" s="200">
        <v>4578</v>
      </c>
    </row>
    <row r="699" spans="2:6" x14ac:dyDescent="0.2">
      <c r="B699" s="103" t="s">
        <v>938</v>
      </c>
      <c r="C699" s="199">
        <v>0</v>
      </c>
      <c r="D699" s="200">
        <v>0</v>
      </c>
      <c r="E699" s="201">
        <v>0</v>
      </c>
      <c r="F699" s="200">
        <v>0</v>
      </c>
    </row>
    <row r="700" spans="2:6" x14ac:dyDescent="0.2">
      <c r="B700" s="103" t="s">
        <v>939</v>
      </c>
      <c r="C700" s="199">
        <v>1564</v>
      </c>
      <c r="D700" s="200">
        <v>462.54283887468029</v>
      </c>
      <c r="E700" s="201">
        <v>0.29789481356480785</v>
      </c>
      <c r="F700" s="200">
        <v>2271</v>
      </c>
    </row>
    <row r="701" spans="2:6" x14ac:dyDescent="0.2">
      <c r="B701" s="103" t="s">
        <v>940</v>
      </c>
      <c r="C701" s="199">
        <v>608</v>
      </c>
      <c r="D701" s="200">
        <v>1044.2746710526317</v>
      </c>
      <c r="E701" s="201">
        <v>0.29790054201355787</v>
      </c>
      <c r="F701" s="200">
        <v>6168</v>
      </c>
    </row>
    <row r="702" spans="2:6" x14ac:dyDescent="0.2">
      <c r="B702" s="103" t="s">
        <v>941</v>
      </c>
      <c r="C702" s="199">
        <v>1823</v>
      </c>
      <c r="D702" s="200">
        <v>487.25562260010969</v>
      </c>
      <c r="E702" s="201">
        <v>0.29743688481635955</v>
      </c>
      <c r="F702" s="200">
        <v>2479</v>
      </c>
    </row>
    <row r="703" spans="2:6" x14ac:dyDescent="0.2">
      <c r="B703" s="103" t="s">
        <v>942</v>
      </c>
      <c r="C703" s="199">
        <v>1137</v>
      </c>
      <c r="D703" s="200">
        <v>727.67722075637641</v>
      </c>
      <c r="E703" s="201">
        <v>0.30381910592168349</v>
      </c>
      <c r="F703" s="200">
        <v>4698</v>
      </c>
    </row>
    <row r="704" spans="2:6" x14ac:dyDescent="0.2">
      <c r="B704" s="103" t="s">
        <v>943</v>
      </c>
      <c r="C704" s="199">
        <v>0</v>
      </c>
      <c r="D704" s="200">
        <v>0</v>
      </c>
      <c r="E704" s="201">
        <v>0</v>
      </c>
      <c r="F704" s="200">
        <v>0</v>
      </c>
    </row>
    <row r="705" spans="2:6" x14ac:dyDescent="0.2">
      <c r="B705" s="103" t="s">
        <v>944</v>
      </c>
      <c r="C705" s="199">
        <v>1363</v>
      </c>
      <c r="D705" s="200">
        <v>853.37197358767423</v>
      </c>
      <c r="E705" s="201">
        <v>0.30481148609835773</v>
      </c>
      <c r="F705" s="200">
        <v>5025</v>
      </c>
    </row>
    <row r="706" spans="2:6" x14ac:dyDescent="0.2">
      <c r="B706" s="103" t="s">
        <v>945</v>
      </c>
      <c r="C706" s="199">
        <v>946</v>
      </c>
      <c r="D706" s="200">
        <v>416.99894291754759</v>
      </c>
      <c r="E706" s="201">
        <v>0.29929546475351132</v>
      </c>
      <c r="F706" s="200">
        <v>1597</v>
      </c>
    </row>
    <row r="707" spans="2:6" x14ac:dyDescent="0.2">
      <c r="B707" s="103" t="s">
        <v>946</v>
      </c>
      <c r="C707" s="199">
        <v>0</v>
      </c>
      <c r="D707" s="200">
        <v>0</v>
      </c>
      <c r="E707" s="201">
        <v>0</v>
      </c>
      <c r="F707" s="200">
        <v>0</v>
      </c>
    </row>
    <row r="708" spans="2:6" x14ac:dyDescent="0.2">
      <c r="B708" s="103" t="s">
        <v>947</v>
      </c>
      <c r="C708" s="199">
        <v>941</v>
      </c>
      <c r="D708" s="200">
        <v>373.14877789585546</v>
      </c>
      <c r="E708" s="201">
        <v>0.30076198438000534</v>
      </c>
      <c r="F708" s="200">
        <v>1134</v>
      </c>
    </row>
    <row r="709" spans="2:6" x14ac:dyDescent="0.2">
      <c r="B709" s="103" t="s">
        <v>948</v>
      </c>
      <c r="C709" s="199">
        <v>41</v>
      </c>
      <c r="D709" s="200">
        <v>502.1219512195122</v>
      </c>
      <c r="E709" s="201">
        <v>0.3037550719291775</v>
      </c>
      <c r="F709" s="200">
        <v>1001</v>
      </c>
    </row>
    <row r="710" spans="2:6" x14ac:dyDescent="0.2">
      <c r="B710" s="103" t="s">
        <v>949</v>
      </c>
      <c r="C710" s="199">
        <v>911</v>
      </c>
      <c r="D710" s="200">
        <v>389.19758507135015</v>
      </c>
      <c r="E710" s="201">
        <v>0.30335872167340594</v>
      </c>
      <c r="F710" s="200">
        <v>1041</v>
      </c>
    </row>
    <row r="711" spans="2:6" x14ac:dyDescent="0.2">
      <c r="B711" s="103" t="s">
        <v>950</v>
      </c>
      <c r="C711" s="199">
        <v>0</v>
      </c>
      <c r="D711" s="200">
        <v>0</v>
      </c>
      <c r="E711" s="201">
        <v>0</v>
      </c>
      <c r="F711" s="200">
        <v>0</v>
      </c>
    </row>
    <row r="712" spans="2:6" x14ac:dyDescent="0.2">
      <c r="B712" s="103" t="s">
        <v>951</v>
      </c>
      <c r="C712" s="199">
        <v>125</v>
      </c>
      <c r="D712" s="200">
        <v>332.536</v>
      </c>
      <c r="E712" s="201">
        <v>0.30142419979405655</v>
      </c>
      <c r="F712" s="200">
        <v>705</v>
      </c>
    </row>
    <row r="713" spans="2:6" x14ac:dyDescent="0.2">
      <c r="B713" s="103" t="s">
        <v>952</v>
      </c>
      <c r="C713" s="199">
        <v>1378</v>
      </c>
      <c r="D713" s="200">
        <v>477.88824383164007</v>
      </c>
      <c r="E713" s="201">
        <v>0.29798169023261867</v>
      </c>
      <c r="F713" s="200">
        <v>1585</v>
      </c>
    </row>
    <row r="714" spans="2:6" x14ac:dyDescent="0.2">
      <c r="B714" s="103" t="s">
        <v>953</v>
      </c>
      <c r="C714" s="199">
        <v>0</v>
      </c>
      <c r="D714" s="200">
        <v>0</v>
      </c>
      <c r="E714" s="201">
        <v>0</v>
      </c>
      <c r="F714" s="200">
        <v>0</v>
      </c>
    </row>
    <row r="715" spans="2:6" x14ac:dyDescent="0.2">
      <c r="B715" s="103" t="s">
        <v>954</v>
      </c>
      <c r="C715" s="199">
        <v>602</v>
      </c>
      <c r="D715" s="200">
        <v>334.3887043189369</v>
      </c>
      <c r="E715" s="201">
        <v>0.29921191960450311</v>
      </c>
      <c r="F715" s="200">
        <v>1252</v>
      </c>
    </row>
    <row r="716" spans="2:6" x14ac:dyDescent="0.2">
      <c r="B716" s="103" t="s">
        <v>955</v>
      </c>
      <c r="C716" s="199">
        <v>11</v>
      </c>
      <c r="D716" s="200">
        <v>316.09090909090907</v>
      </c>
      <c r="E716" s="201">
        <v>0.30263730524849852</v>
      </c>
      <c r="F716" s="200">
        <v>461</v>
      </c>
    </row>
    <row r="717" spans="2:6" x14ac:dyDescent="0.2">
      <c r="B717" s="103" t="s">
        <v>956</v>
      </c>
      <c r="C717" s="199">
        <v>813</v>
      </c>
      <c r="D717" s="200">
        <v>454.04059040590408</v>
      </c>
      <c r="E717" s="201">
        <v>0.29794902011429314</v>
      </c>
      <c r="F717" s="200">
        <v>1570</v>
      </c>
    </row>
    <row r="718" spans="2:6" x14ac:dyDescent="0.2">
      <c r="B718" s="103" t="s">
        <v>957</v>
      </c>
      <c r="C718" s="199">
        <v>140</v>
      </c>
      <c r="D718" s="200">
        <v>408.02857142857141</v>
      </c>
      <c r="E718" s="201">
        <v>0.29165730623915032</v>
      </c>
      <c r="F718" s="200">
        <v>1323</v>
      </c>
    </row>
    <row r="719" spans="2:6" x14ac:dyDescent="0.2">
      <c r="B719" s="103" t="s">
        <v>958</v>
      </c>
      <c r="C719" s="199">
        <v>112</v>
      </c>
      <c r="D719" s="200">
        <v>411.66071428571428</v>
      </c>
      <c r="E719" s="201">
        <v>0.2879483384232977</v>
      </c>
      <c r="F719" s="200">
        <v>890</v>
      </c>
    </row>
    <row r="720" spans="2:6" x14ac:dyDescent="0.2">
      <c r="B720" s="103" t="s">
        <v>959</v>
      </c>
      <c r="C720" s="199">
        <v>986</v>
      </c>
      <c r="D720" s="200">
        <v>409.10344827586209</v>
      </c>
      <c r="E720" s="201">
        <v>0.30134395147132431</v>
      </c>
      <c r="F720" s="200">
        <v>1386</v>
      </c>
    </row>
    <row r="721" spans="2:6" x14ac:dyDescent="0.2">
      <c r="B721" s="103" t="s">
        <v>960</v>
      </c>
      <c r="C721" s="199">
        <v>0</v>
      </c>
      <c r="D721" s="200">
        <v>0</v>
      </c>
      <c r="E721" s="201">
        <v>0</v>
      </c>
      <c r="F721" s="200">
        <v>0</v>
      </c>
    </row>
    <row r="722" spans="2:6" x14ac:dyDescent="0.2">
      <c r="B722" s="103" t="s">
        <v>961</v>
      </c>
      <c r="C722" s="199">
        <v>0</v>
      </c>
      <c r="D722" s="200">
        <v>0</v>
      </c>
      <c r="E722" s="201">
        <v>0</v>
      </c>
      <c r="F722" s="200">
        <v>0</v>
      </c>
    </row>
    <row r="723" spans="2:6" x14ac:dyDescent="0.2">
      <c r="B723" s="103" t="s">
        <v>962</v>
      </c>
      <c r="C723" s="199">
        <v>220</v>
      </c>
      <c r="D723" s="200">
        <v>407.94090909090909</v>
      </c>
      <c r="E723" s="201">
        <v>0.30412814812806688</v>
      </c>
      <c r="F723" s="200">
        <v>1013</v>
      </c>
    </row>
    <row r="724" spans="2:6" x14ac:dyDescent="0.2">
      <c r="B724" s="103" t="s">
        <v>963</v>
      </c>
      <c r="C724" s="199">
        <v>179</v>
      </c>
      <c r="D724" s="200">
        <v>382.67039106145251</v>
      </c>
      <c r="E724" s="201">
        <v>0.30125563496426611</v>
      </c>
      <c r="F724" s="200">
        <v>1149</v>
      </c>
    </row>
    <row r="725" spans="2:6" x14ac:dyDescent="0.2">
      <c r="B725" s="103" t="s">
        <v>964</v>
      </c>
      <c r="C725" s="199">
        <v>946</v>
      </c>
      <c r="D725" s="200">
        <v>382.89640591966173</v>
      </c>
      <c r="E725" s="201">
        <v>0.30230547358019422</v>
      </c>
      <c r="F725" s="200">
        <v>875</v>
      </c>
    </row>
    <row r="726" spans="2:6" x14ac:dyDescent="0.2">
      <c r="B726" s="103" t="s">
        <v>965</v>
      </c>
      <c r="C726" s="199">
        <v>522</v>
      </c>
      <c r="D726" s="200">
        <v>422.23180076628353</v>
      </c>
      <c r="E726" s="201">
        <v>0.28927805500358317</v>
      </c>
      <c r="F726" s="200">
        <v>1243</v>
      </c>
    </row>
    <row r="727" spans="2:6" x14ac:dyDescent="0.2">
      <c r="B727" s="103" t="s">
        <v>966</v>
      </c>
      <c r="C727" s="199">
        <v>2826</v>
      </c>
      <c r="D727" s="200">
        <v>683.21266808209486</v>
      </c>
      <c r="E727" s="201">
        <v>0.29724251982274685</v>
      </c>
      <c r="F727" s="200">
        <v>6517</v>
      </c>
    </row>
    <row r="728" spans="2:6" x14ac:dyDescent="0.2">
      <c r="B728" s="103" t="s">
        <v>967</v>
      </c>
      <c r="C728" s="199">
        <v>145</v>
      </c>
      <c r="D728" s="200">
        <v>310.64827586206894</v>
      </c>
      <c r="E728" s="201">
        <v>0.30133595574019445</v>
      </c>
      <c r="F728" s="200">
        <v>547</v>
      </c>
    </row>
    <row r="729" spans="2:6" x14ac:dyDescent="0.2">
      <c r="B729" s="103" t="s">
        <v>968</v>
      </c>
      <c r="C729" s="199">
        <v>0</v>
      </c>
      <c r="D729" s="200">
        <v>0</v>
      </c>
      <c r="E729" s="201">
        <v>0</v>
      </c>
      <c r="F729" s="200">
        <v>0</v>
      </c>
    </row>
    <row r="730" spans="2:6" x14ac:dyDescent="0.2">
      <c r="B730" s="103" t="s">
        <v>969</v>
      </c>
      <c r="C730" s="199">
        <v>173</v>
      </c>
      <c r="D730" s="200">
        <v>557.05202312138726</v>
      </c>
      <c r="E730" s="201">
        <v>0.29363461579478178</v>
      </c>
      <c r="F730" s="200">
        <v>1247</v>
      </c>
    </row>
    <row r="731" spans="2:6" x14ac:dyDescent="0.2">
      <c r="B731" s="103" t="s">
        <v>970</v>
      </c>
      <c r="C731" s="199">
        <v>20</v>
      </c>
      <c r="D731" s="200">
        <v>280.35000000000002</v>
      </c>
      <c r="E731" s="201">
        <v>0.30377072272185512</v>
      </c>
      <c r="F731" s="200">
        <v>431</v>
      </c>
    </row>
    <row r="732" spans="2:6" x14ac:dyDescent="0.2">
      <c r="B732" s="103" t="s">
        <v>971</v>
      </c>
      <c r="C732" s="199">
        <v>6</v>
      </c>
      <c r="D732" s="200">
        <v>483</v>
      </c>
      <c r="E732" s="201">
        <v>0.30056004978220296</v>
      </c>
      <c r="F732" s="200">
        <v>649</v>
      </c>
    </row>
    <row r="733" spans="2:6" x14ac:dyDescent="0.2">
      <c r="B733" s="103" t="s">
        <v>972</v>
      </c>
      <c r="C733" s="199">
        <v>23</v>
      </c>
      <c r="D733" s="200">
        <v>287.6521739130435</v>
      </c>
      <c r="E733" s="201">
        <v>0.29938006244626458</v>
      </c>
      <c r="F733" s="200">
        <v>442</v>
      </c>
    </row>
    <row r="734" spans="2:6" x14ac:dyDescent="0.2">
      <c r="B734" s="103" t="s">
        <v>973</v>
      </c>
      <c r="C734" s="199">
        <v>1031</v>
      </c>
      <c r="D734" s="200">
        <v>681.64985451018424</v>
      </c>
      <c r="E734" s="201">
        <v>0.29818428524635232</v>
      </c>
      <c r="F734" s="200">
        <v>5002</v>
      </c>
    </row>
    <row r="735" spans="2:6" x14ac:dyDescent="0.2">
      <c r="B735" s="103" t="s">
        <v>974</v>
      </c>
      <c r="C735" s="199">
        <v>0</v>
      </c>
      <c r="D735" s="200">
        <v>0</v>
      </c>
      <c r="E735" s="201">
        <v>0</v>
      </c>
      <c r="F735" s="200">
        <v>0</v>
      </c>
    </row>
    <row r="736" spans="2:6" x14ac:dyDescent="0.2">
      <c r="B736" s="103" t="s">
        <v>975</v>
      </c>
      <c r="C736" s="199">
        <v>1471</v>
      </c>
      <c r="D736" s="200">
        <v>769.17811012916388</v>
      </c>
      <c r="E736" s="201">
        <v>0.2946133245844611</v>
      </c>
      <c r="F736" s="200">
        <v>6179</v>
      </c>
    </row>
    <row r="737" spans="2:7" x14ac:dyDescent="0.2">
      <c r="B737" s="103" t="s">
        <v>976</v>
      </c>
      <c r="C737" s="199">
        <v>0</v>
      </c>
      <c r="D737" s="200">
        <v>0</v>
      </c>
      <c r="E737" s="201">
        <v>0</v>
      </c>
      <c r="F737" s="200">
        <v>0</v>
      </c>
    </row>
    <row r="738" spans="2:7" x14ac:dyDescent="0.2">
      <c r="B738" s="103" t="s">
        <v>977</v>
      </c>
      <c r="C738" s="199">
        <v>1007</v>
      </c>
      <c r="D738" s="200">
        <v>1029.248262164846</v>
      </c>
      <c r="E738" s="201">
        <v>0.29839613083730621</v>
      </c>
      <c r="F738" s="200">
        <v>8359</v>
      </c>
    </row>
    <row r="739" spans="2:7" x14ac:dyDescent="0.2">
      <c r="B739" s="103" t="s">
        <v>978</v>
      </c>
      <c r="C739" s="199">
        <v>9</v>
      </c>
      <c r="D739" s="200">
        <v>361.22222222222223</v>
      </c>
      <c r="E739" s="201">
        <v>0.29068311874105857</v>
      </c>
      <c r="F739" s="200">
        <v>486</v>
      </c>
    </row>
    <row r="740" spans="2:7" x14ac:dyDescent="0.2">
      <c r="B740" s="104" t="s">
        <v>979</v>
      </c>
      <c r="C740" s="202">
        <v>1</v>
      </c>
      <c r="D740" s="203">
        <v>129</v>
      </c>
      <c r="E740" s="204">
        <v>0.30140186915887845</v>
      </c>
      <c r="F740" s="203">
        <v>129</v>
      </c>
    </row>
    <row r="742" spans="2:7" x14ac:dyDescent="0.2">
      <c r="G742" s="12" t="s">
        <v>300</v>
      </c>
    </row>
    <row r="743" spans="2:7" x14ac:dyDescent="0.2">
      <c r="G743" s="12" t="s">
        <v>305</v>
      </c>
    </row>
    <row r="744" spans="2:7" x14ac:dyDescent="0.2">
      <c r="B744" s="3" t="s">
        <v>0</v>
      </c>
      <c r="C744" s="187"/>
      <c r="D744" s="188"/>
      <c r="E744" s="189"/>
      <c r="F744" s="189"/>
    </row>
    <row r="745" spans="2:7" x14ac:dyDescent="0.2">
      <c r="B745" s="3" t="s">
        <v>271</v>
      </c>
      <c r="C745" s="187"/>
      <c r="D745" s="188"/>
      <c r="E745" s="189"/>
      <c r="F745" s="189"/>
    </row>
    <row r="746" spans="2:7" x14ac:dyDescent="0.2">
      <c r="B746" s="102" t="s">
        <v>298</v>
      </c>
      <c r="C746" s="187"/>
      <c r="D746" s="188"/>
      <c r="E746" s="189"/>
      <c r="F746" s="189"/>
    </row>
    <row r="747" spans="2:7" x14ac:dyDescent="0.2">
      <c r="B747" s="3"/>
      <c r="C747" s="100"/>
      <c r="D747" s="100"/>
      <c r="E747" s="100"/>
      <c r="F747" s="100"/>
    </row>
    <row r="748" spans="2:7" x14ac:dyDescent="0.2">
      <c r="B748" s="108"/>
      <c r="C748" s="159" t="s">
        <v>152</v>
      </c>
      <c r="D748" s="190"/>
      <c r="E748" s="191"/>
      <c r="F748" s="192"/>
    </row>
    <row r="749" spans="2:7" ht="25.5" x14ac:dyDescent="0.2">
      <c r="B749" s="160" t="s">
        <v>301</v>
      </c>
      <c r="C749" s="193" t="s">
        <v>2665</v>
      </c>
      <c r="D749" s="194" t="s">
        <v>2662</v>
      </c>
      <c r="E749" s="195" t="s">
        <v>2663</v>
      </c>
      <c r="F749" s="194" t="s">
        <v>2664</v>
      </c>
    </row>
    <row r="750" spans="2:7" x14ac:dyDescent="0.2">
      <c r="B750" s="119" t="s">
        <v>980</v>
      </c>
      <c r="C750" s="196">
        <v>39</v>
      </c>
      <c r="D750" s="197">
        <v>585.35897435897436</v>
      </c>
      <c r="E750" s="198">
        <v>0.28710306231528637</v>
      </c>
      <c r="F750" s="197">
        <v>2220</v>
      </c>
    </row>
    <row r="751" spans="2:7" x14ac:dyDescent="0.2">
      <c r="B751" s="103" t="s">
        <v>981</v>
      </c>
      <c r="C751" s="199">
        <v>1556</v>
      </c>
      <c r="D751" s="200">
        <v>868.30719794344475</v>
      </c>
      <c r="E751" s="201">
        <v>0.29817215112547846</v>
      </c>
      <c r="F751" s="200">
        <v>5209</v>
      </c>
    </row>
    <row r="752" spans="2:7" x14ac:dyDescent="0.2">
      <c r="B752" s="103" t="s">
        <v>982</v>
      </c>
      <c r="C752" s="199">
        <v>24</v>
      </c>
      <c r="D752" s="200">
        <v>302.20833333333331</v>
      </c>
      <c r="E752" s="201">
        <v>0.30278867830007505</v>
      </c>
      <c r="F752" s="200">
        <v>432</v>
      </c>
    </row>
    <row r="753" spans="2:6" x14ac:dyDescent="0.2">
      <c r="B753" s="103" t="s">
        <v>983</v>
      </c>
      <c r="C753" s="199">
        <v>278</v>
      </c>
      <c r="D753" s="200">
        <v>433.46402877697841</v>
      </c>
      <c r="E753" s="201">
        <v>0.29658261650730355</v>
      </c>
      <c r="F753" s="200">
        <v>3802</v>
      </c>
    </row>
    <row r="754" spans="2:6" x14ac:dyDescent="0.2">
      <c r="B754" s="103" t="s">
        <v>984</v>
      </c>
      <c r="C754" s="199">
        <v>5</v>
      </c>
      <c r="D754" s="200">
        <v>501.4</v>
      </c>
      <c r="E754" s="201">
        <v>0.30179366799085106</v>
      </c>
      <c r="F754" s="200">
        <v>1054</v>
      </c>
    </row>
    <row r="755" spans="2:6" x14ac:dyDescent="0.2">
      <c r="B755" s="103" t="s">
        <v>985</v>
      </c>
      <c r="C755" s="199">
        <v>116</v>
      </c>
      <c r="D755" s="200">
        <v>379.37068965517244</v>
      </c>
      <c r="E755" s="201">
        <v>0.29456809130158312</v>
      </c>
      <c r="F755" s="200">
        <v>1473</v>
      </c>
    </row>
    <row r="756" spans="2:6" x14ac:dyDescent="0.2">
      <c r="B756" s="103" t="s">
        <v>986</v>
      </c>
      <c r="C756" s="199">
        <v>561</v>
      </c>
      <c r="D756" s="200">
        <v>310.17290552584672</v>
      </c>
      <c r="E756" s="201">
        <v>0.28826955763999562</v>
      </c>
      <c r="F756" s="200">
        <v>950</v>
      </c>
    </row>
    <row r="757" spans="2:6" x14ac:dyDescent="0.2">
      <c r="B757" s="103" t="s">
        <v>987</v>
      </c>
      <c r="C757" s="199">
        <v>0</v>
      </c>
      <c r="D757" s="200">
        <v>0</v>
      </c>
      <c r="E757" s="201">
        <v>0</v>
      </c>
      <c r="F757" s="200">
        <v>0</v>
      </c>
    </row>
    <row r="758" spans="2:6" x14ac:dyDescent="0.2">
      <c r="B758" s="103" t="s">
        <v>988</v>
      </c>
      <c r="C758" s="199">
        <v>0</v>
      </c>
      <c r="D758" s="200">
        <v>0</v>
      </c>
      <c r="E758" s="201">
        <v>0</v>
      </c>
      <c r="F758" s="200">
        <v>0</v>
      </c>
    </row>
    <row r="759" spans="2:6" x14ac:dyDescent="0.2">
      <c r="B759" s="103" t="s">
        <v>989</v>
      </c>
      <c r="C759" s="199">
        <v>75</v>
      </c>
      <c r="D759" s="200">
        <v>331.65333333333331</v>
      </c>
      <c r="E759" s="201">
        <v>0.30052677363232161</v>
      </c>
      <c r="F759" s="200">
        <v>698</v>
      </c>
    </row>
    <row r="760" spans="2:6" x14ac:dyDescent="0.2">
      <c r="B760" s="103" t="s">
        <v>990</v>
      </c>
      <c r="C760" s="199">
        <v>69</v>
      </c>
      <c r="D760" s="200">
        <v>964.15942028985512</v>
      </c>
      <c r="E760" s="201">
        <v>0.30456060356351511</v>
      </c>
      <c r="F760" s="200">
        <v>2573</v>
      </c>
    </row>
    <row r="761" spans="2:6" x14ac:dyDescent="0.2">
      <c r="B761" s="103" t="s">
        <v>991</v>
      </c>
      <c r="C761" s="199">
        <v>15</v>
      </c>
      <c r="D761" s="200">
        <v>382.2</v>
      </c>
      <c r="E761" s="201">
        <v>0.29834512905911748</v>
      </c>
      <c r="F761" s="200">
        <v>905</v>
      </c>
    </row>
    <row r="762" spans="2:6" x14ac:dyDescent="0.2">
      <c r="B762" s="103" t="s">
        <v>992</v>
      </c>
      <c r="C762" s="199">
        <v>1117</v>
      </c>
      <c r="D762" s="200">
        <v>545.27394807520147</v>
      </c>
      <c r="E762" s="201">
        <v>0.29593359810391351</v>
      </c>
      <c r="F762" s="200">
        <v>2557</v>
      </c>
    </row>
    <row r="763" spans="2:6" x14ac:dyDescent="0.2">
      <c r="B763" s="103" t="s">
        <v>993</v>
      </c>
      <c r="C763" s="199">
        <v>174</v>
      </c>
      <c r="D763" s="200">
        <v>333.05172413793105</v>
      </c>
      <c r="E763" s="201">
        <v>0.28420866784696641</v>
      </c>
      <c r="F763" s="200">
        <v>819</v>
      </c>
    </row>
    <row r="764" spans="2:6" x14ac:dyDescent="0.2">
      <c r="B764" s="103" t="s">
        <v>994</v>
      </c>
      <c r="C764" s="199">
        <v>0</v>
      </c>
      <c r="D764" s="200">
        <v>0</v>
      </c>
      <c r="E764" s="201">
        <v>0</v>
      </c>
      <c r="F764" s="200">
        <v>0</v>
      </c>
    </row>
    <row r="765" spans="2:6" x14ac:dyDescent="0.2">
      <c r="B765" s="103" t="s">
        <v>995</v>
      </c>
      <c r="C765" s="199">
        <v>578</v>
      </c>
      <c r="D765" s="200">
        <v>415.81833910034601</v>
      </c>
      <c r="E765" s="201">
        <v>0.30511106061394688</v>
      </c>
      <c r="F765" s="200">
        <v>1019</v>
      </c>
    </row>
    <row r="766" spans="2:6" x14ac:dyDescent="0.2">
      <c r="B766" s="103" t="s">
        <v>996</v>
      </c>
      <c r="C766" s="199">
        <v>81</v>
      </c>
      <c r="D766" s="200">
        <v>1759.8024691358025</v>
      </c>
      <c r="E766" s="201">
        <v>0.30729895378141303</v>
      </c>
      <c r="F766" s="200">
        <v>4951</v>
      </c>
    </row>
    <row r="767" spans="2:6" x14ac:dyDescent="0.2">
      <c r="B767" s="103" t="s">
        <v>997</v>
      </c>
      <c r="C767" s="199">
        <v>1198</v>
      </c>
      <c r="D767" s="200">
        <v>466.3781302170284</v>
      </c>
      <c r="E767" s="201">
        <v>0.29893602677749764</v>
      </c>
      <c r="F767" s="200">
        <v>2712</v>
      </c>
    </row>
    <row r="768" spans="2:6" x14ac:dyDescent="0.2">
      <c r="B768" s="103" t="s">
        <v>998</v>
      </c>
      <c r="C768" s="199">
        <v>1290</v>
      </c>
      <c r="D768" s="200">
        <v>481.39689922480619</v>
      </c>
      <c r="E768" s="201">
        <v>0.29941645319451249</v>
      </c>
      <c r="F768" s="200">
        <v>2620</v>
      </c>
    </row>
    <row r="769" spans="2:6" x14ac:dyDescent="0.2">
      <c r="B769" s="103" t="s">
        <v>999</v>
      </c>
      <c r="C769" s="199">
        <v>4</v>
      </c>
      <c r="D769" s="200">
        <v>454.5</v>
      </c>
      <c r="E769" s="201">
        <v>0.30442062960482241</v>
      </c>
      <c r="F769" s="200">
        <v>929</v>
      </c>
    </row>
    <row r="770" spans="2:6" x14ac:dyDescent="0.2">
      <c r="B770" s="103" t="s">
        <v>1000</v>
      </c>
      <c r="C770" s="199">
        <v>0</v>
      </c>
      <c r="D770" s="200">
        <v>0</v>
      </c>
      <c r="E770" s="201">
        <v>0</v>
      </c>
      <c r="F770" s="200">
        <v>0</v>
      </c>
    </row>
    <row r="771" spans="2:6" x14ac:dyDescent="0.2">
      <c r="B771" s="103" t="s">
        <v>1001</v>
      </c>
      <c r="C771" s="199">
        <v>1271</v>
      </c>
      <c r="D771" s="200">
        <v>416.65145554681351</v>
      </c>
      <c r="E771" s="201">
        <v>0.29931468329890265</v>
      </c>
      <c r="F771" s="200">
        <v>1498</v>
      </c>
    </row>
    <row r="772" spans="2:6" x14ac:dyDescent="0.2">
      <c r="B772" s="103" t="s">
        <v>1002</v>
      </c>
      <c r="C772" s="199">
        <v>0</v>
      </c>
      <c r="D772" s="200">
        <v>0</v>
      </c>
      <c r="E772" s="201">
        <v>0</v>
      </c>
      <c r="F772" s="200">
        <v>0</v>
      </c>
    </row>
    <row r="773" spans="2:6" x14ac:dyDescent="0.2">
      <c r="B773" s="103" t="s">
        <v>1003</v>
      </c>
      <c r="C773" s="199">
        <v>332</v>
      </c>
      <c r="D773" s="200">
        <v>843.39759036144574</v>
      </c>
      <c r="E773" s="201">
        <v>0.30474540337343514</v>
      </c>
      <c r="F773" s="200">
        <v>3846</v>
      </c>
    </row>
    <row r="774" spans="2:6" x14ac:dyDescent="0.2">
      <c r="B774" s="103" t="s">
        <v>1004</v>
      </c>
      <c r="C774" s="199">
        <v>914</v>
      </c>
      <c r="D774" s="200">
        <v>747.69584245076589</v>
      </c>
      <c r="E774" s="201">
        <v>0.30208557575125328</v>
      </c>
      <c r="F774" s="200">
        <v>2819</v>
      </c>
    </row>
    <row r="775" spans="2:6" x14ac:dyDescent="0.2">
      <c r="B775" s="103" t="s">
        <v>1005</v>
      </c>
      <c r="C775" s="199">
        <v>1116</v>
      </c>
      <c r="D775" s="200">
        <v>912.70519713261649</v>
      </c>
      <c r="E775" s="201">
        <v>0.30159913610467171</v>
      </c>
      <c r="F775" s="200">
        <v>6334</v>
      </c>
    </row>
    <row r="776" spans="2:6" x14ac:dyDescent="0.2">
      <c r="B776" s="103" t="s">
        <v>1006</v>
      </c>
      <c r="C776" s="199">
        <v>587</v>
      </c>
      <c r="D776" s="200">
        <v>481.52470187393527</v>
      </c>
      <c r="E776" s="201">
        <v>0.30286811513606593</v>
      </c>
      <c r="F776" s="200">
        <v>1025</v>
      </c>
    </row>
    <row r="777" spans="2:6" x14ac:dyDescent="0.2">
      <c r="B777" s="103" t="s">
        <v>1007</v>
      </c>
      <c r="C777" s="199">
        <v>37</v>
      </c>
      <c r="D777" s="200">
        <v>2445.3243243243242</v>
      </c>
      <c r="E777" s="201">
        <v>0.30776897512390433</v>
      </c>
      <c r="F777" s="200">
        <v>4872</v>
      </c>
    </row>
    <row r="778" spans="2:6" x14ac:dyDescent="0.2">
      <c r="B778" s="103" t="s">
        <v>1008</v>
      </c>
      <c r="C778" s="199">
        <v>4</v>
      </c>
      <c r="D778" s="200">
        <v>465.75</v>
      </c>
      <c r="E778" s="201">
        <v>0.29073033707865159</v>
      </c>
      <c r="F778" s="200">
        <v>770</v>
      </c>
    </row>
    <row r="779" spans="2:6" x14ac:dyDescent="0.2">
      <c r="B779" s="103" t="s">
        <v>1009</v>
      </c>
      <c r="C779" s="199">
        <v>291</v>
      </c>
      <c r="D779" s="200">
        <v>977.91065292096221</v>
      </c>
      <c r="E779" s="201">
        <v>0.30520868525340927</v>
      </c>
      <c r="F779" s="200">
        <v>6043</v>
      </c>
    </row>
    <row r="780" spans="2:6" x14ac:dyDescent="0.2">
      <c r="B780" s="103" t="s">
        <v>1010</v>
      </c>
      <c r="C780" s="199">
        <v>32</v>
      </c>
      <c r="D780" s="200">
        <v>1605.1875</v>
      </c>
      <c r="E780" s="201">
        <v>0.30483730259995379</v>
      </c>
      <c r="F780" s="200">
        <v>3952</v>
      </c>
    </row>
    <row r="781" spans="2:6" x14ac:dyDescent="0.2">
      <c r="B781" s="103" t="s">
        <v>1011</v>
      </c>
      <c r="C781" s="199">
        <v>31</v>
      </c>
      <c r="D781" s="200">
        <v>2362.5806451612902</v>
      </c>
      <c r="E781" s="201">
        <v>0.3075605126568457</v>
      </c>
      <c r="F781" s="200">
        <v>5066</v>
      </c>
    </row>
    <row r="782" spans="2:6" x14ac:dyDescent="0.2">
      <c r="B782" s="103" t="s">
        <v>1012</v>
      </c>
      <c r="C782" s="199">
        <v>1</v>
      </c>
      <c r="D782" s="200">
        <v>1032</v>
      </c>
      <c r="E782" s="201">
        <v>0.30370806356680391</v>
      </c>
      <c r="F782" s="200">
        <v>1032</v>
      </c>
    </row>
    <row r="783" spans="2:6" x14ac:dyDescent="0.2">
      <c r="B783" s="103" t="s">
        <v>1013</v>
      </c>
      <c r="C783" s="199">
        <v>1166</v>
      </c>
      <c r="D783" s="200">
        <v>612.32675814751292</v>
      </c>
      <c r="E783" s="201">
        <v>0.30447674502903732</v>
      </c>
      <c r="F783" s="200">
        <v>3049</v>
      </c>
    </row>
    <row r="784" spans="2:6" x14ac:dyDescent="0.2">
      <c r="B784" s="103" t="s">
        <v>1014</v>
      </c>
      <c r="C784" s="199">
        <v>378</v>
      </c>
      <c r="D784" s="200">
        <v>2110.2248677248676</v>
      </c>
      <c r="E784" s="201">
        <v>0.30693896429624123</v>
      </c>
      <c r="F784" s="200">
        <v>7556</v>
      </c>
    </row>
    <row r="785" spans="2:7" x14ac:dyDescent="0.2">
      <c r="B785" s="103" t="s">
        <v>1015</v>
      </c>
      <c r="C785" s="199">
        <v>1</v>
      </c>
      <c r="D785" s="200">
        <v>4188</v>
      </c>
      <c r="E785" s="201">
        <v>0.30825850139849842</v>
      </c>
      <c r="F785" s="200">
        <v>4188</v>
      </c>
    </row>
    <row r="786" spans="2:7" x14ac:dyDescent="0.2">
      <c r="B786" s="103" t="s">
        <v>1016</v>
      </c>
      <c r="C786" s="199">
        <v>8</v>
      </c>
      <c r="D786" s="200">
        <v>391.625</v>
      </c>
      <c r="E786" s="201">
        <v>0.30562871914935119</v>
      </c>
      <c r="F786" s="200">
        <v>488</v>
      </c>
    </row>
    <row r="787" spans="2:7" x14ac:dyDescent="0.2">
      <c r="B787" s="103" t="s">
        <v>1017</v>
      </c>
      <c r="C787" s="199">
        <v>0</v>
      </c>
      <c r="D787" s="200">
        <v>0</v>
      </c>
      <c r="E787" s="201">
        <v>0</v>
      </c>
      <c r="F787" s="200">
        <v>0</v>
      </c>
    </row>
    <row r="788" spans="2:7" x14ac:dyDescent="0.2">
      <c r="B788" s="103" t="s">
        <v>1018</v>
      </c>
      <c r="C788" s="199">
        <v>1</v>
      </c>
      <c r="D788" s="200">
        <v>295</v>
      </c>
      <c r="E788" s="201">
        <v>0.29499999999999993</v>
      </c>
      <c r="F788" s="200">
        <v>295</v>
      </c>
    </row>
    <row r="789" spans="2:7" x14ac:dyDescent="0.2">
      <c r="B789" s="103" t="s">
        <v>1019</v>
      </c>
      <c r="C789" s="199">
        <v>0</v>
      </c>
      <c r="D789" s="200">
        <v>0</v>
      </c>
      <c r="E789" s="201">
        <v>0</v>
      </c>
      <c r="F789" s="200">
        <v>0</v>
      </c>
    </row>
    <row r="790" spans="2:7" x14ac:dyDescent="0.2">
      <c r="B790" s="103" t="s">
        <v>1020</v>
      </c>
      <c r="C790" s="199">
        <v>96</v>
      </c>
      <c r="D790" s="200">
        <v>542.21875</v>
      </c>
      <c r="E790" s="201">
        <v>0.29979438918613832</v>
      </c>
      <c r="F790" s="200">
        <v>3132</v>
      </c>
    </row>
    <row r="791" spans="2:7" x14ac:dyDescent="0.2">
      <c r="B791" s="103" t="s">
        <v>1021</v>
      </c>
      <c r="C791" s="199">
        <v>1</v>
      </c>
      <c r="D791" s="200">
        <v>504</v>
      </c>
      <c r="E791" s="201">
        <v>0.29525483304042188</v>
      </c>
      <c r="F791" s="200">
        <v>504</v>
      </c>
    </row>
    <row r="792" spans="2:7" x14ac:dyDescent="0.2">
      <c r="B792" s="103" t="s">
        <v>1022</v>
      </c>
      <c r="C792" s="199">
        <v>1551</v>
      </c>
      <c r="D792" s="200">
        <v>451.41070277240487</v>
      </c>
      <c r="E792" s="201">
        <v>0.30247853905740341</v>
      </c>
      <c r="F792" s="200">
        <v>1080</v>
      </c>
    </row>
    <row r="793" spans="2:7" x14ac:dyDescent="0.2">
      <c r="B793" s="103" t="s">
        <v>1023</v>
      </c>
      <c r="C793" s="199">
        <v>2519</v>
      </c>
      <c r="D793" s="200">
        <v>543.57562524811431</v>
      </c>
      <c r="E793" s="201">
        <v>0.3037759373842206</v>
      </c>
      <c r="F793" s="200">
        <v>3745</v>
      </c>
    </row>
    <row r="794" spans="2:7" x14ac:dyDescent="0.2">
      <c r="B794" s="103" t="s">
        <v>1024</v>
      </c>
      <c r="C794" s="199">
        <v>882</v>
      </c>
      <c r="D794" s="200">
        <v>550.00453514739229</v>
      </c>
      <c r="E794" s="201">
        <v>0.30446016977076229</v>
      </c>
      <c r="F794" s="200">
        <v>1349</v>
      </c>
    </row>
    <row r="795" spans="2:7" x14ac:dyDescent="0.2">
      <c r="B795" s="103" t="s">
        <v>1025</v>
      </c>
      <c r="C795" s="199">
        <v>0</v>
      </c>
      <c r="D795" s="200">
        <v>0</v>
      </c>
      <c r="E795" s="201">
        <v>0</v>
      </c>
      <c r="F795" s="200">
        <v>0</v>
      </c>
    </row>
    <row r="796" spans="2:7" x14ac:dyDescent="0.2">
      <c r="B796" s="103" t="s">
        <v>1026</v>
      </c>
      <c r="C796" s="199">
        <v>78</v>
      </c>
      <c r="D796" s="200">
        <v>2441.5384615384614</v>
      </c>
      <c r="E796" s="201">
        <v>0.30734272167118015</v>
      </c>
      <c r="F796" s="200">
        <v>5816</v>
      </c>
    </row>
    <row r="797" spans="2:7" x14ac:dyDescent="0.2">
      <c r="B797" s="104" t="s">
        <v>1027</v>
      </c>
      <c r="C797" s="202">
        <v>0</v>
      </c>
      <c r="D797" s="203">
        <v>0</v>
      </c>
      <c r="E797" s="204">
        <v>0</v>
      </c>
      <c r="F797" s="203">
        <v>0</v>
      </c>
    </row>
    <row r="799" spans="2:7" x14ac:dyDescent="0.2">
      <c r="G799" s="12" t="s">
        <v>300</v>
      </c>
    </row>
    <row r="800" spans="2:7" x14ac:dyDescent="0.2">
      <c r="G800" s="12" t="s">
        <v>306</v>
      </c>
    </row>
    <row r="801" spans="2:6" x14ac:dyDescent="0.2">
      <c r="B801" s="3" t="s">
        <v>0</v>
      </c>
      <c r="C801" s="187"/>
      <c r="D801" s="188"/>
      <c r="E801" s="189"/>
      <c r="F801" s="189"/>
    </row>
    <row r="802" spans="2:6" x14ac:dyDescent="0.2">
      <c r="B802" s="3" t="s">
        <v>271</v>
      </c>
      <c r="C802" s="187"/>
      <c r="D802" s="188"/>
      <c r="E802" s="189"/>
      <c r="F802" s="189"/>
    </row>
    <row r="803" spans="2:6" x14ac:dyDescent="0.2">
      <c r="B803" s="102" t="s">
        <v>298</v>
      </c>
      <c r="C803" s="187"/>
      <c r="D803" s="188"/>
      <c r="E803" s="189"/>
      <c r="F803" s="189"/>
    </row>
    <row r="804" spans="2:6" x14ac:dyDescent="0.2">
      <c r="B804" s="3"/>
      <c r="C804" s="100"/>
      <c r="D804" s="100"/>
      <c r="E804" s="100"/>
      <c r="F804" s="100"/>
    </row>
    <row r="805" spans="2:6" x14ac:dyDescent="0.2">
      <c r="B805" s="108"/>
      <c r="C805" s="159" t="s">
        <v>152</v>
      </c>
      <c r="D805" s="190"/>
      <c r="E805" s="191"/>
      <c r="F805" s="192"/>
    </row>
    <row r="806" spans="2:6" ht="25.5" x14ac:dyDescent="0.2">
      <c r="B806" s="160" t="s">
        <v>301</v>
      </c>
      <c r="C806" s="193" t="s">
        <v>2665</v>
      </c>
      <c r="D806" s="194" t="s">
        <v>2662</v>
      </c>
      <c r="E806" s="195" t="s">
        <v>2663</v>
      </c>
      <c r="F806" s="194" t="s">
        <v>2664</v>
      </c>
    </row>
    <row r="807" spans="2:6" x14ac:dyDescent="0.2">
      <c r="B807" s="119" t="s">
        <v>1028</v>
      </c>
      <c r="C807" s="196">
        <v>114</v>
      </c>
      <c r="D807" s="197">
        <v>921.5</v>
      </c>
      <c r="E807" s="198">
        <v>0.30601419216517911</v>
      </c>
      <c r="F807" s="197">
        <v>2665</v>
      </c>
    </row>
    <row r="808" spans="2:6" x14ac:dyDescent="0.2">
      <c r="B808" s="103" t="s">
        <v>1029</v>
      </c>
      <c r="C808" s="199">
        <v>332</v>
      </c>
      <c r="D808" s="200">
        <v>471.62650602409639</v>
      </c>
      <c r="E808" s="201">
        <v>0.30200455572078555</v>
      </c>
      <c r="F808" s="200">
        <v>1429</v>
      </c>
    </row>
    <row r="809" spans="2:6" x14ac:dyDescent="0.2">
      <c r="B809" s="103" t="s">
        <v>1030</v>
      </c>
      <c r="C809" s="199">
        <v>538</v>
      </c>
      <c r="D809" s="200">
        <v>1094.278810408922</v>
      </c>
      <c r="E809" s="201">
        <v>0.30315163967137049</v>
      </c>
      <c r="F809" s="200">
        <v>3689</v>
      </c>
    </row>
    <row r="810" spans="2:6" x14ac:dyDescent="0.2">
      <c r="B810" s="103" t="s">
        <v>1031</v>
      </c>
      <c r="C810" s="199">
        <v>2101</v>
      </c>
      <c r="D810" s="200">
        <v>508.94193241313661</v>
      </c>
      <c r="E810" s="201">
        <v>0.30181335779557572</v>
      </c>
      <c r="F810" s="200">
        <v>3785</v>
      </c>
    </row>
    <row r="811" spans="2:6" x14ac:dyDescent="0.2">
      <c r="B811" s="103" t="s">
        <v>1032</v>
      </c>
      <c r="C811" s="199">
        <v>1727</v>
      </c>
      <c r="D811" s="200">
        <v>820.08106543138388</v>
      </c>
      <c r="E811" s="201">
        <v>0.3053635252855047</v>
      </c>
      <c r="F811" s="200">
        <v>5322</v>
      </c>
    </row>
    <row r="812" spans="2:6" x14ac:dyDescent="0.2">
      <c r="B812" s="103" t="s">
        <v>1033</v>
      </c>
      <c r="C812" s="199">
        <v>26</v>
      </c>
      <c r="D812" s="200">
        <v>445.03846153846155</v>
      </c>
      <c r="E812" s="201">
        <v>0.29284033103029383</v>
      </c>
      <c r="F812" s="200">
        <v>781</v>
      </c>
    </row>
    <row r="813" spans="2:6" x14ac:dyDescent="0.2">
      <c r="B813" s="103" t="s">
        <v>1034</v>
      </c>
      <c r="C813" s="199">
        <v>0</v>
      </c>
      <c r="D813" s="200">
        <v>0</v>
      </c>
      <c r="E813" s="201">
        <v>0</v>
      </c>
      <c r="F813" s="200">
        <v>0</v>
      </c>
    </row>
    <row r="814" spans="2:6" x14ac:dyDescent="0.2">
      <c r="B814" s="103" t="s">
        <v>1035</v>
      </c>
      <c r="C814" s="199">
        <v>869</v>
      </c>
      <c r="D814" s="200">
        <v>2654.3060989643268</v>
      </c>
      <c r="E814" s="201">
        <v>0.30636657885792307</v>
      </c>
      <c r="F814" s="200">
        <v>16494</v>
      </c>
    </row>
    <row r="815" spans="2:6" x14ac:dyDescent="0.2">
      <c r="B815" s="103" t="s">
        <v>1036</v>
      </c>
      <c r="C815" s="199">
        <v>390</v>
      </c>
      <c r="D815" s="200">
        <v>767.81025641025644</v>
      </c>
      <c r="E815" s="201">
        <v>0.30389718202512195</v>
      </c>
      <c r="F815" s="200">
        <v>3114</v>
      </c>
    </row>
    <row r="816" spans="2:6" x14ac:dyDescent="0.2">
      <c r="B816" s="103" t="s">
        <v>1037</v>
      </c>
      <c r="C816" s="199">
        <v>211</v>
      </c>
      <c r="D816" s="200">
        <v>458.14218009478674</v>
      </c>
      <c r="E816" s="201">
        <v>0.29681167252094021</v>
      </c>
      <c r="F816" s="200">
        <v>1768</v>
      </c>
    </row>
    <row r="817" spans="2:6" x14ac:dyDescent="0.2">
      <c r="B817" s="103" t="s">
        <v>1038</v>
      </c>
      <c r="C817" s="199">
        <v>37</v>
      </c>
      <c r="D817" s="200">
        <v>1958.2972972972973</v>
      </c>
      <c r="E817" s="201">
        <v>0.30564578042874868</v>
      </c>
      <c r="F817" s="200">
        <v>3736</v>
      </c>
    </row>
    <row r="818" spans="2:6" x14ac:dyDescent="0.2">
      <c r="B818" s="103" t="s">
        <v>1039</v>
      </c>
      <c r="C818" s="199">
        <v>233</v>
      </c>
      <c r="D818" s="200">
        <v>773.58798283261808</v>
      </c>
      <c r="E818" s="201">
        <v>0.30303427683741191</v>
      </c>
      <c r="F818" s="200">
        <v>3656</v>
      </c>
    </row>
    <row r="819" spans="2:6" x14ac:dyDescent="0.2">
      <c r="B819" s="103" t="s">
        <v>1040</v>
      </c>
      <c r="C819" s="199">
        <v>122</v>
      </c>
      <c r="D819" s="200">
        <v>541.27868852459017</v>
      </c>
      <c r="E819" s="201">
        <v>0.29626372837556536</v>
      </c>
      <c r="F819" s="200">
        <v>1527</v>
      </c>
    </row>
    <row r="820" spans="2:6" x14ac:dyDescent="0.2">
      <c r="B820" s="103" t="s">
        <v>1041</v>
      </c>
      <c r="C820" s="199">
        <v>0</v>
      </c>
      <c r="D820" s="200">
        <v>0</v>
      </c>
      <c r="E820" s="201">
        <v>0</v>
      </c>
      <c r="F820" s="200">
        <v>0</v>
      </c>
    </row>
    <row r="821" spans="2:6" x14ac:dyDescent="0.2">
      <c r="B821" s="103" t="s">
        <v>1042</v>
      </c>
      <c r="C821" s="199">
        <v>74</v>
      </c>
      <c r="D821" s="200">
        <v>512.89189189189187</v>
      </c>
      <c r="E821" s="201">
        <v>0.28806934187456834</v>
      </c>
      <c r="F821" s="200">
        <v>1081</v>
      </c>
    </row>
    <row r="822" spans="2:6" x14ac:dyDescent="0.2">
      <c r="B822" s="103" t="s">
        <v>1043</v>
      </c>
      <c r="C822" s="199">
        <v>0</v>
      </c>
      <c r="D822" s="200">
        <v>0</v>
      </c>
      <c r="E822" s="201">
        <v>0</v>
      </c>
      <c r="F822" s="200">
        <v>0</v>
      </c>
    </row>
    <row r="823" spans="2:6" x14ac:dyDescent="0.2">
      <c r="B823" s="103" t="s">
        <v>1044</v>
      </c>
      <c r="C823" s="199">
        <v>21</v>
      </c>
      <c r="D823" s="200">
        <v>439.52380952380952</v>
      </c>
      <c r="E823" s="201">
        <v>0.28906078732266449</v>
      </c>
      <c r="F823" s="200">
        <v>723</v>
      </c>
    </row>
    <row r="824" spans="2:6" x14ac:dyDescent="0.2">
      <c r="B824" s="103" t="s">
        <v>1045</v>
      </c>
      <c r="C824" s="199">
        <v>0</v>
      </c>
      <c r="D824" s="200">
        <v>0</v>
      </c>
      <c r="E824" s="201">
        <v>0</v>
      </c>
      <c r="F824" s="200">
        <v>0</v>
      </c>
    </row>
    <row r="825" spans="2:6" x14ac:dyDescent="0.2">
      <c r="B825" s="103" t="s">
        <v>1046</v>
      </c>
      <c r="C825" s="199">
        <v>458</v>
      </c>
      <c r="D825" s="200">
        <v>943.46943231441048</v>
      </c>
      <c r="E825" s="201">
        <v>0.30395834007453537</v>
      </c>
      <c r="F825" s="200">
        <v>4048</v>
      </c>
    </row>
    <row r="826" spans="2:6" x14ac:dyDescent="0.2">
      <c r="B826" s="103" t="s">
        <v>1047</v>
      </c>
      <c r="C826" s="199">
        <v>254</v>
      </c>
      <c r="D826" s="200">
        <v>780.23228346456688</v>
      </c>
      <c r="E826" s="201">
        <v>0.30113583698649915</v>
      </c>
      <c r="F826" s="200">
        <v>2233</v>
      </c>
    </row>
    <row r="827" spans="2:6" x14ac:dyDescent="0.2">
      <c r="B827" s="103" t="s">
        <v>1048</v>
      </c>
      <c r="C827" s="199">
        <v>1307</v>
      </c>
      <c r="D827" s="200">
        <v>1428.5508798775822</v>
      </c>
      <c r="E827" s="201">
        <v>0.30471750753627136</v>
      </c>
      <c r="F827" s="200">
        <v>15065</v>
      </c>
    </row>
    <row r="828" spans="2:6" x14ac:dyDescent="0.2">
      <c r="B828" s="103" t="s">
        <v>1049</v>
      </c>
      <c r="C828" s="199">
        <v>1166</v>
      </c>
      <c r="D828" s="200">
        <v>647.61921097770153</v>
      </c>
      <c r="E828" s="201">
        <v>0.30243514432198171</v>
      </c>
      <c r="F828" s="200">
        <v>8363</v>
      </c>
    </row>
    <row r="829" spans="2:6" x14ac:dyDescent="0.2">
      <c r="B829" s="103" t="s">
        <v>1050</v>
      </c>
      <c r="C829" s="199">
        <v>0</v>
      </c>
      <c r="D829" s="200">
        <v>0</v>
      </c>
      <c r="E829" s="201">
        <v>0</v>
      </c>
      <c r="F829" s="200">
        <v>0</v>
      </c>
    </row>
    <row r="830" spans="2:6" x14ac:dyDescent="0.2">
      <c r="B830" s="103" t="s">
        <v>1051</v>
      </c>
      <c r="C830" s="199">
        <v>1568</v>
      </c>
      <c r="D830" s="200">
        <v>521.01147959183675</v>
      </c>
      <c r="E830" s="201">
        <v>0.30489851657253508</v>
      </c>
      <c r="F830" s="200">
        <v>2017</v>
      </c>
    </row>
    <row r="831" spans="2:6" x14ac:dyDescent="0.2">
      <c r="B831" s="103" t="s">
        <v>1052</v>
      </c>
      <c r="C831" s="199">
        <v>603</v>
      </c>
      <c r="D831" s="200">
        <v>584.34494195688228</v>
      </c>
      <c r="E831" s="201">
        <v>0.30372510619517845</v>
      </c>
      <c r="F831" s="200">
        <v>1185</v>
      </c>
    </row>
    <row r="832" spans="2:6" x14ac:dyDescent="0.2">
      <c r="B832" s="103" t="s">
        <v>1053</v>
      </c>
      <c r="C832" s="199">
        <v>17</v>
      </c>
      <c r="D832" s="200">
        <v>2261.2352941176468</v>
      </c>
      <c r="E832" s="201">
        <v>0.30813934846735913</v>
      </c>
      <c r="F832" s="200">
        <v>4489</v>
      </c>
    </row>
    <row r="833" spans="2:6" x14ac:dyDescent="0.2">
      <c r="B833" s="103" t="s">
        <v>1054</v>
      </c>
      <c r="C833" s="199">
        <v>331</v>
      </c>
      <c r="D833" s="200">
        <v>1827.3595166163143</v>
      </c>
      <c r="E833" s="201">
        <v>0.3070836959137484</v>
      </c>
      <c r="F833" s="200">
        <v>6992</v>
      </c>
    </row>
    <row r="834" spans="2:6" x14ac:dyDescent="0.2">
      <c r="B834" s="103" t="s">
        <v>1055</v>
      </c>
      <c r="C834" s="199">
        <v>3</v>
      </c>
      <c r="D834" s="200">
        <v>453</v>
      </c>
      <c r="E834" s="201">
        <v>0.3036193029490617</v>
      </c>
      <c r="F834" s="200">
        <v>548</v>
      </c>
    </row>
    <row r="835" spans="2:6" x14ac:dyDescent="0.2">
      <c r="B835" s="103" t="s">
        <v>1056</v>
      </c>
      <c r="C835" s="199">
        <v>17</v>
      </c>
      <c r="D835" s="200">
        <v>2886.2352941176468</v>
      </c>
      <c r="E835" s="201">
        <v>0.30735597191162567</v>
      </c>
      <c r="F835" s="200">
        <v>5006</v>
      </c>
    </row>
    <row r="836" spans="2:6" x14ac:dyDescent="0.2">
      <c r="B836" s="103" t="s">
        <v>1057</v>
      </c>
      <c r="C836" s="199">
        <v>242</v>
      </c>
      <c r="D836" s="200">
        <v>581.26859504132233</v>
      </c>
      <c r="E836" s="201">
        <v>0.3041238227841534</v>
      </c>
      <c r="F836" s="200">
        <v>1316</v>
      </c>
    </row>
    <row r="837" spans="2:6" x14ac:dyDescent="0.2">
      <c r="B837" s="103" t="s">
        <v>1058</v>
      </c>
      <c r="C837" s="199">
        <v>2</v>
      </c>
      <c r="D837" s="200">
        <v>579</v>
      </c>
      <c r="E837" s="201">
        <v>0.29095477386934676</v>
      </c>
      <c r="F837" s="200">
        <v>848</v>
      </c>
    </row>
    <row r="838" spans="2:6" x14ac:dyDescent="0.2">
      <c r="B838" s="103" t="s">
        <v>1059</v>
      </c>
      <c r="C838" s="199">
        <v>99</v>
      </c>
      <c r="D838" s="200">
        <v>2899.6363636363635</v>
      </c>
      <c r="E838" s="201">
        <v>0.30704265123024999</v>
      </c>
      <c r="F838" s="200">
        <v>9336</v>
      </c>
    </row>
    <row r="839" spans="2:6" x14ac:dyDescent="0.2">
      <c r="B839" s="103" t="s">
        <v>1060</v>
      </c>
      <c r="C839" s="199">
        <v>1354</v>
      </c>
      <c r="D839" s="200">
        <v>481.13515509601183</v>
      </c>
      <c r="E839" s="201">
        <v>0.30330091392017278</v>
      </c>
      <c r="F839" s="200">
        <v>1853</v>
      </c>
    </row>
    <row r="840" spans="2:6" x14ac:dyDescent="0.2">
      <c r="B840" s="103" t="s">
        <v>1061</v>
      </c>
      <c r="C840" s="199">
        <v>0</v>
      </c>
      <c r="D840" s="200">
        <v>0</v>
      </c>
      <c r="E840" s="201">
        <v>0</v>
      </c>
      <c r="F840" s="200">
        <v>0</v>
      </c>
    </row>
    <row r="841" spans="2:6" x14ac:dyDescent="0.2">
      <c r="B841" s="103" t="s">
        <v>1062</v>
      </c>
      <c r="C841" s="199">
        <v>624</v>
      </c>
      <c r="D841" s="200">
        <v>430.45192307692309</v>
      </c>
      <c r="E841" s="201">
        <v>0.30389413791894038</v>
      </c>
      <c r="F841" s="200">
        <v>1008</v>
      </c>
    </row>
    <row r="842" spans="2:6" x14ac:dyDescent="0.2">
      <c r="B842" s="103" t="s">
        <v>1063</v>
      </c>
      <c r="C842" s="199">
        <v>813</v>
      </c>
      <c r="D842" s="200">
        <v>417.83271832718327</v>
      </c>
      <c r="E842" s="201">
        <v>0.30175019697821637</v>
      </c>
      <c r="F842" s="200">
        <v>2059</v>
      </c>
    </row>
    <row r="843" spans="2:6" x14ac:dyDescent="0.2">
      <c r="B843" s="103" t="s">
        <v>1064</v>
      </c>
      <c r="C843" s="199">
        <v>515</v>
      </c>
      <c r="D843" s="200">
        <v>1286.4660194174758</v>
      </c>
      <c r="E843" s="201">
        <v>0.30551990677568663</v>
      </c>
      <c r="F843" s="200">
        <v>3967</v>
      </c>
    </row>
    <row r="844" spans="2:6" x14ac:dyDescent="0.2">
      <c r="B844" s="103" t="s">
        <v>1065</v>
      </c>
      <c r="C844" s="199">
        <v>58</v>
      </c>
      <c r="D844" s="200">
        <v>466.55172413793105</v>
      </c>
      <c r="E844" s="201">
        <v>0.3003096318820957</v>
      </c>
      <c r="F844" s="200">
        <v>914</v>
      </c>
    </row>
    <row r="845" spans="2:6" x14ac:dyDescent="0.2">
      <c r="B845" s="103" t="s">
        <v>1066</v>
      </c>
      <c r="C845" s="199">
        <v>1893</v>
      </c>
      <c r="D845" s="200">
        <v>1010.5425250924459</v>
      </c>
      <c r="E845" s="201">
        <v>0.30391744571424661</v>
      </c>
      <c r="F845" s="200">
        <v>8325</v>
      </c>
    </row>
    <row r="846" spans="2:6" x14ac:dyDescent="0.2">
      <c r="B846" s="103" t="s">
        <v>1067</v>
      </c>
      <c r="C846" s="199">
        <v>7</v>
      </c>
      <c r="D846" s="200">
        <v>526</v>
      </c>
      <c r="E846" s="201">
        <v>0.30227403333059688</v>
      </c>
      <c r="F846" s="200">
        <v>974</v>
      </c>
    </row>
    <row r="847" spans="2:6" x14ac:dyDescent="0.2">
      <c r="B847" s="103" t="s">
        <v>1068</v>
      </c>
      <c r="C847" s="199">
        <v>887</v>
      </c>
      <c r="D847" s="200">
        <v>655.80834272829759</v>
      </c>
      <c r="E847" s="201">
        <v>0.3029456506851278</v>
      </c>
      <c r="F847" s="200">
        <v>6767</v>
      </c>
    </row>
    <row r="848" spans="2:6" x14ac:dyDescent="0.2">
      <c r="B848" s="103" t="s">
        <v>1069</v>
      </c>
      <c r="C848" s="199">
        <v>576</v>
      </c>
      <c r="D848" s="200">
        <v>530.72916666666663</v>
      </c>
      <c r="E848" s="201">
        <v>0.30266937158234608</v>
      </c>
      <c r="F848" s="200">
        <v>2561</v>
      </c>
    </row>
    <row r="849" spans="2:7" x14ac:dyDescent="0.2">
      <c r="B849" s="103" t="s">
        <v>1070</v>
      </c>
      <c r="C849" s="199">
        <v>0</v>
      </c>
      <c r="D849" s="200">
        <v>0</v>
      </c>
      <c r="E849" s="201">
        <v>0</v>
      </c>
      <c r="F849" s="200">
        <v>0</v>
      </c>
    </row>
    <row r="850" spans="2:7" x14ac:dyDescent="0.2">
      <c r="B850" s="103" t="s">
        <v>1071</v>
      </c>
      <c r="C850" s="199">
        <v>1175</v>
      </c>
      <c r="D850" s="200">
        <v>674.73872340425532</v>
      </c>
      <c r="E850" s="201">
        <v>0.30335128988330351</v>
      </c>
      <c r="F850" s="200">
        <v>3531</v>
      </c>
    </row>
    <row r="851" spans="2:7" x14ac:dyDescent="0.2">
      <c r="B851" s="103" t="s">
        <v>1072</v>
      </c>
      <c r="C851" s="199">
        <v>152</v>
      </c>
      <c r="D851" s="200">
        <v>524.06578947368416</v>
      </c>
      <c r="E851" s="201">
        <v>0.30420885000362796</v>
      </c>
      <c r="F851" s="200">
        <v>1511</v>
      </c>
    </row>
    <row r="852" spans="2:7" x14ac:dyDescent="0.2">
      <c r="B852" s="103" t="s">
        <v>1073</v>
      </c>
      <c r="C852" s="199">
        <v>468</v>
      </c>
      <c r="D852" s="200">
        <v>466.53846153846155</v>
      </c>
      <c r="E852" s="201">
        <v>0.3043439474109717</v>
      </c>
      <c r="F852" s="200">
        <v>1020</v>
      </c>
    </row>
    <row r="853" spans="2:7" x14ac:dyDescent="0.2">
      <c r="B853" s="103" t="s">
        <v>1074</v>
      </c>
      <c r="C853" s="199">
        <v>338</v>
      </c>
      <c r="D853" s="200">
        <v>445.35798816568047</v>
      </c>
      <c r="E853" s="201">
        <v>0.30516772659359015</v>
      </c>
      <c r="F853" s="200">
        <v>882</v>
      </c>
    </row>
    <row r="854" spans="2:7" x14ac:dyDescent="0.2">
      <c r="B854" s="104" t="s">
        <v>1075</v>
      </c>
      <c r="C854" s="202">
        <v>0</v>
      </c>
      <c r="D854" s="203">
        <v>0</v>
      </c>
      <c r="E854" s="204">
        <v>0</v>
      </c>
      <c r="F854" s="203">
        <v>0</v>
      </c>
    </row>
    <row r="856" spans="2:7" x14ac:dyDescent="0.2">
      <c r="G856" s="12" t="s">
        <v>300</v>
      </c>
    </row>
    <row r="857" spans="2:7" x14ac:dyDescent="0.2">
      <c r="G857" s="12" t="s">
        <v>307</v>
      </c>
    </row>
    <row r="858" spans="2:7" x14ac:dyDescent="0.2">
      <c r="B858" s="3" t="s">
        <v>0</v>
      </c>
      <c r="C858" s="187"/>
      <c r="D858" s="188"/>
      <c r="E858" s="189"/>
      <c r="F858" s="189"/>
    </row>
    <row r="859" spans="2:7" x14ac:dyDescent="0.2">
      <c r="B859" s="3" t="s">
        <v>271</v>
      </c>
      <c r="C859" s="187"/>
      <c r="D859" s="188"/>
      <c r="E859" s="189"/>
      <c r="F859" s="189"/>
    </row>
    <row r="860" spans="2:7" x14ac:dyDescent="0.2">
      <c r="B860" s="102" t="s">
        <v>298</v>
      </c>
      <c r="C860" s="187"/>
      <c r="D860" s="188"/>
      <c r="E860" s="189"/>
      <c r="F860" s="189"/>
    </row>
    <row r="861" spans="2:7" x14ac:dyDescent="0.2">
      <c r="B861" s="3"/>
      <c r="C861" s="100"/>
      <c r="D861" s="100"/>
      <c r="E861" s="100"/>
      <c r="F861" s="100"/>
    </row>
    <row r="862" spans="2:7" x14ac:dyDescent="0.2">
      <c r="B862" s="108"/>
      <c r="C862" s="159" t="s">
        <v>152</v>
      </c>
      <c r="D862" s="190"/>
      <c r="E862" s="191"/>
      <c r="F862" s="192"/>
    </row>
    <row r="863" spans="2:7" ht="25.5" x14ac:dyDescent="0.2">
      <c r="B863" s="160" t="s">
        <v>301</v>
      </c>
      <c r="C863" s="193" t="s">
        <v>2665</v>
      </c>
      <c r="D863" s="194" t="s">
        <v>2662</v>
      </c>
      <c r="E863" s="195" t="s">
        <v>2663</v>
      </c>
      <c r="F863" s="194" t="s">
        <v>2664</v>
      </c>
    </row>
    <row r="864" spans="2:7" x14ac:dyDescent="0.2">
      <c r="B864" s="119" t="s">
        <v>1076</v>
      </c>
      <c r="C864" s="196">
        <v>0</v>
      </c>
      <c r="D864" s="197">
        <v>0</v>
      </c>
      <c r="E864" s="198">
        <v>0</v>
      </c>
      <c r="F864" s="197">
        <v>0</v>
      </c>
    </row>
    <row r="865" spans="2:6" x14ac:dyDescent="0.2">
      <c r="B865" s="103" t="s">
        <v>1077</v>
      </c>
      <c r="C865" s="199">
        <v>461</v>
      </c>
      <c r="D865" s="200">
        <v>482.23210412147506</v>
      </c>
      <c r="E865" s="201">
        <v>0.30149357368663021</v>
      </c>
      <c r="F865" s="200">
        <v>1470</v>
      </c>
    </row>
    <row r="866" spans="2:6" x14ac:dyDescent="0.2">
      <c r="B866" s="103" t="s">
        <v>1078</v>
      </c>
      <c r="C866" s="199">
        <v>2157</v>
      </c>
      <c r="D866" s="200">
        <v>592.961057023644</v>
      </c>
      <c r="E866" s="201">
        <v>0.30313847247733605</v>
      </c>
      <c r="F866" s="200">
        <v>3254</v>
      </c>
    </row>
    <row r="867" spans="2:6" x14ac:dyDescent="0.2">
      <c r="B867" s="103" t="s">
        <v>1079</v>
      </c>
      <c r="C867" s="199">
        <v>1417</v>
      </c>
      <c r="D867" s="200">
        <v>526.92519407198301</v>
      </c>
      <c r="E867" s="201">
        <v>0.29957502365214861</v>
      </c>
      <c r="F867" s="200">
        <v>2767</v>
      </c>
    </row>
    <row r="868" spans="2:6" x14ac:dyDescent="0.2">
      <c r="B868" s="103" t="s">
        <v>1080</v>
      </c>
      <c r="C868" s="199">
        <v>904</v>
      </c>
      <c r="D868" s="200">
        <v>509.55420353982299</v>
      </c>
      <c r="E868" s="201">
        <v>0.30317033039357644</v>
      </c>
      <c r="F868" s="200">
        <v>1401</v>
      </c>
    </row>
    <row r="869" spans="2:6" x14ac:dyDescent="0.2">
      <c r="B869" s="103" t="s">
        <v>1081</v>
      </c>
      <c r="C869" s="199">
        <v>2090</v>
      </c>
      <c r="D869" s="200">
        <v>632.44019138755982</v>
      </c>
      <c r="E869" s="201">
        <v>0.30088709108333456</v>
      </c>
      <c r="F869" s="200">
        <v>9847</v>
      </c>
    </row>
    <row r="870" spans="2:6" x14ac:dyDescent="0.2">
      <c r="B870" s="103" t="s">
        <v>1082</v>
      </c>
      <c r="C870" s="199">
        <v>815</v>
      </c>
      <c r="D870" s="200">
        <v>516.03680981595096</v>
      </c>
      <c r="E870" s="201">
        <v>0.30233343876700114</v>
      </c>
      <c r="F870" s="200">
        <v>1954</v>
      </c>
    </row>
    <row r="871" spans="2:6" x14ac:dyDescent="0.2">
      <c r="B871" s="103" t="s">
        <v>1083</v>
      </c>
      <c r="C871" s="199">
        <v>956</v>
      </c>
      <c r="D871" s="200">
        <v>546.81799163179915</v>
      </c>
      <c r="E871" s="201">
        <v>0.30155954808582552</v>
      </c>
      <c r="F871" s="200">
        <v>1636</v>
      </c>
    </row>
    <row r="872" spans="2:6" x14ac:dyDescent="0.2">
      <c r="B872" s="103" t="s">
        <v>1084</v>
      </c>
      <c r="C872" s="199">
        <v>1809</v>
      </c>
      <c r="D872" s="200">
        <v>524.41625207296852</v>
      </c>
      <c r="E872" s="201">
        <v>0.30243450677845884</v>
      </c>
      <c r="F872" s="200">
        <v>1779</v>
      </c>
    </row>
    <row r="873" spans="2:6" x14ac:dyDescent="0.2">
      <c r="B873" s="103" t="s">
        <v>1085</v>
      </c>
      <c r="C873" s="199">
        <v>0</v>
      </c>
      <c r="D873" s="200">
        <v>0</v>
      </c>
      <c r="E873" s="201">
        <v>0</v>
      </c>
      <c r="F873" s="200">
        <v>0</v>
      </c>
    </row>
    <row r="874" spans="2:6" x14ac:dyDescent="0.2">
      <c r="B874" s="103" t="s">
        <v>1086</v>
      </c>
      <c r="C874" s="199">
        <v>0</v>
      </c>
      <c r="D874" s="200">
        <v>0</v>
      </c>
      <c r="E874" s="201">
        <v>0</v>
      </c>
      <c r="F874" s="200">
        <v>0</v>
      </c>
    </row>
    <row r="875" spans="2:6" x14ac:dyDescent="0.2">
      <c r="B875" s="103" t="s">
        <v>1087</v>
      </c>
      <c r="C875" s="199">
        <v>0</v>
      </c>
      <c r="D875" s="200">
        <v>0</v>
      </c>
      <c r="E875" s="201">
        <v>0</v>
      </c>
      <c r="F875" s="200">
        <v>0</v>
      </c>
    </row>
    <row r="876" spans="2:6" x14ac:dyDescent="0.2">
      <c r="B876" s="103" t="s">
        <v>1088</v>
      </c>
      <c r="C876" s="199">
        <v>0</v>
      </c>
      <c r="D876" s="200">
        <v>0</v>
      </c>
      <c r="E876" s="201">
        <v>0</v>
      </c>
      <c r="F876" s="200">
        <v>0</v>
      </c>
    </row>
    <row r="877" spans="2:6" x14ac:dyDescent="0.2">
      <c r="B877" s="103" t="s">
        <v>1089</v>
      </c>
      <c r="C877" s="199">
        <v>0</v>
      </c>
      <c r="D877" s="200">
        <v>0</v>
      </c>
      <c r="E877" s="201">
        <v>0</v>
      </c>
      <c r="F877" s="200">
        <v>0</v>
      </c>
    </row>
    <row r="878" spans="2:6" x14ac:dyDescent="0.2">
      <c r="B878" s="103" t="s">
        <v>1090</v>
      </c>
      <c r="C878" s="199">
        <v>0</v>
      </c>
      <c r="D878" s="200">
        <v>0</v>
      </c>
      <c r="E878" s="201">
        <v>0</v>
      </c>
      <c r="F878" s="200">
        <v>0</v>
      </c>
    </row>
    <row r="879" spans="2:6" x14ac:dyDescent="0.2">
      <c r="B879" s="103" t="s">
        <v>1091</v>
      </c>
      <c r="C879" s="199">
        <v>1054</v>
      </c>
      <c r="D879" s="200">
        <v>637.29696394686903</v>
      </c>
      <c r="E879" s="201">
        <v>0.30365432525153802</v>
      </c>
      <c r="F879" s="200">
        <v>5404</v>
      </c>
    </row>
    <row r="880" spans="2:6" x14ac:dyDescent="0.2">
      <c r="B880" s="103" t="s">
        <v>1092</v>
      </c>
      <c r="C880" s="199">
        <v>755</v>
      </c>
      <c r="D880" s="200">
        <v>738.44238410596029</v>
      </c>
      <c r="E880" s="201">
        <v>0.30533449802704893</v>
      </c>
      <c r="F880" s="200">
        <v>1968</v>
      </c>
    </row>
    <row r="881" spans="2:6" x14ac:dyDescent="0.2">
      <c r="B881" s="103" t="s">
        <v>1093</v>
      </c>
      <c r="C881" s="199">
        <v>67</v>
      </c>
      <c r="D881" s="200">
        <v>997.29850746268653</v>
      </c>
      <c r="E881" s="201">
        <v>0.30030066469818917</v>
      </c>
      <c r="F881" s="200">
        <v>2591</v>
      </c>
    </row>
    <row r="882" spans="2:6" x14ac:dyDescent="0.2">
      <c r="B882" s="103" t="s">
        <v>1094</v>
      </c>
      <c r="C882" s="199">
        <v>32</v>
      </c>
      <c r="D882" s="200">
        <v>822.21875</v>
      </c>
      <c r="E882" s="201">
        <v>0.2899539353331424</v>
      </c>
      <c r="F882" s="200">
        <v>2459</v>
      </c>
    </row>
    <row r="883" spans="2:6" x14ac:dyDescent="0.2">
      <c r="B883" s="103" t="s">
        <v>1095</v>
      </c>
      <c r="C883" s="199">
        <v>569</v>
      </c>
      <c r="D883" s="200">
        <v>406.70298769771529</v>
      </c>
      <c r="E883" s="201">
        <v>0.30220133958245454</v>
      </c>
      <c r="F883" s="200">
        <v>4671</v>
      </c>
    </row>
    <row r="884" spans="2:6" x14ac:dyDescent="0.2">
      <c r="B884" s="103" t="s">
        <v>1096</v>
      </c>
      <c r="C884" s="199">
        <v>852</v>
      </c>
      <c r="D884" s="200">
        <v>578.52347417840372</v>
      </c>
      <c r="E884" s="201">
        <v>0.30160469691267933</v>
      </c>
      <c r="F884" s="200">
        <v>6515</v>
      </c>
    </row>
    <row r="885" spans="2:6" x14ac:dyDescent="0.2">
      <c r="B885" s="103" t="s">
        <v>1097</v>
      </c>
      <c r="C885" s="199">
        <v>1032</v>
      </c>
      <c r="D885" s="200">
        <v>488.36627906976742</v>
      </c>
      <c r="E885" s="201">
        <v>0.30336011441146238</v>
      </c>
      <c r="F885" s="200">
        <v>2279</v>
      </c>
    </row>
    <row r="886" spans="2:6" x14ac:dyDescent="0.2">
      <c r="B886" s="103" t="s">
        <v>1098</v>
      </c>
      <c r="C886" s="199">
        <v>0</v>
      </c>
      <c r="D886" s="200">
        <v>0</v>
      </c>
      <c r="E886" s="201">
        <v>0</v>
      </c>
      <c r="F886" s="200">
        <v>0</v>
      </c>
    </row>
    <row r="887" spans="2:6" x14ac:dyDescent="0.2">
      <c r="B887" s="103" t="s">
        <v>1099</v>
      </c>
      <c r="C887" s="199">
        <v>46</v>
      </c>
      <c r="D887" s="200">
        <v>520.3478260869565</v>
      </c>
      <c r="E887" s="201">
        <v>0.29521096187762863</v>
      </c>
      <c r="F887" s="200">
        <v>1313</v>
      </c>
    </row>
    <row r="888" spans="2:6" x14ac:dyDescent="0.2">
      <c r="B888" s="103" t="s">
        <v>1100</v>
      </c>
      <c r="C888" s="199">
        <v>531</v>
      </c>
      <c r="D888" s="200">
        <v>1763.3258003766477</v>
      </c>
      <c r="E888" s="201">
        <v>0.30599228880320894</v>
      </c>
      <c r="F888" s="200">
        <v>6595</v>
      </c>
    </row>
    <row r="889" spans="2:6" x14ac:dyDescent="0.2">
      <c r="B889" s="103" t="s">
        <v>1101</v>
      </c>
      <c r="C889" s="199">
        <v>618</v>
      </c>
      <c r="D889" s="200">
        <v>470.76537216828478</v>
      </c>
      <c r="E889" s="201">
        <v>0.30521588243440023</v>
      </c>
      <c r="F889" s="200">
        <v>1506</v>
      </c>
    </row>
    <row r="890" spans="2:6" x14ac:dyDescent="0.2">
      <c r="B890" s="103" t="s">
        <v>1102</v>
      </c>
      <c r="C890" s="199">
        <v>0</v>
      </c>
      <c r="D890" s="200">
        <v>0</v>
      </c>
      <c r="E890" s="201">
        <v>0</v>
      </c>
      <c r="F890" s="200">
        <v>0</v>
      </c>
    </row>
    <row r="891" spans="2:6" x14ac:dyDescent="0.2">
      <c r="B891" s="103" t="s">
        <v>1103</v>
      </c>
      <c r="C891" s="199">
        <v>1044</v>
      </c>
      <c r="D891" s="200">
        <v>407.78256704980845</v>
      </c>
      <c r="E891" s="201">
        <v>0.30437322244894172</v>
      </c>
      <c r="F891" s="200">
        <v>1182</v>
      </c>
    </row>
    <row r="892" spans="2:6" x14ac:dyDescent="0.2">
      <c r="B892" s="103" t="s">
        <v>1104</v>
      </c>
      <c r="C892" s="199">
        <v>0</v>
      </c>
      <c r="D892" s="200">
        <v>0</v>
      </c>
      <c r="E892" s="201">
        <v>0</v>
      </c>
      <c r="F892" s="200">
        <v>0</v>
      </c>
    </row>
    <row r="893" spans="2:6" x14ac:dyDescent="0.2">
      <c r="B893" s="103" t="s">
        <v>1105</v>
      </c>
      <c r="C893" s="199">
        <v>1068</v>
      </c>
      <c r="D893" s="200">
        <v>697.64981273408239</v>
      </c>
      <c r="E893" s="201">
        <v>0.30481359116221007</v>
      </c>
      <c r="F893" s="200">
        <v>3941</v>
      </c>
    </row>
    <row r="894" spans="2:6" x14ac:dyDescent="0.2">
      <c r="B894" s="103" t="s">
        <v>1106</v>
      </c>
      <c r="C894" s="199">
        <v>1317</v>
      </c>
      <c r="D894" s="200">
        <v>515.57175398633262</v>
      </c>
      <c r="E894" s="201">
        <v>0.3037689271759485</v>
      </c>
      <c r="F894" s="200">
        <v>1420</v>
      </c>
    </row>
    <row r="895" spans="2:6" x14ac:dyDescent="0.2">
      <c r="B895" s="103" t="s">
        <v>1107</v>
      </c>
      <c r="C895" s="199">
        <v>89</v>
      </c>
      <c r="D895" s="200">
        <v>1274.5056179775281</v>
      </c>
      <c r="E895" s="201">
        <v>0.29724715347021125</v>
      </c>
      <c r="F895" s="200">
        <v>4333</v>
      </c>
    </row>
    <row r="896" spans="2:6" x14ac:dyDescent="0.2">
      <c r="B896" s="103" t="s">
        <v>1108</v>
      </c>
      <c r="C896" s="199">
        <v>2045</v>
      </c>
      <c r="D896" s="200">
        <v>991.40733496332518</v>
      </c>
      <c r="E896" s="201">
        <v>0.30245840657611933</v>
      </c>
      <c r="F896" s="200">
        <v>10161</v>
      </c>
    </row>
    <row r="897" spans="2:6" x14ac:dyDescent="0.2">
      <c r="B897" s="103" t="s">
        <v>1109</v>
      </c>
      <c r="C897" s="199">
        <v>1870</v>
      </c>
      <c r="D897" s="200">
        <v>559.80641711229941</v>
      </c>
      <c r="E897" s="201">
        <v>0.30303911025296237</v>
      </c>
      <c r="F897" s="200">
        <v>1515</v>
      </c>
    </row>
    <row r="898" spans="2:6" x14ac:dyDescent="0.2">
      <c r="B898" s="103" t="s">
        <v>1110</v>
      </c>
      <c r="C898" s="199">
        <v>0</v>
      </c>
      <c r="D898" s="200">
        <v>0</v>
      </c>
      <c r="E898" s="201">
        <v>0</v>
      </c>
      <c r="F898" s="200">
        <v>0</v>
      </c>
    </row>
    <row r="899" spans="2:6" x14ac:dyDescent="0.2">
      <c r="B899" s="103" t="s">
        <v>1111</v>
      </c>
      <c r="C899" s="199">
        <v>217</v>
      </c>
      <c r="D899" s="200">
        <v>617.45622119815664</v>
      </c>
      <c r="E899" s="201">
        <v>0.3021361132345215</v>
      </c>
      <c r="F899" s="200">
        <v>2178</v>
      </c>
    </row>
    <row r="900" spans="2:6" x14ac:dyDescent="0.2">
      <c r="B900" s="103" t="s">
        <v>1112</v>
      </c>
      <c r="C900" s="199">
        <v>713</v>
      </c>
      <c r="D900" s="200">
        <v>726.79943899018235</v>
      </c>
      <c r="E900" s="201">
        <v>0.30164341316302168</v>
      </c>
      <c r="F900" s="200">
        <v>4296</v>
      </c>
    </row>
    <row r="901" spans="2:6" x14ac:dyDescent="0.2">
      <c r="B901" s="103" t="s">
        <v>1113</v>
      </c>
      <c r="C901" s="199">
        <v>1068</v>
      </c>
      <c r="D901" s="200">
        <v>479.32022471910113</v>
      </c>
      <c r="E901" s="201">
        <v>0.30507480653994801</v>
      </c>
      <c r="F901" s="200">
        <v>1503</v>
      </c>
    </row>
    <row r="902" spans="2:6" x14ac:dyDescent="0.2">
      <c r="B902" s="103" t="s">
        <v>1114</v>
      </c>
      <c r="C902" s="199">
        <v>0</v>
      </c>
      <c r="D902" s="200">
        <v>0</v>
      </c>
      <c r="E902" s="201">
        <v>0</v>
      </c>
      <c r="F902" s="200">
        <v>0</v>
      </c>
    </row>
    <row r="903" spans="2:6" x14ac:dyDescent="0.2">
      <c r="B903" s="103" t="s">
        <v>1115</v>
      </c>
      <c r="C903" s="199">
        <v>0</v>
      </c>
      <c r="D903" s="200">
        <v>0</v>
      </c>
      <c r="E903" s="201">
        <v>0</v>
      </c>
      <c r="F903" s="200">
        <v>0</v>
      </c>
    </row>
    <row r="904" spans="2:6" x14ac:dyDescent="0.2">
      <c r="B904" s="103" t="s">
        <v>1116</v>
      </c>
      <c r="C904" s="199">
        <v>479</v>
      </c>
      <c r="D904" s="200">
        <v>456.03340292275573</v>
      </c>
      <c r="E904" s="201">
        <v>0.30346011772207637</v>
      </c>
      <c r="F904" s="200">
        <v>1549</v>
      </c>
    </row>
    <row r="905" spans="2:6" x14ac:dyDescent="0.2">
      <c r="B905" s="103" t="s">
        <v>1117</v>
      </c>
      <c r="C905" s="199">
        <v>623</v>
      </c>
      <c r="D905" s="200">
        <v>408.67255216693417</v>
      </c>
      <c r="E905" s="201">
        <v>0.30390669482087507</v>
      </c>
      <c r="F905" s="200">
        <v>3669</v>
      </c>
    </row>
    <row r="906" spans="2:6" x14ac:dyDescent="0.2">
      <c r="B906" s="103" t="s">
        <v>1118</v>
      </c>
      <c r="C906" s="199">
        <v>1753</v>
      </c>
      <c r="D906" s="200">
        <v>482.26525955504849</v>
      </c>
      <c r="E906" s="201">
        <v>0.30175769607748659</v>
      </c>
      <c r="F906" s="200">
        <v>2117</v>
      </c>
    </row>
    <row r="907" spans="2:6" x14ac:dyDescent="0.2">
      <c r="B907" s="103" t="s">
        <v>1119</v>
      </c>
      <c r="C907" s="199">
        <v>733</v>
      </c>
      <c r="D907" s="200">
        <v>482.78717598908594</v>
      </c>
      <c r="E907" s="201">
        <v>0.30275365926899322</v>
      </c>
      <c r="F907" s="200">
        <v>1308</v>
      </c>
    </row>
    <row r="908" spans="2:6" x14ac:dyDescent="0.2">
      <c r="B908" s="103" t="s">
        <v>1120</v>
      </c>
      <c r="C908" s="199">
        <v>840</v>
      </c>
      <c r="D908" s="200">
        <v>384.29166666666669</v>
      </c>
      <c r="E908" s="201">
        <v>0.30267016963518878</v>
      </c>
      <c r="F908" s="200">
        <v>833</v>
      </c>
    </row>
    <row r="909" spans="2:6" x14ac:dyDescent="0.2">
      <c r="B909" s="103" t="s">
        <v>1121</v>
      </c>
      <c r="C909" s="199">
        <v>791</v>
      </c>
      <c r="D909" s="200">
        <v>620.35903919089765</v>
      </c>
      <c r="E909" s="201">
        <v>0.30254681052166243</v>
      </c>
      <c r="F909" s="200">
        <v>2110</v>
      </c>
    </row>
    <row r="910" spans="2:6" x14ac:dyDescent="0.2">
      <c r="B910" s="103" t="s">
        <v>1122</v>
      </c>
      <c r="C910" s="199">
        <v>0</v>
      </c>
      <c r="D910" s="200">
        <v>0</v>
      </c>
      <c r="E910" s="201">
        <v>0</v>
      </c>
      <c r="F910" s="200">
        <v>0</v>
      </c>
    </row>
    <row r="911" spans="2:6" x14ac:dyDescent="0.2">
      <c r="B911" s="104" t="s">
        <v>1123</v>
      </c>
      <c r="C911" s="202">
        <v>201</v>
      </c>
      <c r="D911" s="203">
        <v>2615.0149253731342</v>
      </c>
      <c r="E911" s="204">
        <v>0.30216509744720632</v>
      </c>
      <c r="F911" s="203">
        <v>25128</v>
      </c>
    </row>
    <row r="913" spans="2:7" x14ac:dyDescent="0.2">
      <c r="G913" s="12" t="s">
        <v>300</v>
      </c>
    </row>
    <row r="914" spans="2:7" x14ac:dyDescent="0.2">
      <c r="G914" s="12" t="s">
        <v>308</v>
      </c>
    </row>
    <row r="915" spans="2:7" x14ac:dyDescent="0.2">
      <c r="B915" s="3" t="s">
        <v>0</v>
      </c>
      <c r="C915" s="187"/>
      <c r="D915" s="188"/>
      <c r="E915" s="189"/>
      <c r="F915" s="189"/>
    </row>
    <row r="916" spans="2:7" x14ac:dyDescent="0.2">
      <c r="B916" s="3" t="s">
        <v>271</v>
      </c>
      <c r="C916" s="187"/>
      <c r="D916" s="188"/>
      <c r="E916" s="189"/>
      <c r="F916" s="189"/>
    </row>
    <row r="917" spans="2:7" x14ac:dyDescent="0.2">
      <c r="B917" s="102" t="s">
        <v>298</v>
      </c>
      <c r="C917" s="187"/>
      <c r="D917" s="188"/>
      <c r="E917" s="189"/>
      <c r="F917" s="189"/>
    </row>
    <row r="918" spans="2:7" x14ac:dyDescent="0.2">
      <c r="B918" s="3"/>
      <c r="C918" s="100"/>
      <c r="D918" s="100"/>
      <c r="E918" s="100"/>
      <c r="F918" s="100"/>
    </row>
    <row r="919" spans="2:7" x14ac:dyDescent="0.2">
      <c r="B919" s="108"/>
      <c r="C919" s="159" t="s">
        <v>152</v>
      </c>
      <c r="D919" s="190"/>
      <c r="E919" s="191"/>
      <c r="F919" s="192"/>
    </row>
    <row r="920" spans="2:7" ht="25.5" x14ac:dyDescent="0.2">
      <c r="B920" s="160" t="s">
        <v>301</v>
      </c>
      <c r="C920" s="193" t="s">
        <v>2665</v>
      </c>
      <c r="D920" s="194" t="s">
        <v>2662</v>
      </c>
      <c r="E920" s="195" t="s">
        <v>2663</v>
      </c>
      <c r="F920" s="194" t="s">
        <v>2664</v>
      </c>
    </row>
    <row r="921" spans="2:7" x14ac:dyDescent="0.2">
      <c r="B921" s="119" t="s">
        <v>1124</v>
      </c>
      <c r="C921" s="196">
        <v>1319</v>
      </c>
      <c r="D921" s="197">
        <v>549.28127369219101</v>
      </c>
      <c r="E921" s="198">
        <v>0.30055065540189041</v>
      </c>
      <c r="F921" s="197">
        <v>2697</v>
      </c>
    </row>
    <row r="922" spans="2:7" x14ac:dyDescent="0.2">
      <c r="B922" s="103" t="s">
        <v>1125</v>
      </c>
      <c r="C922" s="199">
        <v>2355</v>
      </c>
      <c r="D922" s="200">
        <v>724.87600849256899</v>
      </c>
      <c r="E922" s="201">
        <v>0.30139890315201656</v>
      </c>
      <c r="F922" s="200">
        <v>5171</v>
      </c>
    </row>
    <row r="923" spans="2:7" x14ac:dyDescent="0.2">
      <c r="B923" s="103" t="s">
        <v>1126</v>
      </c>
      <c r="C923" s="199">
        <v>0</v>
      </c>
      <c r="D923" s="200">
        <v>0</v>
      </c>
      <c r="E923" s="201">
        <v>0</v>
      </c>
      <c r="F923" s="200">
        <v>0</v>
      </c>
    </row>
    <row r="924" spans="2:7" x14ac:dyDescent="0.2">
      <c r="B924" s="103" t="s">
        <v>1127</v>
      </c>
      <c r="C924" s="199">
        <v>875</v>
      </c>
      <c r="D924" s="200">
        <v>695.1805714285714</v>
      </c>
      <c r="E924" s="201">
        <v>0.30279044901648833</v>
      </c>
      <c r="F924" s="200">
        <v>3199</v>
      </c>
    </row>
    <row r="925" spans="2:7" x14ac:dyDescent="0.2">
      <c r="B925" s="103" t="s">
        <v>1128</v>
      </c>
      <c r="C925" s="199">
        <v>825</v>
      </c>
      <c r="D925" s="200">
        <v>564.60969696969698</v>
      </c>
      <c r="E925" s="201">
        <v>0.30071537260253978</v>
      </c>
      <c r="F925" s="200">
        <v>1690</v>
      </c>
    </row>
    <row r="926" spans="2:7" x14ac:dyDescent="0.2">
      <c r="B926" s="103" t="s">
        <v>1129</v>
      </c>
      <c r="C926" s="199">
        <v>1162</v>
      </c>
      <c r="D926" s="200">
        <v>800.10929432013768</v>
      </c>
      <c r="E926" s="201">
        <v>0.30314393881345914</v>
      </c>
      <c r="F926" s="200">
        <v>4822</v>
      </c>
    </row>
    <row r="927" spans="2:7" x14ac:dyDescent="0.2">
      <c r="B927" s="103" t="s">
        <v>1130</v>
      </c>
      <c r="C927" s="199">
        <v>888</v>
      </c>
      <c r="D927" s="200">
        <v>1975.3502252252251</v>
      </c>
      <c r="E927" s="201">
        <v>0.30547690303637709</v>
      </c>
      <c r="F927" s="200">
        <v>19487</v>
      </c>
    </row>
    <row r="928" spans="2:7" x14ac:dyDescent="0.2">
      <c r="B928" s="103" t="s">
        <v>1131</v>
      </c>
      <c r="C928" s="199">
        <v>667</v>
      </c>
      <c r="D928" s="200">
        <v>486.16491754122939</v>
      </c>
      <c r="E928" s="201">
        <v>0.30299762757507143</v>
      </c>
      <c r="F928" s="200">
        <v>1451</v>
      </c>
    </row>
    <row r="929" spans="2:6" x14ac:dyDescent="0.2">
      <c r="B929" s="103" t="s">
        <v>1132</v>
      </c>
      <c r="C929" s="199">
        <v>0</v>
      </c>
      <c r="D929" s="200">
        <v>0</v>
      </c>
      <c r="E929" s="201">
        <v>0</v>
      </c>
      <c r="F929" s="200">
        <v>0</v>
      </c>
    </row>
    <row r="930" spans="2:6" x14ac:dyDescent="0.2">
      <c r="B930" s="103" t="s">
        <v>1133</v>
      </c>
      <c r="C930" s="199">
        <v>485</v>
      </c>
      <c r="D930" s="200">
        <v>499.33814432989692</v>
      </c>
      <c r="E930" s="201">
        <v>0.30317016807248676</v>
      </c>
      <c r="F930" s="200">
        <v>1261</v>
      </c>
    </row>
    <row r="931" spans="2:6" x14ac:dyDescent="0.2">
      <c r="B931" s="103" t="s">
        <v>1134</v>
      </c>
      <c r="C931" s="199">
        <v>1</v>
      </c>
      <c r="D931" s="200">
        <v>4218</v>
      </c>
      <c r="E931" s="201">
        <v>0.28538565629228696</v>
      </c>
      <c r="F931" s="200">
        <v>4218</v>
      </c>
    </row>
    <row r="932" spans="2:6" x14ac:dyDescent="0.2">
      <c r="B932" s="103" t="s">
        <v>1135</v>
      </c>
      <c r="C932" s="199">
        <v>0</v>
      </c>
      <c r="D932" s="200">
        <v>0</v>
      </c>
      <c r="E932" s="201">
        <v>0</v>
      </c>
      <c r="F932" s="200">
        <v>0</v>
      </c>
    </row>
    <row r="933" spans="2:6" x14ac:dyDescent="0.2">
      <c r="B933" s="103" t="s">
        <v>1136</v>
      </c>
      <c r="C933" s="199">
        <v>491</v>
      </c>
      <c r="D933" s="200">
        <v>690.70264765784111</v>
      </c>
      <c r="E933" s="201">
        <v>0.30327893774793702</v>
      </c>
      <c r="F933" s="200">
        <v>1585</v>
      </c>
    </row>
    <row r="934" spans="2:6" x14ac:dyDescent="0.2">
      <c r="B934" s="103" t="s">
        <v>1137</v>
      </c>
      <c r="C934" s="199">
        <v>184</v>
      </c>
      <c r="D934" s="200">
        <v>622.78804347826087</v>
      </c>
      <c r="E934" s="201">
        <v>0.30427093981917874</v>
      </c>
      <c r="F934" s="200">
        <v>1523</v>
      </c>
    </row>
    <row r="935" spans="2:6" x14ac:dyDescent="0.2">
      <c r="B935" s="103" t="s">
        <v>1138</v>
      </c>
      <c r="C935" s="199">
        <v>458</v>
      </c>
      <c r="D935" s="200">
        <v>526.79912663755454</v>
      </c>
      <c r="E935" s="201">
        <v>0.30326729362906657</v>
      </c>
      <c r="F935" s="200">
        <v>1311</v>
      </c>
    </row>
    <row r="936" spans="2:6" x14ac:dyDescent="0.2">
      <c r="B936" s="103" t="s">
        <v>1139</v>
      </c>
      <c r="C936" s="199">
        <v>0</v>
      </c>
      <c r="D936" s="200">
        <v>0</v>
      </c>
      <c r="E936" s="201">
        <v>0</v>
      </c>
      <c r="F936" s="200">
        <v>0</v>
      </c>
    </row>
    <row r="937" spans="2:6" x14ac:dyDescent="0.2">
      <c r="B937" s="103" t="s">
        <v>1140</v>
      </c>
      <c r="C937" s="199">
        <v>0</v>
      </c>
      <c r="D937" s="200">
        <v>0</v>
      </c>
      <c r="E937" s="201">
        <v>0</v>
      </c>
      <c r="F937" s="200">
        <v>0</v>
      </c>
    </row>
    <row r="938" spans="2:6" x14ac:dyDescent="0.2">
      <c r="B938" s="103" t="s">
        <v>1141</v>
      </c>
      <c r="C938" s="199">
        <v>228</v>
      </c>
      <c r="D938" s="200">
        <v>824.10964912280701</v>
      </c>
      <c r="E938" s="201">
        <v>0.30474758582211803</v>
      </c>
      <c r="F938" s="200">
        <v>3392</v>
      </c>
    </row>
    <row r="939" spans="2:6" x14ac:dyDescent="0.2">
      <c r="B939" s="103" t="s">
        <v>1142</v>
      </c>
      <c r="C939" s="199">
        <v>1495</v>
      </c>
      <c r="D939" s="200">
        <v>641.74983277591969</v>
      </c>
      <c r="E939" s="201">
        <v>0.30345468893566485</v>
      </c>
      <c r="F939" s="200">
        <v>2968</v>
      </c>
    </row>
    <row r="940" spans="2:6" x14ac:dyDescent="0.2">
      <c r="B940" s="103" t="s">
        <v>1143</v>
      </c>
      <c r="C940" s="199">
        <v>0</v>
      </c>
      <c r="D940" s="200">
        <v>0</v>
      </c>
      <c r="E940" s="201">
        <v>0</v>
      </c>
      <c r="F940" s="200">
        <v>0</v>
      </c>
    </row>
    <row r="941" spans="2:6" x14ac:dyDescent="0.2">
      <c r="B941" s="103" t="s">
        <v>1144</v>
      </c>
      <c r="C941" s="199">
        <v>1870</v>
      </c>
      <c r="D941" s="200">
        <v>572.95775401069523</v>
      </c>
      <c r="E941" s="201">
        <v>0.30378176658984923</v>
      </c>
      <c r="F941" s="200">
        <v>2442</v>
      </c>
    </row>
    <row r="942" spans="2:6" x14ac:dyDescent="0.2">
      <c r="B942" s="103" t="s">
        <v>1145</v>
      </c>
      <c r="C942" s="199">
        <v>321</v>
      </c>
      <c r="D942" s="200">
        <v>705.59501557632393</v>
      </c>
      <c r="E942" s="201">
        <v>0.30085902413689136</v>
      </c>
      <c r="F942" s="200">
        <v>2721</v>
      </c>
    </row>
    <row r="943" spans="2:6" x14ac:dyDescent="0.2">
      <c r="B943" s="103" t="s">
        <v>1146</v>
      </c>
      <c r="C943" s="199">
        <v>916</v>
      </c>
      <c r="D943" s="200">
        <v>1186.2139737991267</v>
      </c>
      <c r="E943" s="201">
        <v>0.30230159659753086</v>
      </c>
      <c r="F943" s="200">
        <v>7425</v>
      </c>
    </row>
    <row r="944" spans="2:6" x14ac:dyDescent="0.2">
      <c r="B944" s="103" t="s">
        <v>1147</v>
      </c>
      <c r="C944" s="199">
        <v>1409</v>
      </c>
      <c r="D944" s="200">
        <v>531.03548616039745</v>
      </c>
      <c r="E944" s="201">
        <v>0.30183339942322274</v>
      </c>
      <c r="F944" s="200">
        <v>2330</v>
      </c>
    </row>
    <row r="945" spans="2:6" x14ac:dyDescent="0.2">
      <c r="B945" s="103" t="s">
        <v>1148</v>
      </c>
      <c r="C945" s="199">
        <v>1228</v>
      </c>
      <c r="D945" s="200">
        <v>477.81351791530943</v>
      </c>
      <c r="E945" s="201">
        <v>0.29747310977538755</v>
      </c>
      <c r="F945" s="200">
        <v>1469</v>
      </c>
    </row>
    <row r="946" spans="2:6" x14ac:dyDescent="0.2">
      <c r="B946" s="103" t="s">
        <v>1149</v>
      </c>
      <c r="C946" s="199">
        <v>1218</v>
      </c>
      <c r="D946" s="200">
        <v>846.47372742200332</v>
      </c>
      <c r="E946" s="201">
        <v>0.30264980211906667</v>
      </c>
      <c r="F946" s="200">
        <v>6373</v>
      </c>
    </row>
    <row r="947" spans="2:6" x14ac:dyDescent="0.2">
      <c r="B947" s="103" t="s">
        <v>1150</v>
      </c>
      <c r="C947" s="199">
        <v>1937</v>
      </c>
      <c r="D947" s="200">
        <v>623.8156943727414</v>
      </c>
      <c r="E947" s="201">
        <v>0.30338487789592938</v>
      </c>
      <c r="F947" s="200">
        <v>1989</v>
      </c>
    </row>
    <row r="948" spans="2:6" x14ac:dyDescent="0.2">
      <c r="B948" s="103" t="s">
        <v>1151</v>
      </c>
      <c r="C948" s="199">
        <v>4</v>
      </c>
      <c r="D948" s="200">
        <v>517</v>
      </c>
      <c r="E948" s="201">
        <v>0.30278184480234271</v>
      </c>
      <c r="F948" s="200">
        <v>1011</v>
      </c>
    </row>
    <row r="949" spans="2:6" x14ac:dyDescent="0.2">
      <c r="B949" s="103" t="s">
        <v>1152</v>
      </c>
      <c r="C949" s="199">
        <v>2555</v>
      </c>
      <c r="D949" s="200">
        <v>533.18512720156559</v>
      </c>
      <c r="E949" s="201">
        <v>0.3021664212360784</v>
      </c>
      <c r="F949" s="200">
        <v>1631</v>
      </c>
    </row>
    <row r="950" spans="2:6" x14ac:dyDescent="0.2">
      <c r="B950" s="103" t="s">
        <v>1153</v>
      </c>
      <c r="C950" s="199">
        <v>1802</v>
      </c>
      <c r="D950" s="200">
        <v>462.6098779134295</v>
      </c>
      <c r="E950" s="201">
        <v>0.302002960532751</v>
      </c>
      <c r="F950" s="200">
        <v>1106</v>
      </c>
    </row>
    <row r="951" spans="2:6" x14ac:dyDescent="0.2">
      <c r="B951" s="103" t="s">
        <v>1154</v>
      </c>
      <c r="C951" s="199">
        <v>1513</v>
      </c>
      <c r="D951" s="200">
        <v>674.14805023132851</v>
      </c>
      <c r="E951" s="201">
        <v>0.30104022631452354</v>
      </c>
      <c r="F951" s="200">
        <v>2492</v>
      </c>
    </row>
    <row r="952" spans="2:6" x14ac:dyDescent="0.2">
      <c r="B952" s="103" t="s">
        <v>1155</v>
      </c>
      <c r="C952" s="199">
        <v>1479</v>
      </c>
      <c r="D952" s="200">
        <v>630.06017579445574</v>
      </c>
      <c r="E952" s="201">
        <v>0.30044131577097755</v>
      </c>
      <c r="F952" s="200">
        <v>3832</v>
      </c>
    </row>
    <row r="953" spans="2:6" x14ac:dyDescent="0.2">
      <c r="B953" s="103" t="s">
        <v>1156</v>
      </c>
      <c r="C953" s="199">
        <v>0</v>
      </c>
      <c r="D953" s="200">
        <v>0</v>
      </c>
      <c r="E953" s="201">
        <v>0</v>
      </c>
      <c r="F953" s="200">
        <v>0</v>
      </c>
    </row>
    <row r="954" spans="2:6" x14ac:dyDescent="0.2">
      <c r="B954" s="103" t="s">
        <v>1157</v>
      </c>
      <c r="C954" s="199">
        <v>2335</v>
      </c>
      <c r="D954" s="200">
        <v>1206.0004282655245</v>
      </c>
      <c r="E954" s="201">
        <v>0.30147573723965571</v>
      </c>
      <c r="F954" s="200">
        <v>7261</v>
      </c>
    </row>
    <row r="955" spans="2:6" x14ac:dyDescent="0.2">
      <c r="B955" s="103" t="s">
        <v>1158</v>
      </c>
      <c r="C955" s="199">
        <v>0</v>
      </c>
      <c r="D955" s="200">
        <v>0</v>
      </c>
      <c r="E955" s="201">
        <v>0</v>
      </c>
      <c r="F955" s="200">
        <v>0</v>
      </c>
    </row>
    <row r="956" spans="2:6" x14ac:dyDescent="0.2">
      <c r="B956" s="103" t="s">
        <v>1159</v>
      </c>
      <c r="C956" s="199">
        <v>925</v>
      </c>
      <c r="D956" s="200">
        <v>1010.9264864864865</v>
      </c>
      <c r="E956" s="201">
        <v>0.30403853531970793</v>
      </c>
      <c r="F956" s="200">
        <v>4122</v>
      </c>
    </row>
    <row r="957" spans="2:6" x14ac:dyDescent="0.2">
      <c r="B957" s="103" t="s">
        <v>1160</v>
      </c>
      <c r="C957" s="199">
        <v>147</v>
      </c>
      <c r="D957" s="200">
        <v>399.03401360544217</v>
      </c>
      <c r="E957" s="201">
        <v>0.2975947074431653</v>
      </c>
      <c r="F957" s="200">
        <v>888</v>
      </c>
    </row>
    <row r="958" spans="2:6" x14ac:dyDescent="0.2">
      <c r="B958" s="103" t="s">
        <v>1161</v>
      </c>
      <c r="C958" s="199">
        <v>1138</v>
      </c>
      <c r="D958" s="200">
        <v>732.39718804920915</v>
      </c>
      <c r="E958" s="201">
        <v>0.30411525516742133</v>
      </c>
      <c r="F958" s="200">
        <v>2349</v>
      </c>
    </row>
    <row r="959" spans="2:6" x14ac:dyDescent="0.2">
      <c r="B959" s="103" t="s">
        <v>1162</v>
      </c>
      <c r="C959" s="199">
        <v>1011</v>
      </c>
      <c r="D959" s="200">
        <v>3246.5697329376853</v>
      </c>
      <c r="E959" s="201">
        <v>0.30504490893862779</v>
      </c>
      <c r="F959" s="200">
        <v>16606</v>
      </c>
    </row>
    <row r="960" spans="2:6" x14ac:dyDescent="0.2">
      <c r="B960" s="103" t="s">
        <v>1163</v>
      </c>
      <c r="C960" s="199">
        <v>0</v>
      </c>
      <c r="D960" s="200">
        <v>0</v>
      </c>
      <c r="E960" s="201">
        <v>0</v>
      </c>
      <c r="F960" s="200">
        <v>0</v>
      </c>
    </row>
    <row r="961" spans="2:7" x14ac:dyDescent="0.2">
      <c r="B961" s="103" t="s">
        <v>1164</v>
      </c>
      <c r="C961" s="199">
        <v>0</v>
      </c>
      <c r="D961" s="200">
        <v>0</v>
      </c>
      <c r="E961" s="201">
        <v>0</v>
      </c>
      <c r="F961" s="200">
        <v>0</v>
      </c>
    </row>
    <row r="962" spans="2:7" x14ac:dyDescent="0.2">
      <c r="B962" s="103" t="s">
        <v>1165</v>
      </c>
      <c r="C962" s="199">
        <v>1559</v>
      </c>
      <c r="D962" s="200">
        <v>1075.828094932649</v>
      </c>
      <c r="E962" s="201">
        <v>0.30140791664457756</v>
      </c>
      <c r="F962" s="200">
        <v>9524</v>
      </c>
    </row>
    <row r="963" spans="2:7" x14ac:dyDescent="0.2">
      <c r="B963" s="103" t="s">
        <v>1166</v>
      </c>
      <c r="C963" s="199">
        <v>244</v>
      </c>
      <c r="D963" s="200">
        <v>977.61885245901635</v>
      </c>
      <c r="E963" s="201">
        <v>0.29817561359758504</v>
      </c>
      <c r="F963" s="200">
        <v>5371</v>
      </c>
    </row>
    <row r="964" spans="2:7" x14ac:dyDescent="0.2">
      <c r="B964" s="103" t="s">
        <v>1167</v>
      </c>
      <c r="C964" s="199">
        <v>282</v>
      </c>
      <c r="D964" s="200">
        <v>864.1560283687943</v>
      </c>
      <c r="E964" s="201">
        <v>0.29792217826527079</v>
      </c>
      <c r="F964" s="200">
        <v>2882</v>
      </c>
    </row>
    <row r="965" spans="2:7" x14ac:dyDescent="0.2">
      <c r="B965" s="103" t="s">
        <v>1168</v>
      </c>
      <c r="C965" s="199">
        <v>836</v>
      </c>
      <c r="D965" s="200">
        <v>852.6973684210526</v>
      </c>
      <c r="E965" s="201">
        <v>0.29907958729530071</v>
      </c>
      <c r="F965" s="200">
        <v>9108</v>
      </c>
    </row>
    <row r="966" spans="2:7" x14ac:dyDescent="0.2">
      <c r="B966" s="103" t="s">
        <v>1169</v>
      </c>
      <c r="C966" s="199">
        <v>1407</v>
      </c>
      <c r="D966" s="200">
        <v>961.21179815209666</v>
      </c>
      <c r="E966" s="201">
        <v>0.30321730844683592</v>
      </c>
      <c r="F966" s="200">
        <v>6664</v>
      </c>
    </row>
    <row r="967" spans="2:7" x14ac:dyDescent="0.2">
      <c r="B967" s="103" t="s">
        <v>1170</v>
      </c>
      <c r="C967" s="199">
        <v>1671</v>
      </c>
      <c r="D967" s="200">
        <v>948.37283064033511</v>
      </c>
      <c r="E967" s="201">
        <v>0.30342712578164899</v>
      </c>
      <c r="F967" s="200">
        <v>6402</v>
      </c>
    </row>
    <row r="968" spans="2:7" x14ac:dyDescent="0.2">
      <c r="B968" s="104" t="s">
        <v>1171</v>
      </c>
      <c r="C968" s="202">
        <v>0</v>
      </c>
      <c r="D968" s="203">
        <v>0</v>
      </c>
      <c r="E968" s="204">
        <v>0</v>
      </c>
      <c r="F968" s="203">
        <v>0</v>
      </c>
    </row>
    <row r="970" spans="2:7" x14ac:dyDescent="0.2">
      <c r="G970" s="12" t="s">
        <v>300</v>
      </c>
    </row>
    <row r="971" spans="2:7" x14ac:dyDescent="0.2">
      <c r="G971" s="12" t="s">
        <v>309</v>
      </c>
    </row>
    <row r="972" spans="2:7" x14ac:dyDescent="0.2">
      <c r="B972" s="3" t="s">
        <v>0</v>
      </c>
      <c r="C972" s="187"/>
      <c r="D972" s="188"/>
      <c r="E972" s="189"/>
      <c r="F972" s="189"/>
    </row>
    <row r="973" spans="2:7" x14ac:dyDescent="0.2">
      <c r="B973" s="3" t="s">
        <v>271</v>
      </c>
      <c r="C973" s="187"/>
      <c r="D973" s="188"/>
      <c r="E973" s="189"/>
      <c r="F973" s="189"/>
    </row>
    <row r="974" spans="2:7" x14ac:dyDescent="0.2">
      <c r="B974" s="102" t="s">
        <v>298</v>
      </c>
      <c r="C974" s="187"/>
      <c r="D974" s="188"/>
      <c r="E974" s="189"/>
      <c r="F974" s="189"/>
    </row>
    <row r="975" spans="2:7" x14ac:dyDescent="0.2">
      <c r="B975" s="3"/>
      <c r="C975" s="100"/>
      <c r="D975" s="100"/>
      <c r="E975" s="100"/>
      <c r="F975" s="100"/>
    </row>
    <row r="976" spans="2:7" x14ac:dyDescent="0.2">
      <c r="B976" s="108"/>
      <c r="C976" s="159" t="s">
        <v>152</v>
      </c>
      <c r="D976" s="190"/>
      <c r="E976" s="191"/>
      <c r="F976" s="192"/>
    </row>
    <row r="977" spans="2:6" ht="25.5" x14ac:dyDescent="0.2">
      <c r="B977" s="160" t="s">
        <v>301</v>
      </c>
      <c r="C977" s="193" t="s">
        <v>2665</v>
      </c>
      <c r="D977" s="194" t="s">
        <v>2662</v>
      </c>
      <c r="E977" s="195" t="s">
        <v>2663</v>
      </c>
      <c r="F977" s="194" t="s">
        <v>2664</v>
      </c>
    </row>
    <row r="978" spans="2:6" x14ac:dyDescent="0.2">
      <c r="B978" s="119" t="s">
        <v>1172</v>
      </c>
      <c r="C978" s="196">
        <v>1480</v>
      </c>
      <c r="D978" s="197">
        <v>1104.4493243243244</v>
      </c>
      <c r="E978" s="198">
        <v>0.30164366488051964</v>
      </c>
      <c r="F978" s="197">
        <v>7921</v>
      </c>
    </row>
    <row r="979" spans="2:6" x14ac:dyDescent="0.2">
      <c r="B979" s="103" t="s">
        <v>1173</v>
      </c>
      <c r="C979" s="199">
        <v>69</v>
      </c>
      <c r="D979" s="200">
        <v>1394.8985507246377</v>
      </c>
      <c r="E979" s="201">
        <v>0.30256105573211856</v>
      </c>
      <c r="F979" s="200">
        <v>2807</v>
      </c>
    </row>
    <row r="980" spans="2:6" x14ac:dyDescent="0.2">
      <c r="B980" s="103" t="s">
        <v>1174</v>
      </c>
      <c r="C980" s="199">
        <v>2608</v>
      </c>
      <c r="D980" s="200">
        <v>955.3174846625767</v>
      </c>
      <c r="E980" s="201">
        <v>0.30402227304442775</v>
      </c>
      <c r="F980" s="200">
        <v>9978</v>
      </c>
    </row>
    <row r="981" spans="2:6" x14ac:dyDescent="0.2">
      <c r="B981" s="103" t="s">
        <v>1175</v>
      </c>
      <c r="C981" s="199">
        <v>3</v>
      </c>
      <c r="D981" s="200">
        <v>549.33333333333337</v>
      </c>
      <c r="E981" s="201">
        <v>0.25283829395520097</v>
      </c>
      <c r="F981" s="200">
        <v>760</v>
      </c>
    </row>
    <row r="982" spans="2:6" x14ac:dyDescent="0.2">
      <c r="B982" s="103" t="s">
        <v>1176</v>
      </c>
      <c r="C982" s="199">
        <v>2006</v>
      </c>
      <c r="D982" s="200">
        <v>1552.7941176470588</v>
      </c>
      <c r="E982" s="201">
        <v>0.30548461144212546</v>
      </c>
      <c r="F982" s="200">
        <v>12849</v>
      </c>
    </row>
    <row r="983" spans="2:6" x14ac:dyDescent="0.2">
      <c r="B983" s="103" t="s">
        <v>1177</v>
      </c>
      <c r="C983" s="199">
        <v>2043</v>
      </c>
      <c r="D983" s="200">
        <v>433.87371512481644</v>
      </c>
      <c r="E983" s="201">
        <v>0.30292148408985908</v>
      </c>
      <c r="F983" s="200">
        <v>1102</v>
      </c>
    </row>
    <row r="984" spans="2:6" x14ac:dyDescent="0.2">
      <c r="B984" s="103" t="s">
        <v>1178</v>
      </c>
      <c r="C984" s="199">
        <v>0</v>
      </c>
      <c r="D984" s="200">
        <v>0</v>
      </c>
      <c r="E984" s="201">
        <v>0</v>
      </c>
      <c r="F984" s="200">
        <v>0</v>
      </c>
    </row>
    <row r="985" spans="2:6" x14ac:dyDescent="0.2">
      <c r="B985" s="103" t="s">
        <v>1179</v>
      </c>
      <c r="C985" s="199">
        <v>0</v>
      </c>
      <c r="D985" s="200">
        <v>0</v>
      </c>
      <c r="E985" s="201">
        <v>0</v>
      </c>
      <c r="F985" s="200">
        <v>0</v>
      </c>
    </row>
    <row r="986" spans="2:6" x14ac:dyDescent="0.2">
      <c r="B986" s="103" t="s">
        <v>1180</v>
      </c>
      <c r="C986" s="199">
        <v>1433</v>
      </c>
      <c r="D986" s="200">
        <v>790.03558967201673</v>
      </c>
      <c r="E986" s="201">
        <v>0.30482829258126687</v>
      </c>
      <c r="F986" s="200">
        <v>2408</v>
      </c>
    </row>
    <row r="987" spans="2:6" x14ac:dyDescent="0.2">
      <c r="B987" s="103" t="s">
        <v>1181</v>
      </c>
      <c r="C987" s="199">
        <v>1843</v>
      </c>
      <c r="D987" s="200">
        <v>680.67769940314702</v>
      </c>
      <c r="E987" s="201">
        <v>0.30391276888157903</v>
      </c>
      <c r="F987" s="200">
        <v>3135</v>
      </c>
    </row>
    <row r="988" spans="2:6" x14ac:dyDescent="0.2">
      <c r="B988" s="103" t="s">
        <v>1182</v>
      </c>
      <c r="C988" s="199">
        <v>1970</v>
      </c>
      <c r="D988" s="200">
        <v>783.23502538071068</v>
      </c>
      <c r="E988" s="201">
        <v>0.30447078676983197</v>
      </c>
      <c r="F988" s="200">
        <v>4251</v>
      </c>
    </row>
    <row r="989" spans="2:6" x14ac:dyDescent="0.2">
      <c r="B989" s="103" t="s">
        <v>1183</v>
      </c>
      <c r="C989" s="199">
        <v>0</v>
      </c>
      <c r="D989" s="200">
        <v>0</v>
      </c>
      <c r="E989" s="201">
        <v>0</v>
      </c>
      <c r="F989" s="200">
        <v>0</v>
      </c>
    </row>
    <row r="990" spans="2:6" x14ac:dyDescent="0.2">
      <c r="B990" s="103" t="s">
        <v>1184</v>
      </c>
      <c r="C990" s="199">
        <v>1481</v>
      </c>
      <c r="D990" s="200">
        <v>943.06549628629307</v>
      </c>
      <c r="E990" s="201">
        <v>0.30434042686714879</v>
      </c>
      <c r="F990" s="200">
        <v>4299</v>
      </c>
    </row>
    <row r="991" spans="2:6" x14ac:dyDescent="0.2">
      <c r="B991" s="103" t="s">
        <v>1185</v>
      </c>
      <c r="C991" s="199">
        <v>395</v>
      </c>
      <c r="D991" s="200">
        <v>383.70886075949369</v>
      </c>
      <c r="E991" s="201">
        <v>0.30162489178996799</v>
      </c>
      <c r="F991" s="200">
        <v>827</v>
      </c>
    </row>
    <row r="992" spans="2:6" x14ac:dyDescent="0.2">
      <c r="B992" s="103" t="s">
        <v>1186</v>
      </c>
      <c r="C992" s="199">
        <v>676</v>
      </c>
      <c r="D992" s="200">
        <v>384.3121301775148</v>
      </c>
      <c r="E992" s="201">
        <v>0.30281502168584251</v>
      </c>
      <c r="F992" s="200">
        <v>1216</v>
      </c>
    </row>
    <row r="993" spans="2:6" x14ac:dyDescent="0.2">
      <c r="B993" s="103" t="s">
        <v>1187</v>
      </c>
      <c r="C993" s="199">
        <v>1077</v>
      </c>
      <c r="D993" s="200">
        <v>415.14391829155062</v>
      </c>
      <c r="E993" s="201">
        <v>0.30400528716672182</v>
      </c>
      <c r="F993" s="200">
        <v>1451</v>
      </c>
    </row>
    <row r="994" spans="2:6" x14ac:dyDescent="0.2">
      <c r="B994" s="103" t="s">
        <v>1188</v>
      </c>
      <c r="C994" s="199">
        <v>2100</v>
      </c>
      <c r="D994" s="200">
        <v>948.36523809523806</v>
      </c>
      <c r="E994" s="201">
        <v>0.30119226687081224</v>
      </c>
      <c r="F994" s="200">
        <v>10238</v>
      </c>
    </row>
    <row r="995" spans="2:6" x14ac:dyDescent="0.2">
      <c r="B995" s="103" t="s">
        <v>1189</v>
      </c>
      <c r="C995" s="199">
        <v>929</v>
      </c>
      <c r="D995" s="200">
        <v>487.62970936490848</v>
      </c>
      <c r="E995" s="201">
        <v>0.30046853692315034</v>
      </c>
      <c r="F995" s="200">
        <v>1983</v>
      </c>
    </row>
    <row r="996" spans="2:6" x14ac:dyDescent="0.2">
      <c r="B996" s="103" t="s">
        <v>1190</v>
      </c>
      <c r="C996" s="199">
        <v>852</v>
      </c>
      <c r="D996" s="200">
        <v>386.76760563380282</v>
      </c>
      <c r="E996" s="201">
        <v>0.30256809081284763</v>
      </c>
      <c r="F996" s="200">
        <v>863</v>
      </c>
    </row>
    <row r="997" spans="2:6" x14ac:dyDescent="0.2">
      <c r="B997" s="103" t="s">
        <v>1191</v>
      </c>
      <c r="C997" s="199">
        <v>2264</v>
      </c>
      <c r="D997" s="200">
        <v>531.0446113074205</v>
      </c>
      <c r="E997" s="201">
        <v>0.30317254623987466</v>
      </c>
      <c r="F997" s="200">
        <v>1795</v>
      </c>
    </row>
    <row r="998" spans="2:6" x14ac:dyDescent="0.2">
      <c r="B998" s="103" t="s">
        <v>1192</v>
      </c>
      <c r="C998" s="199">
        <v>0</v>
      </c>
      <c r="D998" s="200">
        <v>0</v>
      </c>
      <c r="E998" s="201">
        <v>0</v>
      </c>
      <c r="F998" s="200">
        <v>0</v>
      </c>
    </row>
    <row r="999" spans="2:6" x14ac:dyDescent="0.2">
      <c r="B999" s="103" t="s">
        <v>1193</v>
      </c>
      <c r="C999" s="199">
        <v>0</v>
      </c>
      <c r="D999" s="200">
        <v>0</v>
      </c>
      <c r="E999" s="201">
        <v>0</v>
      </c>
      <c r="F999" s="200">
        <v>0</v>
      </c>
    </row>
    <row r="1000" spans="2:6" x14ac:dyDescent="0.2">
      <c r="B1000" s="103" t="s">
        <v>1194</v>
      </c>
      <c r="C1000" s="199">
        <v>0</v>
      </c>
      <c r="D1000" s="200">
        <v>0</v>
      </c>
      <c r="E1000" s="201">
        <v>0</v>
      </c>
      <c r="F1000" s="200">
        <v>0</v>
      </c>
    </row>
    <row r="1001" spans="2:6" x14ac:dyDescent="0.2">
      <c r="B1001" s="103" t="s">
        <v>1195</v>
      </c>
      <c r="C1001" s="199">
        <v>1082</v>
      </c>
      <c r="D1001" s="200">
        <v>482.06099815157114</v>
      </c>
      <c r="E1001" s="201">
        <v>0.30044814635607464</v>
      </c>
      <c r="F1001" s="200">
        <v>1620</v>
      </c>
    </row>
    <row r="1002" spans="2:6" x14ac:dyDescent="0.2">
      <c r="B1002" s="103" t="s">
        <v>1196</v>
      </c>
      <c r="C1002" s="199">
        <v>867</v>
      </c>
      <c r="D1002" s="200">
        <v>774.93771626297575</v>
      </c>
      <c r="E1002" s="201">
        <v>0.30342475156844717</v>
      </c>
      <c r="F1002" s="200">
        <v>4777</v>
      </c>
    </row>
    <row r="1003" spans="2:6" x14ac:dyDescent="0.2">
      <c r="B1003" s="103" t="s">
        <v>1197</v>
      </c>
      <c r="C1003" s="199">
        <v>720</v>
      </c>
      <c r="D1003" s="200">
        <v>387.50277777777779</v>
      </c>
      <c r="E1003" s="201">
        <v>0.30312861252835699</v>
      </c>
      <c r="F1003" s="200">
        <v>1273</v>
      </c>
    </row>
    <row r="1004" spans="2:6" x14ac:dyDescent="0.2">
      <c r="B1004" s="103" t="s">
        <v>1198</v>
      </c>
      <c r="C1004" s="199">
        <v>565</v>
      </c>
      <c r="D1004" s="200">
        <v>420.84778761061949</v>
      </c>
      <c r="E1004" s="201">
        <v>0.30271230243349745</v>
      </c>
      <c r="F1004" s="200">
        <v>1496</v>
      </c>
    </row>
    <row r="1005" spans="2:6" x14ac:dyDescent="0.2">
      <c r="B1005" s="103" t="s">
        <v>1199</v>
      </c>
      <c r="C1005" s="199">
        <v>0</v>
      </c>
      <c r="D1005" s="200">
        <v>0</v>
      </c>
      <c r="E1005" s="201">
        <v>0</v>
      </c>
      <c r="F1005" s="200">
        <v>0</v>
      </c>
    </row>
    <row r="1006" spans="2:6" x14ac:dyDescent="0.2">
      <c r="B1006" s="103" t="s">
        <v>1200</v>
      </c>
      <c r="C1006" s="199">
        <v>1335</v>
      </c>
      <c r="D1006" s="200">
        <v>410.03895131086142</v>
      </c>
      <c r="E1006" s="201">
        <v>0.30303258446435</v>
      </c>
      <c r="F1006" s="200">
        <v>1441</v>
      </c>
    </row>
    <row r="1007" spans="2:6" x14ac:dyDescent="0.2">
      <c r="B1007" s="103" t="s">
        <v>1201</v>
      </c>
      <c r="C1007" s="199">
        <v>1012</v>
      </c>
      <c r="D1007" s="200">
        <v>379.49407114624506</v>
      </c>
      <c r="E1007" s="201">
        <v>0.30193663425184503</v>
      </c>
      <c r="F1007" s="200">
        <v>1315</v>
      </c>
    </row>
    <row r="1008" spans="2:6" x14ac:dyDescent="0.2">
      <c r="B1008" s="103" t="s">
        <v>1202</v>
      </c>
      <c r="C1008" s="199">
        <v>795</v>
      </c>
      <c r="D1008" s="200">
        <v>432.14465408805029</v>
      </c>
      <c r="E1008" s="201">
        <v>0.30358687689600972</v>
      </c>
      <c r="F1008" s="200">
        <v>1119</v>
      </c>
    </row>
    <row r="1009" spans="2:6" x14ac:dyDescent="0.2">
      <c r="B1009" s="103" t="s">
        <v>1203</v>
      </c>
      <c r="C1009" s="199">
        <v>1755</v>
      </c>
      <c r="D1009" s="200">
        <v>962.09059829059834</v>
      </c>
      <c r="E1009" s="201">
        <v>0.30405158653555264</v>
      </c>
      <c r="F1009" s="200">
        <v>14938</v>
      </c>
    </row>
    <row r="1010" spans="2:6" x14ac:dyDescent="0.2">
      <c r="B1010" s="103" t="s">
        <v>1204</v>
      </c>
      <c r="C1010" s="199">
        <v>868</v>
      </c>
      <c r="D1010" s="200">
        <v>1003.3882488479263</v>
      </c>
      <c r="E1010" s="201">
        <v>0.30513327800155343</v>
      </c>
      <c r="F1010" s="200">
        <v>4586</v>
      </c>
    </row>
    <row r="1011" spans="2:6" x14ac:dyDescent="0.2">
      <c r="B1011" s="103" t="s">
        <v>1205</v>
      </c>
      <c r="C1011" s="199">
        <v>0</v>
      </c>
      <c r="D1011" s="200">
        <v>0</v>
      </c>
      <c r="E1011" s="201">
        <v>0</v>
      </c>
      <c r="F1011" s="200">
        <v>0</v>
      </c>
    </row>
    <row r="1012" spans="2:6" x14ac:dyDescent="0.2">
      <c r="B1012" s="103" t="s">
        <v>1206</v>
      </c>
      <c r="C1012" s="199">
        <v>0</v>
      </c>
      <c r="D1012" s="200">
        <v>0</v>
      </c>
      <c r="E1012" s="201">
        <v>0</v>
      </c>
      <c r="F1012" s="200">
        <v>0</v>
      </c>
    </row>
    <row r="1013" spans="2:6" x14ac:dyDescent="0.2">
      <c r="B1013" s="103" t="s">
        <v>1207</v>
      </c>
      <c r="C1013" s="199">
        <v>0</v>
      </c>
      <c r="D1013" s="200">
        <v>0</v>
      </c>
      <c r="E1013" s="201">
        <v>0</v>
      </c>
      <c r="F1013" s="200">
        <v>0</v>
      </c>
    </row>
    <row r="1014" spans="2:6" x14ac:dyDescent="0.2">
      <c r="B1014" s="103" t="s">
        <v>1208</v>
      </c>
      <c r="C1014" s="199">
        <v>0</v>
      </c>
      <c r="D1014" s="200">
        <v>0</v>
      </c>
      <c r="E1014" s="201">
        <v>0</v>
      </c>
      <c r="F1014" s="200">
        <v>0</v>
      </c>
    </row>
    <row r="1015" spans="2:6" x14ac:dyDescent="0.2">
      <c r="B1015" s="103" t="s">
        <v>1209</v>
      </c>
      <c r="C1015" s="199">
        <v>0</v>
      </c>
      <c r="D1015" s="200">
        <v>0</v>
      </c>
      <c r="E1015" s="201">
        <v>0</v>
      </c>
      <c r="F1015" s="200">
        <v>0</v>
      </c>
    </row>
    <row r="1016" spans="2:6" x14ac:dyDescent="0.2">
      <c r="B1016" s="103" t="s">
        <v>1210</v>
      </c>
      <c r="C1016" s="199">
        <v>0</v>
      </c>
      <c r="D1016" s="200">
        <v>0</v>
      </c>
      <c r="E1016" s="201">
        <v>0</v>
      </c>
      <c r="F1016" s="200">
        <v>0</v>
      </c>
    </row>
    <row r="1017" spans="2:6" x14ac:dyDescent="0.2">
      <c r="B1017" s="103" t="s">
        <v>1211</v>
      </c>
      <c r="C1017" s="199">
        <v>1799</v>
      </c>
      <c r="D1017" s="200">
        <v>568.32017787659811</v>
      </c>
      <c r="E1017" s="201">
        <v>0.30245491241330447</v>
      </c>
      <c r="F1017" s="200">
        <v>2859</v>
      </c>
    </row>
    <row r="1018" spans="2:6" x14ac:dyDescent="0.2">
      <c r="B1018" s="103" t="s">
        <v>1212</v>
      </c>
      <c r="C1018" s="199">
        <v>0</v>
      </c>
      <c r="D1018" s="200">
        <v>0</v>
      </c>
      <c r="E1018" s="201">
        <v>0</v>
      </c>
      <c r="F1018" s="200">
        <v>0</v>
      </c>
    </row>
    <row r="1019" spans="2:6" x14ac:dyDescent="0.2">
      <c r="B1019" s="103" t="s">
        <v>1213</v>
      </c>
      <c r="C1019" s="199">
        <v>350</v>
      </c>
      <c r="D1019" s="200">
        <v>809.36</v>
      </c>
      <c r="E1019" s="201">
        <v>0.30223972959362233</v>
      </c>
      <c r="F1019" s="200">
        <v>2682</v>
      </c>
    </row>
    <row r="1020" spans="2:6" x14ac:dyDescent="0.2">
      <c r="B1020" s="103" t="s">
        <v>1214</v>
      </c>
      <c r="C1020" s="199">
        <v>0</v>
      </c>
      <c r="D1020" s="200">
        <v>0</v>
      </c>
      <c r="E1020" s="201">
        <v>0</v>
      </c>
      <c r="F1020" s="200">
        <v>0</v>
      </c>
    </row>
    <row r="1021" spans="2:6" x14ac:dyDescent="0.2">
      <c r="B1021" s="103" t="s">
        <v>1215</v>
      </c>
      <c r="C1021" s="199">
        <v>895</v>
      </c>
      <c r="D1021" s="200">
        <v>505.35083798882681</v>
      </c>
      <c r="E1021" s="201">
        <v>0.30061973171545509</v>
      </c>
      <c r="F1021" s="200">
        <v>3120</v>
      </c>
    </row>
    <row r="1022" spans="2:6" x14ac:dyDescent="0.2">
      <c r="B1022" s="103" t="s">
        <v>1216</v>
      </c>
      <c r="C1022" s="199">
        <v>544</v>
      </c>
      <c r="D1022" s="200">
        <v>396.63051470588238</v>
      </c>
      <c r="E1022" s="201">
        <v>0.30110664545479926</v>
      </c>
      <c r="F1022" s="200">
        <v>2058</v>
      </c>
    </row>
    <row r="1023" spans="2:6" x14ac:dyDescent="0.2">
      <c r="B1023" s="103" t="s">
        <v>1217</v>
      </c>
      <c r="C1023" s="199">
        <v>1628</v>
      </c>
      <c r="D1023" s="200">
        <v>464.41093366093367</v>
      </c>
      <c r="E1023" s="201">
        <v>0.3033179747536241</v>
      </c>
      <c r="F1023" s="200">
        <v>1664</v>
      </c>
    </row>
    <row r="1024" spans="2:6" x14ac:dyDescent="0.2">
      <c r="B1024" s="103" t="s">
        <v>1218</v>
      </c>
      <c r="C1024" s="199">
        <v>0</v>
      </c>
      <c r="D1024" s="200">
        <v>0</v>
      </c>
      <c r="E1024" s="201">
        <v>0</v>
      </c>
      <c r="F1024" s="200">
        <v>0</v>
      </c>
    </row>
    <row r="1025" spans="2:7" x14ac:dyDescent="0.2">
      <c r="B1025" s="104" t="s">
        <v>1219</v>
      </c>
      <c r="C1025" s="202">
        <v>1151</v>
      </c>
      <c r="D1025" s="203">
        <v>593.51694178974799</v>
      </c>
      <c r="E1025" s="204">
        <v>0.30098321883888879</v>
      </c>
      <c r="F1025" s="203">
        <v>4156</v>
      </c>
    </row>
    <row r="1027" spans="2:7" x14ac:dyDescent="0.2">
      <c r="G1027" s="12" t="s">
        <v>300</v>
      </c>
    </row>
    <row r="1028" spans="2:7" x14ac:dyDescent="0.2">
      <c r="G1028" s="12" t="s">
        <v>310</v>
      </c>
    </row>
    <row r="1029" spans="2:7" x14ac:dyDescent="0.2">
      <c r="B1029" s="3" t="s">
        <v>0</v>
      </c>
      <c r="C1029" s="187"/>
      <c r="D1029" s="188"/>
      <c r="E1029" s="189"/>
      <c r="F1029" s="189"/>
    </row>
    <row r="1030" spans="2:7" x14ac:dyDescent="0.2">
      <c r="B1030" s="3" t="s">
        <v>271</v>
      </c>
      <c r="C1030" s="187"/>
      <c r="D1030" s="188"/>
      <c r="E1030" s="189"/>
      <c r="F1030" s="189"/>
    </row>
    <row r="1031" spans="2:7" x14ac:dyDescent="0.2">
      <c r="B1031" s="102" t="s">
        <v>298</v>
      </c>
      <c r="C1031" s="187"/>
      <c r="D1031" s="188"/>
      <c r="E1031" s="189"/>
      <c r="F1031" s="189"/>
    </row>
    <row r="1032" spans="2:7" x14ac:dyDescent="0.2">
      <c r="B1032" s="3"/>
      <c r="C1032" s="100"/>
      <c r="D1032" s="100"/>
      <c r="E1032" s="100"/>
      <c r="F1032" s="100"/>
    </row>
    <row r="1033" spans="2:7" x14ac:dyDescent="0.2">
      <c r="B1033" s="108"/>
      <c r="C1033" s="159" t="s">
        <v>152</v>
      </c>
      <c r="D1033" s="190"/>
      <c r="E1033" s="191"/>
      <c r="F1033" s="192"/>
    </row>
    <row r="1034" spans="2:7" ht="25.5" x14ac:dyDescent="0.2">
      <c r="B1034" s="160" t="s">
        <v>301</v>
      </c>
      <c r="C1034" s="193" t="s">
        <v>2665</v>
      </c>
      <c r="D1034" s="194" t="s">
        <v>2662</v>
      </c>
      <c r="E1034" s="195" t="s">
        <v>2663</v>
      </c>
      <c r="F1034" s="194" t="s">
        <v>2664</v>
      </c>
    </row>
    <row r="1035" spans="2:7" x14ac:dyDescent="0.2">
      <c r="B1035" s="119" t="s">
        <v>1220</v>
      </c>
      <c r="C1035" s="196">
        <v>0</v>
      </c>
      <c r="D1035" s="197">
        <v>0</v>
      </c>
      <c r="E1035" s="198">
        <v>0</v>
      </c>
      <c r="F1035" s="197">
        <v>0</v>
      </c>
    </row>
    <row r="1036" spans="2:7" x14ac:dyDescent="0.2">
      <c r="B1036" s="103" t="s">
        <v>1221</v>
      </c>
      <c r="C1036" s="199">
        <v>0</v>
      </c>
      <c r="D1036" s="200">
        <v>0</v>
      </c>
      <c r="E1036" s="201">
        <v>0</v>
      </c>
      <c r="F1036" s="200">
        <v>0</v>
      </c>
    </row>
    <row r="1037" spans="2:7" x14ac:dyDescent="0.2">
      <c r="B1037" s="103" t="s">
        <v>1222</v>
      </c>
      <c r="C1037" s="199">
        <v>0</v>
      </c>
      <c r="D1037" s="200">
        <v>0</v>
      </c>
      <c r="E1037" s="201">
        <v>0</v>
      </c>
      <c r="F1037" s="200">
        <v>0</v>
      </c>
    </row>
    <row r="1038" spans="2:7" x14ac:dyDescent="0.2">
      <c r="B1038" s="103" t="s">
        <v>1223</v>
      </c>
      <c r="C1038" s="199">
        <v>1197</v>
      </c>
      <c r="D1038" s="200">
        <v>395.04427736006681</v>
      </c>
      <c r="E1038" s="201">
        <v>0.30274770619000568</v>
      </c>
      <c r="F1038" s="200">
        <v>1539</v>
      </c>
    </row>
    <row r="1039" spans="2:7" x14ac:dyDescent="0.2">
      <c r="B1039" s="103" t="s">
        <v>1224</v>
      </c>
      <c r="C1039" s="199">
        <v>698</v>
      </c>
      <c r="D1039" s="200">
        <v>414.71633237822351</v>
      </c>
      <c r="E1039" s="201">
        <v>0.30225307346452079</v>
      </c>
      <c r="F1039" s="200">
        <v>1304</v>
      </c>
    </row>
    <row r="1040" spans="2:7" x14ac:dyDescent="0.2">
      <c r="B1040" s="103" t="s">
        <v>1225</v>
      </c>
      <c r="C1040" s="199">
        <v>0</v>
      </c>
      <c r="D1040" s="200">
        <v>0</v>
      </c>
      <c r="E1040" s="201">
        <v>0</v>
      </c>
      <c r="F1040" s="200">
        <v>0</v>
      </c>
    </row>
    <row r="1041" spans="2:6" x14ac:dyDescent="0.2">
      <c r="B1041" s="103" t="s">
        <v>1226</v>
      </c>
      <c r="C1041" s="199">
        <v>660</v>
      </c>
      <c r="D1041" s="200">
        <v>386.9</v>
      </c>
      <c r="E1041" s="201">
        <v>0.30341997133982734</v>
      </c>
      <c r="F1041" s="200">
        <v>1323</v>
      </c>
    </row>
    <row r="1042" spans="2:6" x14ac:dyDescent="0.2">
      <c r="B1042" s="103" t="s">
        <v>1227</v>
      </c>
      <c r="C1042" s="199">
        <v>367</v>
      </c>
      <c r="D1042" s="200">
        <v>402.11989100817436</v>
      </c>
      <c r="E1042" s="201">
        <v>0.30306228899530963</v>
      </c>
      <c r="F1042" s="200">
        <v>980</v>
      </c>
    </row>
    <row r="1043" spans="2:6" x14ac:dyDescent="0.2">
      <c r="B1043" s="103" t="s">
        <v>1228</v>
      </c>
      <c r="C1043" s="199">
        <v>825</v>
      </c>
      <c r="D1043" s="200">
        <v>440.13212121212121</v>
      </c>
      <c r="E1043" s="201">
        <v>0.30192408431380691</v>
      </c>
      <c r="F1043" s="200">
        <v>1170</v>
      </c>
    </row>
    <row r="1044" spans="2:6" x14ac:dyDescent="0.2">
      <c r="B1044" s="103" t="s">
        <v>1229</v>
      </c>
      <c r="C1044" s="199">
        <v>0</v>
      </c>
      <c r="D1044" s="200">
        <v>0</v>
      </c>
      <c r="E1044" s="201">
        <v>0</v>
      </c>
      <c r="F1044" s="200">
        <v>0</v>
      </c>
    </row>
    <row r="1045" spans="2:6" x14ac:dyDescent="0.2">
      <c r="B1045" s="103" t="s">
        <v>1230</v>
      </c>
      <c r="C1045" s="199">
        <v>0</v>
      </c>
      <c r="D1045" s="200">
        <v>0</v>
      </c>
      <c r="E1045" s="201">
        <v>0</v>
      </c>
      <c r="F1045" s="200">
        <v>0</v>
      </c>
    </row>
    <row r="1046" spans="2:6" x14ac:dyDescent="0.2">
      <c r="B1046" s="103" t="s">
        <v>1231</v>
      </c>
      <c r="C1046" s="199">
        <v>1178</v>
      </c>
      <c r="D1046" s="200">
        <v>635.60271646859087</v>
      </c>
      <c r="E1046" s="201">
        <v>0.29934082171802134</v>
      </c>
      <c r="F1046" s="200">
        <v>2194</v>
      </c>
    </row>
    <row r="1047" spans="2:6" x14ac:dyDescent="0.2">
      <c r="B1047" s="103" t="s">
        <v>1232</v>
      </c>
      <c r="C1047" s="199">
        <v>523</v>
      </c>
      <c r="D1047" s="200">
        <v>939.50860420650099</v>
      </c>
      <c r="E1047" s="201">
        <v>0.29806256873577142</v>
      </c>
      <c r="F1047" s="200">
        <v>3882</v>
      </c>
    </row>
    <row r="1048" spans="2:6" x14ac:dyDescent="0.2">
      <c r="B1048" s="103" t="s">
        <v>1233</v>
      </c>
      <c r="C1048" s="199">
        <v>0</v>
      </c>
      <c r="D1048" s="200">
        <v>0</v>
      </c>
      <c r="E1048" s="201">
        <v>0</v>
      </c>
      <c r="F1048" s="200">
        <v>0</v>
      </c>
    </row>
    <row r="1049" spans="2:6" x14ac:dyDescent="0.2">
      <c r="B1049" s="103" t="s">
        <v>1234</v>
      </c>
      <c r="C1049" s="199">
        <v>0</v>
      </c>
      <c r="D1049" s="200">
        <v>0</v>
      </c>
      <c r="E1049" s="201">
        <v>0</v>
      </c>
      <c r="F1049" s="200">
        <v>0</v>
      </c>
    </row>
    <row r="1050" spans="2:6" x14ac:dyDescent="0.2">
      <c r="B1050" s="103" t="s">
        <v>1235</v>
      </c>
      <c r="C1050" s="199">
        <v>726</v>
      </c>
      <c r="D1050" s="200">
        <v>454.51928374655648</v>
      </c>
      <c r="E1050" s="201">
        <v>0.30198295253835861</v>
      </c>
      <c r="F1050" s="200">
        <v>1174</v>
      </c>
    </row>
    <row r="1051" spans="2:6" x14ac:dyDescent="0.2">
      <c r="B1051" s="103" t="s">
        <v>1236</v>
      </c>
      <c r="C1051" s="199">
        <v>443</v>
      </c>
      <c r="D1051" s="200">
        <v>455.59819413092549</v>
      </c>
      <c r="E1051" s="201">
        <v>0.29699663022205214</v>
      </c>
      <c r="F1051" s="200">
        <v>1261</v>
      </c>
    </row>
    <row r="1052" spans="2:6" x14ac:dyDescent="0.2">
      <c r="B1052" s="103" t="s">
        <v>1237</v>
      </c>
      <c r="C1052" s="199">
        <v>1917</v>
      </c>
      <c r="D1052" s="200">
        <v>670.88002086593633</v>
      </c>
      <c r="E1052" s="201">
        <v>0.30287445027810489</v>
      </c>
      <c r="F1052" s="200">
        <v>3865</v>
      </c>
    </row>
    <row r="1053" spans="2:6" x14ac:dyDescent="0.2">
      <c r="B1053" s="103" t="s">
        <v>1238</v>
      </c>
      <c r="C1053" s="199">
        <v>365</v>
      </c>
      <c r="D1053" s="200">
        <v>390.58356164383559</v>
      </c>
      <c r="E1053" s="201">
        <v>0.30159680469817673</v>
      </c>
      <c r="F1053" s="200">
        <v>837</v>
      </c>
    </row>
    <row r="1054" spans="2:6" x14ac:dyDescent="0.2">
      <c r="B1054" s="103" t="s">
        <v>1239</v>
      </c>
      <c r="C1054" s="199">
        <v>1629</v>
      </c>
      <c r="D1054" s="200">
        <v>1095.4475138121547</v>
      </c>
      <c r="E1054" s="201">
        <v>0.30289159252305109</v>
      </c>
      <c r="F1054" s="200">
        <v>17229</v>
      </c>
    </row>
    <row r="1055" spans="2:6" x14ac:dyDescent="0.2">
      <c r="B1055" s="103" t="s">
        <v>1240</v>
      </c>
      <c r="C1055" s="199">
        <v>1794</v>
      </c>
      <c r="D1055" s="200">
        <v>501.2530657748049</v>
      </c>
      <c r="E1055" s="201">
        <v>0.30293683470813226</v>
      </c>
      <c r="F1055" s="200">
        <v>1085</v>
      </c>
    </row>
    <row r="1056" spans="2:6" x14ac:dyDescent="0.2">
      <c r="B1056" s="103" t="s">
        <v>1241</v>
      </c>
      <c r="C1056" s="199">
        <v>0</v>
      </c>
      <c r="D1056" s="200">
        <v>0</v>
      </c>
      <c r="E1056" s="201">
        <v>0</v>
      </c>
      <c r="F1056" s="200">
        <v>0</v>
      </c>
    </row>
    <row r="1057" spans="2:6" x14ac:dyDescent="0.2">
      <c r="B1057" s="103" t="s">
        <v>1242</v>
      </c>
      <c r="C1057" s="199">
        <v>371</v>
      </c>
      <c r="D1057" s="200">
        <v>595.86792452830184</v>
      </c>
      <c r="E1057" s="201">
        <v>0.30403682544223254</v>
      </c>
      <c r="F1057" s="200">
        <v>2373</v>
      </c>
    </row>
    <row r="1058" spans="2:6" x14ac:dyDescent="0.2">
      <c r="B1058" s="103" t="s">
        <v>1243</v>
      </c>
      <c r="C1058" s="199">
        <v>1137</v>
      </c>
      <c r="D1058" s="200">
        <v>545.81178540017595</v>
      </c>
      <c r="E1058" s="201">
        <v>0.30337804245517064</v>
      </c>
      <c r="F1058" s="200">
        <v>1596</v>
      </c>
    </row>
    <row r="1059" spans="2:6" x14ac:dyDescent="0.2">
      <c r="B1059" s="103" t="s">
        <v>1244</v>
      </c>
      <c r="C1059" s="199">
        <v>1677</v>
      </c>
      <c r="D1059" s="200">
        <v>652.49314251639828</v>
      </c>
      <c r="E1059" s="201">
        <v>0.3046961756728912</v>
      </c>
      <c r="F1059" s="200">
        <v>2484</v>
      </c>
    </row>
    <row r="1060" spans="2:6" x14ac:dyDescent="0.2">
      <c r="B1060" s="103" t="s">
        <v>1245</v>
      </c>
      <c r="C1060" s="199">
        <v>1184</v>
      </c>
      <c r="D1060" s="200">
        <v>809.97972972972968</v>
      </c>
      <c r="E1060" s="201">
        <v>0.30268329471739674</v>
      </c>
      <c r="F1060" s="200">
        <v>8303</v>
      </c>
    </row>
    <row r="1061" spans="2:6" x14ac:dyDescent="0.2">
      <c r="B1061" s="103" t="s">
        <v>1246</v>
      </c>
      <c r="C1061" s="199">
        <v>1573</v>
      </c>
      <c r="D1061" s="200">
        <v>851.23585505403685</v>
      </c>
      <c r="E1061" s="201">
        <v>0.30505199348611978</v>
      </c>
      <c r="F1061" s="200">
        <v>6073</v>
      </c>
    </row>
    <row r="1062" spans="2:6" x14ac:dyDescent="0.2">
      <c r="B1062" s="103" t="s">
        <v>1247</v>
      </c>
      <c r="C1062" s="199">
        <v>1096</v>
      </c>
      <c r="D1062" s="200">
        <v>923.60492700729924</v>
      </c>
      <c r="E1062" s="201">
        <v>0.30510436779225669</v>
      </c>
      <c r="F1062" s="200">
        <v>4411</v>
      </c>
    </row>
    <row r="1063" spans="2:6" x14ac:dyDescent="0.2">
      <c r="B1063" s="103" t="s">
        <v>1248</v>
      </c>
      <c r="C1063" s="199">
        <v>0</v>
      </c>
      <c r="D1063" s="200">
        <v>0</v>
      </c>
      <c r="E1063" s="201">
        <v>0</v>
      </c>
      <c r="F1063" s="200">
        <v>0</v>
      </c>
    </row>
    <row r="1064" spans="2:6" x14ac:dyDescent="0.2">
      <c r="B1064" s="103" t="s">
        <v>1249</v>
      </c>
      <c r="C1064" s="199">
        <v>2788</v>
      </c>
      <c r="D1064" s="200">
        <v>679.60043041606889</v>
      </c>
      <c r="E1064" s="201">
        <v>0.30078090522269263</v>
      </c>
      <c r="F1064" s="200">
        <v>6564</v>
      </c>
    </row>
    <row r="1065" spans="2:6" x14ac:dyDescent="0.2">
      <c r="B1065" s="103" t="s">
        <v>1250</v>
      </c>
      <c r="C1065" s="199">
        <v>1295</v>
      </c>
      <c r="D1065" s="200">
        <v>984.47104247104244</v>
      </c>
      <c r="E1065" s="201">
        <v>0.30412256409608052</v>
      </c>
      <c r="F1065" s="200">
        <v>13029</v>
      </c>
    </row>
    <row r="1066" spans="2:6" x14ac:dyDescent="0.2">
      <c r="B1066" s="103" t="s">
        <v>1251</v>
      </c>
      <c r="C1066" s="199">
        <v>923</v>
      </c>
      <c r="D1066" s="200">
        <v>654.43445287107261</v>
      </c>
      <c r="E1066" s="201">
        <v>0.29966106975355133</v>
      </c>
      <c r="F1066" s="200">
        <v>3994</v>
      </c>
    </row>
    <row r="1067" spans="2:6" x14ac:dyDescent="0.2">
      <c r="B1067" s="103" t="s">
        <v>1252</v>
      </c>
      <c r="C1067" s="199">
        <v>0</v>
      </c>
      <c r="D1067" s="200">
        <v>0</v>
      </c>
      <c r="E1067" s="201">
        <v>0</v>
      </c>
      <c r="F1067" s="200">
        <v>0</v>
      </c>
    </row>
    <row r="1068" spans="2:6" x14ac:dyDescent="0.2">
      <c r="B1068" s="103" t="s">
        <v>1253</v>
      </c>
      <c r="C1068" s="199">
        <v>1887</v>
      </c>
      <c r="D1068" s="200">
        <v>646.85214626391098</v>
      </c>
      <c r="E1068" s="201">
        <v>0.30162641183899908</v>
      </c>
      <c r="F1068" s="200">
        <v>6688</v>
      </c>
    </row>
    <row r="1069" spans="2:6" x14ac:dyDescent="0.2">
      <c r="B1069" s="103" t="s">
        <v>1254</v>
      </c>
      <c r="C1069" s="199">
        <v>1194</v>
      </c>
      <c r="D1069" s="200">
        <v>451.52345058626463</v>
      </c>
      <c r="E1069" s="201">
        <v>0.30185884970691435</v>
      </c>
      <c r="F1069" s="200">
        <v>1173</v>
      </c>
    </row>
    <row r="1070" spans="2:6" x14ac:dyDescent="0.2">
      <c r="B1070" s="103" t="s">
        <v>1255</v>
      </c>
      <c r="C1070" s="199">
        <v>0</v>
      </c>
      <c r="D1070" s="200">
        <v>0</v>
      </c>
      <c r="E1070" s="201">
        <v>0</v>
      </c>
      <c r="F1070" s="200">
        <v>0</v>
      </c>
    </row>
    <row r="1071" spans="2:6" x14ac:dyDescent="0.2">
      <c r="B1071" s="103" t="s">
        <v>1256</v>
      </c>
      <c r="C1071" s="199">
        <v>0</v>
      </c>
      <c r="D1071" s="200">
        <v>0</v>
      </c>
      <c r="E1071" s="201">
        <v>0</v>
      </c>
      <c r="F1071" s="200">
        <v>0</v>
      </c>
    </row>
    <row r="1072" spans="2:6" x14ac:dyDescent="0.2">
      <c r="B1072" s="103" t="s">
        <v>1257</v>
      </c>
      <c r="C1072" s="199">
        <v>0</v>
      </c>
      <c r="D1072" s="200">
        <v>0</v>
      </c>
      <c r="E1072" s="201">
        <v>0</v>
      </c>
      <c r="F1072" s="200">
        <v>0</v>
      </c>
    </row>
    <row r="1073" spans="2:7" x14ac:dyDescent="0.2">
      <c r="B1073" s="103" t="s">
        <v>1258</v>
      </c>
      <c r="C1073" s="199">
        <v>1957</v>
      </c>
      <c r="D1073" s="200">
        <v>621.55339805825247</v>
      </c>
      <c r="E1073" s="201">
        <v>0.30026422896684113</v>
      </c>
      <c r="F1073" s="200">
        <v>6077</v>
      </c>
    </row>
    <row r="1074" spans="2:7" x14ac:dyDescent="0.2">
      <c r="B1074" s="103" t="s">
        <v>1259</v>
      </c>
      <c r="C1074" s="199">
        <v>0</v>
      </c>
      <c r="D1074" s="200">
        <v>0</v>
      </c>
      <c r="E1074" s="201">
        <v>0</v>
      </c>
      <c r="F1074" s="200">
        <v>0</v>
      </c>
    </row>
    <row r="1075" spans="2:7" x14ac:dyDescent="0.2">
      <c r="B1075" s="103" t="s">
        <v>1260</v>
      </c>
      <c r="C1075" s="199">
        <v>1620</v>
      </c>
      <c r="D1075" s="200">
        <v>921.97654320987658</v>
      </c>
      <c r="E1075" s="201">
        <v>0.30049228279472739</v>
      </c>
      <c r="F1075" s="200">
        <v>10681</v>
      </c>
    </row>
    <row r="1076" spans="2:7" x14ac:dyDescent="0.2">
      <c r="B1076" s="103" t="s">
        <v>1261</v>
      </c>
      <c r="C1076" s="199">
        <v>434</v>
      </c>
      <c r="D1076" s="200">
        <v>607.78571428571433</v>
      </c>
      <c r="E1076" s="201">
        <v>0.29409423359942921</v>
      </c>
      <c r="F1076" s="200">
        <v>4909</v>
      </c>
    </row>
    <row r="1077" spans="2:7" x14ac:dyDescent="0.2">
      <c r="B1077" s="103" t="s">
        <v>1262</v>
      </c>
      <c r="C1077" s="199">
        <v>0</v>
      </c>
      <c r="D1077" s="200">
        <v>0</v>
      </c>
      <c r="E1077" s="201">
        <v>0</v>
      </c>
      <c r="F1077" s="200">
        <v>0</v>
      </c>
    </row>
    <row r="1078" spans="2:7" x14ac:dyDescent="0.2">
      <c r="B1078" s="103" t="s">
        <v>1263</v>
      </c>
      <c r="C1078" s="199">
        <v>651</v>
      </c>
      <c r="D1078" s="200">
        <v>960.36866359447004</v>
      </c>
      <c r="E1078" s="201">
        <v>0.30455458161741289</v>
      </c>
      <c r="F1078" s="200">
        <v>6235</v>
      </c>
    </row>
    <row r="1079" spans="2:7" x14ac:dyDescent="0.2">
      <c r="B1079" s="103" t="s">
        <v>1264</v>
      </c>
      <c r="C1079" s="199">
        <v>0</v>
      </c>
      <c r="D1079" s="200">
        <v>0</v>
      </c>
      <c r="E1079" s="201">
        <v>0</v>
      </c>
      <c r="F1079" s="200">
        <v>0</v>
      </c>
    </row>
    <row r="1080" spans="2:7" x14ac:dyDescent="0.2">
      <c r="B1080" s="103" t="s">
        <v>1265</v>
      </c>
      <c r="C1080" s="199">
        <v>0</v>
      </c>
      <c r="D1080" s="200">
        <v>0</v>
      </c>
      <c r="E1080" s="201">
        <v>0</v>
      </c>
      <c r="F1080" s="200">
        <v>0</v>
      </c>
    </row>
    <row r="1081" spans="2:7" x14ac:dyDescent="0.2">
      <c r="B1081" s="103" t="s">
        <v>1266</v>
      </c>
      <c r="C1081" s="199">
        <v>2131</v>
      </c>
      <c r="D1081" s="200">
        <v>1144.1684655091506</v>
      </c>
      <c r="E1081" s="201">
        <v>0.30463850288493011</v>
      </c>
      <c r="F1081" s="200">
        <v>6211</v>
      </c>
    </row>
    <row r="1082" spans="2:7" x14ac:dyDescent="0.2">
      <c r="B1082" s="104" t="s">
        <v>1267</v>
      </c>
      <c r="C1082" s="202">
        <v>358</v>
      </c>
      <c r="D1082" s="203">
        <v>1452.3743016759777</v>
      </c>
      <c r="E1082" s="204">
        <v>0.30276403562710796</v>
      </c>
      <c r="F1082" s="203">
        <v>6184</v>
      </c>
    </row>
    <row r="1084" spans="2:7" x14ac:dyDescent="0.2">
      <c r="G1084" s="12" t="s">
        <v>300</v>
      </c>
    </row>
    <row r="1085" spans="2:7" x14ac:dyDescent="0.2">
      <c r="G1085" s="12" t="s">
        <v>311</v>
      </c>
    </row>
    <row r="1086" spans="2:7" x14ac:dyDescent="0.2">
      <c r="B1086" s="3" t="s">
        <v>0</v>
      </c>
      <c r="C1086" s="187"/>
      <c r="D1086" s="188"/>
      <c r="E1086" s="189"/>
      <c r="F1086" s="189"/>
    </row>
    <row r="1087" spans="2:7" x14ac:dyDescent="0.2">
      <c r="B1087" s="3" t="s">
        <v>271</v>
      </c>
      <c r="C1087" s="187"/>
      <c r="D1087" s="188"/>
      <c r="E1087" s="189"/>
      <c r="F1087" s="189"/>
    </row>
    <row r="1088" spans="2:7" x14ac:dyDescent="0.2">
      <c r="B1088" s="102" t="s">
        <v>298</v>
      </c>
      <c r="C1088" s="187"/>
      <c r="D1088" s="188"/>
      <c r="E1088" s="189"/>
      <c r="F1088" s="189"/>
    </row>
    <row r="1089" spans="2:6" x14ac:dyDescent="0.2">
      <c r="B1089" s="3"/>
      <c r="C1089" s="100"/>
      <c r="D1089" s="100"/>
      <c r="E1089" s="100"/>
      <c r="F1089" s="100"/>
    </row>
    <row r="1090" spans="2:6" x14ac:dyDescent="0.2">
      <c r="B1090" s="108"/>
      <c r="C1090" s="159" t="s">
        <v>152</v>
      </c>
      <c r="D1090" s="190"/>
      <c r="E1090" s="191"/>
      <c r="F1090" s="192"/>
    </row>
    <row r="1091" spans="2:6" ht="25.5" x14ac:dyDescent="0.2">
      <c r="B1091" s="160" t="s">
        <v>301</v>
      </c>
      <c r="C1091" s="193" t="s">
        <v>2665</v>
      </c>
      <c r="D1091" s="194" t="s">
        <v>2662</v>
      </c>
      <c r="E1091" s="195" t="s">
        <v>2663</v>
      </c>
      <c r="F1091" s="194" t="s">
        <v>2664</v>
      </c>
    </row>
    <row r="1092" spans="2:6" x14ac:dyDescent="0.2">
      <c r="B1092" s="119" t="s">
        <v>1268</v>
      </c>
      <c r="C1092" s="196">
        <v>821</v>
      </c>
      <c r="D1092" s="197">
        <v>1913.9305724725943</v>
      </c>
      <c r="E1092" s="198">
        <v>0.3021797855272117</v>
      </c>
      <c r="F1092" s="197">
        <v>20203</v>
      </c>
    </row>
    <row r="1093" spans="2:6" x14ac:dyDescent="0.2">
      <c r="B1093" s="103" t="s">
        <v>1269</v>
      </c>
      <c r="C1093" s="199">
        <v>967</v>
      </c>
      <c r="D1093" s="200">
        <v>468.91106514994829</v>
      </c>
      <c r="E1093" s="201">
        <v>0.30294387443887461</v>
      </c>
      <c r="F1093" s="200">
        <v>1179</v>
      </c>
    </row>
    <row r="1094" spans="2:6" x14ac:dyDescent="0.2">
      <c r="B1094" s="103" t="s">
        <v>1270</v>
      </c>
      <c r="C1094" s="199">
        <v>0</v>
      </c>
      <c r="D1094" s="200">
        <v>0</v>
      </c>
      <c r="E1094" s="201">
        <v>0</v>
      </c>
      <c r="F1094" s="200">
        <v>0</v>
      </c>
    </row>
    <row r="1095" spans="2:6" x14ac:dyDescent="0.2">
      <c r="B1095" s="103" t="s">
        <v>1271</v>
      </c>
      <c r="C1095" s="199">
        <v>0</v>
      </c>
      <c r="D1095" s="200">
        <v>0</v>
      </c>
      <c r="E1095" s="201">
        <v>0</v>
      </c>
      <c r="F1095" s="200">
        <v>0</v>
      </c>
    </row>
    <row r="1096" spans="2:6" x14ac:dyDescent="0.2">
      <c r="B1096" s="103" t="s">
        <v>1272</v>
      </c>
      <c r="C1096" s="199">
        <v>1100</v>
      </c>
      <c r="D1096" s="200">
        <v>427.32545454545453</v>
      </c>
      <c r="E1096" s="201">
        <v>0.30324014042801894</v>
      </c>
      <c r="F1096" s="200">
        <v>1106</v>
      </c>
    </row>
    <row r="1097" spans="2:6" x14ac:dyDescent="0.2">
      <c r="B1097" s="103" t="s">
        <v>1273</v>
      </c>
      <c r="C1097" s="199">
        <v>0</v>
      </c>
      <c r="D1097" s="200">
        <v>0</v>
      </c>
      <c r="E1097" s="201">
        <v>0</v>
      </c>
      <c r="F1097" s="200">
        <v>0</v>
      </c>
    </row>
    <row r="1098" spans="2:6" x14ac:dyDescent="0.2">
      <c r="B1098" s="103" t="s">
        <v>1274</v>
      </c>
      <c r="C1098" s="199">
        <v>1075</v>
      </c>
      <c r="D1098" s="200">
        <v>592.31906976744187</v>
      </c>
      <c r="E1098" s="201">
        <v>0.30158826390767013</v>
      </c>
      <c r="F1098" s="200">
        <v>2932</v>
      </c>
    </row>
    <row r="1099" spans="2:6" x14ac:dyDescent="0.2">
      <c r="B1099" s="103" t="s">
        <v>1275</v>
      </c>
      <c r="C1099" s="199">
        <v>989</v>
      </c>
      <c r="D1099" s="200">
        <v>446.88068756319512</v>
      </c>
      <c r="E1099" s="201">
        <v>0.3016710624030754</v>
      </c>
      <c r="F1099" s="200">
        <v>1151</v>
      </c>
    </row>
    <row r="1100" spans="2:6" x14ac:dyDescent="0.2">
      <c r="B1100" s="103" t="s">
        <v>1276</v>
      </c>
      <c r="C1100" s="199">
        <v>68</v>
      </c>
      <c r="D1100" s="200">
        <v>918.73529411764707</v>
      </c>
      <c r="E1100" s="201">
        <v>0.30446012592838056</v>
      </c>
      <c r="F1100" s="200">
        <v>2288</v>
      </c>
    </row>
    <row r="1101" spans="2:6" x14ac:dyDescent="0.2">
      <c r="B1101" s="103" t="s">
        <v>1277</v>
      </c>
      <c r="C1101" s="199">
        <v>361</v>
      </c>
      <c r="D1101" s="200">
        <v>417.22437673130196</v>
      </c>
      <c r="E1101" s="201">
        <v>0.30250288207010967</v>
      </c>
      <c r="F1101" s="200">
        <v>875</v>
      </c>
    </row>
    <row r="1102" spans="2:6" x14ac:dyDescent="0.2">
      <c r="B1102" s="103" t="s">
        <v>1278</v>
      </c>
      <c r="C1102" s="199">
        <v>0</v>
      </c>
      <c r="D1102" s="200">
        <v>0</v>
      </c>
      <c r="E1102" s="201">
        <v>0</v>
      </c>
      <c r="F1102" s="200">
        <v>0</v>
      </c>
    </row>
    <row r="1103" spans="2:6" x14ac:dyDescent="0.2">
      <c r="B1103" s="103" t="s">
        <v>1279</v>
      </c>
      <c r="C1103" s="199">
        <v>0</v>
      </c>
      <c r="D1103" s="200">
        <v>0</v>
      </c>
      <c r="E1103" s="201">
        <v>0</v>
      </c>
      <c r="F1103" s="200">
        <v>0</v>
      </c>
    </row>
    <row r="1104" spans="2:6" x14ac:dyDescent="0.2">
      <c r="B1104" s="103" t="s">
        <v>1280</v>
      </c>
      <c r="C1104" s="199">
        <v>0</v>
      </c>
      <c r="D1104" s="200">
        <v>0</v>
      </c>
      <c r="E1104" s="201">
        <v>0</v>
      </c>
      <c r="F1104" s="200">
        <v>0</v>
      </c>
    </row>
    <row r="1105" spans="2:6" x14ac:dyDescent="0.2">
      <c r="B1105" s="103" t="s">
        <v>1281</v>
      </c>
      <c r="C1105" s="199">
        <v>906</v>
      </c>
      <c r="D1105" s="200">
        <v>783.42604856512139</v>
      </c>
      <c r="E1105" s="201">
        <v>0.30423360592673121</v>
      </c>
      <c r="F1105" s="200">
        <v>6955</v>
      </c>
    </row>
    <row r="1106" spans="2:6" x14ac:dyDescent="0.2">
      <c r="B1106" s="103" t="s">
        <v>1282</v>
      </c>
      <c r="C1106" s="199">
        <v>0</v>
      </c>
      <c r="D1106" s="200">
        <v>0</v>
      </c>
      <c r="E1106" s="201">
        <v>0</v>
      </c>
      <c r="F1106" s="200">
        <v>0</v>
      </c>
    </row>
    <row r="1107" spans="2:6" x14ac:dyDescent="0.2">
      <c r="B1107" s="103" t="s">
        <v>1283</v>
      </c>
      <c r="C1107" s="199">
        <v>2065</v>
      </c>
      <c r="D1107" s="200">
        <v>1238.9031476997579</v>
      </c>
      <c r="E1107" s="201">
        <v>0.30500962180540392</v>
      </c>
      <c r="F1107" s="200">
        <v>5963</v>
      </c>
    </row>
    <row r="1108" spans="2:6" x14ac:dyDescent="0.2">
      <c r="B1108" s="103" t="s">
        <v>1284</v>
      </c>
      <c r="C1108" s="199">
        <v>3451</v>
      </c>
      <c r="D1108" s="200">
        <v>993.7791944363953</v>
      </c>
      <c r="E1108" s="201">
        <v>0.30302806997174914</v>
      </c>
      <c r="F1108" s="200">
        <v>8934</v>
      </c>
    </row>
    <row r="1109" spans="2:6" x14ac:dyDescent="0.2">
      <c r="B1109" s="103" t="s">
        <v>1285</v>
      </c>
      <c r="C1109" s="199">
        <v>177</v>
      </c>
      <c r="D1109" s="200">
        <v>1293.9039548022599</v>
      </c>
      <c r="E1109" s="201">
        <v>0.29809846239552873</v>
      </c>
      <c r="F1109" s="200">
        <v>5464</v>
      </c>
    </row>
    <row r="1110" spans="2:6" x14ac:dyDescent="0.2">
      <c r="B1110" s="103" t="s">
        <v>1286</v>
      </c>
      <c r="C1110" s="199">
        <v>68</v>
      </c>
      <c r="D1110" s="200">
        <v>2219.794117647059</v>
      </c>
      <c r="E1110" s="201">
        <v>0.30168142636439765</v>
      </c>
      <c r="F1110" s="200">
        <v>8981</v>
      </c>
    </row>
    <row r="1111" spans="2:6" x14ac:dyDescent="0.2">
      <c r="B1111" s="103" t="s">
        <v>1287</v>
      </c>
      <c r="C1111" s="199">
        <v>496</v>
      </c>
      <c r="D1111" s="200">
        <v>584.94959677419354</v>
      </c>
      <c r="E1111" s="201">
        <v>0.29295735112069687</v>
      </c>
      <c r="F1111" s="200">
        <v>3318</v>
      </c>
    </row>
    <row r="1112" spans="2:6" x14ac:dyDescent="0.2">
      <c r="B1112" s="103" t="s">
        <v>1288</v>
      </c>
      <c r="C1112" s="199">
        <v>650</v>
      </c>
      <c r="D1112" s="200">
        <v>1228.456923076923</v>
      </c>
      <c r="E1112" s="201">
        <v>0.29841564428871048</v>
      </c>
      <c r="F1112" s="200">
        <v>21123</v>
      </c>
    </row>
    <row r="1113" spans="2:6" x14ac:dyDescent="0.2">
      <c r="B1113" s="103" t="s">
        <v>1289</v>
      </c>
      <c r="C1113" s="199">
        <v>1092</v>
      </c>
      <c r="D1113" s="200">
        <v>992.72985347985343</v>
      </c>
      <c r="E1113" s="201">
        <v>0.29991921449933745</v>
      </c>
      <c r="F1113" s="200">
        <v>9244</v>
      </c>
    </row>
    <row r="1114" spans="2:6" x14ac:dyDescent="0.2">
      <c r="B1114" s="103" t="s">
        <v>1290</v>
      </c>
      <c r="C1114" s="199">
        <v>0</v>
      </c>
      <c r="D1114" s="200">
        <v>0</v>
      </c>
      <c r="E1114" s="201">
        <v>0</v>
      </c>
      <c r="F1114" s="200">
        <v>0</v>
      </c>
    </row>
    <row r="1115" spans="2:6" x14ac:dyDescent="0.2">
      <c r="B1115" s="103" t="s">
        <v>1291</v>
      </c>
      <c r="C1115" s="199">
        <v>0</v>
      </c>
      <c r="D1115" s="200">
        <v>0</v>
      </c>
      <c r="E1115" s="201">
        <v>0</v>
      </c>
      <c r="F1115" s="200">
        <v>0</v>
      </c>
    </row>
    <row r="1116" spans="2:6" x14ac:dyDescent="0.2">
      <c r="B1116" s="103" t="s">
        <v>1292</v>
      </c>
      <c r="C1116" s="199">
        <v>505</v>
      </c>
      <c r="D1116" s="200">
        <v>2090.6336633663368</v>
      </c>
      <c r="E1116" s="201">
        <v>0.29678519483863575</v>
      </c>
      <c r="F1116" s="200">
        <v>14819</v>
      </c>
    </row>
    <row r="1117" spans="2:6" x14ac:dyDescent="0.2">
      <c r="B1117" s="103" t="s">
        <v>1293</v>
      </c>
      <c r="C1117" s="199">
        <v>577</v>
      </c>
      <c r="D1117" s="200">
        <v>649.12305025996534</v>
      </c>
      <c r="E1117" s="201">
        <v>0.29446810919434507</v>
      </c>
      <c r="F1117" s="200">
        <v>5923</v>
      </c>
    </row>
    <row r="1118" spans="2:6" x14ac:dyDescent="0.2">
      <c r="B1118" s="103" t="s">
        <v>1294</v>
      </c>
      <c r="C1118" s="199">
        <v>731</v>
      </c>
      <c r="D1118" s="200">
        <v>1175.0560875512997</v>
      </c>
      <c r="E1118" s="201">
        <v>0.29332173203947942</v>
      </c>
      <c r="F1118" s="200">
        <v>9991</v>
      </c>
    </row>
    <row r="1119" spans="2:6" x14ac:dyDescent="0.2">
      <c r="B1119" s="103" t="s">
        <v>1295</v>
      </c>
      <c r="C1119" s="199">
        <v>978</v>
      </c>
      <c r="D1119" s="200">
        <v>815.40490797546011</v>
      </c>
      <c r="E1119" s="201">
        <v>0.29993376728735854</v>
      </c>
      <c r="F1119" s="200">
        <v>5851</v>
      </c>
    </row>
    <row r="1120" spans="2:6" x14ac:dyDescent="0.2">
      <c r="B1120" s="103" t="s">
        <v>1296</v>
      </c>
      <c r="C1120" s="199">
        <v>1079</v>
      </c>
      <c r="D1120" s="200">
        <v>682.61445783132535</v>
      </c>
      <c r="E1120" s="201">
        <v>0.29647124268272007</v>
      </c>
      <c r="F1120" s="200">
        <v>6743</v>
      </c>
    </row>
    <row r="1121" spans="2:6" x14ac:dyDescent="0.2">
      <c r="B1121" s="103" t="s">
        <v>1297</v>
      </c>
      <c r="C1121" s="199">
        <v>0</v>
      </c>
      <c r="D1121" s="200">
        <v>0</v>
      </c>
      <c r="E1121" s="201">
        <v>0</v>
      </c>
      <c r="F1121" s="200">
        <v>0</v>
      </c>
    </row>
    <row r="1122" spans="2:6" x14ac:dyDescent="0.2">
      <c r="B1122" s="103" t="s">
        <v>1298</v>
      </c>
      <c r="C1122" s="199">
        <v>0</v>
      </c>
      <c r="D1122" s="200">
        <v>0</v>
      </c>
      <c r="E1122" s="201">
        <v>0</v>
      </c>
      <c r="F1122" s="200">
        <v>0</v>
      </c>
    </row>
    <row r="1123" spans="2:6" x14ac:dyDescent="0.2">
      <c r="B1123" s="103" t="s">
        <v>1299</v>
      </c>
      <c r="C1123" s="199">
        <v>0</v>
      </c>
      <c r="D1123" s="200">
        <v>0</v>
      </c>
      <c r="E1123" s="201">
        <v>0</v>
      </c>
      <c r="F1123" s="200">
        <v>0</v>
      </c>
    </row>
    <row r="1124" spans="2:6" x14ac:dyDescent="0.2">
      <c r="B1124" s="103" t="s">
        <v>1300</v>
      </c>
      <c r="C1124" s="199">
        <v>0</v>
      </c>
      <c r="D1124" s="200">
        <v>0</v>
      </c>
      <c r="E1124" s="201">
        <v>0</v>
      </c>
      <c r="F1124" s="200">
        <v>0</v>
      </c>
    </row>
    <row r="1125" spans="2:6" x14ac:dyDescent="0.2">
      <c r="B1125" s="103" t="s">
        <v>1301</v>
      </c>
      <c r="C1125" s="199">
        <v>0</v>
      </c>
      <c r="D1125" s="200">
        <v>0</v>
      </c>
      <c r="E1125" s="201">
        <v>0</v>
      </c>
      <c r="F1125" s="200">
        <v>0</v>
      </c>
    </row>
    <row r="1126" spans="2:6" x14ac:dyDescent="0.2">
      <c r="B1126" s="103" t="s">
        <v>1302</v>
      </c>
      <c r="C1126" s="199">
        <v>0</v>
      </c>
      <c r="D1126" s="200">
        <v>0</v>
      </c>
      <c r="E1126" s="201">
        <v>0</v>
      </c>
      <c r="F1126" s="200">
        <v>0</v>
      </c>
    </row>
    <row r="1127" spans="2:6" x14ac:dyDescent="0.2">
      <c r="B1127" s="103" t="s">
        <v>1303</v>
      </c>
      <c r="C1127" s="199">
        <v>0</v>
      </c>
      <c r="D1127" s="200">
        <v>0</v>
      </c>
      <c r="E1127" s="201">
        <v>0</v>
      </c>
      <c r="F1127" s="200">
        <v>0</v>
      </c>
    </row>
    <row r="1128" spans="2:6" x14ac:dyDescent="0.2">
      <c r="B1128" s="103" t="s">
        <v>1304</v>
      </c>
      <c r="C1128" s="199">
        <v>7</v>
      </c>
      <c r="D1128" s="200">
        <v>267.14285714285717</v>
      </c>
      <c r="E1128" s="201">
        <v>0.29800796812749009</v>
      </c>
      <c r="F1128" s="200">
        <v>372</v>
      </c>
    </row>
    <row r="1129" spans="2:6" x14ac:dyDescent="0.2">
      <c r="B1129" s="103" t="s">
        <v>1305</v>
      </c>
      <c r="C1129" s="199">
        <v>132</v>
      </c>
      <c r="D1129" s="200">
        <v>258.50757575757575</v>
      </c>
      <c r="E1129" s="201">
        <v>0.30424315914298705</v>
      </c>
      <c r="F1129" s="200">
        <v>448</v>
      </c>
    </row>
    <row r="1130" spans="2:6" x14ac:dyDescent="0.2">
      <c r="B1130" s="103" t="s">
        <v>1306</v>
      </c>
      <c r="C1130" s="199">
        <v>254</v>
      </c>
      <c r="D1130" s="200">
        <v>314.72047244094489</v>
      </c>
      <c r="E1130" s="201">
        <v>0.30227369838046725</v>
      </c>
      <c r="F1130" s="200">
        <v>1064</v>
      </c>
    </row>
    <row r="1131" spans="2:6" x14ac:dyDescent="0.2">
      <c r="B1131" s="103" t="s">
        <v>1307</v>
      </c>
      <c r="C1131" s="199">
        <v>100</v>
      </c>
      <c r="D1131" s="200">
        <v>285.35000000000002</v>
      </c>
      <c r="E1131" s="201">
        <v>0.30367043749401379</v>
      </c>
      <c r="F1131" s="200">
        <v>614</v>
      </c>
    </row>
    <row r="1132" spans="2:6" x14ac:dyDescent="0.2">
      <c r="B1132" s="103" t="s">
        <v>1308</v>
      </c>
      <c r="C1132" s="199">
        <v>37</v>
      </c>
      <c r="D1132" s="200">
        <v>1164.1891891891892</v>
      </c>
      <c r="E1132" s="201">
        <v>0.3049773435287455</v>
      </c>
      <c r="F1132" s="200">
        <v>2043</v>
      </c>
    </row>
    <row r="1133" spans="2:6" x14ac:dyDescent="0.2">
      <c r="B1133" s="103" t="s">
        <v>1309</v>
      </c>
      <c r="C1133" s="199">
        <v>43</v>
      </c>
      <c r="D1133" s="200">
        <v>303.06976744186045</v>
      </c>
      <c r="E1133" s="201">
        <v>0.30184833464585159</v>
      </c>
      <c r="F1133" s="200">
        <v>581</v>
      </c>
    </row>
    <row r="1134" spans="2:6" x14ac:dyDescent="0.2">
      <c r="B1134" s="103" t="s">
        <v>1310</v>
      </c>
      <c r="C1134" s="199">
        <v>31</v>
      </c>
      <c r="D1134" s="200">
        <v>698.67741935483866</v>
      </c>
      <c r="E1134" s="201">
        <v>0.30285530510654968</v>
      </c>
      <c r="F1134" s="200">
        <v>1555</v>
      </c>
    </row>
    <row r="1135" spans="2:6" x14ac:dyDescent="0.2">
      <c r="B1135" s="103" t="s">
        <v>1311</v>
      </c>
      <c r="C1135" s="199">
        <v>32</v>
      </c>
      <c r="D1135" s="200">
        <v>894.65625</v>
      </c>
      <c r="E1135" s="201">
        <v>0.30521647352317194</v>
      </c>
      <c r="F1135" s="200">
        <v>2033</v>
      </c>
    </row>
    <row r="1136" spans="2:6" x14ac:dyDescent="0.2">
      <c r="B1136" s="103" t="s">
        <v>1312</v>
      </c>
      <c r="C1136" s="199">
        <v>588</v>
      </c>
      <c r="D1136" s="200">
        <v>340.0204081632653</v>
      </c>
      <c r="E1136" s="201">
        <v>0.30178961732137033</v>
      </c>
      <c r="F1136" s="200">
        <v>1223</v>
      </c>
    </row>
    <row r="1137" spans="2:7" x14ac:dyDescent="0.2">
      <c r="B1137" s="103" t="s">
        <v>1313</v>
      </c>
      <c r="C1137" s="199">
        <v>186</v>
      </c>
      <c r="D1137" s="200">
        <v>267.10215053763443</v>
      </c>
      <c r="E1137" s="201">
        <v>0.29955200752482658</v>
      </c>
      <c r="F1137" s="200">
        <v>781</v>
      </c>
    </row>
    <row r="1138" spans="2:7" x14ac:dyDescent="0.2">
      <c r="B1138" s="103" t="s">
        <v>1314</v>
      </c>
      <c r="C1138" s="199">
        <v>1105</v>
      </c>
      <c r="D1138" s="200">
        <v>291.22171945701359</v>
      </c>
      <c r="E1138" s="201">
        <v>0.30271417404089562</v>
      </c>
      <c r="F1138" s="200">
        <v>1001</v>
      </c>
    </row>
    <row r="1139" spans="2:7" x14ac:dyDescent="0.2">
      <c r="B1139" s="104" t="s">
        <v>1315</v>
      </c>
      <c r="C1139" s="202">
        <v>0</v>
      </c>
      <c r="D1139" s="203">
        <v>0</v>
      </c>
      <c r="E1139" s="204">
        <v>0</v>
      </c>
      <c r="F1139" s="203">
        <v>0</v>
      </c>
    </row>
    <row r="1141" spans="2:7" x14ac:dyDescent="0.2">
      <c r="G1141" s="12" t="s">
        <v>300</v>
      </c>
    </row>
    <row r="1142" spans="2:7" x14ac:dyDescent="0.2">
      <c r="G1142" s="12" t="s">
        <v>312</v>
      </c>
    </row>
    <row r="1143" spans="2:7" x14ac:dyDescent="0.2">
      <c r="B1143" s="3" t="s">
        <v>0</v>
      </c>
      <c r="C1143" s="187"/>
      <c r="D1143" s="188"/>
      <c r="E1143" s="189"/>
      <c r="F1143" s="189"/>
    </row>
    <row r="1144" spans="2:7" x14ac:dyDescent="0.2">
      <c r="B1144" s="3" t="s">
        <v>271</v>
      </c>
      <c r="C1144" s="187"/>
      <c r="D1144" s="188"/>
      <c r="E1144" s="189"/>
      <c r="F1144" s="189"/>
    </row>
    <row r="1145" spans="2:7" x14ac:dyDescent="0.2">
      <c r="B1145" s="102" t="s">
        <v>298</v>
      </c>
      <c r="C1145" s="187"/>
      <c r="D1145" s="188"/>
      <c r="E1145" s="189"/>
      <c r="F1145" s="189"/>
    </row>
    <row r="1146" spans="2:7" x14ac:dyDescent="0.2">
      <c r="B1146" s="3"/>
      <c r="C1146" s="100"/>
      <c r="D1146" s="100"/>
      <c r="E1146" s="100"/>
      <c r="F1146" s="100"/>
    </row>
    <row r="1147" spans="2:7" x14ac:dyDescent="0.2">
      <c r="B1147" s="108"/>
      <c r="C1147" s="159" t="s">
        <v>152</v>
      </c>
      <c r="D1147" s="190"/>
      <c r="E1147" s="191"/>
      <c r="F1147" s="192"/>
    </row>
    <row r="1148" spans="2:7" ht="25.5" x14ac:dyDescent="0.2">
      <c r="B1148" s="160" t="s">
        <v>301</v>
      </c>
      <c r="C1148" s="193" t="s">
        <v>2665</v>
      </c>
      <c r="D1148" s="194" t="s">
        <v>2662</v>
      </c>
      <c r="E1148" s="195" t="s">
        <v>2663</v>
      </c>
      <c r="F1148" s="194" t="s">
        <v>2664</v>
      </c>
    </row>
    <row r="1149" spans="2:7" x14ac:dyDescent="0.2">
      <c r="B1149" s="119" t="s">
        <v>1316</v>
      </c>
      <c r="C1149" s="196">
        <v>36</v>
      </c>
      <c r="D1149" s="197">
        <v>308.91666666666669</v>
      </c>
      <c r="E1149" s="198">
        <v>0.29867060561299863</v>
      </c>
      <c r="F1149" s="197">
        <v>608</v>
      </c>
    </row>
    <row r="1150" spans="2:7" x14ac:dyDescent="0.2">
      <c r="B1150" s="103" t="s">
        <v>1317</v>
      </c>
      <c r="C1150" s="199">
        <v>168</v>
      </c>
      <c r="D1150" s="200">
        <v>271.24404761904759</v>
      </c>
      <c r="E1150" s="201">
        <v>0.30322932678551218</v>
      </c>
      <c r="F1150" s="200">
        <v>525</v>
      </c>
    </row>
    <row r="1151" spans="2:7" x14ac:dyDescent="0.2">
      <c r="B1151" s="103" t="s">
        <v>1318</v>
      </c>
      <c r="C1151" s="199">
        <v>0</v>
      </c>
      <c r="D1151" s="200">
        <v>0</v>
      </c>
      <c r="E1151" s="201">
        <v>0</v>
      </c>
      <c r="F1151" s="200">
        <v>0</v>
      </c>
    </row>
    <row r="1152" spans="2:7" x14ac:dyDescent="0.2">
      <c r="B1152" s="103" t="s">
        <v>1319</v>
      </c>
      <c r="C1152" s="199">
        <v>423</v>
      </c>
      <c r="D1152" s="200">
        <v>391.43262411347519</v>
      </c>
      <c r="E1152" s="201">
        <v>0.29577653487578615</v>
      </c>
      <c r="F1152" s="200">
        <v>1867</v>
      </c>
    </row>
    <row r="1153" spans="2:6" x14ac:dyDescent="0.2">
      <c r="B1153" s="103" t="s">
        <v>1320</v>
      </c>
      <c r="C1153" s="199">
        <v>520</v>
      </c>
      <c r="D1153" s="200">
        <v>714.48653846153843</v>
      </c>
      <c r="E1153" s="201">
        <v>0.30244933711273236</v>
      </c>
      <c r="F1153" s="200">
        <v>1834</v>
      </c>
    </row>
    <row r="1154" spans="2:6" x14ac:dyDescent="0.2">
      <c r="B1154" s="103" t="s">
        <v>1321</v>
      </c>
      <c r="C1154" s="199">
        <v>195</v>
      </c>
      <c r="D1154" s="200">
        <v>260.33333333333331</v>
      </c>
      <c r="E1154" s="201">
        <v>0.29987358820471632</v>
      </c>
      <c r="F1154" s="200">
        <v>505</v>
      </c>
    </row>
    <row r="1155" spans="2:6" x14ac:dyDescent="0.2">
      <c r="B1155" s="103" t="s">
        <v>1322</v>
      </c>
      <c r="C1155" s="199">
        <v>28</v>
      </c>
      <c r="D1155" s="200">
        <v>396.25</v>
      </c>
      <c r="E1155" s="201">
        <v>0.29889547413793105</v>
      </c>
      <c r="F1155" s="200">
        <v>794</v>
      </c>
    </row>
    <row r="1156" spans="2:6" x14ac:dyDescent="0.2">
      <c r="B1156" s="103" t="s">
        <v>1323</v>
      </c>
      <c r="C1156" s="199">
        <v>587</v>
      </c>
      <c r="D1156" s="200">
        <v>918.77342419080071</v>
      </c>
      <c r="E1156" s="201">
        <v>0.30210857580106509</v>
      </c>
      <c r="F1156" s="200">
        <v>5003</v>
      </c>
    </row>
    <row r="1157" spans="2:6" x14ac:dyDescent="0.2">
      <c r="B1157" s="103" t="s">
        <v>1324</v>
      </c>
      <c r="C1157" s="199">
        <v>13</v>
      </c>
      <c r="D1157" s="200">
        <v>909.46153846153845</v>
      </c>
      <c r="E1157" s="201">
        <v>0.30146871334591263</v>
      </c>
      <c r="F1157" s="200">
        <v>2193</v>
      </c>
    </row>
    <row r="1158" spans="2:6" x14ac:dyDescent="0.2">
      <c r="B1158" s="103" t="s">
        <v>1325</v>
      </c>
      <c r="C1158" s="199">
        <v>28</v>
      </c>
      <c r="D1158" s="200">
        <v>193.85714285714286</v>
      </c>
      <c r="E1158" s="201">
        <v>0.29921173033460113</v>
      </c>
      <c r="F1158" s="200">
        <v>307</v>
      </c>
    </row>
    <row r="1159" spans="2:6" x14ac:dyDescent="0.2">
      <c r="B1159" s="103" t="s">
        <v>1326</v>
      </c>
      <c r="C1159" s="199">
        <v>1649</v>
      </c>
      <c r="D1159" s="200">
        <v>334.41540327471193</v>
      </c>
      <c r="E1159" s="201">
        <v>0.29985367580408973</v>
      </c>
      <c r="F1159" s="200">
        <v>1535</v>
      </c>
    </row>
    <row r="1160" spans="2:6" x14ac:dyDescent="0.2">
      <c r="B1160" s="103" t="s">
        <v>1327</v>
      </c>
      <c r="C1160" s="199">
        <v>0</v>
      </c>
      <c r="D1160" s="200">
        <v>0</v>
      </c>
      <c r="E1160" s="201">
        <v>0</v>
      </c>
      <c r="F1160" s="200">
        <v>0</v>
      </c>
    </row>
    <row r="1161" spans="2:6" x14ac:dyDescent="0.2">
      <c r="B1161" s="103" t="s">
        <v>1328</v>
      </c>
      <c r="C1161" s="199">
        <v>66</v>
      </c>
      <c r="D1161" s="200">
        <v>272.93939393939394</v>
      </c>
      <c r="E1161" s="201">
        <v>0.30543592526026653</v>
      </c>
      <c r="F1161" s="200">
        <v>495</v>
      </c>
    </row>
    <row r="1162" spans="2:6" x14ac:dyDescent="0.2">
      <c r="B1162" s="103" t="s">
        <v>1329</v>
      </c>
      <c r="C1162" s="199">
        <v>89</v>
      </c>
      <c r="D1162" s="200">
        <v>281.74157303370788</v>
      </c>
      <c r="E1162" s="201">
        <v>0.30052614547502898</v>
      </c>
      <c r="F1162" s="200">
        <v>609</v>
      </c>
    </row>
    <row r="1163" spans="2:6" x14ac:dyDescent="0.2">
      <c r="B1163" s="103" t="s">
        <v>1330</v>
      </c>
      <c r="C1163" s="199">
        <v>0</v>
      </c>
      <c r="D1163" s="200">
        <v>0</v>
      </c>
      <c r="E1163" s="201">
        <v>0</v>
      </c>
      <c r="F1163" s="200">
        <v>0</v>
      </c>
    </row>
    <row r="1164" spans="2:6" x14ac:dyDescent="0.2">
      <c r="B1164" s="103" t="s">
        <v>1331</v>
      </c>
      <c r="C1164" s="199">
        <v>120</v>
      </c>
      <c r="D1164" s="200">
        <v>1052.2333333333333</v>
      </c>
      <c r="E1164" s="201">
        <v>0.30210401902565298</v>
      </c>
      <c r="F1164" s="200">
        <v>3593</v>
      </c>
    </row>
    <row r="1165" spans="2:6" x14ac:dyDescent="0.2">
      <c r="B1165" s="103" t="s">
        <v>1332</v>
      </c>
      <c r="C1165" s="199">
        <v>13</v>
      </c>
      <c r="D1165" s="200">
        <v>317.69230769230768</v>
      </c>
      <c r="E1165" s="201">
        <v>0.30316376715848192</v>
      </c>
      <c r="F1165" s="200">
        <v>432</v>
      </c>
    </row>
    <row r="1166" spans="2:6" x14ac:dyDescent="0.2">
      <c r="B1166" s="103" t="s">
        <v>1333</v>
      </c>
      <c r="C1166" s="199">
        <v>165</v>
      </c>
      <c r="D1166" s="200">
        <v>1037.2484848484848</v>
      </c>
      <c r="E1166" s="201">
        <v>0.30223765282209847</v>
      </c>
      <c r="F1166" s="200">
        <v>3156</v>
      </c>
    </row>
    <row r="1167" spans="2:6" x14ac:dyDescent="0.2">
      <c r="B1167" s="103" t="s">
        <v>1334</v>
      </c>
      <c r="C1167" s="199">
        <v>119</v>
      </c>
      <c r="D1167" s="200">
        <v>303.9075630252101</v>
      </c>
      <c r="E1167" s="201">
        <v>0.30254484004818627</v>
      </c>
      <c r="F1167" s="200">
        <v>520</v>
      </c>
    </row>
    <row r="1168" spans="2:6" x14ac:dyDescent="0.2">
      <c r="B1168" s="103" t="s">
        <v>1335</v>
      </c>
      <c r="C1168" s="199">
        <v>61</v>
      </c>
      <c r="D1168" s="200">
        <v>337.40983606557376</v>
      </c>
      <c r="E1168" s="201">
        <v>0.29888763033313004</v>
      </c>
      <c r="F1168" s="200">
        <v>600</v>
      </c>
    </row>
    <row r="1169" spans="2:6" x14ac:dyDescent="0.2">
      <c r="B1169" s="103" t="s">
        <v>1336</v>
      </c>
      <c r="C1169" s="199">
        <v>77</v>
      </c>
      <c r="D1169" s="200">
        <v>826.40259740259739</v>
      </c>
      <c r="E1169" s="201">
        <v>0.30037527437513267</v>
      </c>
      <c r="F1169" s="200">
        <v>3213</v>
      </c>
    </row>
    <row r="1170" spans="2:6" x14ac:dyDescent="0.2">
      <c r="B1170" s="103" t="s">
        <v>1337</v>
      </c>
      <c r="C1170" s="199">
        <v>15</v>
      </c>
      <c r="D1170" s="200">
        <v>492.06666666666666</v>
      </c>
      <c r="E1170" s="201">
        <v>0.2946624615753124</v>
      </c>
      <c r="F1170" s="200">
        <v>1050</v>
      </c>
    </row>
    <row r="1171" spans="2:6" x14ac:dyDescent="0.2">
      <c r="B1171" s="103" t="s">
        <v>1338</v>
      </c>
      <c r="C1171" s="199">
        <v>701</v>
      </c>
      <c r="D1171" s="200">
        <v>335.43509272467901</v>
      </c>
      <c r="E1171" s="201">
        <v>0.29970251523749081</v>
      </c>
      <c r="F1171" s="200">
        <v>1211</v>
      </c>
    </row>
    <row r="1172" spans="2:6" x14ac:dyDescent="0.2">
      <c r="B1172" s="103" t="s">
        <v>1339</v>
      </c>
      <c r="C1172" s="199">
        <v>0</v>
      </c>
      <c r="D1172" s="200">
        <v>0</v>
      </c>
      <c r="E1172" s="201">
        <v>0</v>
      </c>
      <c r="F1172" s="200">
        <v>0</v>
      </c>
    </row>
    <row r="1173" spans="2:6" x14ac:dyDescent="0.2">
      <c r="B1173" s="103" t="s">
        <v>1340</v>
      </c>
      <c r="C1173" s="199">
        <v>559</v>
      </c>
      <c r="D1173" s="200">
        <v>336.32915921288014</v>
      </c>
      <c r="E1173" s="201">
        <v>0.29894309033580369</v>
      </c>
      <c r="F1173" s="200">
        <v>1150</v>
      </c>
    </row>
    <row r="1174" spans="2:6" x14ac:dyDescent="0.2">
      <c r="B1174" s="103" t="s">
        <v>1341</v>
      </c>
      <c r="C1174" s="199">
        <v>43</v>
      </c>
      <c r="D1174" s="200">
        <v>266.27906976744185</v>
      </c>
      <c r="E1174" s="201">
        <v>0.30578997970302324</v>
      </c>
      <c r="F1174" s="200">
        <v>465</v>
      </c>
    </row>
    <row r="1175" spans="2:6" x14ac:dyDescent="0.2">
      <c r="B1175" s="103" t="s">
        <v>1342</v>
      </c>
      <c r="C1175" s="199">
        <v>314</v>
      </c>
      <c r="D1175" s="200">
        <v>247.88535031847132</v>
      </c>
      <c r="E1175" s="201">
        <v>0.3012427288172983</v>
      </c>
      <c r="F1175" s="200">
        <v>493</v>
      </c>
    </row>
    <row r="1176" spans="2:6" x14ac:dyDescent="0.2">
      <c r="B1176" s="103" t="s">
        <v>1343</v>
      </c>
      <c r="C1176" s="199">
        <v>3</v>
      </c>
      <c r="D1176" s="200">
        <v>295.66666666666669</v>
      </c>
      <c r="E1176" s="201">
        <v>0.30481099656357391</v>
      </c>
      <c r="F1176" s="200">
        <v>307</v>
      </c>
    </row>
    <row r="1177" spans="2:6" x14ac:dyDescent="0.2">
      <c r="B1177" s="103" t="s">
        <v>1344</v>
      </c>
      <c r="C1177" s="199">
        <v>71</v>
      </c>
      <c r="D1177" s="200">
        <v>366.12676056338029</v>
      </c>
      <c r="E1177" s="201">
        <v>0.30252423568843323</v>
      </c>
      <c r="F1177" s="200">
        <v>923</v>
      </c>
    </row>
    <row r="1178" spans="2:6" x14ac:dyDescent="0.2">
      <c r="B1178" s="103" t="s">
        <v>1345</v>
      </c>
      <c r="C1178" s="199">
        <v>23</v>
      </c>
      <c r="D1178" s="200">
        <v>639.17391304347825</v>
      </c>
      <c r="E1178" s="201">
        <v>0.29511191408210369</v>
      </c>
      <c r="F1178" s="200">
        <v>993</v>
      </c>
    </row>
    <row r="1179" spans="2:6" x14ac:dyDescent="0.2">
      <c r="B1179" s="103" t="s">
        <v>1346</v>
      </c>
      <c r="C1179" s="199">
        <v>9</v>
      </c>
      <c r="D1179" s="200">
        <v>769.77777777777783</v>
      </c>
      <c r="E1179" s="201">
        <v>0.30196574118467501</v>
      </c>
      <c r="F1179" s="200">
        <v>1819</v>
      </c>
    </row>
    <row r="1180" spans="2:6" x14ac:dyDescent="0.2">
      <c r="B1180" s="103" t="s">
        <v>1347</v>
      </c>
      <c r="C1180" s="199">
        <v>87</v>
      </c>
      <c r="D1180" s="200">
        <v>310.19540229885058</v>
      </c>
      <c r="E1180" s="201">
        <v>0.29900173947727038</v>
      </c>
      <c r="F1180" s="200">
        <v>1004</v>
      </c>
    </row>
    <row r="1181" spans="2:6" x14ac:dyDescent="0.2">
      <c r="B1181" s="103" t="s">
        <v>1348</v>
      </c>
      <c r="C1181" s="199">
        <v>2397</v>
      </c>
      <c r="D1181" s="200">
        <v>342.86149353358365</v>
      </c>
      <c r="E1181" s="201">
        <v>0.29562320010417187</v>
      </c>
      <c r="F1181" s="200">
        <v>5444</v>
      </c>
    </row>
    <row r="1182" spans="2:6" x14ac:dyDescent="0.2">
      <c r="B1182" s="103" t="s">
        <v>1349</v>
      </c>
      <c r="C1182" s="199">
        <v>8</v>
      </c>
      <c r="D1182" s="200">
        <v>242.375</v>
      </c>
      <c r="E1182" s="201">
        <v>0.2988594327990135</v>
      </c>
      <c r="F1182" s="200">
        <v>312</v>
      </c>
    </row>
    <row r="1183" spans="2:6" x14ac:dyDescent="0.2">
      <c r="B1183" s="103" t="s">
        <v>1350</v>
      </c>
      <c r="C1183" s="199">
        <v>36</v>
      </c>
      <c r="D1183" s="200">
        <v>732.55555555555554</v>
      </c>
      <c r="E1183" s="201">
        <v>0.30164594461665151</v>
      </c>
      <c r="F1183" s="200">
        <v>1388</v>
      </c>
    </row>
    <row r="1184" spans="2:6" x14ac:dyDescent="0.2">
      <c r="B1184" s="103" t="s">
        <v>1351</v>
      </c>
      <c r="C1184" s="199">
        <v>39</v>
      </c>
      <c r="D1184" s="200">
        <v>249.56410256410257</v>
      </c>
      <c r="E1184" s="201">
        <v>0.30348289732156775</v>
      </c>
      <c r="F1184" s="200">
        <v>333</v>
      </c>
    </row>
    <row r="1185" spans="2:7" x14ac:dyDescent="0.2">
      <c r="B1185" s="103" t="s">
        <v>1352</v>
      </c>
      <c r="C1185" s="199">
        <v>5</v>
      </c>
      <c r="D1185" s="200">
        <v>829.6</v>
      </c>
      <c r="E1185" s="201">
        <v>0.3056067192219849</v>
      </c>
      <c r="F1185" s="200">
        <v>1158</v>
      </c>
    </row>
    <row r="1186" spans="2:7" x14ac:dyDescent="0.2">
      <c r="B1186" s="103" t="s">
        <v>1353</v>
      </c>
      <c r="C1186" s="199">
        <v>834</v>
      </c>
      <c r="D1186" s="200">
        <v>279.18944844124701</v>
      </c>
      <c r="E1186" s="201">
        <v>0.30236535402395881</v>
      </c>
      <c r="F1186" s="200">
        <v>1147</v>
      </c>
    </row>
    <row r="1187" spans="2:7" x14ac:dyDescent="0.2">
      <c r="B1187" s="103" t="s">
        <v>1354</v>
      </c>
      <c r="C1187" s="199">
        <v>439</v>
      </c>
      <c r="D1187" s="200">
        <v>1342.6970387243737</v>
      </c>
      <c r="E1187" s="201">
        <v>0.3006166414131497</v>
      </c>
      <c r="F1187" s="200">
        <v>5305</v>
      </c>
    </row>
    <row r="1188" spans="2:7" x14ac:dyDescent="0.2">
      <c r="B1188" s="103" t="s">
        <v>1355</v>
      </c>
      <c r="C1188" s="199">
        <v>18</v>
      </c>
      <c r="D1188" s="200">
        <v>277.33333333333331</v>
      </c>
      <c r="E1188" s="201">
        <v>0.29731983323406785</v>
      </c>
      <c r="F1188" s="200">
        <v>649</v>
      </c>
    </row>
    <row r="1189" spans="2:7" x14ac:dyDescent="0.2">
      <c r="B1189" s="103" t="s">
        <v>1356</v>
      </c>
      <c r="C1189" s="199">
        <v>194</v>
      </c>
      <c r="D1189" s="200">
        <v>363.10824742268039</v>
      </c>
      <c r="E1189" s="201">
        <v>0.29436616186942133</v>
      </c>
      <c r="F1189" s="200">
        <v>1115</v>
      </c>
    </row>
    <row r="1190" spans="2:7" x14ac:dyDescent="0.2">
      <c r="B1190" s="103" t="s">
        <v>1357</v>
      </c>
      <c r="C1190" s="199">
        <v>1138</v>
      </c>
      <c r="D1190" s="200">
        <v>328.97363796133567</v>
      </c>
      <c r="E1190" s="201">
        <v>0.30198498996534662</v>
      </c>
      <c r="F1190" s="200">
        <v>1517</v>
      </c>
    </row>
    <row r="1191" spans="2:7" x14ac:dyDescent="0.2">
      <c r="B1191" s="103" t="s">
        <v>1358</v>
      </c>
      <c r="C1191" s="199">
        <v>158</v>
      </c>
      <c r="D1191" s="200">
        <v>365.02531645569621</v>
      </c>
      <c r="E1191" s="201">
        <v>0.29551102389235884</v>
      </c>
      <c r="F1191" s="200">
        <v>2162</v>
      </c>
    </row>
    <row r="1192" spans="2:7" x14ac:dyDescent="0.2">
      <c r="B1192" s="103" t="s">
        <v>1359</v>
      </c>
      <c r="C1192" s="199">
        <v>200</v>
      </c>
      <c r="D1192" s="200">
        <v>1107.415</v>
      </c>
      <c r="E1192" s="201">
        <v>0.30061104053335064</v>
      </c>
      <c r="F1192" s="200">
        <v>3240</v>
      </c>
    </row>
    <row r="1193" spans="2:7" x14ac:dyDescent="0.2">
      <c r="B1193" s="103" t="s">
        <v>1360</v>
      </c>
      <c r="C1193" s="199">
        <v>55</v>
      </c>
      <c r="D1193" s="200">
        <v>276.72727272727275</v>
      </c>
      <c r="E1193" s="201">
        <v>0.29605711062265372</v>
      </c>
      <c r="F1193" s="200">
        <v>623</v>
      </c>
    </row>
    <row r="1194" spans="2:7" x14ac:dyDescent="0.2">
      <c r="B1194" s="103" t="s">
        <v>1361</v>
      </c>
      <c r="C1194" s="199">
        <v>2404</v>
      </c>
      <c r="D1194" s="200">
        <v>291.5004159733777</v>
      </c>
      <c r="E1194" s="201">
        <v>0.29761640840602088</v>
      </c>
      <c r="F1194" s="200">
        <v>1201</v>
      </c>
    </row>
    <row r="1195" spans="2:7" x14ac:dyDescent="0.2">
      <c r="B1195" s="103" t="s">
        <v>1362</v>
      </c>
      <c r="C1195" s="199">
        <v>0</v>
      </c>
      <c r="D1195" s="200">
        <v>0</v>
      </c>
      <c r="E1195" s="201">
        <v>0</v>
      </c>
      <c r="F1195" s="200">
        <v>0</v>
      </c>
    </row>
    <row r="1196" spans="2:7" x14ac:dyDescent="0.2">
      <c r="B1196" s="104" t="s">
        <v>1363</v>
      </c>
      <c r="C1196" s="202">
        <v>2</v>
      </c>
      <c r="D1196" s="203">
        <v>362.5</v>
      </c>
      <c r="E1196" s="204">
        <v>0.3093003412969284</v>
      </c>
      <c r="F1196" s="203">
        <v>455</v>
      </c>
    </row>
    <row r="1198" spans="2:7" x14ac:dyDescent="0.2">
      <c r="G1198" s="12" t="s">
        <v>300</v>
      </c>
    </row>
    <row r="1199" spans="2:7" x14ac:dyDescent="0.2">
      <c r="G1199" s="12" t="s">
        <v>313</v>
      </c>
    </row>
    <row r="1200" spans="2:7" x14ac:dyDescent="0.2">
      <c r="B1200" s="3" t="s">
        <v>0</v>
      </c>
      <c r="C1200" s="187"/>
      <c r="D1200" s="188"/>
      <c r="E1200" s="189"/>
      <c r="F1200" s="189"/>
    </row>
    <row r="1201" spans="2:6" x14ac:dyDescent="0.2">
      <c r="B1201" s="3" t="s">
        <v>271</v>
      </c>
      <c r="C1201" s="187"/>
      <c r="D1201" s="188"/>
      <c r="E1201" s="189"/>
      <c r="F1201" s="189"/>
    </row>
    <row r="1202" spans="2:6" x14ac:dyDescent="0.2">
      <c r="B1202" s="102" t="s">
        <v>298</v>
      </c>
      <c r="C1202" s="187"/>
      <c r="D1202" s="188"/>
      <c r="E1202" s="189"/>
      <c r="F1202" s="189"/>
    </row>
    <row r="1203" spans="2:6" x14ac:dyDescent="0.2">
      <c r="B1203" s="3"/>
      <c r="C1203" s="100"/>
      <c r="D1203" s="100"/>
      <c r="E1203" s="100"/>
      <c r="F1203" s="100"/>
    </row>
    <row r="1204" spans="2:6" x14ac:dyDescent="0.2">
      <c r="B1204" s="108"/>
      <c r="C1204" s="159" t="s">
        <v>152</v>
      </c>
      <c r="D1204" s="190"/>
      <c r="E1204" s="191"/>
      <c r="F1204" s="192"/>
    </row>
    <row r="1205" spans="2:6" ht="25.5" x14ac:dyDescent="0.2">
      <c r="B1205" s="160" t="s">
        <v>301</v>
      </c>
      <c r="C1205" s="193" t="s">
        <v>2665</v>
      </c>
      <c r="D1205" s="194" t="s">
        <v>2662</v>
      </c>
      <c r="E1205" s="195" t="s">
        <v>2663</v>
      </c>
      <c r="F1205" s="194" t="s">
        <v>2664</v>
      </c>
    </row>
    <row r="1206" spans="2:6" x14ac:dyDescent="0.2">
      <c r="B1206" s="119" t="s">
        <v>1364</v>
      </c>
      <c r="C1206" s="196">
        <v>1667</v>
      </c>
      <c r="D1206" s="197">
        <v>319.78764247150571</v>
      </c>
      <c r="E1206" s="198">
        <v>0.29706808225842307</v>
      </c>
      <c r="F1206" s="197">
        <v>4261</v>
      </c>
    </row>
    <row r="1207" spans="2:6" x14ac:dyDescent="0.2">
      <c r="B1207" s="103" t="s">
        <v>1365</v>
      </c>
      <c r="C1207" s="199">
        <v>0</v>
      </c>
      <c r="D1207" s="200">
        <v>0</v>
      </c>
      <c r="E1207" s="201">
        <v>0</v>
      </c>
      <c r="F1207" s="200">
        <v>0</v>
      </c>
    </row>
    <row r="1208" spans="2:6" x14ac:dyDescent="0.2">
      <c r="B1208" s="103" t="s">
        <v>1366</v>
      </c>
      <c r="C1208" s="199">
        <v>1010</v>
      </c>
      <c r="D1208" s="200">
        <v>266.0990099009901</v>
      </c>
      <c r="E1208" s="201">
        <v>0.30322997007866204</v>
      </c>
      <c r="F1208" s="200">
        <v>920</v>
      </c>
    </row>
    <row r="1209" spans="2:6" x14ac:dyDescent="0.2">
      <c r="B1209" s="103" t="s">
        <v>1367</v>
      </c>
      <c r="C1209" s="199">
        <v>0</v>
      </c>
      <c r="D1209" s="200">
        <v>0</v>
      </c>
      <c r="E1209" s="201">
        <v>0</v>
      </c>
      <c r="F1209" s="200">
        <v>0</v>
      </c>
    </row>
    <row r="1210" spans="2:6" x14ac:dyDescent="0.2">
      <c r="B1210" s="103" t="s">
        <v>1368</v>
      </c>
      <c r="C1210" s="199">
        <v>32</v>
      </c>
      <c r="D1210" s="200">
        <v>751.3125</v>
      </c>
      <c r="E1210" s="201">
        <v>0.29710825506673255</v>
      </c>
      <c r="F1210" s="200">
        <v>1577</v>
      </c>
    </row>
    <row r="1211" spans="2:6" x14ac:dyDescent="0.2">
      <c r="B1211" s="103" t="s">
        <v>1369</v>
      </c>
      <c r="C1211" s="199">
        <v>101</v>
      </c>
      <c r="D1211" s="200">
        <v>893.05940594059405</v>
      </c>
      <c r="E1211" s="201">
        <v>0.30161341559244947</v>
      </c>
      <c r="F1211" s="200">
        <v>2116</v>
      </c>
    </row>
    <row r="1212" spans="2:6" x14ac:dyDescent="0.2">
      <c r="B1212" s="103" t="s">
        <v>1370</v>
      </c>
      <c r="C1212" s="199">
        <v>216</v>
      </c>
      <c r="D1212" s="200">
        <v>351.68518518518516</v>
      </c>
      <c r="E1212" s="201">
        <v>0.29482721147576618</v>
      </c>
      <c r="F1212" s="200">
        <v>1129</v>
      </c>
    </row>
    <row r="1213" spans="2:6" x14ac:dyDescent="0.2">
      <c r="B1213" s="103" t="s">
        <v>1371</v>
      </c>
      <c r="C1213" s="199">
        <v>9</v>
      </c>
      <c r="D1213" s="200">
        <v>596.44444444444446</v>
      </c>
      <c r="E1213" s="201">
        <v>0.30237143018081447</v>
      </c>
      <c r="F1213" s="200">
        <v>819</v>
      </c>
    </row>
    <row r="1214" spans="2:6" x14ac:dyDescent="0.2">
      <c r="B1214" s="103" t="s">
        <v>1372</v>
      </c>
      <c r="C1214" s="199">
        <v>0</v>
      </c>
      <c r="D1214" s="200">
        <v>0</v>
      </c>
      <c r="E1214" s="201">
        <v>0</v>
      </c>
      <c r="F1214" s="200">
        <v>0</v>
      </c>
    </row>
    <row r="1215" spans="2:6" x14ac:dyDescent="0.2">
      <c r="B1215" s="103" t="s">
        <v>1373</v>
      </c>
      <c r="C1215" s="199">
        <v>1692</v>
      </c>
      <c r="D1215" s="200">
        <v>319.55141843971631</v>
      </c>
      <c r="E1215" s="201">
        <v>0.29664765940777027</v>
      </c>
      <c r="F1215" s="200">
        <v>1472</v>
      </c>
    </row>
    <row r="1216" spans="2:6" x14ac:dyDescent="0.2">
      <c r="B1216" s="103" t="s">
        <v>1374</v>
      </c>
      <c r="C1216" s="199">
        <v>1412</v>
      </c>
      <c r="D1216" s="200">
        <v>311.53470254957506</v>
      </c>
      <c r="E1216" s="201">
        <v>0.29627806103548848</v>
      </c>
      <c r="F1216" s="200">
        <v>2309</v>
      </c>
    </row>
    <row r="1217" spans="2:6" x14ac:dyDescent="0.2">
      <c r="B1217" s="103" t="s">
        <v>1375</v>
      </c>
      <c r="C1217" s="199">
        <v>214</v>
      </c>
      <c r="D1217" s="200">
        <v>450.78037383177571</v>
      </c>
      <c r="E1217" s="201">
        <v>0.30230772605624523</v>
      </c>
      <c r="F1217" s="200">
        <v>1146</v>
      </c>
    </row>
    <row r="1218" spans="2:6" x14ac:dyDescent="0.2">
      <c r="B1218" s="103" t="s">
        <v>1376</v>
      </c>
      <c r="C1218" s="199">
        <v>0</v>
      </c>
      <c r="D1218" s="200">
        <v>0</v>
      </c>
      <c r="E1218" s="201">
        <v>0</v>
      </c>
      <c r="F1218" s="200">
        <v>0</v>
      </c>
    </row>
    <row r="1219" spans="2:6" x14ac:dyDescent="0.2">
      <c r="B1219" s="103" t="s">
        <v>1377</v>
      </c>
      <c r="C1219" s="199">
        <v>899</v>
      </c>
      <c r="D1219" s="200">
        <v>364.26251390433816</v>
      </c>
      <c r="E1219" s="201">
        <v>0.30326170806041297</v>
      </c>
      <c r="F1219" s="200">
        <v>3638</v>
      </c>
    </row>
    <row r="1220" spans="2:6" x14ac:dyDescent="0.2">
      <c r="B1220" s="103" t="s">
        <v>1378</v>
      </c>
      <c r="C1220" s="199">
        <v>665</v>
      </c>
      <c r="D1220" s="200">
        <v>371.25263157894739</v>
      </c>
      <c r="E1220" s="201">
        <v>0.30206849804480074</v>
      </c>
      <c r="F1220" s="200">
        <v>1433</v>
      </c>
    </row>
    <row r="1221" spans="2:6" x14ac:dyDescent="0.2">
      <c r="B1221" s="103" t="s">
        <v>1379</v>
      </c>
      <c r="C1221" s="199">
        <v>2495</v>
      </c>
      <c r="D1221" s="200">
        <v>431.89539078156315</v>
      </c>
      <c r="E1221" s="201">
        <v>0.30386162183379661</v>
      </c>
      <c r="F1221" s="200">
        <v>3315</v>
      </c>
    </row>
    <row r="1222" spans="2:6" x14ac:dyDescent="0.2">
      <c r="B1222" s="103" t="s">
        <v>1380</v>
      </c>
      <c r="C1222" s="199">
        <v>1475</v>
      </c>
      <c r="D1222" s="200">
        <v>326.75457627118647</v>
      </c>
      <c r="E1222" s="201">
        <v>0.30294019111839399</v>
      </c>
      <c r="F1222" s="200">
        <v>2914</v>
      </c>
    </row>
    <row r="1223" spans="2:6" x14ac:dyDescent="0.2">
      <c r="B1223" s="103" t="s">
        <v>1381</v>
      </c>
      <c r="C1223" s="199">
        <v>1597</v>
      </c>
      <c r="D1223" s="200">
        <v>403.70569818409518</v>
      </c>
      <c r="E1223" s="201">
        <v>0.30077002814945986</v>
      </c>
      <c r="F1223" s="200">
        <v>3614</v>
      </c>
    </row>
    <row r="1224" spans="2:6" x14ac:dyDescent="0.2">
      <c r="B1224" s="103" t="s">
        <v>1382</v>
      </c>
      <c r="C1224" s="199">
        <v>1668</v>
      </c>
      <c r="D1224" s="200">
        <v>397.12230215827338</v>
      </c>
      <c r="E1224" s="201">
        <v>0.30301810423383624</v>
      </c>
      <c r="F1224" s="200">
        <v>2114</v>
      </c>
    </row>
    <row r="1225" spans="2:6" x14ac:dyDescent="0.2">
      <c r="B1225" s="103" t="s">
        <v>1383</v>
      </c>
      <c r="C1225" s="199">
        <v>2485</v>
      </c>
      <c r="D1225" s="200">
        <v>412.37263581488935</v>
      </c>
      <c r="E1225" s="201">
        <v>0.30266440227423752</v>
      </c>
      <c r="F1225" s="200">
        <v>2937</v>
      </c>
    </row>
    <row r="1226" spans="2:6" x14ac:dyDescent="0.2">
      <c r="B1226" s="103" t="s">
        <v>1384</v>
      </c>
      <c r="C1226" s="199">
        <v>3061</v>
      </c>
      <c r="D1226" s="200">
        <v>378.81215289121201</v>
      </c>
      <c r="E1226" s="201">
        <v>0.30115030115185948</v>
      </c>
      <c r="F1226" s="200">
        <v>1225</v>
      </c>
    </row>
    <row r="1227" spans="2:6" x14ac:dyDescent="0.2">
      <c r="B1227" s="103" t="s">
        <v>1385</v>
      </c>
      <c r="C1227" s="199">
        <v>1761</v>
      </c>
      <c r="D1227" s="200">
        <v>344.91766042021578</v>
      </c>
      <c r="E1227" s="201">
        <v>0.30295442914986226</v>
      </c>
      <c r="F1227" s="200">
        <v>1057</v>
      </c>
    </row>
    <row r="1228" spans="2:6" x14ac:dyDescent="0.2">
      <c r="B1228" s="103" t="s">
        <v>1386</v>
      </c>
      <c r="C1228" s="199">
        <v>2227</v>
      </c>
      <c r="D1228" s="200">
        <v>412.1692860350247</v>
      </c>
      <c r="E1228" s="201">
        <v>0.29601889049312446</v>
      </c>
      <c r="F1228" s="200">
        <v>3114</v>
      </c>
    </row>
    <row r="1229" spans="2:6" x14ac:dyDescent="0.2">
      <c r="B1229" s="103" t="s">
        <v>1387</v>
      </c>
      <c r="C1229" s="199">
        <v>0</v>
      </c>
      <c r="D1229" s="200">
        <v>0</v>
      </c>
      <c r="E1229" s="201">
        <v>0</v>
      </c>
      <c r="F1229" s="200">
        <v>0</v>
      </c>
    </row>
    <row r="1230" spans="2:6" x14ac:dyDescent="0.2">
      <c r="B1230" s="103" t="s">
        <v>1388</v>
      </c>
      <c r="C1230" s="199">
        <v>0</v>
      </c>
      <c r="D1230" s="200">
        <v>0</v>
      </c>
      <c r="E1230" s="201">
        <v>0</v>
      </c>
      <c r="F1230" s="200">
        <v>0</v>
      </c>
    </row>
    <row r="1231" spans="2:6" x14ac:dyDescent="0.2">
      <c r="B1231" s="103" t="s">
        <v>1389</v>
      </c>
      <c r="C1231" s="199">
        <v>0</v>
      </c>
      <c r="D1231" s="200">
        <v>0</v>
      </c>
      <c r="E1231" s="201">
        <v>0</v>
      </c>
      <c r="F1231" s="200">
        <v>0</v>
      </c>
    </row>
    <row r="1232" spans="2:6" x14ac:dyDescent="0.2">
      <c r="B1232" s="103" t="s">
        <v>1390</v>
      </c>
      <c r="C1232" s="199">
        <v>0</v>
      </c>
      <c r="D1232" s="200">
        <v>0</v>
      </c>
      <c r="E1232" s="201">
        <v>0</v>
      </c>
      <c r="F1232" s="200">
        <v>0</v>
      </c>
    </row>
    <row r="1233" spans="2:6" x14ac:dyDescent="0.2">
      <c r="B1233" s="103" t="s">
        <v>1391</v>
      </c>
      <c r="C1233" s="199">
        <v>0</v>
      </c>
      <c r="D1233" s="200">
        <v>0</v>
      </c>
      <c r="E1233" s="201">
        <v>0</v>
      </c>
      <c r="F1233" s="200">
        <v>0</v>
      </c>
    </row>
    <row r="1234" spans="2:6" x14ac:dyDescent="0.2">
      <c r="B1234" s="103" t="s">
        <v>1392</v>
      </c>
      <c r="C1234" s="199">
        <v>0</v>
      </c>
      <c r="D1234" s="200">
        <v>0</v>
      </c>
      <c r="E1234" s="201">
        <v>0</v>
      </c>
      <c r="F1234" s="200">
        <v>0</v>
      </c>
    </row>
    <row r="1235" spans="2:6" x14ac:dyDescent="0.2">
      <c r="B1235" s="103" t="s">
        <v>1393</v>
      </c>
      <c r="C1235" s="199">
        <v>0</v>
      </c>
      <c r="D1235" s="200">
        <v>0</v>
      </c>
      <c r="E1235" s="201">
        <v>0</v>
      </c>
      <c r="F1235" s="200">
        <v>0</v>
      </c>
    </row>
    <row r="1236" spans="2:6" x14ac:dyDescent="0.2">
      <c r="B1236" s="103" t="s">
        <v>1394</v>
      </c>
      <c r="C1236" s="199">
        <v>0</v>
      </c>
      <c r="D1236" s="200">
        <v>0</v>
      </c>
      <c r="E1236" s="201">
        <v>0</v>
      </c>
      <c r="F1236" s="200">
        <v>0</v>
      </c>
    </row>
    <row r="1237" spans="2:6" x14ac:dyDescent="0.2">
      <c r="B1237" s="103" t="s">
        <v>1395</v>
      </c>
      <c r="C1237" s="199">
        <v>0</v>
      </c>
      <c r="D1237" s="200">
        <v>0</v>
      </c>
      <c r="E1237" s="201">
        <v>0</v>
      </c>
      <c r="F1237" s="200">
        <v>0</v>
      </c>
    </row>
    <row r="1238" spans="2:6" x14ac:dyDescent="0.2">
      <c r="B1238" s="103" t="s">
        <v>1396</v>
      </c>
      <c r="C1238" s="199">
        <v>1296</v>
      </c>
      <c r="D1238" s="200">
        <v>567.18981481481478</v>
      </c>
      <c r="E1238" s="201">
        <v>0.29629262382205956</v>
      </c>
      <c r="F1238" s="200">
        <v>5846</v>
      </c>
    </row>
    <row r="1239" spans="2:6" x14ac:dyDescent="0.2">
      <c r="B1239" s="103" t="s">
        <v>1397</v>
      </c>
      <c r="C1239" s="199">
        <v>946</v>
      </c>
      <c r="D1239" s="200">
        <v>396.49894291754759</v>
      </c>
      <c r="E1239" s="201">
        <v>0.2920652421898664</v>
      </c>
      <c r="F1239" s="200">
        <v>1756</v>
      </c>
    </row>
    <row r="1240" spans="2:6" x14ac:dyDescent="0.2">
      <c r="B1240" s="103" t="s">
        <v>1398</v>
      </c>
      <c r="C1240" s="199">
        <v>747</v>
      </c>
      <c r="D1240" s="200">
        <v>551.70414993306565</v>
      </c>
      <c r="E1240" s="201">
        <v>0.29445728142714866</v>
      </c>
      <c r="F1240" s="200">
        <v>5062</v>
      </c>
    </row>
    <row r="1241" spans="2:6" x14ac:dyDescent="0.2">
      <c r="B1241" s="103" t="s">
        <v>1399</v>
      </c>
      <c r="C1241" s="199">
        <v>0</v>
      </c>
      <c r="D1241" s="200">
        <v>0</v>
      </c>
      <c r="E1241" s="201">
        <v>0</v>
      </c>
      <c r="F1241" s="200">
        <v>0</v>
      </c>
    </row>
    <row r="1242" spans="2:6" x14ac:dyDescent="0.2">
      <c r="B1242" s="103" t="s">
        <v>1400</v>
      </c>
      <c r="C1242" s="199">
        <v>0</v>
      </c>
      <c r="D1242" s="200">
        <v>0</v>
      </c>
      <c r="E1242" s="201">
        <v>0</v>
      </c>
      <c r="F1242" s="200">
        <v>0</v>
      </c>
    </row>
    <row r="1243" spans="2:6" x14ac:dyDescent="0.2">
      <c r="B1243" s="103" t="s">
        <v>1401</v>
      </c>
      <c r="C1243" s="199">
        <v>0</v>
      </c>
      <c r="D1243" s="200">
        <v>0</v>
      </c>
      <c r="E1243" s="201">
        <v>0</v>
      </c>
      <c r="F1243" s="200">
        <v>0</v>
      </c>
    </row>
    <row r="1244" spans="2:6" x14ac:dyDescent="0.2">
      <c r="B1244" s="103" t="s">
        <v>1402</v>
      </c>
      <c r="C1244" s="199">
        <v>0</v>
      </c>
      <c r="D1244" s="200">
        <v>0</v>
      </c>
      <c r="E1244" s="201">
        <v>0</v>
      </c>
      <c r="F1244" s="200">
        <v>0</v>
      </c>
    </row>
    <row r="1245" spans="2:6" x14ac:dyDescent="0.2">
      <c r="B1245" s="103" t="s">
        <v>1403</v>
      </c>
      <c r="C1245" s="199">
        <v>0</v>
      </c>
      <c r="D1245" s="200">
        <v>0</v>
      </c>
      <c r="E1245" s="201">
        <v>0</v>
      </c>
      <c r="F1245" s="200">
        <v>0</v>
      </c>
    </row>
    <row r="1246" spans="2:6" x14ac:dyDescent="0.2">
      <c r="B1246" s="103" t="s">
        <v>1404</v>
      </c>
      <c r="C1246" s="199">
        <v>1855</v>
      </c>
      <c r="D1246" s="200">
        <v>581.29002695417785</v>
      </c>
      <c r="E1246" s="201">
        <v>0.29143818094690599</v>
      </c>
      <c r="F1246" s="200">
        <v>8003</v>
      </c>
    </row>
    <row r="1247" spans="2:6" x14ac:dyDescent="0.2">
      <c r="B1247" s="103" t="s">
        <v>1405</v>
      </c>
      <c r="C1247" s="199">
        <v>0</v>
      </c>
      <c r="D1247" s="200">
        <v>0</v>
      </c>
      <c r="E1247" s="201">
        <v>0</v>
      </c>
      <c r="F1247" s="200">
        <v>0</v>
      </c>
    </row>
    <row r="1248" spans="2:6" x14ac:dyDescent="0.2">
      <c r="B1248" s="103" t="s">
        <v>1406</v>
      </c>
      <c r="C1248" s="199">
        <v>2440</v>
      </c>
      <c r="D1248" s="200">
        <v>505.7737704918033</v>
      </c>
      <c r="E1248" s="201">
        <v>0.2959485517900613</v>
      </c>
      <c r="F1248" s="200">
        <v>2648</v>
      </c>
    </row>
    <row r="1249" spans="2:7" x14ac:dyDescent="0.2">
      <c r="B1249" s="103" t="s">
        <v>1407</v>
      </c>
      <c r="C1249" s="199">
        <v>0</v>
      </c>
      <c r="D1249" s="200">
        <v>0</v>
      </c>
      <c r="E1249" s="201">
        <v>0</v>
      </c>
      <c r="F1249" s="200">
        <v>0</v>
      </c>
    </row>
    <row r="1250" spans="2:7" x14ac:dyDescent="0.2">
      <c r="B1250" s="103" t="s">
        <v>1408</v>
      </c>
      <c r="C1250" s="199">
        <v>209</v>
      </c>
      <c r="D1250" s="200">
        <v>590.67464114832535</v>
      </c>
      <c r="E1250" s="201">
        <v>0.29921204497475684</v>
      </c>
      <c r="F1250" s="200">
        <v>3070</v>
      </c>
    </row>
    <row r="1251" spans="2:7" x14ac:dyDescent="0.2">
      <c r="B1251" s="103" t="s">
        <v>1409</v>
      </c>
      <c r="C1251" s="199">
        <v>168</v>
      </c>
      <c r="D1251" s="200">
        <v>820.69047619047615</v>
      </c>
      <c r="E1251" s="201">
        <v>0.29892982273562985</v>
      </c>
      <c r="F1251" s="200">
        <v>3239</v>
      </c>
    </row>
    <row r="1252" spans="2:7" x14ac:dyDescent="0.2">
      <c r="B1252" s="103" t="s">
        <v>1410</v>
      </c>
      <c r="C1252" s="199">
        <v>278</v>
      </c>
      <c r="D1252" s="200">
        <v>545.26978417266184</v>
      </c>
      <c r="E1252" s="201">
        <v>0.29709674827182742</v>
      </c>
      <c r="F1252" s="200">
        <v>2514</v>
      </c>
    </row>
    <row r="1253" spans="2:7" x14ac:dyDescent="0.2">
      <c r="B1253" s="104" t="s">
        <v>1411</v>
      </c>
      <c r="C1253" s="202">
        <v>986</v>
      </c>
      <c r="D1253" s="203">
        <v>487.60649087221094</v>
      </c>
      <c r="E1253" s="204">
        <v>0.29634880373779926</v>
      </c>
      <c r="F1253" s="203">
        <v>1631</v>
      </c>
    </row>
    <row r="1255" spans="2:7" x14ac:dyDescent="0.2">
      <c r="G1255" s="12" t="s">
        <v>300</v>
      </c>
    </row>
    <row r="1256" spans="2:7" x14ac:dyDescent="0.2">
      <c r="G1256" s="12" t="s">
        <v>314</v>
      </c>
    </row>
    <row r="1257" spans="2:7" x14ac:dyDescent="0.2">
      <c r="B1257" s="3" t="s">
        <v>0</v>
      </c>
      <c r="C1257" s="187"/>
      <c r="D1257" s="188"/>
      <c r="E1257" s="189"/>
      <c r="F1257" s="189"/>
    </row>
    <row r="1258" spans="2:7" x14ac:dyDescent="0.2">
      <c r="B1258" s="3" t="s">
        <v>271</v>
      </c>
      <c r="C1258" s="187"/>
      <c r="D1258" s="188"/>
      <c r="E1258" s="189"/>
      <c r="F1258" s="189"/>
    </row>
    <row r="1259" spans="2:7" x14ac:dyDescent="0.2">
      <c r="B1259" s="102" t="s">
        <v>298</v>
      </c>
      <c r="C1259" s="187"/>
      <c r="D1259" s="188"/>
      <c r="E1259" s="189"/>
      <c r="F1259" s="189"/>
    </row>
    <row r="1260" spans="2:7" x14ac:dyDescent="0.2">
      <c r="B1260" s="3"/>
      <c r="C1260" s="100"/>
      <c r="D1260" s="100"/>
      <c r="E1260" s="100"/>
      <c r="F1260" s="100"/>
    </row>
    <row r="1261" spans="2:7" x14ac:dyDescent="0.2">
      <c r="B1261" s="108"/>
      <c r="C1261" s="159" t="s">
        <v>152</v>
      </c>
      <c r="D1261" s="190"/>
      <c r="E1261" s="191"/>
      <c r="F1261" s="192"/>
    </row>
    <row r="1262" spans="2:7" ht="25.5" x14ac:dyDescent="0.2">
      <c r="B1262" s="160" t="s">
        <v>301</v>
      </c>
      <c r="C1262" s="193" t="s">
        <v>2665</v>
      </c>
      <c r="D1262" s="194" t="s">
        <v>2662</v>
      </c>
      <c r="E1262" s="195" t="s">
        <v>2663</v>
      </c>
      <c r="F1262" s="194" t="s">
        <v>2664</v>
      </c>
    </row>
    <row r="1263" spans="2:7" x14ac:dyDescent="0.2">
      <c r="B1263" s="119" t="s">
        <v>1412</v>
      </c>
      <c r="C1263" s="196">
        <v>8</v>
      </c>
      <c r="D1263" s="197">
        <v>364.875</v>
      </c>
      <c r="E1263" s="198">
        <v>0.29053448790683789</v>
      </c>
      <c r="F1263" s="197">
        <v>639</v>
      </c>
    </row>
    <row r="1264" spans="2:7" x14ac:dyDescent="0.2">
      <c r="B1264" s="103" t="s">
        <v>1413</v>
      </c>
      <c r="C1264" s="199">
        <v>248</v>
      </c>
      <c r="D1264" s="200">
        <v>443.13709677419354</v>
      </c>
      <c r="E1264" s="201">
        <v>0.28854389018854154</v>
      </c>
      <c r="F1264" s="200">
        <v>6314</v>
      </c>
    </row>
    <row r="1265" spans="2:6" x14ac:dyDescent="0.2">
      <c r="B1265" s="103" t="s">
        <v>1414</v>
      </c>
      <c r="C1265" s="199">
        <v>77</v>
      </c>
      <c r="D1265" s="200">
        <v>682.7532467532468</v>
      </c>
      <c r="E1265" s="201">
        <v>0.28198114118366435</v>
      </c>
      <c r="F1265" s="200">
        <v>1779</v>
      </c>
    </row>
    <row r="1266" spans="2:6" x14ac:dyDescent="0.2">
      <c r="B1266" s="103" t="s">
        <v>1415</v>
      </c>
      <c r="C1266" s="199">
        <v>484</v>
      </c>
      <c r="D1266" s="200">
        <v>320.39256198347107</v>
      </c>
      <c r="E1266" s="201">
        <v>0.29695860159251164</v>
      </c>
      <c r="F1266" s="200">
        <v>996</v>
      </c>
    </row>
    <row r="1267" spans="2:6" x14ac:dyDescent="0.2">
      <c r="B1267" s="103" t="s">
        <v>1416</v>
      </c>
      <c r="C1267" s="199">
        <v>200</v>
      </c>
      <c r="D1267" s="200">
        <v>278.82</v>
      </c>
      <c r="E1267" s="201">
        <v>0.30073290297529476</v>
      </c>
      <c r="F1267" s="200">
        <v>491</v>
      </c>
    </row>
    <row r="1268" spans="2:6" x14ac:dyDescent="0.2">
      <c r="B1268" s="103" t="s">
        <v>1417</v>
      </c>
      <c r="C1268" s="199">
        <v>2</v>
      </c>
      <c r="D1268" s="200">
        <v>476</v>
      </c>
      <c r="E1268" s="201">
        <v>0.29852618375666351</v>
      </c>
      <c r="F1268" s="200">
        <v>488</v>
      </c>
    </row>
    <row r="1269" spans="2:6" x14ac:dyDescent="0.2">
      <c r="B1269" s="103" t="s">
        <v>1418</v>
      </c>
      <c r="C1269" s="199">
        <v>1249</v>
      </c>
      <c r="D1269" s="200">
        <v>436.49159327461967</v>
      </c>
      <c r="E1269" s="201">
        <v>0.29888997258237215</v>
      </c>
      <c r="F1269" s="200">
        <v>1588</v>
      </c>
    </row>
    <row r="1270" spans="2:6" x14ac:dyDescent="0.2">
      <c r="B1270" s="103" t="s">
        <v>1419</v>
      </c>
      <c r="C1270" s="199">
        <v>0</v>
      </c>
      <c r="D1270" s="200">
        <v>0</v>
      </c>
      <c r="E1270" s="201">
        <v>0</v>
      </c>
      <c r="F1270" s="200">
        <v>0</v>
      </c>
    </row>
    <row r="1271" spans="2:6" x14ac:dyDescent="0.2">
      <c r="B1271" s="103" t="s">
        <v>1420</v>
      </c>
      <c r="C1271" s="199">
        <v>0</v>
      </c>
      <c r="D1271" s="200">
        <v>0</v>
      </c>
      <c r="E1271" s="201">
        <v>0</v>
      </c>
      <c r="F1271" s="200">
        <v>0</v>
      </c>
    </row>
    <row r="1272" spans="2:6" x14ac:dyDescent="0.2">
      <c r="B1272" s="103" t="s">
        <v>1421</v>
      </c>
      <c r="C1272" s="199">
        <v>84</v>
      </c>
      <c r="D1272" s="200">
        <v>587.76190476190482</v>
      </c>
      <c r="E1272" s="201">
        <v>0.29720504933151126</v>
      </c>
      <c r="F1272" s="200">
        <v>2599</v>
      </c>
    </row>
    <row r="1273" spans="2:6" x14ac:dyDescent="0.2">
      <c r="B1273" s="103" t="s">
        <v>1422</v>
      </c>
      <c r="C1273" s="199">
        <v>85</v>
      </c>
      <c r="D1273" s="200">
        <v>745.31764705882358</v>
      </c>
      <c r="E1273" s="201">
        <v>0.28924948178721777</v>
      </c>
      <c r="F1273" s="200">
        <v>2971</v>
      </c>
    </row>
    <row r="1274" spans="2:6" x14ac:dyDescent="0.2">
      <c r="B1274" s="103" t="s">
        <v>1423</v>
      </c>
      <c r="C1274" s="199">
        <v>765</v>
      </c>
      <c r="D1274" s="200">
        <v>384.63398692810455</v>
      </c>
      <c r="E1274" s="201">
        <v>0.29403682193007352</v>
      </c>
      <c r="F1274" s="200">
        <v>2014</v>
      </c>
    </row>
    <row r="1275" spans="2:6" x14ac:dyDescent="0.2">
      <c r="B1275" s="103" t="s">
        <v>1424</v>
      </c>
      <c r="C1275" s="199">
        <v>0</v>
      </c>
      <c r="D1275" s="200">
        <v>0</v>
      </c>
      <c r="E1275" s="201">
        <v>0</v>
      </c>
      <c r="F1275" s="200">
        <v>0</v>
      </c>
    </row>
    <row r="1276" spans="2:6" x14ac:dyDescent="0.2">
      <c r="B1276" s="103" t="s">
        <v>1425</v>
      </c>
      <c r="C1276" s="199">
        <v>1142</v>
      </c>
      <c r="D1276" s="200">
        <v>470.59894921190892</v>
      </c>
      <c r="E1276" s="201">
        <v>0.29606646929783476</v>
      </c>
      <c r="F1276" s="200">
        <v>3846</v>
      </c>
    </row>
    <row r="1277" spans="2:6" x14ac:dyDescent="0.2">
      <c r="B1277" s="103" t="s">
        <v>1426</v>
      </c>
      <c r="C1277" s="199">
        <v>160</v>
      </c>
      <c r="D1277" s="200">
        <v>328.20625000000001</v>
      </c>
      <c r="E1277" s="201">
        <v>0.2958362205434153</v>
      </c>
      <c r="F1277" s="200">
        <v>1298</v>
      </c>
    </row>
    <row r="1278" spans="2:6" x14ac:dyDescent="0.2">
      <c r="B1278" s="103" t="s">
        <v>1427</v>
      </c>
      <c r="C1278" s="199">
        <v>2903</v>
      </c>
      <c r="D1278" s="200">
        <v>442.3269032035825</v>
      </c>
      <c r="E1278" s="201">
        <v>0.29398330986641019</v>
      </c>
      <c r="F1278" s="200">
        <v>6597</v>
      </c>
    </row>
    <row r="1279" spans="2:6" x14ac:dyDescent="0.2">
      <c r="B1279" s="103" t="s">
        <v>1428</v>
      </c>
      <c r="C1279" s="199">
        <v>0</v>
      </c>
      <c r="D1279" s="200">
        <v>0</v>
      </c>
      <c r="E1279" s="201">
        <v>0</v>
      </c>
      <c r="F1279" s="200">
        <v>0</v>
      </c>
    </row>
    <row r="1280" spans="2:6" x14ac:dyDescent="0.2">
      <c r="B1280" s="103" t="s">
        <v>1429</v>
      </c>
      <c r="C1280" s="199">
        <v>0</v>
      </c>
      <c r="D1280" s="200">
        <v>0</v>
      </c>
      <c r="E1280" s="201">
        <v>0</v>
      </c>
      <c r="F1280" s="200">
        <v>0</v>
      </c>
    </row>
    <row r="1281" spans="2:6" x14ac:dyDescent="0.2">
      <c r="B1281" s="103" t="s">
        <v>1430</v>
      </c>
      <c r="C1281" s="199">
        <v>607</v>
      </c>
      <c r="D1281" s="200">
        <v>468.23228995057661</v>
      </c>
      <c r="E1281" s="201">
        <v>0.29928762853487356</v>
      </c>
      <c r="F1281" s="200">
        <v>2635</v>
      </c>
    </row>
    <row r="1282" spans="2:6" x14ac:dyDescent="0.2">
      <c r="B1282" s="103" t="s">
        <v>1431</v>
      </c>
      <c r="C1282" s="199">
        <v>8</v>
      </c>
      <c r="D1282" s="200">
        <v>411.875</v>
      </c>
      <c r="E1282" s="201">
        <v>0.2868459998258901</v>
      </c>
      <c r="F1282" s="200">
        <v>541</v>
      </c>
    </row>
    <row r="1283" spans="2:6" x14ac:dyDescent="0.2">
      <c r="B1283" s="103" t="s">
        <v>1432</v>
      </c>
      <c r="C1283" s="199">
        <v>317</v>
      </c>
      <c r="D1283" s="200">
        <v>377.74763406940065</v>
      </c>
      <c r="E1283" s="201">
        <v>0.28488432952999054</v>
      </c>
      <c r="F1283" s="200">
        <v>988</v>
      </c>
    </row>
    <row r="1284" spans="2:6" x14ac:dyDescent="0.2">
      <c r="B1284" s="103" t="s">
        <v>1433</v>
      </c>
      <c r="C1284" s="199">
        <v>2</v>
      </c>
      <c r="D1284" s="200">
        <v>378</v>
      </c>
      <c r="E1284" s="201">
        <v>0.28367729831144461</v>
      </c>
      <c r="F1284" s="200">
        <v>566</v>
      </c>
    </row>
    <row r="1285" spans="2:6" x14ac:dyDescent="0.2">
      <c r="B1285" s="103" t="s">
        <v>1434</v>
      </c>
      <c r="C1285" s="199">
        <v>117</v>
      </c>
      <c r="D1285" s="200">
        <v>763.65811965811963</v>
      </c>
      <c r="E1285" s="201">
        <v>0.29403943869625881</v>
      </c>
      <c r="F1285" s="200">
        <v>5229</v>
      </c>
    </row>
    <row r="1286" spans="2:6" x14ac:dyDescent="0.2">
      <c r="B1286" s="103" t="s">
        <v>1435</v>
      </c>
      <c r="C1286" s="199">
        <v>944</v>
      </c>
      <c r="D1286" s="200">
        <v>443.53707627118644</v>
      </c>
      <c r="E1286" s="201">
        <v>0.29674697352092161</v>
      </c>
      <c r="F1286" s="200">
        <v>4172</v>
      </c>
    </row>
    <row r="1287" spans="2:6" x14ac:dyDescent="0.2">
      <c r="B1287" s="103" t="s">
        <v>1436</v>
      </c>
      <c r="C1287" s="199">
        <v>2078</v>
      </c>
      <c r="D1287" s="200">
        <v>413.40760346487008</v>
      </c>
      <c r="E1287" s="201">
        <v>0.29937863306243639</v>
      </c>
      <c r="F1287" s="200">
        <v>2942</v>
      </c>
    </row>
    <row r="1288" spans="2:6" x14ac:dyDescent="0.2">
      <c r="B1288" s="103" t="s">
        <v>1437</v>
      </c>
      <c r="C1288" s="199">
        <v>0</v>
      </c>
      <c r="D1288" s="200">
        <v>0</v>
      </c>
      <c r="E1288" s="201">
        <v>0</v>
      </c>
      <c r="F1288" s="200">
        <v>0</v>
      </c>
    </row>
    <row r="1289" spans="2:6" x14ac:dyDescent="0.2">
      <c r="B1289" s="103" t="s">
        <v>1438</v>
      </c>
      <c r="C1289" s="199">
        <v>0</v>
      </c>
      <c r="D1289" s="200">
        <v>0</v>
      </c>
      <c r="E1289" s="201">
        <v>0</v>
      </c>
      <c r="F1289" s="200">
        <v>0</v>
      </c>
    </row>
    <row r="1290" spans="2:6" x14ac:dyDescent="0.2">
      <c r="B1290" s="103" t="s">
        <v>1439</v>
      </c>
      <c r="C1290" s="199">
        <v>707</v>
      </c>
      <c r="D1290" s="200">
        <v>319.55162659123056</v>
      </c>
      <c r="E1290" s="201">
        <v>0.30116962962173011</v>
      </c>
      <c r="F1290" s="200">
        <v>703</v>
      </c>
    </row>
    <row r="1291" spans="2:6" x14ac:dyDescent="0.2">
      <c r="B1291" s="103" t="s">
        <v>1440</v>
      </c>
      <c r="C1291" s="199">
        <v>392</v>
      </c>
      <c r="D1291" s="200">
        <v>1109.4464285714287</v>
      </c>
      <c r="E1291" s="201">
        <v>0.28017063942757714</v>
      </c>
      <c r="F1291" s="200">
        <v>10554</v>
      </c>
    </row>
    <row r="1292" spans="2:6" x14ac:dyDescent="0.2">
      <c r="B1292" s="103" t="s">
        <v>1441</v>
      </c>
      <c r="C1292" s="199">
        <v>72</v>
      </c>
      <c r="D1292" s="200">
        <v>271.22222222222223</v>
      </c>
      <c r="E1292" s="201">
        <v>0.29180675722120109</v>
      </c>
      <c r="F1292" s="200">
        <v>425</v>
      </c>
    </row>
    <row r="1293" spans="2:6" x14ac:dyDescent="0.2">
      <c r="B1293" s="103" t="s">
        <v>1442</v>
      </c>
      <c r="C1293" s="199">
        <v>533</v>
      </c>
      <c r="D1293" s="200">
        <v>719.88555347091938</v>
      </c>
      <c r="E1293" s="201">
        <v>0.28733964878121832</v>
      </c>
      <c r="F1293" s="200">
        <v>7249</v>
      </c>
    </row>
    <row r="1294" spans="2:6" x14ac:dyDescent="0.2">
      <c r="B1294" s="103" t="s">
        <v>1443</v>
      </c>
      <c r="C1294" s="199">
        <v>0</v>
      </c>
      <c r="D1294" s="200">
        <v>0</v>
      </c>
      <c r="E1294" s="201">
        <v>0</v>
      </c>
      <c r="F1294" s="200">
        <v>0</v>
      </c>
    </row>
    <row r="1295" spans="2:6" x14ac:dyDescent="0.2">
      <c r="B1295" s="103" t="s">
        <v>1444</v>
      </c>
      <c r="C1295" s="199">
        <v>748</v>
      </c>
      <c r="D1295" s="200">
        <v>570.39839572192511</v>
      </c>
      <c r="E1295" s="201">
        <v>0.2837465143360296</v>
      </c>
      <c r="F1295" s="200">
        <v>7021</v>
      </c>
    </row>
    <row r="1296" spans="2:6" x14ac:dyDescent="0.2">
      <c r="B1296" s="103" t="s">
        <v>1445</v>
      </c>
      <c r="C1296" s="199">
        <v>0</v>
      </c>
      <c r="D1296" s="200">
        <v>0</v>
      </c>
      <c r="E1296" s="201">
        <v>0</v>
      </c>
      <c r="F1296" s="200">
        <v>0</v>
      </c>
    </row>
    <row r="1297" spans="2:7" x14ac:dyDescent="0.2">
      <c r="B1297" s="103" t="s">
        <v>1446</v>
      </c>
      <c r="C1297" s="199">
        <v>130</v>
      </c>
      <c r="D1297" s="200">
        <v>398.7076923076923</v>
      </c>
      <c r="E1297" s="201">
        <v>0.30015172046373184</v>
      </c>
      <c r="F1297" s="200">
        <v>1197</v>
      </c>
    </row>
    <row r="1298" spans="2:7" x14ac:dyDescent="0.2">
      <c r="B1298" s="103" t="s">
        <v>1447</v>
      </c>
      <c r="C1298" s="199">
        <v>0</v>
      </c>
      <c r="D1298" s="200">
        <v>0</v>
      </c>
      <c r="E1298" s="201">
        <v>0</v>
      </c>
      <c r="F1298" s="200">
        <v>0</v>
      </c>
    </row>
    <row r="1299" spans="2:7" x14ac:dyDescent="0.2">
      <c r="B1299" s="103" t="s">
        <v>1448</v>
      </c>
      <c r="C1299" s="199">
        <v>1</v>
      </c>
      <c r="D1299" s="200">
        <v>397</v>
      </c>
      <c r="E1299" s="201">
        <v>0.30374904361132371</v>
      </c>
      <c r="F1299" s="200">
        <v>397</v>
      </c>
    </row>
    <row r="1300" spans="2:7" x14ac:dyDescent="0.2">
      <c r="B1300" s="103" t="s">
        <v>1449</v>
      </c>
      <c r="C1300" s="199">
        <v>473</v>
      </c>
      <c r="D1300" s="200">
        <v>338.29386892177592</v>
      </c>
      <c r="E1300" s="201">
        <v>0.30203042331787433</v>
      </c>
      <c r="F1300" s="200">
        <v>1093</v>
      </c>
    </row>
    <row r="1301" spans="2:7" x14ac:dyDescent="0.2">
      <c r="B1301" s="103" t="s">
        <v>1450</v>
      </c>
      <c r="C1301" s="199">
        <v>477</v>
      </c>
      <c r="D1301" s="200">
        <v>1334.3123689727463</v>
      </c>
      <c r="E1301" s="201">
        <v>0.30317480732039592</v>
      </c>
      <c r="F1301" s="200">
        <v>4335</v>
      </c>
    </row>
    <row r="1302" spans="2:7" x14ac:dyDescent="0.2">
      <c r="B1302" s="103" t="s">
        <v>1451</v>
      </c>
      <c r="C1302" s="199">
        <v>9</v>
      </c>
      <c r="D1302" s="200">
        <v>461.11111111111109</v>
      </c>
      <c r="E1302" s="201">
        <v>0.28551771585827312</v>
      </c>
      <c r="F1302" s="200">
        <v>919</v>
      </c>
    </row>
    <row r="1303" spans="2:7" x14ac:dyDescent="0.2">
      <c r="B1303" s="103" t="s">
        <v>1452</v>
      </c>
      <c r="C1303" s="199">
        <v>122</v>
      </c>
      <c r="D1303" s="200">
        <v>413.76229508196724</v>
      </c>
      <c r="E1303" s="201">
        <v>0.28531782367370928</v>
      </c>
      <c r="F1303" s="200">
        <v>1320</v>
      </c>
    </row>
    <row r="1304" spans="2:7" x14ac:dyDescent="0.2">
      <c r="B1304" s="103" t="s">
        <v>1453</v>
      </c>
      <c r="C1304" s="199">
        <v>1171</v>
      </c>
      <c r="D1304" s="200">
        <v>529.86336464560202</v>
      </c>
      <c r="E1304" s="201">
        <v>0.29459942985962995</v>
      </c>
      <c r="F1304" s="200">
        <v>4139</v>
      </c>
    </row>
    <row r="1305" spans="2:7" x14ac:dyDescent="0.2">
      <c r="B1305" s="103" t="s">
        <v>1454</v>
      </c>
      <c r="C1305" s="199">
        <v>0</v>
      </c>
      <c r="D1305" s="200">
        <v>0</v>
      </c>
      <c r="E1305" s="201">
        <v>0</v>
      </c>
      <c r="F1305" s="200">
        <v>0</v>
      </c>
    </row>
    <row r="1306" spans="2:7" x14ac:dyDescent="0.2">
      <c r="B1306" s="103" t="s">
        <v>1455</v>
      </c>
      <c r="C1306" s="199">
        <v>82</v>
      </c>
      <c r="D1306" s="200">
        <v>347.53658536585368</v>
      </c>
      <c r="E1306" s="201">
        <v>0.29789369152772704</v>
      </c>
      <c r="F1306" s="200">
        <v>657</v>
      </c>
    </row>
    <row r="1307" spans="2:7" x14ac:dyDescent="0.2">
      <c r="B1307" s="103" t="s">
        <v>1456</v>
      </c>
      <c r="C1307" s="199">
        <v>170</v>
      </c>
      <c r="D1307" s="200">
        <v>873.25882352941176</v>
      </c>
      <c r="E1307" s="201">
        <v>0.29985921438800678</v>
      </c>
      <c r="F1307" s="200">
        <v>2843</v>
      </c>
    </row>
    <row r="1308" spans="2:7" x14ac:dyDescent="0.2">
      <c r="B1308" s="103" t="s">
        <v>1457</v>
      </c>
      <c r="C1308" s="199">
        <v>44</v>
      </c>
      <c r="D1308" s="200">
        <v>863.90909090909088</v>
      </c>
      <c r="E1308" s="201">
        <v>0.30115909649101957</v>
      </c>
      <c r="F1308" s="200">
        <v>1735</v>
      </c>
    </row>
    <row r="1309" spans="2:7" x14ac:dyDescent="0.2">
      <c r="B1309" s="103" t="s">
        <v>1458</v>
      </c>
      <c r="C1309" s="199">
        <v>2</v>
      </c>
      <c r="D1309" s="200">
        <v>527.5</v>
      </c>
      <c r="E1309" s="201">
        <v>0.30570849029266878</v>
      </c>
      <c r="F1309" s="200">
        <v>641</v>
      </c>
    </row>
    <row r="1310" spans="2:7" x14ac:dyDescent="0.2">
      <c r="B1310" s="104" t="s">
        <v>1459</v>
      </c>
      <c r="C1310" s="202">
        <v>0</v>
      </c>
      <c r="D1310" s="203">
        <v>0</v>
      </c>
      <c r="E1310" s="204">
        <v>0</v>
      </c>
      <c r="F1310" s="203">
        <v>0</v>
      </c>
    </row>
    <row r="1312" spans="2:7" x14ac:dyDescent="0.2">
      <c r="G1312" s="12" t="s">
        <v>300</v>
      </c>
    </row>
    <row r="1313" spans="2:7" x14ac:dyDescent="0.2">
      <c r="G1313" s="12" t="s">
        <v>315</v>
      </c>
    </row>
    <row r="1314" spans="2:7" x14ac:dyDescent="0.2">
      <c r="B1314" s="3" t="s">
        <v>0</v>
      </c>
      <c r="C1314" s="187"/>
      <c r="D1314" s="188"/>
      <c r="E1314" s="189"/>
      <c r="F1314" s="189"/>
    </row>
    <row r="1315" spans="2:7" x14ac:dyDescent="0.2">
      <c r="B1315" s="3" t="s">
        <v>271</v>
      </c>
      <c r="C1315" s="187"/>
      <c r="D1315" s="188"/>
      <c r="E1315" s="189"/>
      <c r="F1315" s="189"/>
    </row>
    <row r="1316" spans="2:7" x14ac:dyDescent="0.2">
      <c r="B1316" s="102" t="s">
        <v>298</v>
      </c>
      <c r="C1316" s="187"/>
      <c r="D1316" s="188"/>
      <c r="E1316" s="189"/>
      <c r="F1316" s="189"/>
    </row>
    <row r="1317" spans="2:7" x14ac:dyDescent="0.2">
      <c r="B1317" s="3"/>
      <c r="C1317" s="100"/>
      <c r="D1317" s="100"/>
      <c r="E1317" s="100"/>
      <c r="F1317" s="100"/>
    </row>
    <row r="1318" spans="2:7" x14ac:dyDescent="0.2">
      <c r="B1318" s="108"/>
      <c r="C1318" s="159" t="s">
        <v>152</v>
      </c>
      <c r="D1318" s="190"/>
      <c r="E1318" s="191"/>
      <c r="F1318" s="192"/>
    </row>
    <row r="1319" spans="2:7" ht="25.5" x14ac:dyDescent="0.2">
      <c r="B1319" s="160" t="s">
        <v>301</v>
      </c>
      <c r="C1319" s="193" t="s">
        <v>2665</v>
      </c>
      <c r="D1319" s="194" t="s">
        <v>2662</v>
      </c>
      <c r="E1319" s="195" t="s">
        <v>2663</v>
      </c>
      <c r="F1319" s="194" t="s">
        <v>2664</v>
      </c>
    </row>
    <row r="1320" spans="2:7" x14ac:dyDescent="0.2">
      <c r="B1320" s="119" t="s">
        <v>1460</v>
      </c>
      <c r="C1320" s="196">
        <v>61</v>
      </c>
      <c r="D1320" s="197">
        <v>418.68852459016392</v>
      </c>
      <c r="E1320" s="198">
        <v>0.30053776726562398</v>
      </c>
      <c r="F1320" s="197">
        <v>874</v>
      </c>
    </row>
    <row r="1321" spans="2:7" x14ac:dyDescent="0.2">
      <c r="B1321" s="103" t="s">
        <v>1461</v>
      </c>
      <c r="C1321" s="199">
        <v>0</v>
      </c>
      <c r="D1321" s="200">
        <v>0</v>
      </c>
      <c r="E1321" s="201">
        <v>0</v>
      </c>
      <c r="F1321" s="200">
        <v>0</v>
      </c>
    </row>
    <row r="1322" spans="2:7" x14ac:dyDescent="0.2">
      <c r="B1322" s="103" t="s">
        <v>1462</v>
      </c>
      <c r="C1322" s="199">
        <v>52</v>
      </c>
      <c r="D1322" s="200">
        <v>452.26923076923077</v>
      </c>
      <c r="E1322" s="201">
        <v>0.29270903343041343</v>
      </c>
      <c r="F1322" s="200">
        <v>1053</v>
      </c>
    </row>
    <row r="1323" spans="2:7" x14ac:dyDescent="0.2">
      <c r="B1323" s="103" t="s">
        <v>1463</v>
      </c>
      <c r="C1323" s="199">
        <v>171</v>
      </c>
      <c r="D1323" s="200">
        <v>409.21637426900583</v>
      </c>
      <c r="E1323" s="201">
        <v>0.28520191069303369</v>
      </c>
      <c r="F1323" s="200">
        <v>1035</v>
      </c>
    </row>
    <row r="1324" spans="2:7" x14ac:dyDescent="0.2">
      <c r="B1324" s="103" t="s">
        <v>1464</v>
      </c>
      <c r="C1324" s="199">
        <v>11</v>
      </c>
      <c r="D1324" s="200">
        <v>260.18181818181819</v>
      </c>
      <c r="E1324" s="201">
        <v>0.28982278481012669</v>
      </c>
      <c r="F1324" s="200">
        <v>451</v>
      </c>
    </row>
    <row r="1325" spans="2:7" x14ac:dyDescent="0.2">
      <c r="B1325" s="103" t="s">
        <v>1465</v>
      </c>
      <c r="C1325" s="199">
        <v>166</v>
      </c>
      <c r="D1325" s="200">
        <v>972.3373493975904</v>
      </c>
      <c r="E1325" s="201">
        <v>0.30107703384803641</v>
      </c>
      <c r="F1325" s="200">
        <v>4637</v>
      </c>
    </row>
    <row r="1326" spans="2:7" x14ac:dyDescent="0.2">
      <c r="B1326" s="103" t="s">
        <v>1466</v>
      </c>
      <c r="C1326" s="199">
        <v>3</v>
      </c>
      <c r="D1326" s="200">
        <v>294.33333333333331</v>
      </c>
      <c r="E1326" s="201">
        <v>0.29199735449735442</v>
      </c>
      <c r="F1326" s="200">
        <v>331</v>
      </c>
    </row>
    <row r="1327" spans="2:7" x14ac:dyDescent="0.2">
      <c r="B1327" s="103" t="s">
        <v>1467</v>
      </c>
      <c r="C1327" s="199">
        <v>22</v>
      </c>
      <c r="D1327" s="200">
        <v>1188.3181818181818</v>
      </c>
      <c r="E1327" s="201">
        <v>0.29374817411627219</v>
      </c>
      <c r="F1327" s="200">
        <v>3419</v>
      </c>
    </row>
    <row r="1328" spans="2:7" x14ac:dyDescent="0.2">
      <c r="B1328" s="103" t="s">
        <v>1468</v>
      </c>
      <c r="C1328" s="199">
        <v>136</v>
      </c>
      <c r="D1328" s="200">
        <v>1268.5220588235295</v>
      </c>
      <c r="E1328" s="201">
        <v>0.30371887004376585</v>
      </c>
      <c r="F1328" s="200">
        <v>2948</v>
      </c>
    </row>
    <row r="1329" spans="2:6" x14ac:dyDescent="0.2">
      <c r="B1329" s="103" t="s">
        <v>1469</v>
      </c>
      <c r="C1329" s="199">
        <v>701</v>
      </c>
      <c r="D1329" s="200">
        <v>506.54350927246793</v>
      </c>
      <c r="E1329" s="201">
        <v>0.30336066897278191</v>
      </c>
      <c r="F1329" s="200">
        <v>1404</v>
      </c>
    </row>
    <row r="1330" spans="2:6" x14ac:dyDescent="0.2">
      <c r="B1330" s="103" t="s">
        <v>1470</v>
      </c>
      <c r="C1330" s="199">
        <v>1513</v>
      </c>
      <c r="D1330" s="200">
        <v>517.34831460674161</v>
      </c>
      <c r="E1330" s="201">
        <v>0.30397284101063304</v>
      </c>
      <c r="F1330" s="200">
        <v>1475</v>
      </c>
    </row>
    <row r="1331" spans="2:6" x14ac:dyDescent="0.2">
      <c r="B1331" s="103" t="s">
        <v>1471</v>
      </c>
      <c r="C1331" s="199">
        <v>2370</v>
      </c>
      <c r="D1331" s="200">
        <v>586.91139240506334</v>
      </c>
      <c r="E1331" s="201">
        <v>0.30277872586442278</v>
      </c>
      <c r="F1331" s="200">
        <v>3479</v>
      </c>
    </row>
    <row r="1332" spans="2:6" x14ac:dyDescent="0.2">
      <c r="B1332" s="103" t="s">
        <v>1472</v>
      </c>
      <c r="C1332" s="199">
        <v>0</v>
      </c>
      <c r="D1332" s="200">
        <v>0</v>
      </c>
      <c r="E1332" s="201">
        <v>0</v>
      </c>
      <c r="F1332" s="200">
        <v>0</v>
      </c>
    </row>
    <row r="1333" spans="2:6" x14ac:dyDescent="0.2">
      <c r="B1333" s="103" t="s">
        <v>1473</v>
      </c>
      <c r="C1333" s="199">
        <v>41</v>
      </c>
      <c r="D1333" s="200">
        <v>1081.8292682926829</v>
      </c>
      <c r="E1333" s="201">
        <v>0.30260545651773474</v>
      </c>
      <c r="F1333" s="200">
        <v>2101</v>
      </c>
    </row>
    <row r="1334" spans="2:6" x14ac:dyDescent="0.2">
      <c r="B1334" s="103" t="s">
        <v>1474</v>
      </c>
      <c r="C1334" s="199">
        <v>0</v>
      </c>
      <c r="D1334" s="200">
        <v>0</v>
      </c>
      <c r="E1334" s="201">
        <v>0</v>
      </c>
      <c r="F1334" s="200">
        <v>0</v>
      </c>
    </row>
    <row r="1335" spans="2:6" x14ac:dyDescent="0.2">
      <c r="B1335" s="103" t="s">
        <v>1475</v>
      </c>
      <c r="C1335" s="199">
        <v>437</v>
      </c>
      <c r="D1335" s="200">
        <v>567.61327231121277</v>
      </c>
      <c r="E1335" s="201">
        <v>0.30226411415619703</v>
      </c>
      <c r="F1335" s="200">
        <v>1864</v>
      </c>
    </row>
    <row r="1336" spans="2:6" x14ac:dyDescent="0.2">
      <c r="B1336" s="103" t="s">
        <v>1476</v>
      </c>
      <c r="C1336" s="199">
        <v>53</v>
      </c>
      <c r="D1336" s="200">
        <v>896.32075471698113</v>
      </c>
      <c r="E1336" s="201">
        <v>0.30420332731394328</v>
      </c>
      <c r="F1336" s="200">
        <v>1580</v>
      </c>
    </row>
    <row r="1337" spans="2:6" x14ac:dyDescent="0.2">
      <c r="B1337" s="103" t="s">
        <v>1477</v>
      </c>
      <c r="C1337" s="199">
        <v>101</v>
      </c>
      <c r="D1337" s="200">
        <v>522.58415841584156</v>
      </c>
      <c r="E1337" s="201">
        <v>0.28979531328926278</v>
      </c>
      <c r="F1337" s="200">
        <v>2296</v>
      </c>
    </row>
    <row r="1338" spans="2:6" x14ac:dyDescent="0.2">
      <c r="B1338" s="103" t="s">
        <v>1478</v>
      </c>
      <c r="C1338" s="199">
        <v>1107</v>
      </c>
      <c r="D1338" s="200">
        <v>1251.5058717253839</v>
      </c>
      <c r="E1338" s="201">
        <v>0.30251512011148418</v>
      </c>
      <c r="F1338" s="200">
        <v>9275</v>
      </c>
    </row>
    <row r="1339" spans="2:6" x14ac:dyDescent="0.2">
      <c r="B1339" s="103" t="s">
        <v>1479</v>
      </c>
      <c r="C1339" s="199">
        <v>8</v>
      </c>
      <c r="D1339" s="200">
        <v>632.875</v>
      </c>
      <c r="E1339" s="201">
        <v>0.29594341828384385</v>
      </c>
      <c r="F1339" s="200">
        <v>971</v>
      </c>
    </row>
    <row r="1340" spans="2:6" x14ac:dyDescent="0.2">
      <c r="B1340" s="103" t="s">
        <v>1480</v>
      </c>
      <c r="C1340" s="199">
        <v>1086</v>
      </c>
      <c r="D1340" s="200">
        <v>520.50920810313073</v>
      </c>
      <c r="E1340" s="201">
        <v>0.30480365026949974</v>
      </c>
      <c r="F1340" s="200">
        <v>2054</v>
      </c>
    </row>
    <row r="1341" spans="2:6" x14ac:dyDescent="0.2">
      <c r="B1341" s="103" t="s">
        <v>1481</v>
      </c>
      <c r="C1341" s="199">
        <v>1882</v>
      </c>
      <c r="D1341" s="200">
        <v>774.68756641870345</v>
      </c>
      <c r="E1341" s="201">
        <v>0.30341187008139481</v>
      </c>
      <c r="F1341" s="200">
        <v>5798</v>
      </c>
    </row>
    <row r="1342" spans="2:6" x14ac:dyDescent="0.2">
      <c r="B1342" s="103" t="s">
        <v>1482</v>
      </c>
      <c r="C1342" s="199">
        <v>834</v>
      </c>
      <c r="D1342" s="200">
        <v>570.48561151079139</v>
      </c>
      <c r="E1342" s="201">
        <v>0.30526081438813102</v>
      </c>
      <c r="F1342" s="200">
        <v>1747</v>
      </c>
    </row>
    <row r="1343" spans="2:6" x14ac:dyDescent="0.2">
      <c r="B1343" s="103" t="s">
        <v>1483</v>
      </c>
      <c r="C1343" s="199">
        <v>64</v>
      </c>
      <c r="D1343" s="200">
        <v>1025.328125</v>
      </c>
      <c r="E1343" s="201">
        <v>0.30445917794490862</v>
      </c>
      <c r="F1343" s="200">
        <v>3841</v>
      </c>
    </row>
    <row r="1344" spans="2:6" x14ac:dyDescent="0.2">
      <c r="B1344" s="103" t="s">
        <v>1484</v>
      </c>
      <c r="C1344" s="199">
        <v>5</v>
      </c>
      <c r="D1344" s="200">
        <v>373.4</v>
      </c>
      <c r="E1344" s="201">
        <v>0.28869645894541529</v>
      </c>
      <c r="F1344" s="200">
        <v>600</v>
      </c>
    </row>
    <row r="1345" spans="2:6" x14ac:dyDescent="0.2">
      <c r="B1345" s="103" t="s">
        <v>1485</v>
      </c>
      <c r="C1345" s="199">
        <v>2869</v>
      </c>
      <c r="D1345" s="200">
        <v>306.77378877657719</v>
      </c>
      <c r="E1345" s="201">
        <v>0.29245977379686905</v>
      </c>
      <c r="F1345" s="200">
        <v>976</v>
      </c>
    </row>
    <row r="1346" spans="2:6" x14ac:dyDescent="0.2">
      <c r="B1346" s="103" t="s">
        <v>1486</v>
      </c>
      <c r="C1346" s="199">
        <v>0</v>
      </c>
      <c r="D1346" s="200">
        <v>0</v>
      </c>
      <c r="E1346" s="201">
        <v>0</v>
      </c>
      <c r="F1346" s="200">
        <v>0</v>
      </c>
    </row>
    <row r="1347" spans="2:6" x14ac:dyDescent="0.2">
      <c r="B1347" s="103" t="s">
        <v>1487</v>
      </c>
      <c r="C1347" s="199">
        <v>2</v>
      </c>
      <c r="D1347" s="200">
        <v>287.5</v>
      </c>
      <c r="E1347" s="201">
        <v>0.28255528255528262</v>
      </c>
      <c r="F1347" s="200">
        <v>350</v>
      </c>
    </row>
    <row r="1348" spans="2:6" x14ac:dyDescent="0.2">
      <c r="B1348" s="103" t="s">
        <v>1488</v>
      </c>
      <c r="C1348" s="199">
        <v>668</v>
      </c>
      <c r="D1348" s="200">
        <v>438.48353293413174</v>
      </c>
      <c r="E1348" s="201">
        <v>0.30278850278850289</v>
      </c>
      <c r="F1348" s="200">
        <v>1428</v>
      </c>
    </row>
    <row r="1349" spans="2:6" x14ac:dyDescent="0.2">
      <c r="B1349" s="103" t="s">
        <v>1489</v>
      </c>
      <c r="C1349" s="199">
        <v>2388</v>
      </c>
      <c r="D1349" s="200">
        <v>629.64028475711893</v>
      </c>
      <c r="E1349" s="201">
        <v>0.30149725879864375</v>
      </c>
      <c r="F1349" s="200">
        <v>2468</v>
      </c>
    </row>
    <row r="1350" spans="2:6" x14ac:dyDescent="0.2">
      <c r="B1350" s="103" t="s">
        <v>1490</v>
      </c>
      <c r="C1350" s="199">
        <v>103</v>
      </c>
      <c r="D1350" s="200">
        <v>282.60194174757282</v>
      </c>
      <c r="E1350" s="201">
        <v>0.29786232514351796</v>
      </c>
      <c r="F1350" s="200">
        <v>541</v>
      </c>
    </row>
    <row r="1351" spans="2:6" x14ac:dyDescent="0.2">
      <c r="B1351" s="103" t="s">
        <v>1491</v>
      </c>
      <c r="C1351" s="199">
        <v>11</v>
      </c>
      <c r="D1351" s="200">
        <v>1144.090909090909</v>
      </c>
      <c r="E1351" s="201">
        <v>0.30015025400081097</v>
      </c>
      <c r="F1351" s="200">
        <v>1668</v>
      </c>
    </row>
    <row r="1352" spans="2:6" x14ac:dyDescent="0.2">
      <c r="B1352" s="103" t="s">
        <v>1492</v>
      </c>
      <c r="C1352" s="199">
        <v>0</v>
      </c>
      <c r="D1352" s="200">
        <v>0</v>
      </c>
      <c r="E1352" s="201">
        <v>0</v>
      </c>
      <c r="F1352" s="200">
        <v>0</v>
      </c>
    </row>
    <row r="1353" spans="2:6" x14ac:dyDescent="0.2">
      <c r="B1353" s="103" t="s">
        <v>1493</v>
      </c>
      <c r="C1353" s="199">
        <v>0</v>
      </c>
      <c r="D1353" s="200">
        <v>0</v>
      </c>
      <c r="E1353" s="201">
        <v>0</v>
      </c>
      <c r="F1353" s="200">
        <v>0</v>
      </c>
    </row>
    <row r="1354" spans="2:6" x14ac:dyDescent="0.2">
      <c r="B1354" s="103" t="s">
        <v>1494</v>
      </c>
      <c r="C1354" s="199">
        <v>0</v>
      </c>
      <c r="D1354" s="200">
        <v>0</v>
      </c>
      <c r="E1354" s="201">
        <v>0</v>
      </c>
      <c r="F1354" s="200">
        <v>0</v>
      </c>
    </row>
    <row r="1355" spans="2:6" x14ac:dyDescent="0.2">
      <c r="B1355" s="103" t="s">
        <v>1495</v>
      </c>
      <c r="C1355" s="199">
        <v>0</v>
      </c>
      <c r="D1355" s="200">
        <v>0</v>
      </c>
      <c r="E1355" s="201">
        <v>0</v>
      </c>
      <c r="F1355" s="200">
        <v>0</v>
      </c>
    </row>
    <row r="1356" spans="2:6" x14ac:dyDescent="0.2">
      <c r="B1356" s="103" t="s">
        <v>1496</v>
      </c>
      <c r="C1356" s="199">
        <v>193</v>
      </c>
      <c r="D1356" s="200">
        <v>447.46632124352334</v>
      </c>
      <c r="E1356" s="201">
        <v>0.30373723305478184</v>
      </c>
      <c r="F1356" s="200">
        <v>859</v>
      </c>
    </row>
    <row r="1357" spans="2:6" x14ac:dyDescent="0.2">
      <c r="B1357" s="103" t="s">
        <v>1497</v>
      </c>
      <c r="C1357" s="199">
        <v>0</v>
      </c>
      <c r="D1357" s="200">
        <v>0</v>
      </c>
      <c r="E1357" s="201">
        <v>0</v>
      </c>
      <c r="F1357" s="200">
        <v>0</v>
      </c>
    </row>
    <row r="1358" spans="2:6" x14ac:dyDescent="0.2">
      <c r="B1358" s="103" t="s">
        <v>1498</v>
      </c>
      <c r="C1358" s="199">
        <v>0</v>
      </c>
      <c r="D1358" s="200">
        <v>0</v>
      </c>
      <c r="E1358" s="201">
        <v>0</v>
      </c>
      <c r="F1358" s="200">
        <v>0</v>
      </c>
    </row>
    <row r="1359" spans="2:6" x14ac:dyDescent="0.2">
      <c r="B1359" s="103" t="s">
        <v>1499</v>
      </c>
      <c r="C1359" s="199">
        <v>105</v>
      </c>
      <c r="D1359" s="200">
        <v>1567.9238095238095</v>
      </c>
      <c r="E1359" s="201">
        <v>0.30326676024477672</v>
      </c>
      <c r="F1359" s="200">
        <v>4072</v>
      </c>
    </row>
    <row r="1360" spans="2:6" x14ac:dyDescent="0.2">
      <c r="B1360" s="103" t="s">
        <v>1500</v>
      </c>
      <c r="C1360" s="199">
        <v>118</v>
      </c>
      <c r="D1360" s="200">
        <v>1579.542372881356</v>
      </c>
      <c r="E1360" s="201">
        <v>0.30363245983572651</v>
      </c>
      <c r="F1360" s="200">
        <v>4021</v>
      </c>
    </row>
    <row r="1361" spans="2:7" x14ac:dyDescent="0.2">
      <c r="B1361" s="103" t="s">
        <v>1501</v>
      </c>
      <c r="C1361" s="199">
        <v>6</v>
      </c>
      <c r="D1361" s="200">
        <v>863.5</v>
      </c>
      <c r="E1361" s="201">
        <v>0.30419210897134796</v>
      </c>
      <c r="F1361" s="200">
        <v>1494</v>
      </c>
    </row>
    <row r="1362" spans="2:7" x14ac:dyDescent="0.2">
      <c r="B1362" s="103" t="s">
        <v>1502</v>
      </c>
      <c r="C1362" s="199">
        <v>194</v>
      </c>
      <c r="D1362" s="200">
        <v>891.30412371134025</v>
      </c>
      <c r="E1362" s="201">
        <v>0.30034270190839618</v>
      </c>
      <c r="F1362" s="200">
        <v>4854</v>
      </c>
    </row>
    <row r="1363" spans="2:7" x14ac:dyDescent="0.2">
      <c r="B1363" s="103" t="s">
        <v>1503</v>
      </c>
      <c r="C1363" s="199">
        <v>10</v>
      </c>
      <c r="D1363" s="200">
        <v>779</v>
      </c>
      <c r="E1363" s="201">
        <v>0.30373922875969894</v>
      </c>
      <c r="F1363" s="200">
        <v>1067</v>
      </c>
    </row>
    <row r="1364" spans="2:7" x14ac:dyDescent="0.2">
      <c r="B1364" s="103" t="s">
        <v>1504</v>
      </c>
      <c r="C1364" s="199">
        <v>9</v>
      </c>
      <c r="D1364" s="200">
        <v>276.11111111111109</v>
      </c>
      <c r="E1364" s="201">
        <v>0.30110262934690413</v>
      </c>
      <c r="F1364" s="200">
        <v>340</v>
      </c>
    </row>
    <row r="1365" spans="2:7" x14ac:dyDescent="0.2">
      <c r="B1365" s="103" t="s">
        <v>1505</v>
      </c>
      <c r="C1365" s="199">
        <v>0</v>
      </c>
      <c r="D1365" s="200">
        <v>0</v>
      </c>
      <c r="E1365" s="201">
        <v>0</v>
      </c>
      <c r="F1365" s="200">
        <v>0</v>
      </c>
    </row>
    <row r="1366" spans="2:7" x14ac:dyDescent="0.2">
      <c r="B1366" s="103" t="s">
        <v>1506</v>
      </c>
      <c r="C1366" s="199">
        <v>3</v>
      </c>
      <c r="D1366" s="200">
        <v>292</v>
      </c>
      <c r="E1366" s="201">
        <v>0.30866807610993652</v>
      </c>
      <c r="F1366" s="200">
        <v>304</v>
      </c>
    </row>
    <row r="1367" spans="2:7" x14ac:dyDescent="0.2">
      <c r="B1367" s="104" t="s">
        <v>1507</v>
      </c>
      <c r="C1367" s="202">
        <v>105</v>
      </c>
      <c r="D1367" s="203">
        <v>397.47619047619048</v>
      </c>
      <c r="E1367" s="204">
        <v>0.29828398264685485</v>
      </c>
      <c r="F1367" s="203">
        <v>5436</v>
      </c>
    </row>
    <row r="1369" spans="2:7" x14ac:dyDescent="0.2">
      <c r="G1369" s="12" t="s">
        <v>300</v>
      </c>
    </row>
    <row r="1370" spans="2:7" x14ac:dyDescent="0.2">
      <c r="G1370" s="12" t="s">
        <v>316</v>
      </c>
    </row>
    <row r="1371" spans="2:7" x14ac:dyDescent="0.2">
      <c r="B1371" s="3" t="s">
        <v>0</v>
      </c>
      <c r="C1371" s="187"/>
      <c r="D1371" s="188"/>
      <c r="E1371" s="189"/>
      <c r="F1371" s="189"/>
    </row>
    <row r="1372" spans="2:7" x14ac:dyDescent="0.2">
      <c r="B1372" s="3" t="s">
        <v>271</v>
      </c>
      <c r="C1372" s="187"/>
      <c r="D1372" s="188"/>
      <c r="E1372" s="189"/>
      <c r="F1372" s="189"/>
    </row>
    <row r="1373" spans="2:7" x14ac:dyDescent="0.2">
      <c r="B1373" s="102" t="s">
        <v>298</v>
      </c>
      <c r="C1373" s="187"/>
      <c r="D1373" s="188"/>
      <c r="E1373" s="189"/>
      <c r="F1373" s="189"/>
    </row>
    <row r="1374" spans="2:7" x14ac:dyDescent="0.2">
      <c r="B1374" s="3"/>
      <c r="C1374" s="100"/>
      <c r="D1374" s="100"/>
      <c r="E1374" s="100"/>
      <c r="F1374" s="100"/>
    </row>
    <row r="1375" spans="2:7" x14ac:dyDescent="0.2">
      <c r="B1375" s="108"/>
      <c r="C1375" s="159" t="s">
        <v>152</v>
      </c>
      <c r="D1375" s="190"/>
      <c r="E1375" s="191"/>
      <c r="F1375" s="192"/>
    </row>
    <row r="1376" spans="2:7" ht="25.5" x14ac:dyDescent="0.2">
      <c r="B1376" s="160" t="s">
        <v>301</v>
      </c>
      <c r="C1376" s="193" t="s">
        <v>2665</v>
      </c>
      <c r="D1376" s="194" t="s">
        <v>2662</v>
      </c>
      <c r="E1376" s="195" t="s">
        <v>2663</v>
      </c>
      <c r="F1376" s="194" t="s">
        <v>2664</v>
      </c>
    </row>
    <row r="1377" spans="2:6" x14ac:dyDescent="0.2">
      <c r="B1377" s="119" t="s">
        <v>1508</v>
      </c>
      <c r="C1377" s="196">
        <v>591</v>
      </c>
      <c r="D1377" s="197">
        <v>343.2504230118443</v>
      </c>
      <c r="E1377" s="198">
        <v>0.29603076159761854</v>
      </c>
      <c r="F1377" s="197">
        <v>933</v>
      </c>
    </row>
    <row r="1378" spans="2:6" x14ac:dyDescent="0.2">
      <c r="B1378" s="103" t="s">
        <v>1509</v>
      </c>
      <c r="C1378" s="199">
        <v>1679</v>
      </c>
      <c r="D1378" s="200">
        <v>345.99880881477071</v>
      </c>
      <c r="E1378" s="201">
        <v>0.29906270704537286</v>
      </c>
      <c r="F1378" s="200">
        <v>1084</v>
      </c>
    </row>
    <row r="1379" spans="2:6" x14ac:dyDescent="0.2">
      <c r="B1379" s="103" t="s">
        <v>1510</v>
      </c>
      <c r="C1379" s="199">
        <v>617</v>
      </c>
      <c r="D1379" s="200">
        <v>296.23500810372769</v>
      </c>
      <c r="E1379" s="201">
        <v>0.29835541082082551</v>
      </c>
      <c r="F1379" s="200">
        <v>820</v>
      </c>
    </row>
    <row r="1380" spans="2:6" x14ac:dyDescent="0.2">
      <c r="B1380" s="103" t="s">
        <v>1511</v>
      </c>
      <c r="C1380" s="199">
        <v>582</v>
      </c>
      <c r="D1380" s="200">
        <v>989.7972508591065</v>
      </c>
      <c r="E1380" s="201">
        <v>0.30279848196545522</v>
      </c>
      <c r="F1380" s="200">
        <v>5003</v>
      </c>
    </row>
    <row r="1381" spans="2:6" x14ac:dyDescent="0.2">
      <c r="B1381" s="103" t="s">
        <v>1512</v>
      </c>
      <c r="C1381" s="199">
        <v>87</v>
      </c>
      <c r="D1381" s="200">
        <v>300.51724137931035</v>
      </c>
      <c r="E1381" s="201">
        <v>0.29841802492809211</v>
      </c>
      <c r="F1381" s="200">
        <v>1016</v>
      </c>
    </row>
    <row r="1382" spans="2:6" x14ac:dyDescent="0.2">
      <c r="B1382" s="103" t="s">
        <v>1513</v>
      </c>
      <c r="C1382" s="199">
        <v>53</v>
      </c>
      <c r="D1382" s="200">
        <v>314.30188679245282</v>
      </c>
      <c r="E1382" s="201">
        <v>0.298023078987387</v>
      </c>
      <c r="F1382" s="200">
        <v>549</v>
      </c>
    </row>
    <row r="1383" spans="2:6" x14ac:dyDescent="0.2">
      <c r="B1383" s="103" t="s">
        <v>1514</v>
      </c>
      <c r="C1383" s="199">
        <v>745</v>
      </c>
      <c r="D1383" s="200">
        <v>296.25906040268455</v>
      </c>
      <c r="E1383" s="201">
        <v>0.29813873508549871</v>
      </c>
      <c r="F1383" s="200">
        <v>1078</v>
      </c>
    </row>
    <row r="1384" spans="2:6" x14ac:dyDescent="0.2">
      <c r="B1384" s="103" t="s">
        <v>1515</v>
      </c>
      <c r="C1384" s="199">
        <v>1953</v>
      </c>
      <c r="D1384" s="200">
        <v>479.47363031233999</v>
      </c>
      <c r="E1384" s="201">
        <v>0.29747149294530817</v>
      </c>
      <c r="F1384" s="200">
        <v>3798</v>
      </c>
    </row>
    <row r="1385" spans="2:6" x14ac:dyDescent="0.2">
      <c r="B1385" s="103" t="s">
        <v>1516</v>
      </c>
      <c r="C1385" s="199">
        <v>200</v>
      </c>
      <c r="D1385" s="200">
        <v>296.26499999999999</v>
      </c>
      <c r="E1385" s="201">
        <v>0.29379856107973557</v>
      </c>
      <c r="F1385" s="200">
        <v>601</v>
      </c>
    </row>
    <row r="1386" spans="2:6" x14ac:dyDescent="0.2">
      <c r="B1386" s="103" t="s">
        <v>1517</v>
      </c>
      <c r="C1386" s="199">
        <v>21</v>
      </c>
      <c r="D1386" s="200">
        <v>1040.6666666666667</v>
      </c>
      <c r="E1386" s="201">
        <v>0.30266602035870083</v>
      </c>
      <c r="F1386" s="200">
        <v>1632</v>
      </c>
    </row>
    <row r="1387" spans="2:6" x14ac:dyDescent="0.2">
      <c r="B1387" s="103" t="s">
        <v>1518</v>
      </c>
      <c r="C1387" s="199">
        <v>95</v>
      </c>
      <c r="D1387" s="200">
        <v>293.12631578947367</v>
      </c>
      <c r="E1387" s="201">
        <v>0.29679722888355986</v>
      </c>
      <c r="F1387" s="200">
        <v>1142</v>
      </c>
    </row>
    <row r="1388" spans="2:6" x14ac:dyDescent="0.2">
      <c r="B1388" s="103" t="s">
        <v>1519</v>
      </c>
      <c r="C1388" s="199">
        <v>36</v>
      </c>
      <c r="D1388" s="200">
        <v>1066.6388888888889</v>
      </c>
      <c r="E1388" s="201">
        <v>0.30353740958855391</v>
      </c>
      <c r="F1388" s="200">
        <v>2639</v>
      </c>
    </row>
    <row r="1389" spans="2:6" x14ac:dyDescent="0.2">
      <c r="B1389" s="103" t="s">
        <v>1520</v>
      </c>
      <c r="C1389" s="199">
        <v>1</v>
      </c>
      <c r="D1389" s="200">
        <v>455</v>
      </c>
      <c r="E1389" s="201">
        <v>0.2944983818770226</v>
      </c>
      <c r="F1389" s="200">
        <v>455</v>
      </c>
    </row>
    <row r="1390" spans="2:6" x14ac:dyDescent="0.2">
      <c r="B1390" s="103" t="s">
        <v>1521</v>
      </c>
      <c r="C1390" s="199">
        <v>255</v>
      </c>
      <c r="D1390" s="200">
        <v>332.70196078431371</v>
      </c>
      <c r="E1390" s="201">
        <v>0.29993282896132367</v>
      </c>
      <c r="F1390" s="200">
        <v>742</v>
      </c>
    </row>
    <row r="1391" spans="2:6" x14ac:dyDescent="0.2">
      <c r="B1391" s="103" t="s">
        <v>1522</v>
      </c>
      <c r="C1391" s="199">
        <v>102</v>
      </c>
      <c r="D1391" s="200">
        <v>896.46078431372553</v>
      </c>
      <c r="E1391" s="201">
        <v>0.30251970171178266</v>
      </c>
      <c r="F1391" s="200">
        <v>3262</v>
      </c>
    </row>
    <row r="1392" spans="2:6" x14ac:dyDescent="0.2">
      <c r="B1392" s="103" t="s">
        <v>1523</v>
      </c>
      <c r="C1392" s="199">
        <v>0</v>
      </c>
      <c r="D1392" s="200">
        <v>0</v>
      </c>
      <c r="E1392" s="201">
        <v>0</v>
      </c>
      <c r="F1392" s="200">
        <v>0</v>
      </c>
    </row>
    <row r="1393" spans="2:6" x14ac:dyDescent="0.2">
      <c r="B1393" s="103" t="s">
        <v>1524</v>
      </c>
      <c r="C1393" s="199">
        <v>36</v>
      </c>
      <c r="D1393" s="200">
        <v>745.19444444444446</v>
      </c>
      <c r="E1393" s="201">
        <v>0.30494583565412126</v>
      </c>
      <c r="F1393" s="200">
        <v>1593</v>
      </c>
    </row>
    <row r="1394" spans="2:6" x14ac:dyDescent="0.2">
      <c r="B1394" s="103" t="s">
        <v>1525</v>
      </c>
      <c r="C1394" s="199">
        <v>0</v>
      </c>
      <c r="D1394" s="200">
        <v>0</v>
      </c>
      <c r="E1394" s="201">
        <v>0</v>
      </c>
      <c r="F1394" s="200">
        <v>0</v>
      </c>
    </row>
    <row r="1395" spans="2:6" x14ac:dyDescent="0.2">
      <c r="B1395" s="103" t="s">
        <v>1526</v>
      </c>
      <c r="C1395" s="199">
        <v>270</v>
      </c>
      <c r="D1395" s="200">
        <v>321.40370370370368</v>
      </c>
      <c r="E1395" s="201">
        <v>0.29669555703711303</v>
      </c>
      <c r="F1395" s="200">
        <v>913</v>
      </c>
    </row>
    <row r="1396" spans="2:6" x14ac:dyDescent="0.2">
      <c r="B1396" s="103" t="s">
        <v>1527</v>
      </c>
      <c r="C1396" s="199">
        <v>446</v>
      </c>
      <c r="D1396" s="200">
        <v>334.14349775784751</v>
      </c>
      <c r="E1396" s="201">
        <v>0.29722377343438366</v>
      </c>
      <c r="F1396" s="200">
        <v>1424</v>
      </c>
    </row>
    <row r="1397" spans="2:6" x14ac:dyDescent="0.2">
      <c r="B1397" s="103" t="s">
        <v>1528</v>
      </c>
      <c r="C1397" s="199">
        <v>24</v>
      </c>
      <c r="D1397" s="200">
        <v>660.79166666666663</v>
      </c>
      <c r="E1397" s="201">
        <v>0.30257760479270401</v>
      </c>
      <c r="F1397" s="200">
        <v>1150</v>
      </c>
    </row>
    <row r="1398" spans="2:6" x14ac:dyDescent="0.2">
      <c r="B1398" s="103" t="s">
        <v>1529</v>
      </c>
      <c r="C1398" s="199">
        <v>124</v>
      </c>
      <c r="D1398" s="200">
        <v>823.20161290322585</v>
      </c>
      <c r="E1398" s="201">
        <v>0.30146958930649315</v>
      </c>
      <c r="F1398" s="200">
        <v>2320</v>
      </c>
    </row>
    <row r="1399" spans="2:6" x14ac:dyDescent="0.2">
      <c r="B1399" s="103" t="s">
        <v>1530</v>
      </c>
      <c r="C1399" s="199">
        <v>1274</v>
      </c>
      <c r="D1399" s="200">
        <v>322.2480376766091</v>
      </c>
      <c r="E1399" s="201">
        <v>0.29662319308642182</v>
      </c>
      <c r="F1399" s="200">
        <v>3374</v>
      </c>
    </row>
    <row r="1400" spans="2:6" x14ac:dyDescent="0.2">
      <c r="B1400" s="103" t="s">
        <v>1531</v>
      </c>
      <c r="C1400" s="199">
        <v>654</v>
      </c>
      <c r="D1400" s="200">
        <v>477.09633027522938</v>
      </c>
      <c r="E1400" s="201">
        <v>0.29719569019053527</v>
      </c>
      <c r="F1400" s="200">
        <v>2391</v>
      </c>
    </row>
    <row r="1401" spans="2:6" x14ac:dyDescent="0.2">
      <c r="B1401" s="103" t="s">
        <v>1532</v>
      </c>
      <c r="C1401" s="199">
        <v>663</v>
      </c>
      <c r="D1401" s="200">
        <v>336.63197586727</v>
      </c>
      <c r="E1401" s="201">
        <v>0.30004301942595957</v>
      </c>
      <c r="F1401" s="200">
        <v>977</v>
      </c>
    </row>
    <row r="1402" spans="2:6" x14ac:dyDescent="0.2">
      <c r="B1402" s="103" t="s">
        <v>1533</v>
      </c>
      <c r="C1402" s="199">
        <v>761</v>
      </c>
      <c r="D1402" s="200">
        <v>342.74507227332458</v>
      </c>
      <c r="E1402" s="201">
        <v>0.29953971560671877</v>
      </c>
      <c r="F1402" s="200">
        <v>1095</v>
      </c>
    </row>
    <row r="1403" spans="2:6" x14ac:dyDescent="0.2">
      <c r="B1403" s="103" t="s">
        <v>1534</v>
      </c>
      <c r="C1403" s="199">
        <v>0</v>
      </c>
      <c r="D1403" s="200">
        <v>0</v>
      </c>
      <c r="E1403" s="201">
        <v>0</v>
      </c>
      <c r="F1403" s="200">
        <v>0</v>
      </c>
    </row>
    <row r="1404" spans="2:6" x14ac:dyDescent="0.2">
      <c r="B1404" s="103" t="s">
        <v>1535</v>
      </c>
      <c r="C1404" s="199">
        <v>51</v>
      </c>
      <c r="D1404" s="200">
        <v>281.31372549019608</v>
      </c>
      <c r="E1404" s="201">
        <v>0.2988335763382628</v>
      </c>
      <c r="F1404" s="200">
        <v>453</v>
      </c>
    </row>
    <row r="1405" spans="2:6" x14ac:dyDescent="0.2">
      <c r="B1405" s="103" t="s">
        <v>1536</v>
      </c>
      <c r="C1405" s="199">
        <v>28</v>
      </c>
      <c r="D1405" s="200">
        <v>974.64285714285711</v>
      </c>
      <c r="E1405" s="201">
        <v>0.30162028338380598</v>
      </c>
      <c r="F1405" s="200">
        <v>1995</v>
      </c>
    </row>
    <row r="1406" spans="2:6" x14ac:dyDescent="0.2">
      <c r="B1406" s="103" t="s">
        <v>1537</v>
      </c>
      <c r="C1406" s="199">
        <v>0</v>
      </c>
      <c r="D1406" s="200">
        <v>0</v>
      </c>
      <c r="E1406" s="201">
        <v>0</v>
      </c>
      <c r="F1406" s="200">
        <v>0</v>
      </c>
    </row>
    <row r="1407" spans="2:6" x14ac:dyDescent="0.2">
      <c r="B1407" s="103" t="s">
        <v>1538</v>
      </c>
      <c r="C1407" s="199">
        <v>151</v>
      </c>
      <c r="D1407" s="200">
        <v>1314.6754966887418</v>
      </c>
      <c r="E1407" s="201">
        <v>0.30350183844607348</v>
      </c>
      <c r="F1407" s="200">
        <v>7681</v>
      </c>
    </row>
    <row r="1408" spans="2:6" x14ac:dyDescent="0.2">
      <c r="B1408" s="103" t="s">
        <v>1539</v>
      </c>
      <c r="C1408" s="199">
        <v>791</v>
      </c>
      <c r="D1408" s="200">
        <v>1006.5031605562579</v>
      </c>
      <c r="E1408" s="201">
        <v>0.30225997173089603</v>
      </c>
      <c r="F1408" s="200">
        <v>3112</v>
      </c>
    </row>
    <row r="1409" spans="2:6" x14ac:dyDescent="0.2">
      <c r="B1409" s="103" t="s">
        <v>1540</v>
      </c>
      <c r="C1409" s="199">
        <v>10</v>
      </c>
      <c r="D1409" s="200">
        <v>1671.3</v>
      </c>
      <c r="E1409" s="201">
        <v>0.30146647666804949</v>
      </c>
      <c r="F1409" s="200">
        <v>2409</v>
      </c>
    </row>
    <row r="1410" spans="2:6" x14ac:dyDescent="0.2">
      <c r="B1410" s="103" t="s">
        <v>1541</v>
      </c>
      <c r="C1410" s="199">
        <v>110</v>
      </c>
      <c r="D1410" s="200">
        <v>330.85454545454547</v>
      </c>
      <c r="E1410" s="201">
        <v>0.30015175007422568</v>
      </c>
      <c r="F1410" s="200">
        <v>1749</v>
      </c>
    </row>
    <row r="1411" spans="2:6" x14ac:dyDescent="0.2">
      <c r="B1411" s="103" t="s">
        <v>1542</v>
      </c>
      <c r="C1411" s="199">
        <v>173</v>
      </c>
      <c r="D1411" s="200">
        <v>321.242774566474</v>
      </c>
      <c r="E1411" s="201">
        <v>0.29707019034942839</v>
      </c>
      <c r="F1411" s="200">
        <v>1907</v>
      </c>
    </row>
    <row r="1412" spans="2:6" x14ac:dyDescent="0.2">
      <c r="B1412" s="103" t="s">
        <v>1543</v>
      </c>
      <c r="C1412" s="199">
        <v>415</v>
      </c>
      <c r="D1412" s="200">
        <v>264.80963855421686</v>
      </c>
      <c r="E1412" s="201">
        <v>0.30190462323733747</v>
      </c>
      <c r="F1412" s="200">
        <v>1131</v>
      </c>
    </row>
    <row r="1413" spans="2:6" x14ac:dyDescent="0.2">
      <c r="B1413" s="103" t="s">
        <v>1544</v>
      </c>
      <c r="C1413" s="199">
        <v>0</v>
      </c>
      <c r="D1413" s="200">
        <v>0</v>
      </c>
      <c r="E1413" s="201">
        <v>0</v>
      </c>
      <c r="F1413" s="200">
        <v>0</v>
      </c>
    </row>
    <row r="1414" spans="2:6" x14ac:dyDescent="0.2">
      <c r="B1414" s="103" t="s">
        <v>1545</v>
      </c>
      <c r="C1414" s="199">
        <v>44</v>
      </c>
      <c r="D1414" s="200">
        <v>281.63636363636363</v>
      </c>
      <c r="E1414" s="201">
        <v>0.30258338623821857</v>
      </c>
      <c r="F1414" s="200">
        <v>590</v>
      </c>
    </row>
    <row r="1415" spans="2:6" x14ac:dyDescent="0.2">
      <c r="B1415" s="103" t="s">
        <v>1546</v>
      </c>
      <c r="C1415" s="199">
        <v>68</v>
      </c>
      <c r="D1415" s="200">
        <v>1271.3529411764705</v>
      </c>
      <c r="E1415" s="201">
        <v>0.30271050060750793</v>
      </c>
      <c r="F1415" s="200">
        <v>2444</v>
      </c>
    </row>
    <row r="1416" spans="2:6" x14ac:dyDescent="0.2">
      <c r="B1416" s="103" t="s">
        <v>1547</v>
      </c>
      <c r="C1416" s="199">
        <v>9</v>
      </c>
      <c r="D1416" s="200">
        <v>301.33333333333331</v>
      </c>
      <c r="E1416" s="201">
        <v>0.2972380534853134</v>
      </c>
      <c r="F1416" s="200">
        <v>376</v>
      </c>
    </row>
    <row r="1417" spans="2:6" x14ac:dyDescent="0.2">
      <c r="B1417" s="103" t="s">
        <v>1548</v>
      </c>
      <c r="C1417" s="199">
        <v>62</v>
      </c>
      <c r="D1417" s="200">
        <v>775.87096774193549</v>
      </c>
      <c r="E1417" s="201">
        <v>0.29881787291667972</v>
      </c>
      <c r="F1417" s="200">
        <v>2248</v>
      </c>
    </row>
    <row r="1418" spans="2:6" x14ac:dyDescent="0.2">
      <c r="B1418" s="103" t="s">
        <v>1549</v>
      </c>
      <c r="C1418" s="199">
        <v>842</v>
      </c>
      <c r="D1418" s="200">
        <v>340.90380047505937</v>
      </c>
      <c r="E1418" s="201">
        <v>0.29718327066112282</v>
      </c>
      <c r="F1418" s="200">
        <v>1499</v>
      </c>
    </row>
    <row r="1419" spans="2:6" x14ac:dyDescent="0.2">
      <c r="B1419" s="103" t="s">
        <v>1550</v>
      </c>
      <c r="C1419" s="199">
        <v>131</v>
      </c>
      <c r="D1419" s="200">
        <v>322.83969465648858</v>
      </c>
      <c r="E1419" s="201">
        <v>0.30202530922386961</v>
      </c>
      <c r="F1419" s="200">
        <v>547</v>
      </c>
    </row>
    <row r="1420" spans="2:6" x14ac:dyDescent="0.2">
      <c r="B1420" s="103" t="s">
        <v>1551</v>
      </c>
      <c r="C1420" s="199">
        <v>1078</v>
      </c>
      <c r="D1420" s="200">
        <v>388.31725417439702</v>
      </c>
      <c r="E1420" s="201">
        <v>0.2969314918075463</v>
      </c>
      <c r="F1420" s="200">
        <v>3547</v>
      </c>
    </row>
    <row r="1421" spans="2:6" x14ac:dyDescent="0.2">
      <c r="B1421" s="103" t="s">
        <v>1552</v>
      </c>
      <c r="C1421" s="199">
        <v>25</v>
      </c>
      <c r="D1421" s="200">
        <v>274.44</v>
      </c>
      <c r="E1421" s="201">
        <v>0.30312803746575945</v>
      </c>
      <c r="F1421" s="200">
        <v>439</v>
      </c>
    </row>
    <row r="1422" spans="2:6" x14ac:dyDescent="0.2">
      <c r="B1422" s="103" t="s">
        <v>1553</v>
      </c>
      <c r="C1422" s="199">
        <v>0</v>
      </c>
      <c r="D1422" s="200">
        <v>0</v>
      </c>
      <c r="E1422" s="201">
        <v>0</v>
      </c>
      <c r="F1422" s="200">
        <v>0</v>
      </c>
    </row>
    <row r="1423" spans="2:6" x14ac:dyDescent="0.2">
      <c r="B1423" s="103" t="s">
        <v>1554</v>
      </c>
      <c r="C1423" s="199">
        <v>1074</v>
      </c>
      <c r="D1423" s="200">
        <v>289.07541899441338</v>
      </c>
      <c r="E1423" s="201">
        <v>0.29986902878469146</v>
      </c>
      <c r="F1423" s="200">
        <v>934</v>
      </c>
    </row>
    <row r="1424" spans="2:6" x14ac:dyDescent="0.2">
      <c r="B1424" s="104" t="s">
        <v>1555</v>
      </c>
      <c r="C1424" s="202">
        <v>252</v>
      </c>
      <c r="D1424" s="203">
        <v>1478.4325396825398</v>
      </c>
      <c r="E1424" s="204">
        <v>0.30458373733030086</v>
      </c>
      <c r="F1424" s="203">
        <v>6040</v>
      </c>
    </row>
    <row r="1426" spans="2:7" x14ac:dyDescent="0.2">
      <c r="G1426" s="12" t="s">
        <v>300</v>
      </c>
    </row>
    <row r="1427" spans="2:7" x14ac:dyDescent="0.2">
      <c r="G1427" s="12" t="s">
        <v>317</v>
      </c>
    </row>
    <row r="1428" spans="2:7" x14ac:dyDescent="0.2">
      <c r="B1428" s="3" t="s">
        <v>0</v>
      </c>
      <c r="C1428" s="187"/>
      <c r="D1428" s="188"/>
      <c r="E1428" s="189"/>
      <c r="F1428" s="189"/>
    </row>
    <row r="1429" spans="2:7" x14ac:dyDescent="0.2">
      <c r="B1429" s="3" t="s">
        <v>271</v>
      </c>
      <c r="C1429" s="187"/>
      <c r="D1429" s="188"/>
      <c r="E1429" s="189"/>
      <c r="F1429" s="189"/>
    </row>
    <row r="1430" spans="2:7" x14ac:dyDescent="0.2">
      <c r="B1430" s="102" t="s">
        <v>298</v>
      </c>
      <c r="C1430" s="187"/>
      <c r="D1430" s="188"/>
      <c r="E1430" s="189"/>
      <c r="F1430" s="189"/>
    </row>
    <row r="1431" spans="2:7" x14ac:dyDescent="0.2">
      <c r="B1431" s="3"/>
      <c r="C1431" s="100"/>
      <c r="D1431" s="100"/>
      <c r="E1431" s="100"/>
      <c r="F1431" s="100"/>
    </row>
    <row r="1432" spans="2:7" x14ac:dyDescent="0.2">
      <c r="B1432" s="108"/>
      <c r="C1432" s="159" t="s">
        <v>152</v>
      </c>
      <c r="D1432" s="190"/>
      <c r="E1432" s="191"/>
      <c r="F1432" s="192"/>
    </row>
    <row r="1433" spans="2:7" ht="25.5" x14ac:dyDescent="0.2">
      <c r="B1433" s="160" t="s">
        <v>301</v>
      </c>
      <c r="C1433" s="193" t="s">
        <v>2665</v>
      </c>
      <c r="D1433" s="194" t="s">
        <v>2662</v>
      </c>
      <c r="E1433" s="195" t="s">
        <v>2663</v>
      </c>
      <c r="F1433" s="194" t="s">
        <v>2664</v>
      </c>
    </row>
    <row r="1434" spans="2:7" x14ac:dyDescent="0.2">
      <c r="B1434" s="119" t="s">
        <v>1556</v>
      </c>
      <c r="C1434" s="196">
        <v>6</v>
      </c>
      <c r="D1434" s="197">
        <v>225.5</v>
      </c>
      <c r="E1434" s="198">
        <v>0.30302351623740198</v>
      </c>
      <c r="F1434" s="197">
        <v>269</v>
      </c>
    </row>
    <row r="1435" spans="2:7" x14ac:dyDescent="0.2">
      <c r="B1435" s="103" t="s">
        <v>1557</v>
      </c>
      <c r="C1435" s="199">
        <v>2</v>
      </c>
      <c r="D1435" s="200">
        <v>374</v>
      </c>
      <c r="E1435" s="201">
        <v>0.3035714285714286</v>
      </c>
      <c r="F1435" s="200">
        <v>457</v>
      </c>
    </row>
    <row r="1436" spans="2:7" x14ac:dyDescent="0.2">
      <c r="B1436" s="103" t="s">
        <v>1558</v>
      </c>
      <c r="C1436" s="199">
        <v>82</v>
      </c>
      <c r="D1436" s="200">
        <v>1228.7439024390244</v>
      </c>
      <c r="E1436" s="201">
        <v>0.30373561312649588</v>
      </c>
      <c r="F1436" s="200">
        <v>2659</v>
      </c>
    </row>
    <row r="1437" spans="2:7" x14ac:dyDescent="0.2">
      <c r="B1437" s="103" t="s">
        <v>1559</v>
      </c>
      <c r="C1437" s="199">
        <v>12</v>
      </c>
      <c r="D1437" s="200">
        <v>291.66666666666669</v>
      </c>
      <c r="E1437" s="201">
        <v>0.30533019279420737</v>
      </c>
      <c r="F1437" s="200">
        <v>411</v>
      </c>
    </row>
    <row r="1438" spans="2:7" x14ac:dyDescent="0.2">
      <c r="B1438" s="103" t="s">
        <v>1560</v>
      </c>
      <c r="C1438" s="199">
        <v>29</v>
      </c>
      <c r="D1438" s="200">
        <v>752.20689655172418</v>
      </c>
      <c r="E1438" s="201">
        <v>0.3030437742244696</v>
      </c>
      <c r="F1438" s="200">
        <v>1427</v>
      </c>
    </row>
    <row r="1439" spans="2:7" x14ac:dyDescent="0.2">
      <c r="B1439" s="103" t="s">
        <v>1561</v>
      </c>
      <c r="C1439" s="199">
        <v>0</v>
      </c>
      <c r="D1439" s="200">
        <v>0</v>
      </c>
      <c r="E1439" s="201">
        <v>0</v>
      </c>
      <c r="F1439" s="200">
        <v>0</v>
      </c>
    </row>
    <row r="1440" spans="2:7" x14ac:dyDescent="0.2">
      <c r="B1440" s="103" t="s">
        <v>1562</v>
      </c>
      <c r="C1440" s="199">
        <v>11</v>
      </c>
      <c r="D1440" s="200">
        <v>246.72727272727272</v>
      </c>
      <c r="E1440" s="201">
        <v>0.30508093525179847</v>
      </c>
      <c r="F1440" s="200">
        <v>293</v>
      </c>
    </row>
    <row r="1441" spans="2:6" x14ac:dyDescent="0.2">
      <c r="B1441" s="103" t="s">
        <v>1563</v>
      </c>
      <c r="C1441" s="199">
        <v>159</v>
      </c>
      <c r="D1441" s="200">
        <v>1052.7735849056603</v>
      </c>
      <c r="E1441" s="201">
        <v>0.30270988742709881</v>
      </c>
      <c r="F1441" s="200">
        <v>2516</v>
      </c>
    </row>
    <row r="1442" spans="2:6" x14ac:dyDescent="0.2">
      <c r="B1442" s="103" t="s">
        <v>1564</v>
      </c>
      <c r="C1442" s="199">
        <v>65</v>
      </c>
      <c r="D1442" s="200">
        <v>354.44615384615383</v>
      </c>
      <c r="E1442" s="201">
        <v>0.29825106476626928</v>
      </c>
      <c r="F1442" s="200">
        <v>955</v>
      </c>
    </row>
    <row r="1443" spans="2:6" x14ac:dyDescent="0.2">
      <c r="B1443" s="103" t="s">
        <v>1565</v>
      </c>
      <c r="C1443" s="199">
        <v>396</v>
      </c>
      <c r="D1443" s="200">
        <v>280.38636363636363</v>
      </c>
      <c r="E1443" s="201">
        <v>0.29800796598887769</v>
      </c>
      <c r="F1443" s="200">
        <v>728</v>
      </c>
    </row>
    <row r="1444" spans="2:6" x14ac:dyDescent="0.2">
      <c r="B1444" s="103" t="s">
        <v>1566</v>
      </c>
      <c r="C1444" s="199">
        <v>437</v>
      </c>
      <c r="D1444" s="200">
        <v>285.90389016018304</v>
      </c>
      <c r="E1444" s="201">
        <v>0.30002929692190206</v>
      </c>
      <c r="F1444" s="200">
        <v>646</v>
      </c>
    </row>
    <row r="1445" spans="2:6" x14ac:dyDescent="0.2">
      <c r="B1445" s="103" t="s">
        <v>1567</v>
      </c>
      <c r="C1445" s="199">
        <v>772</v>
      </c>
      <c r="D1445" s="200">
        <v>376.91709844559585</v>
      </c>
      <c r="E1445" s="201">
        <v>0.29793682486049256</v>
      </c>
      <c r="F1445" s="200">
        <v>1540</v>
      </c>
    </row>
    <row r="1446" spans="2:6" x14ac:dyDescent="0.2">
      <c r="B1446" s="103" t="s">
        <v>1568</v>
      </c>
      <c r="C1446" s="199">
        <v>569</v>
      </c>
      <c r="D1446" s="200">
        <v>316.98769771528998</v>
      </c>
      <c r="E1446" s="201">
        <v>0.29986483588283108</v>
      </c>
      <c r="F1446" s="200">
        <v>690</v>
      </c>
    </row>
    <row r="1447" spans="2:6" x14ac:dyDescent="0.2">
      <c r="B1447" s="103" t="s">
        <v>1569</v>
      </c>
      <c r="C1447" s="199">
        <v>396</v>
      </c>
      <c r="D1447" s="200">
        <v>322.48989898989902</v>
      </c>
      <c r="E1447" s="201">
        <v>0.29764482409015169</v>
      </c>
      <c r="F1447" s="200">
        <v>918</v>
      </c>
    </row>
    <row r="1448" spans="2:6" x14ac:dyDescent="0.2">
      <c r="B1448" s="103" t="s">
        <v>1570</v>
      </c>
      <c r="C1448" s="199">
        <v>0</v>
      </c>
      <c r="D1448" s="200">
        <v>0</v>
      </c>
      <c r="E1448" s="201">
        <v>0</v>
      </c>
      <c r="F1448" s="200">
        <v>0</v>
      </c>
    </row>
    <row r="1449" spans="2:6" x14ac:dyDescent="0.2">
      <c r="B1449" s="103" t="s">
        <v>1571</v>
      </c>
      <c r="C1449" s="199">
        <v>0</v>
      </c>
      <c r="D1449" s="200">
        <v>0</v>
      </c>
      <c r="E1449" s="201">
        <v>0</v>
      </c>
      <c r="F1449" s="200">
        <v>0</v>
      </c>
    </row>
    <row r="1450" spans="2:6" x14ac:dyDescent="0.2">
      <c r="B1450" s="103" t="s">
        <v>1572</v>
      </c>
      <c r="C1450" s="199">
        <v>0</v>
      </c>
      <c r="D1450" s="200">
        <v>0</v>
      </c>
      <c r="E1450" s="201">
        <v>0</v>
      </c>
      <c r="F1450" s="200">
        <v>0</v>
      </c>
    </row>
    <row r="1451" spans="2:6" x14ac:dyDescent="0.2">
      <c r="B1451" s="103" t="s">
        <v>1573</v>
      </c>
      <c r="C1451" s="199">
        <v>595</v>
      </c>
      <c r="D1451" s="200">
        <v>325.65378151260506</v>
      </c>
      <c r="E1451" s="201">
        <v>0.30034737023218461</v>
      </c>
      <c r="F1451" s="200">
        <v>690</v>
      </c>
    </row>
    <row r="1452" spans="2:6" x14ac:dyDescent="0.2">
      <c r="B1452" s="103" t="s">
        <v>1574</v>
      </c>
      <c r="C1452" s="199">
        <v>1286</v>
      </c>
      <c r="D1452" s="200">
        <v>470.19517884914461</v>
      </c>
      <c r="E1452" s="201">
        <v>0.29933096543445159</v>
      </c>
      <c r="F1452" s="200">
        <v>5570</v>
      </c>
    </row>
    <row r="1453" spans="2:6" x14ac:dyDescent="0.2">
      <c r="B1453" s="103" t="s">
        <v>1575</v>
      </c>
      <c r="C1453" s="199">
        <v>0</v>
      </c>
      <c r="D1453" s="200">
        <v>0</v>
      </c>
      <c r="E1453" s="201">
        <v>0</v>
      </c>
      <c r="F1453" s="200">
        <v>0</v>
      </c>
    </row>
    <row r="1454" spans="2:6" x14ac:dyDescent="0.2">
      <c r="B1454" s="103" t="s">
        <v>1576</v>
      </c>
      <c r="C1454" s="199">
        <v>0</v>
      </c>
      <c r="D1454" s="200">
        <v>0</v>
      </c>
      <c r="E1454" s="201">
        <v>0</v>
      </c>
      <c r="F1454" s="200">
        <v>0</v>
      </c>
    </row>
    <row r="1455" spans="2:6" x14ac:dyDescent="0.2">
      <c r="B1455" s="103" t="s">
        <v>1577</v>
      </c>
      <c r="C1455" s="199">
        <v>0</v>
      </c>
      <c r="D1455" s="200">
        <v>0</v>
      </c>
      <c r="E1455" s="201">
        <v>0</v>
      </c>
      <c r="F1455" s="200">
        <v>0</v>
      </c>
    </row>
    <row r="1456" spans="2:6" x14ac:dyDescent="0.2">
      <c r="B1456" s="103" t="s">
        <v>1578</v>
      </c>
      <c r="C1456" s="199">
        <v>0</v>
      </c>
      <c r="D1456" s="200">
        <v>0</v>
      </c>
      <c r="E1456" s="201">
        <v>0</v>
      </c>
      <c r="F1456" s="200">
        <v>0</v>
      </c>
    </row>
    <row r="1457" spans="2:6" x14ac:dyDescent="0.2">
      <c r="B1457" s="103" t="s">
        <v>1579</v>
      </c>
      <c r="C1457" s="199">
        <v>0</v>
      </c>
      <c r="D1457" s="200">
        <v>0</v>
      </c>
      <c r="E1457" s="201">
        <v>0</v>
      </c>
      <c r="F1457" s="200">
        <v>0</v>
      </c>
    </row>
    <row r="1458" spans="2:6" x14ac:dyDescent="0.2">
      <c r="B1458" s="103" t="s">
        <v>1580</v>
      </c>
      <c r="C1458" s="199">
        <v>0</v>
      </c>
      <c r="D1458" s="200">
        <v>0</v>
      </c>
      <c r="E1458" s="201">
        <v>0</v>
      </c>
      <c r="F1458" s="200">
        <v>0</v>
      </c>
    </row>
    <row r="1459" spans="2:6" x14ac:dyDescent="0.2">
      <c r="B1459" s="103" t="s">
        <v>1581</v>
      </c>
      <c r="C1459" s="199">
        <v>1409</v>
      </c>
      <c r="D1459" s="200">
        <v>383.48332150461317</v>
      </c>
      <c r="E1459" s="201">
        <v>0.29977818784238575</v>
      </c>
      <c r="F1459" s="200">
        <v>1653</v>
      </c>
    </row>
    <row r="1460" spans="2:6" x14ac:dyDescent="0.2">
      <c r="B1460" s="103" t="s">
        <v>1582</v>
      </c>
      <c r="C1460" s="199">
        <v>11</v>
      </c>
      <c r="D1460" s="200">
        <v>332.54545454545456</v>
      </c>
      <c r="E1460" s="201">
        <v>0.30246403175128167</v>
      </c>
      <c r="F1460" s="200">
        <v>534</v>
      </c>
    </row>
    <row r="1461" spans="2:6" x14ac:dyDescent="0.2">
      <c r="B1461" s="103" t="s">
        <v>1583</v>
      </c>
      <c r="C1461" s="199">
        <v>1590</v>
      </c>
      <c r="D1461" s="200">
        <v>326.98176100628933</v>
      </c>
      <c r="E1461" s="201">
        <v>0.30016512225397651</v>
      </c>
      <c r="F1461" s="200">
        <v>1355</v>
      </c>
    </row>
    <row r="1462" spans="2:6" x14ac:dyDescent="0.2">
      <c r="B1462" s="103" t="s">
        <v>1584</v>
      </c>
      <c r="C1462" s="199">
        <v>334</v>
      </c>
      <c r="D1462" s="200">
        <v>364.91317365269464</v>
      </c>
      <c r="E1462" s="201">
        <v>0.29885466141280492</v>
      </c>
      <c r="F1462" s="200">
        <v>1781</v>
      </c>
    </row>
    <row r="1463" spans="2:6" x14ac:dyDescent="0.2">
      <c r="B1463" s="103" t="s">
        <v>1585</v>
      </c>
      <c r="C1463" s="199">
        <v>336</v>
      </c>
      <c r="D1463" s="200">
        <v>307.18154761904759</v>
      </c>
      <c r="E1463" s="201">
        <v>0.29999941867900626</v>
      </c>
      <c r="F1463" s="200">
        <v>753</v>
      </c>
    </row>
    <row r="1464" spans="2:6" x14ac:dyDescent="0.2">
      <c r="B1464" s="103" t="s">
        <v>1586</v>
      </c>
      <c r="C1464" s="199">
        <v>793</v>
      </c>
      <c r="D1464" s="200">
        <v>299.49306431273646</v>
      </c>
      <c r="E1464" s="201">
        <v>0.30061211470695448</v>
      </c>
      <c r="F1464" s="200">
        <v>646</v>
      </c>
    </row>
    <row r="1465" spans="2:6" x14ac:dyDescent="0.2">
      <c r="B1465" s="103" t="s">
        <v>1587</v>
      </c>
      <c r="C1465" s="199">
        <v>1958</v>
      </c>
      <c r="D1465" s="200">
        <v>310.50204290091932</v>
      </c>
      <c r="E1465" s="201">
        <v>0.29891371684461632</v>
      </c>
      <c r="F1465" s="200">
        <v>1555</v>
      </c>
    </row>
    <row r="1466" spans="2:6" x14ac:dyDescent="0.2">
      <c r="B1466" s="103" t="s">
        <v>1588</v>
      </c>
      <c r="C1466" s="199">
        <v>300</v>
      </c>
      <c r="D1466" s="200">
        <v>327.29000000000002</v>
      </c>
      <c r="E1466" s="201">
        <v>0.29750571153275107</v>
      </c>
      <c r="F1466" s="200">
        <v>963</v>
      </c>
    </row>
    <row r="1467" spans="2:6" x14ac:dyDescent="0.2">
      <c r="B1467" s="103" t="s">
        <v>1589</v>
      </c>
      <c r="C1467" s="199">
        <v>542</v>
      </c>
      <c r="D1467" s="200">
        <v>486.34870848708488</v>
      </c>
      <c r="E1467" s="201">
        <v>0.29857452724935296</v>
      </c>
      <c r="F1467" s="200">
        <v>2219</v>
      </c>
    </row>
    <row r="1468" spans="2:6" x14ac:dyDescent="0.2">
      <c r="B1468" s="103" t="s">
        <v>1590</v>
      </c>
      <c r="C1468" s="199">
        <v>262</v>
      </c>
      <c r="D1468" s="200">
        <v>371.36641221374043</v>
      </c>
      <c r="E1468" s="201">
        <v>0.2953023800707768</v>
      </c>
      <c r="F1468" s="200">
        <v>2476</v>
      </c>
    </row>
    <row r="1469" spans="2:6" x14ac:dyDescent="0.2">
      <c r="B1469" s="103" t="s">
        <v>1591</v>
      </c>
      <c r="C1469" s="199">
        <v>0</v>
      </c>
      <c r="D1469" s="200">
        <v>0</v>
      </c>
      <c r="E1469" s="201">
        <v>0</v>
      </c>
      <c r="F1469" s="200">
        <v>0</v>
      </c>
    </row>
    <row r="1470" spans="2:6" x14ac:dyDescent="0.2">
      <c r="B1470" s="103" t="s">
        <v>1592</v>
      </c>
      <c r="C1470" s="199">
        <v>0</v>
      </c>
      <c r="D1470" s="200">
        <v>0</v>
      </c>
      <c r="E1470" s="201">
        <v>0</v>
      </c>
      <c r="F1470" s="200">
        <v>0</v>
      </c>
    </row>
    <row r="1471" spans="2:6" x14ac:dyDescent="0.2">
      <c r="B1471" s="103" t="s">
        <v>1593</v>
      </c>
      <c r="C1471" s="199">
        <v>0</v>
      </c>
      <c r="D1471" s="200">
        <v>0</v>
      </c>
      <c r="E1471" s="201">
        <v>0</v>
      </c>
      <c r="F1471" s="200">
        <v>0</v>
      </c>
    </row>
    <row r="1472" spans="2:6" x14ac:dyDescent="0.2">
      <c r="B1472" s="103" t="s">
        <v>1594</v>
      </c>
      <c r="C1472" s="199">
        <v>0</v>
      </c>
      <c r="D1472" s="200">
        <v>0</v>
      </c>
      <c r="E1472" s="201">
        <v>0</v>
      </c>
      <c r="F1472" s="200">
        <v>0</v>
      </c>
    </row>
    <row r="1473" spans="2:7" x14ac:dyDescent="0.2">
      <c r="B1473" s="103" t="s">
        <v>1595</v>
      </c>
      <c r="C1473" s="199">
        <v>0</v>
      </c>
      <c r="D1473" s="200">
        <v>0</v>
      </c>
      <c r="E1473" s="201">
        <v>0</v>
      </c>
      <c r="F1473" s="200">
        <v>0</v>
      </c>
    </row>
    <row r="1474" spans="2:7" x14ac:dyDescent="0.2">
      <c r="B1474" s="103" t="s">
        <v>1596</v>
      </c>
      <c r="C1474" s="199">
        <v>0</v>
      </c>
      <c r="D1474" s="200">
        <v>0</v>
      </c>
      <c r="E1474" s="201">
        <v>0</v>
      </c>
      <c r="F1474" s="200">
        <v>0</v>
      </c>
    </row>
    <row r="1475" spans="2:7" x14ac:dyDescent="0.2">
      <c r="B1475" s="103" t="s">
        <v>1597</v>
      </c>
      <c r="C1475" s="199">
        <v>0</v>
      </c>
      <c r="D1475" s="200">
        <v>0</v>
      </c>
      <c r="E1475" s="201">
        <v>0</v>
      </c>
      <c r="F1475" s="200">
        <v>0</v>
      </c>
    </row>
    <row r="1476" spans="2:7" x14ac:dyDescent="0.2">
      <c r="B1476" s="103" t="s">
        <v>1598</v>
      </c>
      <c r="C1476" s="199">
        <v>0</v>
      </c>
      <c r="D1476" s="200">
        <v>0</v>
      </c>
      <c r="E1476" s="201">
        <v>0</v>
      </c>
      <c r="F1476" s="200">
        <v>0</v>
      </c>
    </row>
    <row r="1477" spans="2:7" x14ac:dyDescent="0.2">
      <c r="B1477" s="103" t="s">
        <v>1599</v>
      </c>
      <c r="C1477" s="199">
        <v>0</v>
      </c>
      <c r="D1477" s="200">
        <v>0</v>
      </c>
      <c r="E1477" s="201">
        <v>0</v>
      </c>
      <c r="F1477" s="200">
        <v>0</v>
      </c>
    </row>
    <row r="1478" spans="2:7" x14ac:dyDescent="0.2">
      <c r="B1478" s="103" t="s">
        <v>1600</v>
      </c>
      <c r="C1478" s="199">
        <v>0</v>
      </c>
      <c r="D1478" s="200">
        <v>0</v>
      </c>
      <c r="E1478" s="201">
        <v>0</v>
      </c>
      <c r="F1478" s="200">
        <v>0</v>
      </c>
    </row>
    <row r="1479" spans="2:7" x14ac:dyDescent="0.2">
      <c r="B1479" s="103" t="s">
        <v>1601</v>
      </c>
      <c r="C1479" s="199">
        <v>0</v>
      </c>
      <c r="D1479" s="200">
        <v>0</v>
      </c>
      <c r="E1479" s="201">
        <v>0</v>
      </c>
      <c r="F1479" s="200">
        <v>0</v>
      </c>
    </row>
    <row r="1480" spans="2:7" x14ac:dyDescent="0.2">
      <c r="B1480" s="103" t="s">
        <v>1602</v>
      </c>
      <c r="C1480" s="199">
        <v>0</v>
      </c>
      <c r="D1480" s="200">
        <v>0</v>
      </c>
      <c r="E1480" s="201">
        <v>0</v>
      </c>
      <c r="F1480" s="200">
        <v>0</v>
      </c>
    </row>
    <row r="1481" spans="2:7" x14ac:dyDescent="0.2">
      <c r="B1481" s="104" t="s">
        <v>1603</v>
      </c>
      <c r="C1481" s="202">
        <v>0</v>
      </c>
      <c r="D1481" s="203">
        <v>0</v>
      </c>
      <c r="E1481" s="204">
        <v>0</v>
      </c>
      <c r="F1481" s="203">
        <v>0</v>
      </c>
    </row>
    <row r="1483" spans="2:7" x14ac:dyDescent="0.2">
      <c r="G1483" s="12" t="s">
        <v>300</v>
      </c>
    </row>
    <row r="1484" spans="2:7" x14ac:dyDescent="0.2">
      <c r="G1484" s="12" t="s">
        <v>318</v>
      </c>
    </row>
    <row r="1485" spans="2:7" x14ac:dyDescent="0.2">
      <c r="B1485" s="3" t="s">
        <v>0</v>
      </c>
      <c r="C1485" s="187"/>
      <c r="D1485" s="188"/>
      <c r="E1485" s="189"/>
      <c r="F1485" s="189"/>
    </row>
    <row r="1486" spans="2:7" x14ac:dyDescent="0.2">
      <c r="B1486" s="3" t="s">
        <v>271</v>
      </c>
      <c r="C1486" s="187"/>
      <c r="D1486" s="188"/>
      <c r="E1486" s="189"/>
      <c r="F1486" s="189"/>
    </row>
    <row r="1487" spans="2:7" x14ac:dyDescent="0.2">
      <c r="B1487" s="102" t="s">
        <v>298</v>
      </c>
      <c r="C1487" s="187"/>
      <c r="D1487" s="188"/>
      <c r="E1487" s="189"/>
      <c r="F1487" s="189"/>
    </row>
    <row r="1488" spans="2:7" x14ac:dyDescent="0.2">
      <c r="B1488" s="3"/>
      <c r="C1488" s="100"/>
      <c r="D1488" s="100"/>
      <c r="E1488" s="100"/>
      <c r="F1488" s="100"/>
    </row>
    <row r="1489" spans="2:6" x14ac:dyDescent="0.2">
      <c r="B1489" s="108"/>
      <c r="C1489" s="159" t="s">
        <v>152</v>
      </c>
      <c r="D1489" s="190"/>
      <c r="E1489" s="191"/>
      <c r="F1489" s="192"/>
    </row>
    <row r="1490" spans="2:6" ht="25.5" x14ac:dyDescent="0.2">
      <c r="B1490" s="160" t="s">
        <v>301</v>
      </c>
      <c r="C1490" s="193" t="s">
        <v>2665</v>
      </c>
      <c r="D1490" s="194" t="s">
        <v>2662</v>
      </c>
      <c r="E1490" s="195" t="s">
        <v>2663</v>
      </c>
      <c r="F1490" s="194" t="s">
        <v>2664</v>
      </c>
    </row>
    <row r="1491" spans="2:6" x14ac:dyDescent="0.2">
      <c r="B1491" s="119" t="s">
        <v>1604</v>
      </c>
      <c r="C1491" s="196">
        <v>0</v>
      </c>
      <c r="D1491" s="197">
        <v>0</v>
      </c>
      <c r="E1491" s="198">
        <v>0</v>
      </c>
      <c r="F1491" s="197">
        <v>0</v>
      </c>
    </row>
    <row r="1492" spans="2:6" x14ac:dyDescent="0.2">
      <c r="B1492" s="103" t="s">
        <v>1605</v>
      </c>
      <c r="C1492" s="199">
        <v>0</v>
      </c>
      <c r="D1492" s="200">
        <v>0</v>
      </c>
      <c r="E1492" s="201">
        <v>0</v>
      </c>
      <c r="F1492" s="200">
        <v>0</v>
      </c>
    </row>
    <row r="1493" spans="2:6" x14ac:dyDescent="0.2">
      <c r="B1493" s="103" t="s">
        <v>1606</v>
      </c>
      <c r="C1493" s="199">
        <v>0</v>
      </c>
      <c r="D1493" s="200">
        <v>0</v>
      </c>
      <c r="E1493" s="201">
        <v>0</v>
      </c>
      <c r="F1493" s="200">
        <v>0</v>
      </c>
    </row>
    <row r="1494" spans="2:6" x14ac:dyDescent="0.2">
      <c r="B1494" s="103" t="s">
        <v>1607</v>
      </c>
      <c r="C1494" s="199">
        <v>0</v>
      </c>
      <c r="D1494" s="200">
        <v>0</v>
      </c>
      <c r="E1494" s="201">
        <v>0</v>
      </c>
      <c r="F1494" s="200">
        <v>0</v>
      </c>
    </row>
    <row r="1495" spans="2:6" x14ac:dyDescent="0.2">
      <c r="B1495" s="103" t="s">
        <v>1608</v>
      </c>
      <c r="C1495" s="199">
        <v>0</v>
      </c>
      <c r="D1495" s="200">
        <v>0</v>
      </c>
      <c r="E1495" s="201">
        <v>0</v>
      </c>
      <c r="F1495" s="200">
        <v>0</v>
      </c>
    </row>
    <row r="1496" spans="2:6" x14ac:dyDescent="0.2">
      <c r="B1496" s="103" t="s">
        <v>1609</v>
      </c>
      <c r="C1496" s="199">
        <v>0</v>
      </c>
      <c r="D1496" s="200">
        <v>0</v>
      </c>
      <c r="E1496" s="201">
        <v>0</v>
      </c>
      <c r="F1496" s="200">
        <v>0</v>
      </c>
    </row>
    <row r="1497" spans="2:6" x14ac:dyDescent="0.2">
      <c r="B1497" s="103" t="s">
        <v>1610</v>
      </c>
      <c r="C1497" s="199">
        <v>943</v>
      </c>
      <c r="D1497" s="200">
        <v>386.75821845174971</v>
      </c>
      <c r="E1497" s="201">
        <v>0.29661471146769025</v>
      </c>
      <c r="F1497" s="200">
        <v>1118</v>
      </c>
    </row>
    <row r="1498" spans="2:6" x14ac:dyDescent="0.2">
      <c r="B1498" s="103" t="s">
        <v>1611</v>
      </c>
      <c r="C1498" s="199">
        <v>1050</v>
      </c>
      <c r="D1498" s="200">
        <v>286.98095238095237</v>
      </c>
      <c r="E1498" s="201">
        <v>0.29881428255516806</v>
      </c>
      <c r="F1498" s="200">
        <v>581</v>
      </c>
    </row>
    <row r="1499" spans="2:6" x14ac:dyDescent="0.2">
      <c r="B1499" s="103" t="s">
        <v>1612</v>
      </c>
      <c r="C1499" s="199">
        <v>1681</v>
      </c>
      <c r="D1499" s="200">
        <v>317.64723378941108</v>
      </c>
      <c r="E1499" s="201">
        <v>0.29798184981846476</v>
      </c>
      <c r="F1499" s="200">
        <v>1141</v>
      </c>
    </row>
    <row r="1500" spans="2:6" x14ac:dyDescent="0.2">
      <c r="B1500" s="103" t="s">
        <v>1613</v>
      </c>
      <c r="C1500" s="199">
        <v>1314</v>
      </c>
      <c r="D1500" s="200">
        <v>500.19558599695586</v>
      </c>
      <c r="E1500" s="201">
        <v>0.29798735431758572</v>
      </c>
      <c r="F1500" s="200">
        <v>5340</v>
      </c>
    </row>
    <row r="1501" spans="2:6" x14ac:dyDescent="0.2">
      <c r="B1501" s="103" t="s">
        <v>1614</v>
      </c>
      <c r="C1501" s="199">
        <v>1041</v>
      </c>
      <c r="D1501" s="200">
        <v>761.65994236311235</v>
      </c>
      <c r="E1501" s="201">
        <v>0.2962789136948023</v>
      </c>
      <c r="F1501" s="200">
        <v>7738</v>
      </c>
    </row>
    <row r="1502" spans="2:6" x14ac:dyDescent="0.2">
      <c r="B1502" s="103" t="s">
        <v>1615</v>
      </c>
      <c r="C1502" s="199">
        <v>0</v>
      </c>
      <c r="D1502" s="200">
        <v>0</v>
      </c>
      <c r="E1502" s="201">
        <v>0</v>
      </c>
      <c r="F1502" s="200">
        <v>0</v>
      </c>
    </row>
    <row r="1503" spans="2:6" x14ac:dyDescent="0.2">
      <c r="B1503" s="103" t="s">
        <v>1616</v>
      </c>
      <c r="C1503" s="199">
        <v>0</v>
      </c>
      <c r="D1503" s="200">
        <v>0</v>
      </c>
      <c r="E1503" s="201">
        <v>0</v>
      </c>
      <c r="F1503" s="200">
        <v>0</v>
      </c>
    </row>
    <row r="1504" spans="2:6" x14ac:dyDescent="0.2">
      <c r="B1504" s="103" t="s">
        <v>1617</v>
      </c>
      <c r="C1504" s="199">
        <v>76</v>
      </c>
      <c r="D1504" s="200">
        <v>2741.4210526315787</v>
      </c>
      <c r="E1504" s="201">
        <v>0.29073707125115122</v>
      </c>
      <c r="F1504" s="200">
        <v>7986</v>
      </c>
    </row>
    <row r="1505" spans="2:6" x14ac:dyDescent="0.2">
      <c r="B1505" s="103" t="s">
        <v>1618</v>
      </c>
      <c r="C1505" s="199">
        <v>558</v>
      </c>
      <c r="D1505" s="200">
        <v>644.62544802867387</v>
      </c>
      <c r="E1505" s="201">
        <v>0.29263849849287937</v>
      </c>
      <c r="F1505" s="200">
        <v>3432</v>
      </c>
    </row>
    <row r="1506" spans="2:6" x14ac:dyDescent="0.2">
      <c r="B1506" s="103" t="s">
        <v>1619</v>
      </c>
      <c r="C1506" s="199">
        <v>0</v>
      </c>
      <c r="D1506" s="200">
        <v>0</v>
      </c>
      <c r="E1506" s="201">
        <v>0</v>
      </c>
      <c r="F1506" s="200">
        <v>0</v>
      </c>
    </row>
    <row r="1507" spans="2:6" x14ac:dyDescent="0.2">
      <c r="B1507" s="103" t="s">
        <v>1620</v>
      </c>
      <c r="C1507" s="199">
        <v>1552</v>
      </c>
      <c r="D1507" s="200">
        <v>1005.8601804123712</v>
      </c>
      <c r="E1507" s="201">
        <v>0.29115449627275924</v>
      </c>
      <c r="F1507" s="200">
        <v>8218</v>
      </c>
    </row>
    <row r="1508" spans="2:6" x14ac:dyDescent="0.2">
      <c r="B1508" s="103" t="s">
        <v>1621</v>
      </c>
      <c r="C1508" s="199">
        <v>666</v>
      </c>
      <c r="D1508" s="200">
        <v>1097.2147147147148</v>
      </c>
      <c r="E1508" s="201">
        <v>0.29114158562190973</v>
      </c>
      <c r="F1508" s="200">
        <v>8279</v>
      </c>
    </row>
    <row r="1509" spans="2:6" x14ac:dyDescent="0.2">
      <c r="B1509" s="103" t="s">
        <v>1622</v>
      </c>
      <c r="C1509" s="199">
        <v>23</v>
      </c>
      <c r="D1509" s="200">
        <v>826.60869565217388</v>
      </c>
      <c r="E1509" s="201">
        <v>0.296821332667208</v>
      </c>
      <c r="F1509" s="200">
        <v>7783</v>
      </c>
    </row>
    <row r="1510" spans="2:6" x14ac:dyDescent="0.2">
      <c r="B1510" s="103" t="s">
        <v>1623</v>
      </c>
      <c r="C1510" s="199">
        <v>179</v>
      </c>
      <c r="D1510" s="200">
        <v>298.03351955307261</v>
      </c>
      <c r="E1510" s="201">
        <v>0.29752656088787255</v>
      </c>
      <c r="F1510" s="200">
        <v>631</v>
      </c>
    </row>
    <row r="1511" spans="2:6" x14ac:dyDescent="0.2">
      <c r="B1511" s="103" t="s">
        <v>1624</v>
      </c>
      <c r="C1511" s="199">
        <v>495</v>
      </c>
      <c r="D1511" s="200">
        <v>407.77575757575755</v>
      </c>
      <c r="E1511" s="201">
        <v>0.29629602446124048</v>
      </c>
      <c r="F1511" s="200">
        <v>4684</v>
      </c>
    </row>
    <row r="1512" spans="2:6" x14ac:dyDescent="0.2">
      <c r="B1512" s="103" t="s">
        <v>1625</v>
      </c>
      <c r="C1512" s="199">
        <v>0</v>
      </c>
      <c r="D1512" s="200">
        <v>0</v>
      </c>
      <c r="E1512" s="201">
        <v>0</v>
      </c>
      <c r="F1512" s="200">
        <v>0</v>
      </c>
    </row>
    <row r="1513" spans="2:6" x14ac:dyDescent="0.2">
      <c r="B1513" s="103" t="s">
        <v>1626</v>
      </c>
      <c r="C1513" s="199">
        <v>492</v>
      </c>
      <c r="D1513" s="200">
        <v>480.34349593495932</v>
      </c>
      <c r="E1513" s="201">
        <v>0.30030929459484179</v>
      </c>
      <c r="F1513" s="200">
        <v>2954</v>
      </c>
    </row>
    <row r="1514" spans="2:6" x14ac:dyDescent="0.2">
      <c r="B1514" s="103" t="s">
        <v>1627</v>
      </c>
      <c r="C1514" s="199">
        <v>40</v>
      </c>
      <c r="D1514" s="200">
        <v>800.5</v>
      </c>
      <c r="E1514" s="201">
        <v>0.29248954089555501</v>
      </c>
      <c r="F1514" s="200">
        <v>2247</v>
      </c>
    </row>
    <row r="1515" spans="2:6" x14ac:dyDescent="0.2">
      <c r="B1515" s="103" t="s">
        <v>1628</v>
      </c>
      <c r="C1515" s="199">
        <v>833</v>
      </c>
      <c r="D1515" s="200">
        <v>348.64465786314526</v>
      </c>
      <c r="E1515" s="201">
        <v>0.29568357629082409</v>
      </c>
      <c r="F1515" s="200">
        <v>825</v>
      </c>
    </row>
    <row r="1516" spans="2:6" x14ac:dyDescent="0.2">
      <c r="B1516" s="103" t="s">
        <v>1629</v>
      </c>
      <c r="C1516" s="199">
        <v>1508</v>
      </c>
      <c r="D1516" s="200">
        <v>600.98740053050403</v>
      </c>
      <c r="E1516" s="201">
        <v>0.29616697183487517</v>
      </c>
      <c r="F1516" s="200">
        <v>4426</v>
      </c>
    </row>
    <row r="1517" spans="2:6" x14ac:dyDescent="0.2">
      <c r="B1517" s="103" t="s">
        <v>1630</v>
      </c>
      <c r="C1517" s="199">
        <v>0</v>
      </c>
      <c r="D1517" s="200">
        <v>0</v>
      </c>
      <c r="E1517" s="201">
        <v>0</v>
      </c>
      <c r="F1517" s="200">
        <v>0</v>
      </c>
    </row>
    <row r="1518" spans="2:6" x14ac:dyDescent="0.2">
      <c r="B1518" s="103" t="s">
        <v>1631</v>
      </c>
      <c r="C1518" s="199">
        <v>0</v>
      </c>
      <c r="D1518" s="200">
        <v>0</v>
      </c>
      <c r="E1518" s="201">
        <v>0</v>
      </c>
      <c r="F1518" s="200">
        <v>0</v>
      </c>
    </row>
    <row r="1519" spans="2:6" x14ac:dyDescent="0.2">
      <c r="B1519" s="103" t="s">
        <v>1632</v>
      </c>
      <c r="C1519" s="199">
        <v>1179</v>
      </c>
      <c r="D1519" s="200">
        <v>444.11620016963531</v>
      </c>
      <c r="E1519" s="201">
        <v>0.2948316218771343</v>
      </c>
      <c r="F1519" s="200">
        <v>1465</v>
      </c>
    </row>
    <row r="1520" spans="2:6" x14ac:dyDescent="0.2">
      <c r="B1520" s="103" t="s">
        <v>1633</v>
      </c>
      <c r="C1520" s="199">
        <v>580</v>
      </c>
      <c r="D1520" s="200">
        <v>1162.8896551724138</v>
      </c>
      <c r="E1520" s="201">
        <v>0.29796804626289708</v>
      </c>
      <c r="F1520" s="200">
        <v>10705</v>
      </c>
    </row>
    <row r="1521" spans="2:6" x14ac:dyDescent="0.2">
      <c r="B1521" s="103" t="s">
        <v>1634</v>
      </c>
      <c r="C1521" s="199">
        <v>17</v>
      </c>
      <c r="D1521" s="200">
        <v>359.52941176470586</v>
      </c>
      <c r="E1521" s="201">
        <v>0.29752227035973333</v>
      </c>
      <c r="F1521" s="200">
        <v>465</v>
      </c>
    </row>
    <row r="1522" spans="2:6" x14ac:dyDescent="0.2">
      <c r="B1522" s="103" t="s">
        <v>1635</v>
      </c>
      <c r="C1522" s="199">
        <v>949</v>
      </c>
      <c r="D1522" s="200">
        <v>330.54583772391993</v>
      </c>
      <c r="E1522" s="201">
        <v>0.29489133163053793</v>
      </c>
      <c r="F1522" s="200">
        <v>1088</v>
      </c>
    </row>
    <row r="1523" spans="2:6" x14ac:dyDescent="0.2">
      <c r="B1523" s="103" t="s">
        <v>1636</v>
      </c>
      <c r="C1523" s="199">
        <v>626</v>
      </c>
      <c r="D1523" s="200">
        <v>323.84504792332268</v>
      </c>
      <c r="E1523" s="201">
        <v>0.29317034442566081</v>
      </c>
      <c r="F1523" s="200">
        <v>2631</v>
      </c>
    </row>
    <row r="1524" spans="2:6" x14ac:dyDescent="0.2">
      <c r="B1524" s="103" t="s">
        <v>1637</v>
      </c>
      <c r="C1524" s="199">
        <v>46</v>
      </c>
      <c r="D1524" s="200">
        <v>365.1521739130435</v>
      </c>
      <c r="E1524" s="201">
        <v>0.28854875283446701</v>
      </c>
      <c r="F1524" s="200">
        <v>612</v>
      </c>
    </row>
    <row r="1525" spans="2:6" x14ac:dyDescent="0.2">
      <c r="B1525" s="103" t="s">
        <v>1638</v>
      </c>
      <c r="C1525" s="199">
        <v>1533</v>
      </c>
      <c r="D1525" s="200">
        <v>518.34442270058707</v>
      </c>
      <c r="E1525" s="201">
        <v>0.2975292204096549</v>
      </c>
      <c r="F1525" s="200">
        <v>1911</v>
      </c>
    </row>
    <row r="1526" spans="2:6" x14ac:dyDescent="0.2">
      <c r="B1526" s="103" t="s">
        <v>1639</v>
      </c>
      <c r="C1526" s="199">
        <v>224</v>
      </c>
      <c r="D1526" s="200">
        <v>473.83482142857144</v>
      </c>
      <c r="E1526" s="201">
        <v>0.29647599734079688</v>
      </c>
      <c r="F1526" s="200">
        <v>1468</v>
      </c>
    </row>
    <row r="1527" spans="2:6" x14ac:dyDescent="0.2">
      <c r="B1527" s="103" t="s">
        <v>1640</v>
      </c>
      <c r="C1527" s="199">
        <v>2774</v>
      </c>
      <c r="D1527" s="200">
        <v>880.13229992790195</v>
      </c>
      <c r="E1527" s="201">
        <v>0.29563469407549281</v>
      </c>
      <c r="F1527" s="200">
        <v>7481</v>
      </c>
    </row>
    <row r="1528" spans="2:6" x14ac:dyDescent="0.2">
      <c r="B1528" s="103" t="s">
        <v>1641</v>
      </c>
      <c r="C1528" s="199">
        <v>0</v>
      </c>
      <c r="D1528" s="200">
        <v>0</v>
      </c>
      <c r="E1528" s="201">
        <v>0</v>
      </c>
      <c r="F1528" s="200">
        <v>0</v>
      </c>
    </row>
    <row r="1529" spans="2:6" x14ac:dyDescent="0.2">
      <c r="B1529" s="103" t="s">
        <v>1642</v>
      </c>
      <c r="C1529" s="199">
        <v>1215</v>
      </c>
      <c r="D1529" s="200">
        <v>435.40658436213994</v>
      </c>
      <c r="E1529" s="201">
        <v>0.29949077075059649</v>
      </c>
      <c r="F1529" s="200">
        <v>967</v>
      </c>
    </row>
    <row r="1530" spans="2:6" x14ac:dyDescent="0.2">
      <c r="B1530" s="103" t="s">
        <v>1643</v>
      </c>
      <c r="C1530" s="199">
        <v>1781</v>
      </c>
      <c r="D1530" s="200">
        <v>406.1667602470522</v>
      </c>
      <c r="E1530" s="201">
        <v>0.29854245621941611</v>
      </c>
      <c r="F1530" s="200">
        <v>1050</v>
      </c>
    </row>
    <row r="1531" spans="2:6" x14ac:dyDescent="0.2">
      <c r="B1531" s="103" t="s">
        <v>1644</v>
      </c>
      <c r="C1531" s="199">
        <v>0</v>
      </c>
      <c r="D1531" s="200">
        <v>0</v>
      </c>
      <c r="E1531" s="201">
        <v>0</v>
      </c>
      <c r="F1531" s="200">
        <v>0</v>
      </c>
    </row>
    <row r="1532" spans="2:6" x14ac:dyDescent="0.2">
      <c r="B1532" s="103" t="s">
        <v>1645</v>
      </c>
      <c r="C1532" s="199">
        <v>0</v>
      </c>
      <c r="D1532" s="200">
        <v>0</v>
      </c>
      <c r="E1532" s="201">
        <v>0</v>
      </c>
      <c r="F1532" s="200">
        <v>0</v>
      </c>
    </row>
    <row r="1533" spans="2:6" x14ac:dyDescent="0.2">
      <c r="B1533" s="103" t="s">
        <v>1646</v>
      </c>
      <c r="C1533" s="199">
        <v>278</v>
      </c>
      <c r="D1533" s="200">
        <v>509.73741007194246</v>
      </c>
      <c r="E1533" s="201">
        <v>0.29644389495902912</v>
      </c>
      <c r="F1533" s="200">
        <v>1144</v>
      </c>
    </row>
    <row r="1534" spans="2:6" x14ac:dyDescent="0.2">
      <c r="B1534" s="103" t="s">
        <v>1647</v>
      </c>
      <c r="C1534" s="199">
        <v>828</v>
      </c>
      <c r="D1534" s="200">
        <v>584.94806763285021</v>
      </c>
      <c r="E1534" s="201">
        <v>0.29472002823449239</v>
      </c>
      <c r="F1534" s="200">
        <v>1965</v>
      </c>
    </row>
    <row r="1535" spans="2:6" x14ac:dyDescent="0.2">
      <c r="B1535" s="103" t="s">
        <v>1648</v>
      </c>
      <c r="C1535" s="199">
        <v>195</v>
      </c>
      <c r="D1535" s="200">
        <v>603.39487179487185</v>
      </c>
      <c r="E1535" s="201">
        <v>0.27668965711853533</v>
      </c>
      <c r="F1535" s="200">
        <v>3677</v>
      </c>
    </row>
    <row r="1536" spans="2:6" x14ac:dyDescent="0.2">
      <c r="B1536" s="103" t="s">
        <v>1649</v>
      </c>
      <c r="C1536" s="199">
        <v>18</v>
      </c>
      <c r="D1536" s="200">
        <v>570.77777777777783</v>
      </c>
      <c r="E1536" s="201">
        <v>0.27846591679089316</v>
      </c>
      <c r="F1536" s="200">
        <v>977</v>
      </c>
    </row>
    <row r="1537" spans="2:7" x14ac:dyDescent="0.2">
      <c r="B1537" s="103" t="s">
        <v>1650</v>
      </c>
      <c r="C1537" s="199">
        <v>1542</v>
      </c>
      <c r="D1537" s="200">
        <v>937.01491569390407</v>
      </c>
      <c r="E1537" s="201">
        <v>0.29601687173470204</v>
      </c>
      <c r="F1537" s="200">
        <v>11120</v>
      </c>
    </row>
    <row r="1538" spans="2:7" x14ac:dyDescent="0.2">
      <c r="B1538" s="104" t="s">
        <v>1651</v>
      </c>
      <c r="C1538" s="202">
        <v>0</v>
      </c>
      <c r="D1538" s="203">
        <v>0</v>
      </c>
      <c r="E1538" s="204">
        <v>0</v>
      </c>
      <c r="F1538" s="203">
        <v>0</v>
      </c>
    </row>
    <row r="1540" spans="2:7" x14ac:dyDescent="0.2">
      <c r="G1540" s="12" t="s">
        <v>300</v>
      </c>
    </row>
    <row r="1541" spans="2:7" x14ac:dyDescent="0.2">
      <c r="G1541" s="12" t="s">
        <v>319</v>
      </c>
    </row>
    <row r="1542" spans="2:7" x14ac:dyDescent="0.2">
      <c r="B1542" s="3" t="s">
        <v>0</v>
      </c>
      <c r="C1542" s="187"/>
      <c r="D1542" s="188"/>
      <c r="E1542" s="189"/>
      <c r="F1542" s="189"/>
    </row>
    <row r="1543" spans="2:7" x14ac:dyDescent="0.2">
      <c r="B1543" s="3" t="s">
        <v>271</v>
      </c>
      <c r="C1543" s="187"/>
      <c r="D1543" s="188"/>
      <c r="E1543" s="189"/>
      <c r="F1543" s="189"/>
    </row>
    <row r="1544" spans="2:7" x14ac:dyDescent="0.2">
      <c r="B1544" s="102" t="s">
        <v>298</v>
      </c>
      <c r="C1544" s="187"/>
      <c r="D1544" s="188"/>
      <c r="E1544" s="189"/>
      <c r="F1544" s="189"/>
    </row>
    <row r="1545" spans="2:7" x14ac:dyDescent="0.2">
      <c r="B1545" s="3"/>
      <c r="C1545" s="100"/>
      <c r="D1545" s="100"/>
      <c r="E1545" s="100"/>
      <c r="F1545" s="100"/>
    </row>
    <row r="1546" spans="2:7" x14ac:dyDescent="0.2">
      <c r="B1546" s="108"/>
      <c r="C1546" s="159" t="s">
        <v>152</v>
      </c>
      <c r="D1546" s="190"/>
      <c r="E1546" s="191"/>
      <c r="F1546" s="192"/>
    </row>
    <row r="1547" spans="2:7" ht="25.5" x14ac:dyDescent="0.2">
      <c r="B1547" s="160" t="s">
        <v>301</v>
      </c>
      <c r="C1547" s="193" t="s">
        <v>2665</v>
      </c>
      <c r="D1547" s="194" t="s">
        <v>2662</v>
      </c>
      <c r="E1547" s="195" t="s">
        <v>2663</v>
      </c>
      <c r="F1547" s="194" t="s">
        <v>2664</v>
      </c>
    </row>
    <row r="1548" spans="2:7" x14ac:dyDescent="0.2">
      <c r="B1548" s="119" t="s">
        <v>1652</v>
      </c>
      <c r="C1548" s="196">
        <v>1763</v>
      </c>
      <c r="D1548" s="197">
        <v>712.57855927396486</v>
      </c>
      <c r="E1548" s="198">
        <v>0.29816049757180751</v>
      </c>
      <c r="F1548" s="197">
        <v>5683</v>
      </c>
    </row>
    <row r="1549" spans="2:7" x14ac:dyDescent="0.2">
      <c r="B1549" s="103" t="s">
        <v>1653</v>
      </c>
      <c r="C1549" s="199">
        <v>2033</v>
      </c>
      <c r="D1549" s="200">
        <v>599.21101819970488</v>
      </c>
      <c r="E1549" s="201">
        <v>0.29470019321771246</v>
      </c>
      <c r="F1549" s="200">
        <v>3715</v>
      </c>
    </row>
    <row r="1550" spans="2:7" x14ac:dyDescent="0.2">
      <c r="B1550" s="103" t="s">
        <v>1654</v>
      </c>
      <c r="C1550" s="199">
        <v>0</v>
      </c>
      <c r="D1550" s="200">
        <v>0</v>
      </c>
      <c r="E1550" s="201">
        <v>0</v>
      </c>
      <c r="F1550" s="200">
        <v>0</v>
      </c>
    </row>
    <row r="1551" spans="2:7" x14ac:dyDescent="0.2">
      <c r="B1551" s="103" t="s">
        <v>1655</v>
      </c>
      <c r="C1551" s="199">
        <v>532</v>
      </c>
      <c r="D1551" s="200">
        <v>1457.4041353383459</v>
      </c>
      <c r="E1551" s="201">
        <v>0.28746112629560483</v>
      </c>
      <c r="F1551" s="200">
        <v>8266</v>
      </c>
    </row>
    <row r="1552" spans="2:7" x14ac:dyDescent="0.2">
      <c r="B1552" s="103" t="s">
        <v>1656</v>
      </c>
      <c r="C1552" s="199">
        <v>1010</v>
      </c>
      <c r="D1552" s="200">
        <v>1211.7257425742575</v>
      </c>
      <c r="E1552" s="201">
        <v>0.29258815468423438</v>
      </c>
      <c r="F1552" s="200">
        <v>6467</v>
      </c>
    </row>
    <row r="1553" spans="2:6" x14ac:dyDescent="0.2">
      <c r="B1553" s="103" t="s">
        <v>1657</v>
      </c>
      <c r="C1553" s="199">
        <v>1160</v>
      </c>
      <c r="D1553" s="200">
        <v>489.21206896551723</v>
      </c>
      <c r="E1553" s="201">
        <v>0.29778067898818184</v>
      </c>
      <c r="F1553" s="200">
        <v>1716</v>
      </c>
    </row>
    <row r="1554" spans="2:6" x14ac:dyDescent="0.2">
      <c r="B1554" s="103" t="s">
        <v>1658</v>
      </c>
      <c r="C1554" s="199">
        <v>243</v>
      </c>
      <c r="D1554" s="200">
        <v>526.25514403292186</v>
      </c>
      <c r="E1554" s="201">
        <v>0.29726745469972227</v>
      </c>
      <c r="F1554" s="200">
        <v>1337</v>
      </c>
    </row>
    <row r="1555" spans="2:6" x14ac:dyDescent="0.2">
      <c r="B1555" s="103" t="s">
        <v>1659</v>
      </c>
      <c r="C1555" s="199">
        <v>178</v>
      </c>
      <c r="D1555" s="200">
        <v>493.41011235955057</v>
      </c>
      <c r="E1555" s="201">
        <v>0.29494020733496984</v>
      </c>
      <c r="F1555" s="200">
        <v>2147</v>
      </c>
    </row>
    <row r="1556" spans="2:6" x14ac:dyDescent="0.2">
      <c r="B1556" s="103" t="s">
        <v>1660</v>
      </c>
      <c r="C1556" s="199">
        <v>0</v>
      </c>
      <c r="D1556" s="200">
        <v>0</v>
      </c>
      <c r="E1556" s="201">
        <v>0</v>
      </c>
      <c r="F1556" s="200">
        <v>0</v>
      </c>
    </row>
    <row r="1557" spans="2:6" x14ac:dyDescent="0.2">
      <c r="B1557" s="103" t="s">
        <v>1661</v>
      </c>
      <c r="C1557" s="199">
        <v>1073</v>
      </c>
      <c r="D1557" s="200">
        <v>458.58247903075488</v>
      </c>
      <c r="E1557" s="201">
        <v>0.29768571062126581</v>
      </c>
      <c r="F1557" s="200">
        <v>1919</v>
      </c>
    </row>
    <row r="1558" spans="2:6" x14ac:dyDescent="0.2">
      <c r="B1558" s="103" t="s">
        <v>1662</v>
      </c>
      <c r="C1558" s="199">
        <v>397</v>
      </c>
      <c r="D1558" s="200">
        <v>421.6876574307305</v>
      </c>
      <c r="E1558" s="201">
        <v>0.29394103270030336</v>
      </c>
      <c r="F1558" s="200">
        <v>1955</v>
      </c>
    </row>
    <row r="1559" spans="2:6" x14ac:dyDescent="0.2">
      <c r="B1559" s="103" t="s">
        <v>1663</v>
      </c>
      <c r="C1559" s="199">
        <v>0</v>
      </c>
      <c r="D1559" s="200">
        <v>0</v>
      </c>
      <c r="E1559" s="201">
        <v>0</v>
      </c>
      <c r="F1559" s="200">
        <v>0</v>
      </c>
    </row>
    <row r="1560" spans="2:6" x14ac:dyDescent="0.2">
      <c r="B1560" s="103" t="s">
        <v>1664</v>
      </c>
      <c r="C1560" s="199">
        <v>554</v>
      </c>
      <c r="D1560" s="200">
        <v>355.94945848375454</v>
      </c>
      <c r="E1560" s="201">
        <v>0.2984526159024592</v>
      </c>
      <c r="F1560" s="200">
        <v>1108</v>
      </c>
    </row>
    <row r="1561" spans="2:6" x14ac:dyDescent="0.2">
      <c r="B1561" s="103" t="s">
        <v>1665</v>
      </c>
      <c r="C1561" s="199">
        <v>2025</v>
      </c>
      <c r="D1561" s="200">
        <v>433.19160493827161</v>
      </c>
      <c r="E1561" s="201">
        <v>0.29665410110100598</v>
      </c>
      <c r="F1561" s="200">
        <v>1195</v>
      </c>
    </row>
    <row r="1562" spans="2:6" x14ac:dyDescent="0.2">
      <c r="B1562" s="103" t="s">
        <v>1666</v>
      </c>
      <c r="C1562" s="199">
        <v>0</v>
      </c>
      <c r="D1562" s="200">
        <v>0</v>
      </c>
      <c r="E1562" s="201">
        <v>0</v>
      </c>
      <c r="F1562" s="200">
        <v>0</v>
      </c>
    </row>
    <row r="1563" spans="2:6" x14ac:dyDescent="0.2">
      <c r="B1563" s="103" t="s">
        <v>1667</v>
      </c>
      <c r="C1563" s="199">
        <v>100</v>
      </c>
      <c r="D1563" s="200">
        <v>532.33000000000004</v>
      </c>
      <c r="E1563" s="201">
        <v>0.27253970366881353</v>
      </c>
      <c r="F1563" s="200">
        <v>1162</v>
      </c>
    </row>
    <row r="1564" spans="2:6" x14ac:dyDescent="0.2">
      <c r="B1564" s="103" t="s">
        <v>1668</v>
      </c>
      <c r="C1564" s="199">
        <v>1469</v>
      </c>
      <c r="D1564" s="200">
        <v>490.11776718856368</v>
      </c>
      <c r="E1564" s="201">
        <v>0.29714318966808739</v>
      </c>
      <c r="F1564" s="200">
        <v>1956</v>
      </c>
    </row>
    <row r="1565" spans="2:6" x14ac:dyDescent="0.2">
      <c r="B1565" s="103" t="s">
        <v>1669</v>
      </c>
      <c r="C1565" s="199">
        <v>2467</v>
      </c>
      <c r="D1565" s="200">
        <v>861.96311309282532</v>
      </c>
      <c r="E1565" s="201">
        <v>0.28505190742789965</v>
      </c>
      <c r="F1565" s="200">
        <v>8155</v>
      </c>
    </row>
    <row r="1566" spans="2:6" x14ac:dyDescent="0.2">
      <c r="B1566" s="103" t="s">
        <v>1670</v>
      </c>
      <c r="C1566" s="199">
        <v>453</v>
      </c>
      <c r="D1566" s="200">
        <v>374.00220750551875</v>
      </c>
      <c r="E1566" s="201">
        <v>0.29590022495144686</v>
      </c>
      <c r="F1566" s="200">
        <v>952</v>
      </c>
    </row>
    <row r="1567" spans="2:6" x14ac:dyDescent="0.2">
      <c r="B1567" s="103" t="s">
        <v>1671</v>
      </c>
      <c r="C1567" s="199">
        <v>0</v>
      </c>
      <c r="D1567" s="200">
        <v>0</v>
      </c>
      <c r="E1567" s="201">
        <v>0</v>
      </c>
      <c r="F1567" s="200">
        <v>0</v>
      </c>
    </row>
    <row r="1568" spans="2:6" x14ac:dyDescent="0.2">
      <c r="B1568" s="103" t="s">
        <v>1672</v>
      </c>
      <c r="C1568" s="199">
        <v>440</v>
      </c>
      <c r="D1568" s="200">
        <v>502.27499999999998</v>
      </c>
      <c r="E1568" s="201">
        <v>0.29898089913025361</v>
      </c>
      <c r="F1568" s="200">
        <v>1678</v>
      </c>
    </row>
    <row r="1569" spans="2:6" x14ac:dyDescent="0.2">
      <c r="B1569" s="103" t="s">
        <v>1673</v>
      </c>
      <c r="C1569" s="199">
        <v>1634</v>
      </c>
      <c r="D1569" s="200">
        <v>426.12607099143207</v>
      </c>
      <c r="E1569" s="201">
        <v>0.29772434084303856</v>
      </c>
      <c r="F1569" s="200">
        <v>1051</v>
      </c>
    </row>
    <row r="1570" spans="2:6" x14ac:dyDescent="0.2">
      <c r="B1570" s="103" t="s">
        <v>1674</v>
      </c>
      <c r="C1570" s="199">
        <v>2153</v>
      </c>
      <c r="D1570" s="200">
        <v>561.48072457036687</v>
      </c>
      <c r="E1570" s="201">
        <v>0.29742540241081117</v>
      </c>
      <c r="F1570" s="200">
        <v>2409</v>
      </c>
    </row>
    <row r="1571" spans="2:6" x14ac:dyDescent="0.2">
      <c r="B1571" s="103" t="s">
        <v>1675</v>
      </c>
      <c r="C1571" s="199">
        <v>18</v>
      </c>
      <c r="D1571" s="200">
        <v>670.16666666666663</v>
      </c>
      <c r="E1571" s="201">
        <v>0.25938588569216869</v>
      </c>
      <c r="F1571" s="200">
        <v>1603</v>
      </c>
    </row>
    <row r="1572" spans="2:6" x14ac:dyDescent="0.2">
      <c r="B1572" s="103" t="s">
        <v>1676</v>
      </c>
      <c r="C1572" s="199">
        <v>2104</v>
      </c>
      <c r="D1572" s="200">
        <v>411.78754752851711</v>
      </c>
      <c r="E1572" s="201">
        <v>0.29856541276689597</v>
      </c>
      <c r="F1572" s="200">
        <v>1619</v>
      </c>
    </row>
    <row r="1573" spans="2:6" x14ac:dyDescent="0.2">
      <c r="B1573" s="103" t="s">
        <v>1677</v>
      </c>
      <c r="C1573" s="199">
        <v>0</v>
      </c>
      <c r="D1573" s="200">
        <v>0</v>
      </c>
      <c r="E1573" s="201">
        <v>0</v>
      </c>
      <c r="F1573" s="200">
        <v>0</v>
      </c>
    </row>
    <row r="1574" spans="2:6" x14ac:dyDescent="0.2">
      <c r="B1574" s="103" t="s">
        <v>1678</v>
      </c>
      <c r="C1574" s="199">
        <v>333</v>
      </c>
      <c r="D1574" s="200">
        <v>312.41141141141139</v>
      </c>
      <c r="E1574" s="201">
        <v>0.29693511742342071</v>
      </c>
      <c r="F1574" s="200">
        <v>752</v>
      </c>
    </row>
    <row r="1575" spans="2:6" x14ac:dyDescent="0.2">
      <c r="B1575" s="103" t="s">
        <v>1679</v>
      </c>
      <c r="C1575" s="199">
        <v>918</v>
      </c>
      <c r="D1575" s="200">
        <v>376.161220043573</v>
      </c>
      <c r="E1575" s="201">
        <v>0.29667775827510456</v>
      </c>
      <c r="F1575" s="200">
        <v>935</v>
      </c>
    </row>
    <row r="1576" spans="2:6" x14ac:dyDescent="0.2">
      <c r="B1576" s="103" t="s">
        <v>1680</v>
      </c>
      <c r="C1576" s="199">
        <v>2298</v>
      </c>
      <c r="D1576" s="200">
        <v>415.61096605744126</v>
      </c>
      <c r="E1576" s="201">
        <v>0.29869640847744194</v>
      </c>
      <c r="F1576" s="200">
        <v>1080</v>
      </c>
    </row>
    <row r="1577" spans="2:6" x14ac:dyDescent="0.2">
      <c r="B1577" s="103" t="s">
        <v>1681</v>
      </c>
      <c r="C1577" s="199">
        <v>0</v>
      </c>
      <c r="D1577" s="200">
        <v>0</v>
      </c>
      <c r="E1577" s="201">
        <v>0</v>
      </c>
      <c r="F1577" s="200">
        <v>0</v>
      </c>
    </row>
    <row r="1578" spans="2:6" x14ac:dyDescent="0.2">
      <c r="B1578" s="103" t="s">
        <v>1682</v>
      </c>
      <c r="C1578" s="199">
        <v>238</v>
      </c>
      <c r="D1578" s="200">
        <v>292.281512605042</v>
      </c>
      <c r="E1578" s="201">
        <v>0.29773965596202667</v>
      </c>
      <c r="F1578" s="200">
        <v>791</v>
      </c>
    </row>
    <row r="1579" spans="2:6" x14ac:dyDescent="0.2">
      <c r="B1579" s="103" t="s">
        <v>1683</v>
      </c>
      <c r="C1579" s="199">
        <v>0</v>
      </c>
      <c r="D1579" s="200">
        <v>0</v>
      </c>
      <c r="E1579" s="201">
        <v>0</v>
      </c>
      <c r="F1579" s="200">
        <v>0</v>
      </c>
    </row>
    <row r="1580" spans="2:6" x14ac:dyDescent="0.2">
      <c r="B1580" s="103" t="s">
        <v>1684</v>
      </c>
      <c r="C1580" s="199">
        <v>34</v>
      </c>
      <c r="D1580" s="200">
        <v>1173.9411764705883</v>
      </c>
      <c r="E1580" s="201">
        <v>0.29896111872607833</v>
      </c>
      <c r="F1580" s="200">
        <v>4860</v>
      </c>
    </row>
    <row r="1581" spans="2:6" x14ac:dyDescent="0.2">
      <c r="B1581" s="103" t="s">
        <v>1685</v>
      </c>
      <c r="C1581" s="199">
        <v>56</v>
      </c>
      <c r="D1581" s="200">
        <v>1004</v>
      </c>
      <c r="E1581" s="201">
        <v>0.29843045876039676</v>
      </c>
      <c r="F1581" s="200">
        <v>3307</v>
      </c>
    </row>
    <row r="1582" spans="2:6" x14ac:dyDescent="0.2">
      <c r="B1582" s="103" t="s">
        <v>1686</v>
      </c>
      <c r="C1582" s="199">
        <v>0</v>
      </c>
      <c r="D1582" s="200">
        <v>0</v>
      </c>
      <c r="E1582" s="201">
        <v>0</v>
      </c>
      <c r="F1582" s="200">
        <v>0</v>
      </c>
    </row>
    <row r="1583" spans="2:6" x14ac:dyDescent="0.2">
      <c r="B1583" s="103" t="s">
        <v>1687</v>
      </c>
      <c r="C1583" s="199">
        <v>1</v>
      </c>
      <c r="D1583" s="200">
        <v>327</v>
      </c>
      <c r="E1583" s="201">
        <v>0.3102466793168881</v>
      </c>
      <c r="F1583" s="200">
        <v>327</v>
      </c>
    </row>
    <row r="1584" spans="2:6" x14ac:dyDescent="0.2">
      <c r="B1584" s="103" t="s">
        <v>1688</v>
      </c>
      <c r="C1584" s="199">
        <v>434</v>
      </c>
      <c r="D1584" s="200">
        <v>709.22119815668202</v>
      </c>
      <c r="E1584" s="201">
        <v>0.29809224142021917</v>
      </c>
      <c r="F1584" s="200">
        <v>2507</v>
      </c>
    </row>
    <row r="1585" spans="2:7" x14ac:dyDescent="0.2">
      <c r="B1585" s="103" t="s">
        <v>1689</v>
      </c>
      <c r="C1585" s="199">
        <v>7</v>
      </c>
      <c r="D1585" s="200">
        <v>1054.7142857142858</v>
      </c>
      <c r="E1585" s="201">
        <v>0.28704171688503566</v>
      </c>
      <c r="F1585" s="200">
        <v>1691</v>
      </c>
    </row>
    <row r="1586" spans="2:7" x14ac:dyDescent="0.2">
      <c r="B1586" s="103" t="s">
        <v>1690</v>
      </c>
      <c r="C1586" s="199">
        <v>145</v>
      </c>
      <c r="D1586" s="200">
        <v>1207.7586206896551</v>
      </c>
      <c r="E1586" s="201">
        <v>0.30007248003372111</v>
      </c>
      <c r="F1586" s="200">
        <v>7119</v>
      </c>
    </row>
    <row r="1587" spans="2:7" x14ac:dyDescent="0.2">
      <c r="B1587" s="103" t="s">
        <v>1691</v>
      </c>
      <c r="C1587" s="199">
        <v>1737</v>
      </c>
      <c r="D1587" s="200">
        <v>701.53713298791024</v>
      </c>
      <c r="E1587" s="201">
        <v>0.29776975082367652</v>
      </c>
      <c r="F1587" s="200">
        <v>4661</v>
      </c>
    </row>
    <row r="1588" spans="2:7" x14ac:dyDescent="0.2">
      <c r="B1588" s="103" t="s">
        <v>1692</v>
      </c>
      <c r="C1588" s="199">
        <v>0</v>
      </c>
      <c r="D1588" s="200">
        <v>0</v>
      </c>
      <c r="E1588" s="201">
        <v>0</v>
      </c>
      <c r="F1588" s="200">
        <v>0</v>
      </c>
    </row>
    <row r="1589" spans="2:7" x14ac:dyDescent="0.2">
      <c r="B1589" s="103" t="s">
        <v>1693</v>
      </c>
      <c r="C1589" s="199">
        <v>2934</v>
      </c>
      <c r="D1589" s="200">
        <v>523.12269938650309</v>
      </c>
      <c r="E1589" s="201">
        <v>0.29998868330110651</v>
      </c>
      <c r="F1589" s="200">
        <v>1946</v>
      </c>
    </row>
    <row r="1590" spans="2:7" x14ac:dyDescent="0.2">
      <c r="B1590" s="103" t="s">
        <v>1694</v>
      </c>
      <c r="C1590" s="199">
        <v>1249</v>
      </c>
      <c r="D1590" s="200">
        <v>916.74379503602881</v>
      </c>
      <c r="E1590" s="201">
        <v>0.29834611299815417</v>
      </c>
      <c r="F1590" s="200">
        <v>5236</v>
      </c>
    </row>
    <row r="1591" spans="2:7" x14ac:dyDescent="0.2">
      <c r="B1591" s="103" t="s">
        <v>1695</v>
      </c>
      <c r="C1591" s="199">
        <v>363</v>
      </c>
      <c r="D1591" s="200">
        <v>1391.8016528925621</v>
      </c>
      <c r="E1591" s="201">
        <v>0.29755255216345522</v>
      </c>
      <c r="F1591" s="200">
        <v>7680</v>
      </c>
    </row>
    <row r="1592" spans="2:7" x14ac:dyDescent="0.2">
      <c r="B1592" s="103" t="s">
        <v>1696</v>
      </c>
      <c r="C1592" s="199">
        <v>2179</v>
      </c>
      <c r="D1592" s="200">
        <v>592.04635153740253</v>
      </c>
      <c r="E1592" s="201">
        <v>0.29945752340982623</v>
      </c>
      <c r="F1592" s="200">
        <v>3074</v>
      </c>
    </row>
    <row r="1593" spans="2:7" x14ac:dyDescent="0.2">
      <c r="B1593" s="103" t="s">
        <v>1697</v>
      </c>
      <c r="C1593" s="199">
        <v>622</v>
      </c>
      <c r="D1593" s="200">
        <v>1038.7073954983923</v>
      </c>
      <c r="E1593" s="201">
        <v>0.29911285969182955</v>
      </c>
      <c r="F1593" s="200">
        <v>4092</v>
      </c>
    </row>
    <row r="1594" spans="2:7" x14ac:dyDescent="0.2">
      <c r="B1594" s="103" t="s">
        <v>1698</v>
      </c>
      <c r="C1594" s="199">
        <v>944</v>
      </c>
      <c r="D1594" s="200">
        <v>1000.8008474576271</v>
      </c>
      <c r="E1594" s="201">
        <v>0.29847470050042957</v>
      </c>
      <c r="F1594" s="200">
        <v>9125</v>
      </c>
    </row>
    <row r="1595" spans="2:7" x14ac:dyDescent="0.2">
      <c r="B1595" s="104" t="s">
        <v>1699</v>
      </c>
      <c r="C1595" s="202">
        <v>0</v>
      </c>
      <c r="D1595" s="203">
        <v>0</v>
      </c>
      <c r="E1595" s="204">
        <v>0</v>
      </c>
      <c r="F1595" s="203">
        <v>0</v>
      </c>
    </row>
    <row r="1597" spans="2:7" x14ac:dyDescent="0.2">
      <c r="G1597" s="12" t="s">
        <v>300</v>
      </c>
    </row>
    <row r="1598" spans="2:7" x14ac:dyDescent="0.2">
      <c r="G1598" s="12" t="s">
        <v>320</v>
      </c>
    </row>
    <row r="1599" spans="2:7" x14ac:dyDescent="0.2">
      <c r="B1599" s="3" t="s">
        <v>0</v>
      </c>
      <c r="C1599" s="187"/>
      <c r="D1599" s="188"/>
      <c r="E1599" s="189"/>
      <c r="F1599" s="189"/>
    </row>
    <row r="1600" spans="2:7" x14ac:dyDescent="0.2">
      <c r="B1600" s="3" t="s">
        <v>271</v>
      </c>
      <c r="C1600" s="187"/>
      <c r="D1600" s="188"/>
      <c r="E1600" s="189"/>
      <c r="F1600" s="189"/>
    </row>
    <row r="1601" spans="2:6" x14ac:dyDescent="0.2">
      <c r="B1601" s="102" t="s">
        <v>298</v>
      </c>
      <c r="C1601" s="187"/>
      <c r="D1601" s="188"/>
      <c r="E1601" s="189"/>
      <c r="F1601" s="189"/>
    </row>
    <row r="1602" spans="2:6" x14ac:dyDescent="0.2">
      <c r="B1602" s="3"/>
      <c r="C1602" s="100"/>
      <c r="D1602" s="100"/>
      <c r="E1602" s="100"/>
      <c r="F1602" s="100"/>
    </row>
    <row r="1603" spans="2:6" x14ac:dyDescent="0.2">
      <c r="B1603" s="108"/>
      <c r="C1603" s="159" t="s">
        <v>152</v>
      </c>
      <c r="D1603" s="190"/>
      <c r="E1603" s="191"/>
      <c r="F1603" s="192"/>
    </row>
    <row r="1604" spans="2:6" ht="25.5" x14ac:dyDescent="0.2">
      <c r="B1604" s="160" t="s">
        <v>301</v>
      </c>
      <c r="C1604" s="193" t="s">
        <v>2665</v>
      </c>
      <c r="D1604" s="194" t="s">
        <v>2662</v>
      </c>
      <c r="E1604" s="195" t="s">
        <v>2663</v>
      </c>
      <c r="F1604" s="194" t="s">
        <v>2664</v>
      </c>
    </row>
    <row r="1605" spans="2:6" x14ac:dyDescent="0.2">
      <c r="B1605" s="119" t="s">
        <v>1700</v>
      </c>
      <c r="C1605" s="196">
        <v>0</v>
      </c>
      <c r="D1605" s="197">
        <v>0</v>
      </c>
      <c r="E1605" s="198">
        <v>0</v>
      </c>
      <c r="F1605" s="197">
        <v>0</v>
      </c>
    </row>
    <row r="1606" spans="2:6" x14ac:dyDescent="0.2">
      <c r="B1606" s="103" t="s">
        <v>1701</v>
      </c>
      <c r="C1606" s="199">
        <v>1413</v>
      </c>
      <c r="D1606" s="200">
        <v>717.86270346779907</v>
      </c>
      <c r="E1606" s="201">
        <v>0.29793824758828746</v>
      </c>
      <c r="F1606" s="200">
        <v>4445</v>
      </c>
    </row>
    <row r="1607" spans="2:6" x14ac:dyDescent="0.2">
      <c r="B1607" s="103" t="s">
        <v>1702</v>
      </c>
      <c r="C1607" s="199">
        <v>2112</v>
      </c>
      <c r="D1607" s="200">
        <v>595.59138257575762</v>
      </c>
      <c r="E1607" s="201">
        <v>0.29873503758741382</v>
      </c>
      <c r="F1607" s="200">
        <v>2904</v>
      </c>
    </row>
    <row r="1608" spans="2:6" x14ac:dyDescent="0.2">
      <c r="B1608" s="103" t="s">
        <v>1703</v>
      </c>
      <c r="C1608" s="199">
        <v>465</v>
      </c>
      <c r="D1608" s="200">
        <v>1300.4107526881721</v>
      </c>
      <c r="E1608" s="201">
        <v>0.2994286161359121</v>
      </c>
      <c r="F1608" s="200">
        <v>5647</v>
      </c>
    </row>
    <row r="1609" spans="2:6" x14ac:dyDescent="0.2">
      <c r="B1609" s="103" t="s">
        <v>1704</v>
      </c>
      <c r="C1609" s="199">
        <v>894</v>
      </c>
      <c r="D1609" s="200">
        <v>438.22147651006713</v>
      </c>
      <c r="E1609" s="201">
        <v>0.29819380275686735</v>
      </c>
      <c r="F1609" s="200">
        <v>1181</v>
      </c>
    </row>
    <row r="1610" spans="2:6" x14ac:dyDescent="0.2">
      <c r="B1610" s="103" t="s">
        <v>1705</v>
      </c>
      <c r="C1610" s="199">
        <v>0</v>
      </c>
      <c r="D1610" s="200">
        <v>0</v>
      </c>
      <c r="E1610" s="201">
        <v>0</v>
      </c>
      <c r="F1610" s="200">
        <v>0</v>
      </c>
    </row>
    <row r="1611" spans="2:6" x14ac:dyDescent="0.2">
      <c r="B1611" s="103" t="s">
        <v>1706</v>
      </c>
      <c r="C1611" s="199">
        <v>0</v>
      </c>
      <c r="D1611" s="200">
        <v>0</v>
      </c>
      <c r="E1611" s="201">
        <v>0</v>
      </c>
      <c r="F1611" s="200">
        <v>0</v>
      </c>
    </row>
    <row r="1612" spans="2:6" x14ac:dyDescent="0.2">
      <c r="B1612" s="103" t="s">
        <v>1707</v>
      </c>
      <c r="C1612" s="199">
        <v>1536</v>
      </c>
      <c r="D1612" s="200">
        <v>722.54361979166663</v>
      </c>
      <c r="E1612" s="201">
        <v>0.29971711475958807</v>
      </c>
      <c r="F1612" s="200">
        <v>4060</v>
      </c>
    </row>
    <row r="1613" spans="2:6" x14ac:dyDescent="0.2">
      <c r="B1613" s="103" t="s">
        <v>1708</v>
      </c>
      <c r="C1613" s="199">
        <v>0</v>
      </c>
      <c r="D1613" s="200">
        <v>0</v>
      </c>
      <c r="E1613" s="201">
        <v>0</v>
      </c>
      <c r="F1613" s="200">
        <v>0</v>
      </c>
    </row>
    <row r="1614" spans="2:6" x14ac:dyDescent="0.2">
      <c r="B1614" s="103" t="s">
        <v>1709</v>
      </c>
      <c r="C1614" s="199">
        <v>0</v>
      </c>
      <c r="D1614" s="200">
        <v>0</v>
      </c>
      <c r="E1614" s="201">
        <v>0</v>
      </c>
      <c r="F1614" s="200">
        <v>0</v>
      </c>
    </row>
    <row r="1615" spans="2:6" x14ac:dyDescent="0.2">
      <c r="B1615" s="103" t="s">
        <v>1710</v>
      </c>
      <c r="C1615" s="199">
        <v>0</v>
      </c>
      <c r="D1615" s="200">
        <v>0</v>
      </c>
      <c r="E1615" s="201">
        <v>0</v>
      </c>
      <c r="F1615" s="200">
        <v>0</v>
      </c>
    </row>
    <row r="1616" spans="2:6" x14ac:dyDescent="0.2">
      <c r="B1616" s="103" t="s">
        <v>1711</v>
      </c>
      <c r="C1616" s="199">
        <v>1471</v>
      </c>
      <c r="D1616" s="200">
        <v>708.75254928619984</v>
      </c>
      <c r="E1616" s="201">
        <v>0.29922310909621608</v>
      </c>
      <c r="F1616" s="200">
        <v>3239</v>
      </c>
    </row>
    <row r="1617" spans="2:6" x14ac:dyDescent="0.2">
      <c r="B1617" s="103" t="s">
        <v>1712</v>
      </c>
      <c r="C1617" s="199">
        <v>836</v>
      </c>
      <c r="D1617" s="200">
        <v>539.25478468899519</v>
      </c>
      <c r="E1617" s="201">
        <v>0.29922250217040958</v>
      </c>
      <c r="F1617" s="200">
        <v>2089</v>
      </c>
    </row>
    <row r="1618" spans="2:6" x14ac:dyDescent="0.2">
      <c r="B1618" s="103" t="s">
        <v>1713</v>
      </c>
      <c r="C1618" s="199">
        <v>166</v>
      </c>
      <c r="D1618" s="200">
        <v>1008.4578313253012</v>
      </c>
      <c r="E1618" s="201">
        <v>0.29713328256983984</v>
      </c>
      <c r="F1618" s="200">
        <v>4167</v>
      </c>
    </row>
    <row r="1619" spans="2:6" x14ac:dyDescent="0.2">
      <c r="B1619" s="103" t="s">
        <v>1714</v>
      </c>
      <c r="C1619" s="199">
        <v>1378</v>
      </c>
      <c r="D1619" s="200">
        <v>442.76342525399127</v>
      </c>
      <c r="E1619" s="201">
        <v>0.2991820803012768</v>
      </c>
      <c r="F1619" s="200">
        <v>1164</v>
      </c>
    </row>
    <row r="1620" spans="2:6" x14ac:dyDescent="0.2">
      <c r="B1620" s="103" t="s">
        <v>1715</v>
      </c>
      <c r="C1620" s="199">
        <v>0</v>
      </c>
      <c r="D1620" s="200">
        <v>0</v>
      </c>
      <c r="E1620" s="201">
        <v>0</v>
      </c>
      <c r="F1620" s="200">
        <v>0</v>
      </c>
    </row>
    <row r="1621" spans="2:6" x14ac:dyDescent="0.2">
      <c r="B1621" s="103" t="s">
        <v>1716</v>
      </c>
      <c r="C1621" s="199">
        <v>0</v>
      </c>
      <c r="D1621" s="200">
        <v>0</v>
      </c>
      <c r="E1621" s="201">
        <v>0</v>
      </c>
      <c r="F1621" s="200">
        <v>0</v>
      </c>
    </row>
    <row r="1622" spans="2:6" x14ac:dyDescent="0.2">
      <c r="B1622" s="103" t="s">
        <v>1717</v>
      </c>
      <c r="C1622" s="199">
        <v>0</v>
      </c>
      <c r="D1622" s="200">
        <v>0</v>
      </c>
      <c r="E1622" s="201">
        <v>0</v>
      </c>
      <c r="F1622" s="200">
        <v>0</v>
      </c>
    </row>
    <row r="1623" spans="2:6" x14ac:dyDescent="0.2">
      <c r="B1623" s="103" t="s">
        <v>1718</v>
      </c>
      <c r="C1623" s="199">
        <v>0</v>
      </c>
      <c r="D1623" s="200">
        <v>0</v>
      </c>
      <c r="E1623" s="201">
        <v>0</v>
      </c>
      <c r="F1623" s="200">
        <v>0</v>
      </c>
    </row>
    <row r="1624" spans="2:6" x14ac:dyDescent="0.2">
      <c r="B1624" s="103" t="s">
        <v>1719</v>
      </c>
      <c r="C1624" s="199">
        <v>0</v>
      </c>
      <c r="D1624" s="200">
        <v>0</v>
      </c>
      <c r="E1624" s="201">
        <v>0</v>
      </c>
      <c r="F1624" s="200">
        <v>0</v>
      </c>
    </row>
    <row r="1625" spans="2:6" x14ac:dyDescent="0.2">
      <c r="B1625" s="103" t="s">
        <v>1720</v>
      </c>
      <c r="C1625" s="199">
        <v>0</v>
      </c>
      <c r="D1625" s="200">
        <v>0</v>
      </c>
      <c r="E1625" s="201">
        <v>0</v>
      </c>
      <c r="F1625" s="200">
        <v>0</v>
      </c>
    </row>
    <row r="1626" spans="2:6" x14ac:dyDescent="0.2">
      <c r="B1626" s="103" t="s">
        <v>1721</v>
      </c>
      <c r="C1626" s="199">
        <v>0</v>
      </c>
      <c r="D1626" s="200">
        <v>0</v>
      </c>
      <c r="E1626" s="201">
        <v>0</v>
      </c>
      <c r="F1626" s="200">
        <v>0</v>
      </c>
    </row>
    <row r="1627" spans="2:6" x14ac:dyDescent="0.2">
      <c r="B1627" s="103" t="s">
        <v>1722</v>
      </c>
      <c r="C1627" s="199">
        <v>0</v>
      </c>
      <c r="D1627" s="200">
        <v>0</v>
      </c>
      <c r="E1627" s="201">
        <v>0</v>
      </c>
      <c r="F1627" s="200">
        <v>0</v>
      </c>
    </row>
    <row r="1628" spans="2:6" x14ac:dyDescent="0.2">
      <c r="B1628" s="103" t="s">
        <v>1723</v>
      </c>
      <c r="C1628" s="199">
        <v>1</v>
      </c>
      <c r="D1628" s="200">
        <v>453</v>
      </c>
      <c r="E1628" s="201">
        <v>0.30341594105827197</v>
      </c>
      <c r="F1628" s="200">
        <v>453</v>
      </c>
    </row>
    <row r="1629" spans="2:6" x14ac:dyDescent="0.2">
      <c r="B1629" s="103" t="s">
        <v>1724</v>
      </c>
      <c r="C1629" s="199">
        <v>0</v>
      </c>
      <c r="D1629" s="200">
        <v>0</v>
      </c>
      <c r="E1629" s="201">
        <v>0</v>
      </c>
      <c r="F1629" s="200">
        <v>0</v>
      </c>
    </row>
    <row r="1630" spans="2:6" x14ac:dyDescent="0.2">
      <c r="B1630" s="103" t="s">
        <v>1725</v>
      </c>
      <c r="C1630" s="199">
        <v>0</v>
      </c>
      <c r="D1630" s="200">
        <v>0</v>
      </c>
      <c r="E1630" s="201">
        <v>0</v>
      </c>
      <c r="F1630" s="200">
        <v>0</v>
      </c>
    </row>
    <row r="1631" spans="2:6" x14ac:dyDescent="0.2">
      <c r="B1631" s="103" t="s">
        <v>1726</v>
      </c>
      <c r="C1631" s="199">
        <v>0</v>
      </c>
      <c r="D1631" s="200">
        <v>0</v>
      </c>
      <c r="E1631" s="201">
        <v>0</v>
      </c>
      <c r="F1631" s="200">
        <v>0</v>
      </c>
    </row>
    <row r="1632" spans="2:6" x14ac:dyDescent="0.2">
      <c r="B1632" s="103" t="s">
        <v>1727</v>
      </c>
      <c r="C1632" s="199">
        <v>0</v>
      </c>
      <c r="D1632" s="200">
        <v>0</v>
      </c>
      <c r="E1632" s="201">
        <v>0</v>
      </c>
      <c r="F1632" s="200">
        <v>0</v>
      </c>
    </row>
    <row r="1633" spans="2:6" x14ac:dyDescent="0.2">
      <c r="B1633" s="103" t="s">
        <v>1728</v>
      </c>
      <c r="C1633" s="199">
        <v>766</v>
      </c>
      <c r="D1633" s="200">
        <v>706.67232375979108</v>
      </c>
      <c r="E1633" s="201">
        <v>0.29546640495705367</v>
      </c>
      <c r="F1633" s="200">
        <v>5783</v>
      </c>
    </row>
    <row r="1634" spans="2:6" x14ac:dyDescent="0.2">
      <c r="B1634" s="103" t="s">
        <v>1729</v>
      </c>
      <c r="C1634" s="199">
        <v>0</v>
      </c>
      <c r="D1634" s="200">
        <v>0</v>
      </c>
      <c r="E1634" s="201">
        <v>0</v>
      </c>
      <c r="F1634" s="200">
        <v>0</v>
      </c>
    </row>
    <row r="1635" spans="2:6" x14ac:dyDescent="0.2">
      <c r="B1635" s="103" t="s">
        <v>1730</v>
      </c>
      <c r="C1635" s="199">
        <v>1369</v>
      </c>
      <c r="D1635" s="200">
        <v>440.63623082542</v>
      </c>
      <c r="E1635" s="201">
        <v>0.29793672627235224</v>
      </c>
      <c r="F1635" s="200">
        <v>2347</v>
      </c>
    </row>
    <row r="1636" spans="2:6" x14ac:dyDescent="0.2">
      <c r="B1636" s="103" t="s">
        <v>1731</v>
      </c>
      <c r="C1636" s="199">
        <v>55</v>
      </c>
      <c r="D1636" s="200">
        <v>1104.6727272727273</v>
      </c>
      <c r="E1636" s="201">
        <v>0.29392812047971284</v>
      </c>
      <c r="F1636" s="200">
        <v>4694</v>
      </c>
    </row>
    <row r="1637" spans="2:6" x14ac:dyDescent="0.2">
      <c r="B1637" s="103" t="s">
        <v>1732</v>
      </c>
      <c r="C1637" s="199">
        <v>151</v>
      </c>
      <c r="D1637" s="200">
        <v>740.23178807947022</v>
      </c>
      <c r="E1637" s="201">
        <v>0.29918602130102756</v>
      </c>
      <c r="F1637" s="200">
        <v>3065</v>
      </c>
    </row>
    <row r="1638" spans="2:6" x14ac:dyDescent="0.2">
      <c r="B1638" s="103" t="s">
        <v>1733</v>
      </c>
      <c r="C1638" s="199">
        <v>1298</v>
      </c>
      <c r="D1638" s="200">
        <v>487.10554699537749</v>
      </c>
      <c r="E1638" s="201">
        <v>0.29608367440597161</v>
      </c>
      <c r="F1638" s="200">
        <v>2665</v>
      </c>
    </row>
    <row r="1639" spans="2:6" x14ac:dyDescent="0.2">
      <c r="B1639" s="103" t="s">
        <v>1734</v>
      </c>
      <c r="C1639" s="199">
        <v>0</v>
      </c>
      <c r="D1639" s="200">
        <v>0</v>
      </c>
      <c r="E1639" s="201">
        <v>0</v>
      </c>
      <c r="F1639" s="200">
        <v>0</v>
      </c>
    </row>
    <row r="1640" spans="2:6" x14ac:dyDescent="0.2">
      <c r="B1640" s="103" t="s">
        <v>1735</v>
      </c>
      <c r="C1640" s="199">
        <v>774</v>
      </c>
      <c r="D1640" s="200">
        <v>436.28423772609818</v>
      </c>
      <c r="E1640" s="201">
        <v>0.29493314561059814</v>
      </c>
      <c r="F1640" s="200">
        <v>2062</v>
      </c>
    </row>
    <row r="1641" spans="2:6" x14ac:dyDescent="0.2">
      <c r="B1641" s="103" t="s">
        <v>1736</v>
      </c>
      <c r="C1641" s="199">
        <v>1661</v>
      </c>
      <c r="D1641" s="200">
        <v>615.11619506321495</v>
      </c>
      <c r="E1641" s="201">
        <v>0.29614552959113283</v>
      </c>
      <c r="F1641" s="200">
        <v>2600</v>
      </c>
    </row>
    <row r="1642" spans="2:6" x14ac:dyDescent="0.2">
      <c r="B1642" s="103" t="s">
        <v>1737</v>
      </c>
      <c r="C1642" s="199">
        <v>1953</v>
      </c>
      <c r="D1642" s="200">
        <v>469.29441884280595</v>
      </c>
      <c r="E1642" s="201">
        <v>0.29682997304819647</v>
      </c>
      <c r="F1642" s="200">
        <v>1574</v>
      </c>
    </row>
    <row r="1643" spans="2:6" x14ac:dyDescent="0.2">
      <c r="B1643" s="103" t="s">
        <v>1738</v>
      </c>
      <c r="C1643" s="199">
        <v>1159</v>
      </c>
      <c r="D1643" s="200">
        <v>492.06212251941326</v>
      </c>
      <c r="E1643" s="201">
        <v>0.29813730835803876</v>
      </c>
      <c r="F1643" s="200">
        <v>1449</v>
      </c>
    </row>
    <row r="1644" spans="2:6" x14ac:dyDescent="0.2">
      <c r="B1644" s="103" t="s">
        <v>1739</v>
      </c>
      <c r="C1644" s="199">
        <v>2378</v>
      </c>
      <c r="D1644" s="200">
        <v>498.29730866274178</v>
      </c>
      <c r="E1644" s="201">
        <v>0.2952488140971814</v>
      </c>
      <c r="F1644" s="200">
        <v>3040</v>
      </c>
    </row>
    <row r="1645" spans="2:6" x14ac:dyDescent="0.2">
      <c r="B1645" s="103" t="s">
        <v>1740</v>
      </c>
      <c r="C1645" s="199">
        <v>754</v>
      </c>
      <c r="D1645" s="200">
        <v>490.24403183023873</v>
      </c>
      <c r="E1645" s="201">
        <v>0.29824623686452711</v>
      </c>
      <c r="F1645" s="200">
        <v>1715</v>
      </c>
    </row>
    <row r="1646" spans="2:6" x14ac:dyDescent="0.2">
      <c r="B1646" s="103" t="s">
        <v>1741</v>
      </c>
      <c r="C1646" s="199">
        <v>734</v>
      </c>
      <c r="D1646" s="200">
        <v>509.09673024523158</v>
      </c>
      <c r="E1646" s="201">
        <v>0.30101814356154488</v>
      </c>
      <c r="F1646" s="200">
        <v>3809</v>
      </c>
    </row>
    <row r="1647" spans="2:6" x14ac:dyDescent="0.2">
      <c r="B1647" s="103" t="s">
        <v>1742</v>
      </c>
      <c r="C1647" s="199">
        <v>1000</v>
      </c>
      <c r="D1647" s="200">
        <v>483.27199999999999</v>
      </c>
      <c r="E1647" s="201">
        <v>0.29969929111088645</v>
      </c>
      <c r="F1647" s="200">
        <v>2458</v>
      </c>
    </row>
    <row r="1648" spans="2:6" x14ac:dyDescent="0.2">
      <c r="B1648" s="103" t="s">
        <v>1743</v>
      </c>
      <c r="C1648" s="199">
        <v>2030</v>
      </c>
      <c r="D1648" s="200">
        <v>1300.2177339901477</v>
      </c>
      <c r="E1648" s="201">
        <v>0.30307301780207019</v>
      </c>
      <c r="F1648" s="200">
        <v>15608</v>
      </c>
    </row>
    <row r="1649" spans="2:7" x14ac:dyDescent="0.2">
      <c r="B1649" s="103" t="s">
        <v>1744</v>
      </c>
      <c r="C1649" s="199">
        <v>1809</v>
      </c>
      <c r="D1649" s="200">
        <v>1218.4096185737976</v>
      </c>
      <c r="E1649" s="201">
        <v>0.29911308429668626</v>
      </c>
      <c r="F1649" s="200">
        <v>9639</v>
      </c>
    </row>
    <row r="1650" spans="2:7" x14ac:dyDescent="0.2">
      <c r="B1650" s="103" t="s">
        <v>1745</v>
      </c>
      <c r="C1650" s="199">
        <v>87</v>
      </c>
      <c r="D1650" s="200">
        <v>1757.9310344827586</v>
      </c>
      <c r="E1650" s="201">
        <v>0.29850105394644388</v>
      </c>
      <c r="F1650" s="200">
        <v>10309</v>
      </c>
    </row>
    <row r="1651" spans="2:7" x14ac:dyDescent="0.2">
      <c r="B1651" s="103" t="s">
        <v>1746</v>
      </c>
      <c r="C1651" s="199">
        <v>2191</v>
      </c>
      <c r="D1651" s="200">
        <v>429.16704701049747</v>
      </c>
      <c r="E1651" s="201">
        <v>0.30062689149674493</v>
      </c>
      <c r="F1651" s="200">
        <v>1553</v>
      </c>
    </row>
    <row r="1652" spans="2:7" x14ac:dyDescent="0.2">
      <c r="B1652" s="104" t="s">
        <v>1747</v>
      </c>
      <c r="C1652" s="202">
        <v>1650</v>
      </c>
      <c r="D1652" s="203">
        <v>462.4939393939394</v>
      </c>
      <c r="E1652" s="204">
        <v>0.29863131634300255</v>
      </c>
      <c r="F1652" s="203">
        <v>1334</v>
      </c>
    </row>
    <row r="1654" spans="2:7" x14ac:dyDescent="0.2">
      <c r="G1654" s="12" t="s">
        <v>300</v>
      </c>
    </row>
    <row r="1655" spans="2:7" x14ac:dyDescent="0.2">
      <c r="G1655" s="12" t="s">
        <v>321</v>
      </c>
    </row>
    <row r="1656" spans="2:7" x14ac:dyDescent="0.2">
      <c r="B1656" s="3" t="s">
        <v>0</v>
      </c>
      <c r="C1656" s="187"/>
      <c r="D1656" s="188"/>
      <c r="E1656" s="189"/>
      <c r="F1656" s="189"/>
    </row>
    <row r="1657" spans="2:7" x14ac:dyDescent="0.2">
      <c r="B1657" s="3" t="s">
        <v>271</v>
      </c>
      <c r="C1657" s="187"/>
      <c r="D1657" s="188"/>
      <c r="E1657" s="189"/>
      <c r="F1657" s="189"/>
    </row>
    <row r="1658" spans="2:7" x14ac:dyDescent="0.2">
      <c r="B1658" s="102" t="s">
        <v>298</v>
      </c>
      <c r="C1658" s="187"/>
      <c r="D1658" s="188"/>
      <c r="E1658" s="189"/>
      <c r="F1658" s="189"/>
    </row>
    <row r="1659" spans="2:7" x14ac:dyDescent="0.2">
      <c r="B1659" s="3"/>
      <c r="C1659" s="100"/>
      <c r="D1659" s="100"/>
      <c r="E1659" s="100"/>
      <c r="F1659" s="100"/>
    </row>
    <row r="1660" spans="2:7" x14ac:dyDescent="0.2">
      <c r="B1660" s="108"/>
      <c r="C1660" s="159" t="s">
        <v>152</v>
      </c>
      <c r="D1660" s="190"/>
      <c r="E1660" s="191"/>
      <c r="F1660" s="192"/>
    </row>
    <row r="1661" spans="2:7" ht="25.5" x14ac:dyDescent="0.2">
      <c r="B1661" s="160" t="s">
        <v>301</v>
      </c>
      <c r="C1661" s="193" t="s">
        <v>2665</v>
      </c>
      <c r="D1661" s="194" t="s">
        <v>2662</v>
      </c>
      <c r="E1661" s="195" t="s">
        <v>2663</v>
      </c>
      <c r="F1661" s="194" t="s">
        <v>2664</v>
      </c>
    </row>
    <row r="1662" spans="2:7" x14ac:dyDescent="0.2">
      <c r="B1662" s="119" t="s">
        <v>1748</v>
      </c>
      <c r="C1662" s="196">
        <v>153</v>
      </c>
      <c r="D1662" s="197">
        <v>412.12418300653593</v>
      </c>
      <c r="E1662" s="198">
        <v>0.29223111539548863</v>
      </c>
      <c r="F1662" s="197">
        <v>977</v>
      </c>
    </row>
    <row r="1663" spans="2:7" x14ac:dyDescent="0.2">
      <c r="B1663" s="103" t="s">
        <v>1749</v>
      </c>
      <c r="C1663" s="199">
        <v>3</v>
      </c>
      <c r="D1663" s="200">
        <v>581</v>
      </c>
      <c r="E1663" s="201">
        <v>0.29542372881355927</v>
      </c>
      <c r="F1663" s="200">
        <v>761</v>
      </c>
    </row>
    <row r="1664" spans="2:7" x14ac:dyDescent="0.2">
      <c r="B1664" s="103" t="s">
        <v>1750</v>
      </c>
      <c r="C1664" s="199">
        <v>3386</v>
      </c>
      <c r="D1664" s="200">
        <v>460.24276432368578</v>
      </c>
      <c r="E1664" s="201">
        <v>0.29892830356611921</v>
      </c>
      <c r="F1664" s="200">
        <v>1631</v>
      </c>
    </row>
    <row r="1665" spans="2:6" x14ac:dyDescent="0.2">
      <c r="B1665" s="103" t="s">
        <v>1751</v>
      </c>
      <c r="C1665" s="199">
        <v>39</v>
      </c>
      <c r="D1665" s="200">
        <v>661.79487179487182</v>
      </c>
      <c r="E1665" s="201">
        <v>0.27930179960826318</v>
      </c>
      <c r="F1665" s="200">
        <v>4309</v>
      </c>
    </row>
    <row r="1666" spans="2:6" x14ac:dyDescent="0.2">
      <c r="B1666" s="103" t="s">
        <v>1752</v>
      </c>
      <c r="C1666" s="199">
        <v>319</v>
      </c>
      <c r="D1666" s="200">
        <v>1457.9529780564264</v>
      </c>
      <c r="E1666" s="201">
        <v>0.28471983299561066</v>
      </c>
      <c r="F1666" s="200">
        <v>8154</v>
      </c>
    </row>
    <row r="1667" spans="2:6" x14ac:dyDescent="0.2">
      <c r="B1667" s="103" t="s">
        <v>1753</v>
      </c>
      <c r="C1667" s="199">
        <v>25</v>
      </c>
      <c r="D1667" s="200">
        <v>1005.2</v>
      </c>
      <c r="E1667" s="201">
        <v>0.2944760833391924</v>
      </c>
      <c r="F1667" s="200">
        <v>3185</v>
      </c>
    </row>
    <row r="1668" spans="2:6" x14ac:dyDescent="0.2">
      <c r="B1668" s="103" t="s">
        <v>1754</v>
      </c>
      <c r="C1668" s="199">
        <v>982</v>
      </c>
      <c r="D1668" s="200">
        <v>851.78004073319755</v>
      </c>
      <c r="E1668" s="201">
        <v>0.29931059457192521</v>
      </c>
      <c r="F1668" s="200">
        <v>5167</v>
      </c>
    </row>
    <row r="1669" spans="2:6" x14ac:dyDescent="0.2">
      <c r="B1669" s="103" t="s">
        <v>1755</v>
      </c>
      <c r="C1669" s="199">
        <v>1198</v>
      </c>
      <c r="D1669" s="200">
        <v>462.33388981636062</v>
      </c>
      <c r="E1669" s="201">
        <v>0.29880983401551675</v>
      </c>
      <c r="F1669" s="200">
        <v>1224</v>
      </c>
    </row>
    <row r="1670" spans="2:6" x14ac:dyDescent="0.2">
      <c r="B1670" s="103" t="s">
        <v>1756</v>
      </c>
      <c r="C1670" s="199">
        <v>931</v>
      </c>
      <c r="D1670" s="200">
        <v>408.0612244897959</v>
      </c>
      <c r="E1670" s="201">
        <v>0.29747963908262531</v>
      </c>
      <c r="F1670" s="200">
        <v>889</v>
      </c>
    </row>
    <row r="1671" spans="2:6" x14ac:dyDescent="0.2">
      <c r="B1671" s="103" t="s">
        <v>1757</v>
      </c>
      <c r="C1671" s="199">
        <v>686</v>
      </c>
      <c r="D1671" s="200">
        <v>364.69387755102042</v>
      </c>
      <c r="E1671" s="201">
        <v>0.29819293981909145</v>
      </c>
      <c r="F1671" s="200">
        <v>884</v>
      </c>
    </row>
    <row r="1672" spans="2:6" x14ac:dyDescent="0.2">
      <c r="B1672" s="103" t="s">
        <v>1758</v>
      </c>
      <c r="C1672" s="199">
        <v>2122</v>
      </c>
      <c r="D1672" s="200">
        <v>502.39208294062206</v>
      </c>
      <c r="E1672" s="201">
        <v>0.29904584247915444</v>
      </c>
      <c r="F1672" s="200">
        <v>3222</v>
      </c>
    </row>
    <row r="1673" spans="2:6" x14ac:dyDescent="0.2">
      <c r="B1673" s="103" t="s">
        <v>1759</v>
      </c>
      <c r="C1673" s="199">
        <v>0</v>
      </c>
      <c r="D1673" s="200">
        <v>0</v>
      </c>
      <c r="E1673" s="201">
        <v>0</v>
      </c>
      <c r="F1673" s="200">
        <v>0</v>
      </c>
    </row>
    <row r="1674" spans="2:6" x14ac:dyDescent="0.2">
      <c r="B1674" s="103" t="s">
        <v>1760</v>
      </c>
      <c r="C1674" s="199">
        <v>1827</v>
      </c>
      <c r="D1674" s="200">
        <v>470.49370552818829</v>
      </c>
      <c r="E1674" s="201">
        <v>0.29860360870474434</v>
      </c>
      <c r="F1674" s="200">
        <v>1534</v>
      </c>
    </row>
    <row r="1675" spans="2:6" x14ac:dyDescent="0.2">
      <c r="B1675" s="103" t="s">
        <v>1761</v>
      </c>
      <c r="C1675" s="199">
        <v>0</v>
      </c>
      <c r="D1675" s="200">
        <v>0</v>
      </c>
      <c r="E1675" s="201">
        <v>0</v>
      </c>
      <c r="F1675" s="200">
        <v>0</v>
      </c>
    </row>
    <row r="1676" spans="2:6" x14ac:dyDescent="0.2">
      <c r="B1676" s="103" t="s">
        <v>1762</v>
      </c>
      <c r="C1676" s="199">
        <v>151</v>
      </c>
      <c r="D1676" s="200">
        <v>594.5496688741722</v>
      </c>
      <c r="E1676" s="201">
        <v>0.30132374757503144</v>
      </c>
      <c r="F1676" s="200">
        <v>1299</v>
      </c>
    </row>
    <row r="1677" spans="2:6" x14ac:dyDescent="0.2">
      <c r="B1677" s="103" t="s">
        <v>1763</v>
      </c>
      <c r="C1677" s="199">
        <v>2511</v>
      </c>
      <c r="D1677" s="200">
        <v>769.59299084030272</v>
      </c>
      <c r="E1677" s="201">
        <v>0.29792492213274047</v>
      </c>
      <c r="F1677" s="200">
        <v>7143</v>
      </c>
    </row>
    <row r="1678" spans="2:6" x14ac:dyDescent="0.2">
      <c r="B1678" s="103" t="s">
        <v>1764</v>
      </c>
      <c r="C1678" s="199">
        <v>0</v>
      </c>
      <c r="D1678" s="200">
        <v>0</v>
      </c>
      <c r="E1678" s="201">
        <v>0</v>
      </c>
      <c r="F1678" s="200">
        <v>0</v>
      </c>
    </row>
    <row r="1679" spans="2:6" x14ac:dyDescent="0.2">
      <c r="B1679" s="103" t="s">
        <v>1765</v>
      </c>
      <c r="C1679" s="199">
        <v>158</v>
      </c>
      <c r="D1679" s="200">
        <v>2056.5126582278481</v>
      </c>
      <c r="E1679" s="201">
        <v>0.29665699505707099</v>
      </c>
      <c r="F1679" s="200">
        <v>8645</v>
      </c>
    </row>
    <row r="1680" spans="2:6" x14ac:dyDescent="0.2">
      <c r="B1680" s="103" t="s">
        <v>1766</v>
      </c>
      <c r="C1680" s="199">
        <v>1277</v>
      </c>
      <c r="D1680" s="200">
        <v>559.97259201252939</v>
      </c>
      <c r="E1680" s="201">
        <v>0.29779598860264089</v>
      </c>
      <c r="F1680" s="200">
        <v>3078</v>
      </c>
    </row>
    <row r="1681" spans="2:6" x14ac:dyDescent="0.2">
      <c r="B1681" s="103" t="s">
        <v>1767</v>
      </c>
      <c r="C1681" s="199">
        <v>1609</v>
      </c>
      <c r="D1681" s="200">
        <v>506.95649471721566</v>
      </c>
      <c r="E1681" s="201">
        <v>0.30187294581598723</v>
      </c>
      <c r="F1681" s="200">
        <v>1591</v>
      </c>
    </row>
    <row r="1682" spans="2:6" x14ac:dyDescent="0.2">
      <c r="B1682" s="103" t="s">
        <v>1768</v>
      </c>
      <c r="C1682" s="199">
        <v>2339</v>
      </c>
      <c r="D1682" s="200">
        <v>373.58529286019666</v>
      </c>
      <c r="E1682" s="201">
        <v>0.30005336168301522</v>
      </c>
      <c r="F1682" s="200">
        <v>1247</v>
      </c>
    </row>
    <row r="1683" spans="2:6" x14ac:dyDescent="0.2">
      <c r="B1683" s="103" t="s">
        <v>1769</v>
      </c>
      <c r="C1683" s="199">
        <v>2327</v>
      </c>
      <c r="D1683" s="200">
        <v>605.90116029222179</v>
      </c>
      <c r="E1683" s="201">
        <v>0.29864221382076916</v>
      </c>
      <c r="F1683" s="200">
        <v>8363</v>
      </c>
    </row>
    <row r="1684" spans="2:6" x14ac:dyDescent="0.2">
      <c r="B1684" s="103" t="s">
        <v>1770</v>
      </c>
      <c r="C1684" s="199">
        <v>0</v>
      </c>
      <c r="D1684" s="200">
        <v>0</v>
      </c>
      <c r="E1684" s="201">
        <v>0</v>
      </c>
      <c r="F1684" s="200">
        <v>0</v>
      </c>
    </row>
    <row r="1685" spans="2:6" x14ac:dyDescent="0.2">
      <c r="B1685" s="103" t="s">
        <v>1771</v>
      </c>
      <c r="C1685" s="199">
        <v>1960</v>
      </c>
      <c r="D1685" s="200">
        <v>435.57397959183675</v>
      </c>
      <c r="E1685" s="201">
        <v>0.29925264392852502</v>
      </c>
      <c r="F1685" s="200">
        <v>1270</v>
      </c>
    </row>
    <row r="1686" spans="2:6" x14ac:dyDescent="0.2">
      <c r="B1686" s="103" t="s">
        <v>1772</v>
      </c>
      <c r="C1686" s="199">
        <v>0</v>
      </c>
      <c r="D1686" s="200">
        <v>0</v>
      </c>
      <c r="E1686" s="201">
        <v>0</v>
      </c>
      <c r="F1686" s="200">
        <v>0</v>
      </c>
    </row>
    <row r="1687" spans="2:6" x14ac:dyDescent="0.2">
      <c r="B1687" s="103" t="s">
        <v>1773</v>
      </c>
      <c r="C1687" s="199">
        <v>1226</v>
      </c>
      <c r="D1687" s="200">
        <v>395.12234910277323</v>
      </c>
      <c r="E1687" s="201">
        <v>0.30066890483204145</v>
      </c>
      <c r="F1687" s="200">
        <v>879</v>
      </c>
    </row>
    <row r="1688" spans="2:6" x14ac:dyDescent="0.2">
      <c r="B1688" s="103" t="s">
        <v>1774</v>
      </c>
      <c r="C1688" s="199">
        <v>1586</v>
      </c>
      <c r="D1688" s="200">
        <v>638.79382093316519</v>
      </c>
      <c r="E1688" s="201">
        <v>0.30074797599423642</v>
      </c>
      <c r="F1688" s="200">
        <v>4965</v>
      </c>
    </row>
    <row r="1689" spans="2:6" x14ac:dyDescent="0.2">
      <c r="B1689" s="103" t="s">
        <v>1775</v>
      </c>
      <c r="C1689" s="199">
        <v>0</v>
      </c>
      <c r="D1689" s="200">
        <v>0</v>
      </c>
      <c r="E1689" s="201">
        <v>0</v>
      </c>
      <c r="F1689" s="200">
        <v>0</v>
      </c>
    </row>
    <row r="1690" spans="2:6" x14ac:dyDescent="0.2">
      <c r="B1690" s="103" t="s">
        <v>1776</v>
      </c>
      <c r="C1690" s="199">
        <v>1530</v>
      </c>
      <c r="D1690" s="200">
        <v>422.66928104575163</v>
      </c>
      <c r="E1690" s="201">
        <v>0.29838823914284274</v>
      </c>
      <c r="F1690" s="200">
        <v>1118</v>
      </c>
    </row>
    <row r="1691" spans="2:6" x14ac:dyDescent="0.2">
      <c r="B1691" s="103" t="s">
        <v>1777</v>
      </c>
      <c r="C1691" s="199">
        <v>580</v>
      </c>
      <c r="D1691" s="200">
        <v>602.96206896551723</v>
      </c>
      <c r="E1691" s="201">
        <v>0.29930078308870733</v>
      </c>
      <c r="F1691" s="200">
        <v>1927</v>
      </c>
    </row>
    <row r="1692" spans="2:6" x14ac:dyDescent="0.2">
      <c r="B1692" s="103" t="s">
        <v>1778</v>
      </c>
      <c r="C1692" s="199">
        <v>0</v>
      </c>
      <c r="D1692" s="200">
        <v>0</v>
      </c>
      <c r="E1692" s="201">
        <v>0</v>
      </c>
      <c r="F1692" s="200">
        <v>0</v>
      </c>
    </row>
    <row r="1693" spans="2:6" x14ac:dyDescent="0.2">
      <c r="B1693" s="103" t="s">
        <v>1779</v>
      </c>
      <c r="C1693" s="199">
        <v>1497</v>
      </c>
      <c r="D1693" s="200">
        <v>383.55444221776889</v>
      </c>
      <c r="E1693" s="201">
        <v>0.30013794675224004</v>
      </c>
      <c r="F1693" s="200">
        <v>1091</v>
      </c>
    </row>
    <row r="1694" spans="2:6" x14ac:dyDescent="0.2">
      <c r="B1694" s="103" t="s">
        <v>1780</v>
      </c>
      <c r="C1694" s="199">
        <v>1021</v>
      </c>
      <c r="D1694" s="200">
        <v>384.26052889324194</v>
      </c>
      <c r="E1694" s="201">
        <v>0.29949472241030928</v>
      </c>
      <c r="F1694" s="200">
        <v>1328</v>
      </c>
    </row>
    <row r="1695" spans="2:6" x14ac:dyDescent="0.2">
      <c r="B1695" s="103" t="s">
        <v>1781</v>
      </c>
      <c r="C1695" s="199">
        <v>1920</v>
      </c>
      <c r="D1695" s="200">
        <v>490.78645833333331</v>
      </c>
      <c r="E1695" s="201">
        <v>0.29798474263473529</v>
      </c>
      <c r="F1695" s="200">
        <v>1637</v>
      </c>
    </row>
    <row r="1696" spans="2:6" x14ac:dyDescent="0.2">
      <c r="B1696" s="103" t="s">
        <v>1782</v>
      </c>
      <c r="C1696" s="199">
        <v>921</v>
      </c>
      <c r="D1696" s="200">
        <v>460.40825190010855</v>
      </c>
      <c r="E1696" s="201">
        <v>0.29991774181113717</v>
      </c>
      <c r="F1696" s="200">
        <v>1842</v>
      </c>
    </row>
    <row r="1697" spans="2:7" x14ac:dyDescent="0.2">
      <c r="B1697" s="103" t="s">
        <v>1783</v>
      </c>
      <c r="C1697" s="199">
        <v>16</v>
      </c>
      <c r="D1697" s="200">
        <v>424.5</v>
      </c>
      <c r="E1697" s="201">
        <v>0.29040533606977936</v>
      </c>
      <c r="F1697" s="200">
        <v>671</v>
      </c>
    </row>
    <row r="1698" spans="2:7" x14ac:dyDescent="0.2">
      <c r="B1698" s="103" t="s">
        <v>1784</v>
      </c>
      <c r="C1698" s="199">
        <v>3097</v>
      </c>
      <c r="D1698" s="200">
        <v>1023.371327090733</v>
      </c>
      <c r="E1698" s="201">
        <v>0.29767887231872314</v>
      </c>
      <c r="F1698" s="200">
        <v>17101</v>
      </c>
    </row>
    <row r="1699" spans="2:7" x14ac:dyDescent="0.2">
      <c r="B1699" s="103" t="s">
        <v>1785</v>
      </c>
      <c r="C1699" s="199">
        <v>3385</v>
      </c>
      <c r="D1699" s="200">
        <v>475.31639586410637</v>
      </c>
      <c r="E1699" s="201">
        <v>0.29615927976947032</v>
      </c>
      <c r="F1699" s="200">
        <v>5862</v>
      </c>
    </row>
    <row r="1700" spans="2:7" x14ac:dyDescent="0.2">
      <c r="B1700" s="103" t="s">
        <v>1786</v>
      </c>
      <c r="C1700" s="199">
        <v>1954</v>
      </c>
      <c r="D1700" s="200">
        <v>475.0133060388946</v>
      </c>
      <c r="E1700" s="201">
        <v>0.2984623102004591</v>
      </c>
      <c r="F1700" s="200">
        <v>5303</v>
      </c>
    </row>
    <row r="1701" spans="2:7" x14ac:dyDescent="0.2">
      <c r="B1701" s="103" t="s">
        <v>1787</v>
      </c>
      <c r="C1701" s="199">
        <v>814</v>
      </c>
      <c r="D1701" s="200">
        <v>699.60810810810813</v>
      </c>
      <c r="E1701" s="201">
        <v>0.2993877460896921</v>
      </c>
      <c r="F1701" s="200">
        <v>3078</v>
      </c>
    </row>
    <row r="1702" spans="2:7" x14ac:dyDescent="0.2">
      <c r="B1702" s="103" t="s">
        <v>1788</v>
      </c>
      <c r="C1702" s="199">
        <v>2737</v>
      </c>
      <c r="D1702" s="200">
        <v>479.92911947387648</v>
      </c>
      <c r="E1702" s="201">
        <v>0.29819866183973076</v>
      </c>
      <c r="F1702" s="200">
        <v>2836</v>
      </c>
    </row>
    <row r="1703" spans="2:7" x14ac:dyDescent="0.2">
      <c r="B1703" s="103" t="s">
        <v>1789</v>
      </c>
      <c r="C1703" s="199">
        <v>995</v>
      </c>
      <c r="D1703" s="200">
        <v>415.37386934673367</v>
      </c>
      <c r="E1703" s="201">
        <v>0.30069204051550913</v>
      </c>
      <c r="F1703" s="200">
        <v>997</v>
      </c>
    </row>
    <row r="1704" spans="2:7" x14ac:dyDescent="0.2">
      <c r="B1704" s="103" t="s">
        <v>1790</v>
      </c>
      <c r="C1704" s="199">
        <v>1427</v>
      </c>
      <c r="D1704" s="200">
        <v>828.51786965662234</v>
      </c>
      <c r="E1704" s="201">
        <v>0.29985835101303748</v>
      </c>
      <c r="F1704" s="200">
        <v>3598</v>
      </c>
    </row>
    <row r="1705" spans="2:7" x14ac:dyDescent="0.2">
      <c r="B1705" s="103" t="s">
        <v>1791</v>
      </c>
      <c r="C1705" s="199">
        <v>0</v>
      </c>
      <c r="D1705" s="200">
        <v>0</v>
      </c>
      <c r="E1705" s="201">
        <v>0</v>
      </c>
      <c r="F1705" s="200">
        <v>0</v>
      </c>
    </row>
    <row r="1706" spans="2:7" x14ac:dyDescent="0.2">
      <c r="B1706" s="103" t="s">
        <v>1792</v>
      </c>
      <c r="C1706" s="199">
        <v>4093</v>
      </c>
      <c r="D1706" s="200">
        <v>847.29293916442703</v>
      </c>
      <c r="E1706" s="201">
        <v>0.28986438776233459</v>
      </c>
      <c r="F1706" s="200">
        <v>18047</v>
      </c>
    </row>
    <row r="1707" spans="2:7" x14ac:dyDescent="0.2">
      <c r="B1707" s="103" t="s">
        <v>1793</v>
      </c>
      <c r="C1707" s="199">
        <v>1355</v>
      </c>
      <c r="D1707" s="200">
        <v>461.15202952029523</v>
      </c>
      <c r="E1707" s="201">
        <v>0.29031138524667099</v>
      </c>
      <c r="F1707" s="200">
        <v>3263</v>
      </c>
    </row>
    <row r="1708" spans="2:7" x14ac:dyDescent="0.2">
      <c r="B1708" s="103" t="s">
        <v>1794</v>
      </c>
      <c r="C1708" s="199">
        <v>1470</v>
      </c>
      <c r="D1708" s="200">
        <v>364.45306122448977</v>
      </c>
      <c r="E1708" s="201">
        <v>0.29876133712241182</v>
      </c>
      <c r="F1708" s="200">
        <v>916</v>
      </c>
    </row>
    <row r="1709" spans="2:7" x14ac:dyDescent="0.2">
      <c r="B1709" s="104" t="s">
        <v>1795</v>
      </c>
      <c r="C1709" s="202">
        <v>2231</v>
      </c>
      <c r="D1709" s="203">
        <v>397.06678619453157</v>
      </c>
      <c r="E1709" s="204">
        <v>0.2985439404432717</v>
      </c>
      <c r="F1709" s="203">
        <v>2355</v>
      </c>
    </row>
    <row r="1711" spans="2:7" x14ac:dyDescent="0.2">
      <c r="G1711" s="12" t="s">
        <v>300</v>
      </c>
    </row>
    <row r="1712" spans="2:7" x14ac:dyDescent="0.2">
      <c r="G1712" s="12" t="s">
        <v>322</v>
      </c>
    </row>
    <row r="1713" spans="2:6" x14ac:dyDescent="0.2">
      <c r="B1713" s="3" t="s">
        <v>0</v>
      </c>
      <c r="C1713" s="187"/>
      <c r="D1713" s="188"/>
      <c r="E1713" s="189"/>
      <c r="F1713" s="189"/>
    </row>
    <row r="1714" spans="2:6" x14ac:dyDescent="0.2">
      <c r="B1714" s="3" t="s">
        <v>271</v>
      </c>
      <c r="C1714" s="187"/>
      <c r="D1714" s="188"/>
      <c r="E1714" s="189"/>
      <c r="F1714" s="189"/>
    </row>
    <row r="1715" spans="2:6" x14ac:dyDescent="0.2">
      <c r="B1715" s="102" t="s">
        <v>298</v>
      </c>
      <c r="C1715" s="187"/>
      <c r="D1715" s="188"/>
      <c r="E1715" s="189"/>
      <c r="F1715" s="189"/>
    </row>
    <row r="1716" spans="2:6" x14ac:dyDescent="0.2">
      <c r="B1716" s="3"/>
      <c r="C1716" s="100"/>
      <c r="D1716" s="100"/>
      <c r="E1716" s="100"/>
      <c r="F1716" s="100"/>
    </row>
    <row r="1717" spans="2:6" x14ac:dyDescent="0.2">
      <c r="B1717" s="108"/>
      <c r="C1717" s="159" t="s">
        <v>152</v>
      </c>
      <c r="D1717" s="190"/>
      <c r="E1717" s="191"/>
      <c r="F1717" s="192"/>
    </row>
    <row r="1718" spans="2:6" ht="25.5" x14ac:dyDescent="0.2">
      <c r="B1718" s="160" t="s">
        <v>301</v>
      </c>
      <c r="C1718" s="193" t="s">
        <v>2665</v>
      </c>
      <c r="D1718" s="194" t="s">
        <v>2662</v>
      </c>
      <c r="E1718" s="195" t="s">
        <v>2663</v>
      </c>
      <c r="F1718" s="194" t="s">
        <v>2664</v>
      </c>
    </row>
    <row r="1719" spans="2:6" x14ac:dyDescent="0.2">
      <c r="B1719" s="119" t="s">
        <v>1796</v>
      </c>
      <c r="C1719" s="196">
        <v>1</v>
      </c>
      <c r="D1719" s="197">
        <v>2656</v>
      </c>
      <c r="E1719" s="198">
        <v>0.26330920987409545</v>
      </c>
      <c r="F1719" s="197">
        <v>2656</v>
      </c>
    </row>
    <row r="1720" spans="2:6" x14ac:dyDescent="0.2">
      <c r="B1720" s="103" t="s">
        <v>1797</v>
      </c>
      <c r="C1720" s="199">
        <v>3079</v>
      </c>
      <c r="D1720" s="200">
        <v>1130.1893471906462</v>
      </c>
      <c r="E1720" s="201">
        <v>0.29824764393692216</v>
      </c>
      <c r="F1720" s="200">
        <v>6227</v>
      </c>
    </row>
    <row r="1721" spans="2:6" x14ac:dyDescent="0.2">
      <c r="B1721" s="103" t="s">
        <v>1798</v>
      </c>
      <c r="C1721" s="199">
        <v>1062</v>
      </c>
      <c r="D1721" s="200">
        <v>441.01600753295668</v>
      </c>
      <c r="E1721" s="201">
        <v>0.29937288546194973</v>
      </c>
      <c r="F1721" s="200">
        <v>1313</v>
      </c>
    </row>
    <row r="1722" spans="2:6" x14ac:dyDescent="0.2">
      <c r="B1722" s="103" t="s">
        <v>1799</v>
      </c>
      <c r="C1722" s="199">
        <v>2844</v>
      </c>
      <c r="D1722" s="200">
        <v>400.22222222222223</v>
      </c>
      <c r="E1722" s="201">
        <v>0.30065793157807441</v>
      </c>
      <c r="F1722" s="200">
        <v>1490</v>
      </c>
    </row>
    <row r="1723" spans="2:6" x14ac:dyDescent="0.2">
      <c r="B1723" s="103" t="s">
        <v>1800</v>
      </c>
      <c r="C1723" s="199">
        <v>2144</v>
      </c>
      <c r="D1723" s="200">
        <v>620.7388059701492</v>
      </c>
      <c r="E1723" s="201">
        <v>0.30003769453717788</v>
      </c>
      <c r="F1723" s="200">
        <v>6680</v>
      </c>
    </row>
    <row r="1724" spans="2:6" x14ac:dyDescent="0.2">
      <c r="B1724" s="103" t="s">
        <v>1801</v>
      </c>
      <c r="C1724" s="199">
        <v>12</v>
      </c>
      <c r="D1724" s="200">
        <v>1944.3333333333333</v>
      </c>
      <c r="E1724" s="201">
        <v>0.30314684406101389</v>
      </c>
      <c r="F1724" s="200">
        <v>2805</v>
      </c>
    </row>
    <row r="1725" spans="2:6" x14ac:dyDescent="0.2">
      <c r="B1725" s="103" t="s">
        <v>1802</v>
      </c>
      <c r="C1725" s="199">
        <v>1498</v>
      </c>
      <c r="D1725" s="200">
        <v>475.53604806408543</v>
      </c>
      <c r="E1725" s="201">
        <v>0.30038191163280814</v>
      </c>
      <c r="F1725" s="200">
        <v>1655</v>
      </c>
    </row>
    <row r="1726" spans="2:6" x14ac:dyDescent="0.2">
      <c r="B1726" s="103" t="s">
        <v>1803</v>
      </c>
      <c r="C1726" s="199">
        <v>14</v>
      </c>
      <c r="D1726" s="200">
        <v>644.71428571428567</v>
      </c>
      <c r="E1726" s="201">
        <v>0.29859732698160646</v>
      </c>
      <c r="F1726" s="200">
        <v>921</v>
      </c>
    </row>
    <row r="1727" spans="2:6" x14ac:dyDescent="0.2">
      <c r="B1727" s="103" t="s">
        <v>1804</v>
      </c>
      <c r="C1727" s="199">
        <v>0</v>
      </c>
      <c r="D1727" s="200">
        <v>0</v>
      </c>
      <c r="E1727" s="201">
        <v>0</v>
      </c>
      <c r="F1727" s="200">
        <v>0</v>
      </c>
    </row>
    <row r="1728" spans="2:6" x14ac:dyDescent="0.2">
      <c r="B1728" s="103" t="s">
        <v>1805</v>
      </c>
      <c r="C1728" s="199">
        <v>724</v>
      </c>
      <c r="D1728" s="200">
        <v>379.10359116022101</v>
      </c>
      <c r="E1728" s="201">
        <v>0.29815590910769729</v>
      </c>
      <c r="F1728" s="200">
        <v>1018</v>
      </c>
    </row>
    <row r="1729" spans="2:6" x14ac:dyDescent="0.2">
      <c r="B1729" s="103" t="s">
        <v>1806</v>
      </c>
      <c r="C1729" s="199">
        <v>399</v>
      </c>
      <c r="D1729" s="200">
        <v>412.84461152882204</v>
      </c>
      <c r="E1729" s="201">
        <v>0.29897326346854358</v>
      </c>
      <c r="F1729" s="200">
        <v>971</v>
      </c>
    </row>
    <row r="1730" spans="2:6" x14ac:dyDescent="0.2">
      <c r="B1730" s="103" t="s">
        <v>1807</v>
      </c>
      <c r="C1730" s="199">
        <v>7</v>
      </c>
      <c r="D1730" s="200">
        <v>1918.5714285714287</v>
      </c>
      <c r="E1730" s="201">
        <v>0.26179847560381297</v>
      </c>
      <c r="F1730" s="200">
        <v>4912</v>
      </c>
    </row>
    <row r="1731" spans="2:6" x14ac:dyDescent="0.2">
      <c r="B1731" s="103" t="s">
        <v>1808</v>
      </c>
      <c r="C1731" s="199">
        <v>368</v>
      </c>
      <c r="D1731" s="200">
        <v>1211.9619565217392</v>
      </c>
      <c r="E1731" s="201">
        <v>0.28902762728823306</v>
      </c>
      <c r="F1731" s="200">
        <v>15489</v>
      </c>
    </row>
    <row r="1732" spans="2:6" x14ac:dyDescent="0.2">
      <c r="B1732" s="103" t="s">
        <v>1809</v>
      </c>
      <c r="C1732" s="199">
        <v>0</v>
      </c>
      <c r="D1732" s="200">
        <v>0</v>
      </c>
      <c r="E1732" s="201">
        <v>0</v>
      </c>
      <c r="F1732" s="200">
        <v>0</v>
      </c>
    </row>
    <row r="1733" spans="2:6" x14ac:dyDescent="0.2">
      <c r="B1733" s="103" t="s">
        <v>1810</v>
      </c>
      <c r="C1733" s="199">
        <v>6</v>
      </c>
      <c r="D1733" s="200">
        <v>1417.3333333333333</v>
      </c>
      <c r="E1733" s="201">
        <v>0.29990125546621527</v>
      </c>
      <c r="F1733" s="200">
        <v>3057</v>
      </c>
    </row>
    <row r="1734" spans="2:6" x14ac:dyDescent="0.2">
      <c r="B1734" s="103" t="s">
        <v>1811</v>
      </c>
      <c r="C1734" s="199">
        <v>1775</v>
      </c>
      <c r="D1734" s="200">
        <v>490.90366197183101</v>
      </c>
      <c r="E1734" s="201">
        <v>0.29904519444969724</v>
      </c>
      <c r="F1734" s="200">
        <v>1603</v>
      </c>
    </row>
    <row r="1735" spans="2:6" x14ac:dyDescent="0.2">
      <c r="B1735" s="103" t="s">
        <v>1812</v>
      </c>
      <c r="C1735" s="199">
        <v>884</v>
      </c>
      <c r="D1735" s="200">
        <v>394.11199095022624</v>
      </c>
      <c r="E1735" s="201">
        <v>0.29893834179508016</v>
      </c>
      <c r="F1735" s="200">
        <v>916</v>
      </c>
    </row>
    <row r="1736" spans="2:6" x14ac:dyDescent="0.2">
      <c r="B1736" s="103" t="s">
        <v>1813</v>
      </c>
      <c r="C1736" s="199">
        <v>940</v>
      </c>
      <c r="D1736" s="200">
        <v>402.65531914893614</v>
      </c>
      <c r="E1736" s="201">
        <v>0.29937435240332522</v>
      </c>
      <c r="F1736" s="200">
        <v>805</v>
      </c>
    </row>
    <row r="1737" spans="2:6" x14ac:dyDescent="0.2">
      <c r="B1737" s="103" t="s">
        <v>1814</v>
      </c>
      <c r="C1737" s="199">
        <v>1329</v>
      </c>
      <c r="D1737" s="200">
        <v>392.60797592174566</v>
      </c>
      <c r="E1737" s="201">
        <v>0.29988212216879107</v>
      </c>
      <c r="F1737" s="200">
        <v>793</v>
      </c>
    </row>
    <row r="1738" spans="2:6" x14ac:dyDescent="0.2">
      <c r="B1738" s="103" t="s">
        <v>1815</v>
      </c>
      <c r="C1738" s="199">
        <v>1188</v>
      </c>
      <c r="D1738" s="200">
        <v>604.60101010101005</v>
      </c>
      <c r="E1738" s="201">
        <v>0.30168139793924587</v>
      </c>
      <c r="F1738" s="200">
        <v>2183</v>
      </c>
    </row>
    <row r="1739" spans="2:6" x14ac:dyDescent="0.2">
      <c r="B1739" s="103" t="s">
        <v>1816</v>
      </c>
      <c r="C1739" s="199">
        <v>1739</v>
      </c>
      <c r="D1739" s="200">
        <v>584.77975848188612</v>
      </c>
      <c r="E1739" s="201">
        <v>0.30082055253515216</v>
      </c>
      <c r="F1739" s="200">
        <v>4438</v>
      </c>
    </row>
    <row r="1740" spans="2:6" x14ac:dyDescent="0.2">
      <c r="B1740" s="103" t="s">
        <v>1817</v>
      </c>
      <c r="C1740" s="199">
        <v>1149</v>
      </c>
      <c r="D1740" s="200">
        <v>356.89033942558746</v>
      </c>
      <c r="E1740" s="201">
        <v>0.29995325882541413</v>
      </c>
      <c r="F1740" s="200">
        <v>802</v>
      </c>
    </row>
    <row r="1741" spans="2:6" x14ac:dyDescent="0.2">
      <c r="B1741" s="103" t="s">
        <v>1818</v>
      </c>
      <c r="C1741" s="199">
        <v>128</v>
      </c>
      <c r="D1741" s="200">
        <v>978.6328125</v>
      </c>
      <c r="E1741" s="201">
        <v>0.29308198761833015</v>
      </c>
      <c r="F1741" s="200">
        <v>2883</v>
      </c>
    </row>
    <row r="1742" spans="2:6" x14ac:dyDescent="0.2">
      <c r="B1742" s="103" t="s">
        <v>1819</v>
      </c>
      <c r="C1742" s="199">
        <v>1956</v>
      </c>
      <c r="D1742" s="200">
        <v>420.65030674846628</v>
      </c>
      <c r="E1742" s="201">
        <v>0.30054451393173243</v>
      </c>
      <c r="F1742" s="200">
        <v>994</v>
      </c>
    </row>
    <row r="1743" spans="2:6" x14ac:dyDescent="0.2">
      <c r="B1743" s="103" t="s">
        <v>1820</v>
      </c>
      <c r="C1743" s="199">
        <v>1202</v>
      </c>
      <c r="D1743" s="200">
        <v>641.74708818635611</v>
      </c>
      <c r="E1743" s="201">
        <v>0.29805279233713211</v>
      </c>
      <c r="F1743" s="200">
        <v>10879</v>
      </c>
    </row>
    <row r="1744" spans="2:6" x14ac:dyDescent="0.2">
      <c r="B1744" s="103" t="s">
        <v>1821</v>
      </c>
      <c r="C1744" s="199">
        <v>820</v>
      </c>
      <c r="D1744" s="200">
        <v>357.47439024390246</v>
      </c>
      <c r="E1744" s="201">
        <v>0.30001647829215305</v>
      </c>
      <c r="F1744" s="200">
        <v>1136</v>
      </c>
    </row>
    <row r="1745" spans="2:6" x14ac:dyDescent="0.2">
      <c r="B1745" s="103" t="s">
        <v>1822</v>
      </c>
      <c r="C1745" s="199">
        <v>813</v>
      </c>
      <c r="D1745" s="200">
        <v>376.18942189421892</v>
      </c>
      <c r="E1745" s="201">
        <v>0.29741938056186834</v>
      </c>
      <c r="F1745" s="200">
        <v>1230</v>
      </c>
    </row>
    <row r="1746" spans="2:6" x14ac:dyDescent="0.2">
      <c r="B1746" s="103" t="s">
        <v>1823</v>
      </c>
      <c r="C1746" s="199">
        <v>1899</v>
      </c>
      <c r="D1746" s="200">
        <v>402.35071090047393</v>
      </c>
      <c r="E1746" s="201">
        <v>0.29937442255746216</v>
      </c>
      <c r="F1746" s="200">
        <v>1285</v>
      </c>
    </row>
    <row r="1747" spans="2:6" x14ac:dyDescent="0.2">
      <c r="B1747" s="103" t="s">
        <v>1824</v>
      </c>
      <c r="C1747" s="199">
        <v>31</v>
      </c>
      <c r="D1747" s="200">
        <v>494.25806451612902</v>
      </c>
      <c r="E1747" s="201">
        <v>0.29907673088559661</v>
      </c>
      <c r="F1747" s="200">
        <v>758</v>
      </c>
    </row>
    <row r="1748" spans="2:6" x14ac:dyDescent="0.2">
      <c r="B1748" s="103" t="s">
        <v>1825</v>
      </c>
      <c r="C1748" s="199">
        <v>693</v>
      </c>
      <c r="D1748" s="200">
        <v>648.58297258297262</v>
      </c>
      <c r="E1748" s="201">
        <v>0.29626963708834864</v>
      </c>
      <c r="F1748" s="200">
        <v>2766</v>
      </c>
    </row>
    <row r="1749" spans="2:6" x14ac:dyDescent="0.2">
      <c r="B1749" s="103" t="s">
        <v>1826</v>
      </c>
      <c r="C1749" s="199">
        <v>940</v>
      </c>
      <c r="D1749" s="200">
        <v>644.32234042553193</v>
      </c>
      <c r="E1749" s="201">
        <v>0.29763582030288283</v>
      </c>
      <c r="F1749" s="200">
        <v>2340</v>
      </c>
    </row>
    <row r="1750" spans="2:6" x14ac:dyDescent="0.2">
      <c r="B1750" s="103" t="s">
        <v>1827</v>
      </c>
      <c r="C1750" s="199">
        <v>737</v>
      </c>
      <c r="D1750" s="200">
        <v>524.33378561736765</v>
      </c>
      <c r="E1750" s="201">
        <v>0.29712390299112235</v>
      </c>
      <c r="F1750" s="200">
        <v>1335</v>
      </c>
    </row>
    <row r="1751" spans="2:6" x14ac:dyDescent="0.2">
      <c r="B1751" s="103" t="s">
        <v>1828</v>
      </c>
      <c r="C1751" s="199">
        <v>1485</v>
      </c>
      <c r="D1751" s="200">
        <v>673.7750841750842</v>
      </c>
      <c r="E1751" s="201">
        <v>0.29986393742320261</v>
      </c>
      <c r="F1751" s="200">
        <v>4595</v>
      </c>
    </row>
    <row r="1752" spans="2:6" x14ac:dyDescent="0.2">
      <c r="B1752" s="103" t="s">
        <v>1829</v>
      </c>
      <c r="C1752" s="199">
        <v>131</v>
      </c>
      <c r="D1752" s="200">
        <v>642.70992366412213</v>
      </c>
      <c r="E1752" s="201">
        <v>0.28541451971578891</v>
      </c>
      <c r="F1752" s="200">
        <v>5164</v>
      </c>
    </row>
    <row r="1753" spans="2:6" x14ac:dyDescent="0.2">
      <c r="B1753" s="103" t="s">
        <v>1830</v>
      </c>
      <c r="C1753" s="199">
        <v>802</v>
      </c>
      <c r="D1753" s="200">
        <v>500.72194513715709</v>
      </c>
      <c r="E1753" s="201">
        <v>0.30027112550733226</v>
      </c>
      <c r="F1753" s="200">
        <v>1535</v>
      </c>
    </row>
    <row r="1754" spans="2:6" x14ac:dyDescent="0.2">
      <c r="B1754" s="103" t="s">
        <v>1831</v>
      </c>
      <c r="C1754" s="199">
        <v>1632</v>
      </c>
      <c r="D1754" s="200">
        <v>617.80698529411768</v>
      </c>
      <c r="E1754" s="201">
        <v>0.29825459734515625</v>
      </c>
      <c r="F1754" s="200">
        <v>1898</v>
      </c>
    </row>
    <row r="1755" spans="2:6" x14ac:dyDescent="0.2">
      <c r="B1755" s="103" t="s">
        <v>1832</v>
      </c>
      <c r="C1755" s="199">
        <v>827</v>
      </c>
      <c r="D1755" s="200">
        <v>405.7726723095526</v>
      </c>
      <c r="E1755" s="201">
        <v>0.30095891000667252</v>
      </c>
      <c r="F1755" s="200">
        <v>2178</v>
      </c>
    </row>
    <row r="1756" spans="2:6" x14ac:dyDescent="0.2">
      <c r="B1756" s="103" t="s">
        <v>1833</v>
      </c>
      <c r="C1756" s="199">
        <v>0</v>
      </c>
      <c r="D1756" s="200">
        <v>0</v>
      </c>
      <c r="E1756" s="201">
        <v>0</v>
      </c>
      <c r="F1756" s="200">
        <v>0</v>
      </c>
    </row>
    <row r="1757" spans="2:6" x14ac:dyDescent="0.2">
      <c r="B1757" s="103" t="s">
        <v>1834</v>
      </c>
      <c r="C1757" s="199">
        <v>2114</v>
      </c>
      <c r="D1757" s="200">
        <v>602.70387890255438</v>
      </c>
      <c r="E1757" s="201">
        <v>0.30049033954911208</v>
      </c>
      <c r="F1757" s="200">
        <v>3087</v>
      </c>
    </row>
    <row r="1758" spans="2:6" x14ac:dyDescent="0.2">
      <c r="B1758" s="103" t="s">
        <v>1835</v>
      </c>
      <c r="C1758" s="199">
        <v>346</v>
      </c>
      <c r="D1758" s="200">
        <v>521.21387283236993</v>
      </c>
      <c r="E1758" s="201">
        <v>0.29777305908402663</v>
      </c>
      <c r="F1758" s="200">
        <v>1210</v>
      </c>
    </row>
    <row r="1759" spans="2:6" x14ac:dyDescent="0.2">
      <c r="B1759" s="103" t="s">
        <v>1836</v>
      </c>
      <c r="C1759" s="199">
        <v>215</v>
      </c>
      <c r="D1759" s="200">
        <v>427.553488372093</v>
      </c>
      <c r="E1759" s="201">
        <v>0.29854662964225986</v>
      </c>
      <c r="F1759" s="200">
        <v>1112</v>
      </c>
    </row>
    <row r="1760" spans="2:6" x14ac:dyDescent="0.2">
      <c r="B1760" s="103" t="s">
        <v>1837</v>
      </c>
      <c r="C1760" s="199">
        <v>520</v>
      </c>
      <c r="D1760" s="200">
        <v>499.07115384615383</v>
      </c>
      <c r="E1760" s="201">
        <v>0.29650614110254203</v>
      </c>
      <c r="F1760" s="200">
        <v>1302</v>
      </c>
    </row>
    <row r="1761" spans="2:7" x14ac:dyDescent="0.2">
      <c r="B1761" s="103" t="s">
        <v>1838</v>
      </c>
      <c r="C1761" s="199">
        <v>475</v>
      </c>
      <c r="D1761" s="200">
        <v>607.95789473684215</v>
      </c>
      <c r="E1761" s="201">
        <v>0.29808071445234208</v>
      </c>
      <c r="F1761" s="200">
        <v>1930</v>
      </c>
    </row>
    <row r="1762" spans="2:7" x14ac:dyDescent="0.2">
      <c r="B1762" s="103" t="s">
        <v>1839</v>
      </c>
      <c r="C1762" s="199">
        <v>1048</v>
      </c>
      <c r="D1762" s="200">
        <v>766.26145038167942</v>
      </c>
      <c r="E1762" s="201">
        <v>0.29757130777046625</v>
      </c>
      <c r="F1762" s="200">
        <v>3584</v>
      </c>
    </row>
    <row r="1763" spans="2:7" x14ac:dyDescent="0.2">
      <c r="B1763" s="103" t="s">
        <v>1840</v>
      </c>
      <c r="C1763" s="199">
        <v>2420</v>
      </c>
      <c r="D1763" s="200">
        <v>989.70867768595042</v>
      </c>
      <c r="E1763" s="201">
        <v>0.29965345420419642</v>
      </c>
      <c r="F1763" s="200">
        <v>6576</v>
      </c>
    </row>
    <row r="1764" spans="2:7" x14ac:dyDescent="0.2">
      <c r="B1764" s="103" t="s">
        <v>1841</v>
      </c>
      <c r="C1764" s="199">
        <v>28</v>
      </c>
      <c r="D1764" s="200">
        <v>453.25</v>
      </c>
      <c r="E1764" s="201">
        <v>0.30054230705472795</v>
      </c>
      <c r="F1764" s="200">
        <v>918</v>
      </c>
    </row>
    <row r="1765" spans="2:7" x14ac:dyDescent="0.2">
      <c r="B1765" s="103" t="s">
        <v>1842</v>
      </c>
      <c r="C1765" s="199">
        <v>0</v>
      </c>
      <c r="D1765" s="200">
        <v>0</v>
      </c>
      <c r="E1765" s="201">
        <v>0</v>
      </c>
      <c r="F1765" s="200">
        <v>0</v>
      </c>
    </row>
    <row r="1766" spans="2:7" x14ac:dyDescent="0.2">
      <c r="B1766" s="104" t="s">
        <v>1843</v>
      </c>
      <c r="C1766" s="202">
        <v>0</v>
      </c>
      <c r="D1766" s="203">
        <v>0</v>
      </c>
      <c r="E1766" s="204">
        <v>0</v>
      </c>
      <c r="F1766" s="203">
        <v>0</v>
      </c>
    </row>
    <row r="1768" spans="2:7" x14ac:dyDescent="0.2">
      <c r="G1768" s="12" t="s">
        <v>300</v>
      </c>
    </row>
    <row r="1769" spans="2:7" x14ac:dyDescent="0.2">
      <c r="G1769" s="12" t="s">
        <v>323</v>
      </c>
    </row>
    <row r="1770" spans="2:7" x14ac:dyDescent="0.2">
      <c r="B1770" s="3" t="s">
        <v>0</v>
      </c>
      <c r="C1770" s="187"/>
      <c r="D1770" s="188"/>
      <c r="E1770" s="189"/>
      <c r="F1770" s="189"/>
    </row>
    <row r="1771" spans="2:7" x14ac:dyDescent="0.2">
      <c r="B1771" s="3" t="s">
        <v>271</v>
      </c>
      <c r="C1771" s="187"/>
      <c r="D1771" s="188"/>
      <c r="E1771" s="189"/>
      <c r="F1771" s="189"/>
    </row>
    <row r="1772" spans="2:7" x14ac:dyDescent="0.2">
      <c r="B1772" s="102" t="s">
        <v>298</v>
      </c>
      <c r="C1772" s="187"/>
      <c r="D1772" s="188"/>
      <c r="E1772" s="189"/>
      <c r="F1772" s="189"/>
    </row>
    <row r="1773" spans="2:7" x14ac:dyDescent="0.2">
      <c r="B1773" s="3"/>
      <c r="C1773" s="100"/>
      <c r="D1773" s="100"/>
      <c r="E1773" s="100"/>
      <c r="F1773" s="100"/>
    </row>
    <row r="1774" spans="2:7" x14ac:dyDescent="0.2">
      <c r="B1774" s="108"/>
      <c r="C1774" s="159" t="s">
        <v>152</v>
      </c>
      <c r="D1774" s="190"/>
      <c r="E1774" s="191"/>
      <c r="F1774" s="192"/>
    </row>
    <row r="1775" spans="2:7" ht="25.5" x14ac:dyDescent="0.2">
      <c r="B1775" s="160" t="s">
        <v>301</v>
      </c>
      <c r="C1775" s="193" t="s">
        <v>2665</v>
      </c>
      <c r="D1775" s="194" t="s">
        <v>2662</v>
      </c>
      <c r="E1775" s="195" t="s">
        <v>2663</v>
      </c>
      <c r="F1775" s="194" t="s">
        <v>2664</v>
      </c>
    </row>
    <row r="1776" spans="2:7" x14ac:dyDescent="0.2">
      <c r="B1776" s="119" t="s">
        <v>1844</v>
      </c>
      <c r="C1776" s="196">
        <v>1070</v>
      </c>
      <c r="D1776" s="197">
        <v>856.43831775700937</v>
      </c>
      <c r="E1776" s="198">
        <v>0.29955830637036485</v>
      </c>
      <c r="F1776" s="197">
        <v>3082</v>
      </c>
    </row>
    <row r="1777" spans="2:6" x14ac:dyDescent="0.2">
      <c r="B1777" s="103" t="s">
        <v>1845</v>
      </c>
      <c r="C1777" s="199">
        <v>1282</v>
      </c>
      <c r="D1777" s="200">
        <v>671.10608424336976</v>
      </c>
      <c r="E1777" s="201">
        <v>0.29958225664978677</v>
      </c>
      <c r="F1777" s="200">
        <v>5340</v>
      </c>
    </row>
    <row r="1778" spans="2:6" x14ac:dyDescent="0.2">
      <c r="B1778" s="103" t="s">
        <v>1846</v>
      </c>
      <c r="C1778" s="199">
        <v>577</v>
      </c>
      <c r="D1778" s="200">
        <v>438.6897746967071</v>
      </c>
      <c r="E1778" s="201">
        <v>0.30102703396965991</v>
      </c>
      <c r="F1778" s="200">
        <v>1117</v>
      </c>
    </row>
    <row r="1779" spans="2:6" x14ac:dyDescent="0.2">
      <c r="B1779" s="103" t="s">
        <v>1847</v>
      </c>
      <c r="C1779" s="199">
        <v>0</v>
      </c>
      <c r="D1779" s="200">
        <v>0</v>
      </c>
      <c r="E1779" s="201">
        <v>0</v>
      </c>
      <c r="F1779" s="200">
        <v>0</v>
      </c>
    </row>
    <row r="1780" spans="2:6" x14ac:dyDescent="0.2">
      <c r="B1780" s="103" t="s">
        <v>1848</v>
      </c>
      <c r="C1780" s="199">
        <v>0</v>
      </c>
      <c r="D1780" s="200">
        <v>0</v>
      </c>
      <c r="E1780" s="201">
        <v>0</v>
      </c>
      <c r="F1780" s="200">
        <v>0</v>
      </c>
    </row>
    <row r="1781" spans="2:6" x14ac:dyDescent="0.2">
      <c r="B1781" s="103" t="s">
        <v>1849</v>
      </c>
      <c r="C1781" s="199">
        <v>0</v>
      </c>
      <c r="D1781" s="200">
        <v>0</v>
      </c>
      <c r="E1781" s="201">
        <v>0</v>
      </c>
      <c r="F1781" s="200">
        <v>0</v>
      </c>
    </row>
    <row r="1782" spans="2:6" x14ac:dyDescent="0.2">
      <c r="B1782" s="103" t="s">
        <v>1850</v>
      </c>
      <c r="C1782" s="199">
        <v>640</v>
      </c>
      <c r="D1782" s="200">
        <v>549.90468750000002</v>
      </c>
      <c r="E1782" s="201">
        <v>0.29726234739436497</v>
      </c>
      <c r="F1782" s="200">
        <v>1526</v>
      </c>
    </row>
    <row r="1783" spans="2:6" x14ac:dyDescent="0.2">
      <c r="B1783" s="103" t="s">
        <v>1851</v>
      </c>
      <c r="C1783" s="199">
        <v>591</v>
      </c>
      <c r="D1783" s="200">
        <v>682.78849407783423</v>
      </c>
      <c r="E1783" s="201">
        <v>0.29681281200879428</v>
      </c>
      <c r="F1783" s="200">
        <v>1636</v>
      </c>
    </row>
    <row r="1784" spans="2:6" x14ac:dyDescent="0.2">
      <c r="B1784" s="103" t="s">
        <v>1852</v>
      </c>
      <c r="C1784" s="199">
        <v>154</v>
      </c>
      <c r="D1784" s="200">
        <v>876.52597402597405</v>
      </c>
      <c r="E1784" s="201">
        <v>0.29913241958537862</v>
      </c>
      <c r="F1784" s="200">
        <v>2392</v>
      </c>
    </row>
    <row r="1785" spans="2:6" x14ac:dyDescent="0.2">
      <c r="B1785" s="103" t="s">
        <v>1853</v>
      </c>
      <c r="C1785" s="199">
        <v>881</v>
      </c>
      <c r="D1785" s="200">
        <v>1135.7673098751418</v>
      </c>
      <c r="E1785" s="201">
        <v>0.29904665357442894</v>
      </c>
      <c r="F1785" s="200">
        <v>5399</v>
      </c>
    </row>
    <row r="1786" spans="2:6" x14ac:dyDescent="0.2">
      <c r="B1786" s="103" t="s">
        <v>1854</v>
      </c>
      <c r="C1786" s="199">
        <v>783</v>
      </c>
      <c r="D1786" s="200">
        <v>565.09067688378036</v>
      </c>
      <c r="E1786" s="201">
        <v>0.29862392967996532</v>
      </c>
      <c r="F1786" s="200">
        <v>2221</v>
      </c>
    </row>
    <row r="1787" spans="2:6" x14ac:dyDescent="0.2">
      <c r="B1787" s="103" t="s">
        <v>1855</v>
      </c>
      <c r="C1787" s="199">
        <v>1241</v>
      </c>
      <c r="D1787" s="200">
        <v>873.48025785656728</v>
      </c>
      <c r="E1787" s="201">
        <v>0.30017376471288659</v>
      </c>
      <c r="F1787" s="200">
        <v>7794</v>
      </c>
    </row>
    <row r="1788" spans="2:6" x14ac:dyDescent="0.2">
      <c r="B1788" s="103" t="s">
        <v>1856</v>
      </c>
      <c r="C1788" s="199">
        <v>1374</v>
      </c>
      <c r="D1788" s="200">
        <v>903.75545851528386</v>
      </c>
      <c r="E1788" s="201">
        <v>0.30059527916101736</v>
      </c>
      <c r="F1788" s="200">
        <v>5380</v>
      </c>
    </row>
    <row r="1789" spans="2:6" x14ac:dyDescent="0.2">
      <c r="B1789" s="103" t="s">
        <v>1857</v>
      </c>
      <c r="C1789" s="199">
        <v>228</v>
      </c>
      <c r="D1789" s="200">
        <v>903.48684210526312</v>
      </c>
      <c r="E1789" s="201">
        <v>0.30050854281913031</v>
      </c>
      <c r="F1789" s="200">
        <v>2601</v>
      </c>
    </row>
    <row r="1790" spans="2:6" x14ac:dyDescent="0.2">
      <c r="B1790" s="103" t="s">
        <v>1858</v>
      </c>
      <c r="C1790" s="199">
        <v>208</v>
      </c>
      <c r="D1790" s="200">
        <v>520.84615384615381</v>
      </c>
      <c r="E1790" s="201">
        <v>0.29259755412471367</v>
      </c>
      <c r="F1790" s="200">
        <v>1746</v>
      </c>
    </row>
    <row r="1791" spans="2:6" x14ac:dyDescent="0.2">
      <c r="B1791" s="103" t="s">
        <v>1859</v>
      </c>
      <c r="C1791" s="199">
        <v>0</v>
      </c>
      <c r="D1791" s="200">
        <v>0</v>
      </c>
      <c r="E1791" s="201">
        <v>0</v>
      </c>
      <c r="F1791" s="200">
        <v>0</v>
      </c>
    </row>
    <row r="1792" spans="2:6" x14ac:dyDescent="0.2">
      <c r="B1792" s="103" t="s">
        <v>1860</v>
      </c>
      <c r="C1792" s="199">
        <v>0</v>
      </c>
      <c r="D1792" s="200">
        <v>0</v>
      </c>
      <c r="E1792" s="201">
        <v>0</v>
      </c>
      <c r="F1792" s="200">
        <v>0</v>
      </c>
    </row>
    <row r="1793" spans="2:6" x14ac:dyDescent="0.2">
      <c r="B1793" s="103" t="s">
        <v>1861</v>
      </c>
      <c r="C1793" s="199">
        <v>523</v>
      </c>
      <c r="D1793" s="200">
        <v>369.95028680688335</v>
      </c>
      <c r="E1793" s="201">
        <v>0.29958410880679787</v>
      </c>
      <c r="F1793" s="200">
        <v>1132</v>
      </c>
    </row>
    <row r="1794" spans="2:6" x14ac:dyDescent="0.2">
      <c r="B1794" s="103" t="s">
        <v>1862</v>
      </c>
      <c r="C1794" s="199">
        <v>0</v>
      </c>
      <c r="D1794" s="200">
        <v>0</v>
      </c>
      <c r="E1794" s="201">
        <v>0</v>
      </c>
      <c r="F1794" s="200">
        <v>0</v>
      </c>
    </row>
    <row r="1795" spans="2:6" x14ac:dyDescent="0.2">
      <c r="B1795" s="103" t="s">
        <v>1863</v>
      </c>
      <c r="C1795" s="199">
        <v>1391</v>
      </c>
      <c r="D1795" s="200">
        <v>520.57009345794393</v>
      </c>
      <c r="E1795" s="201">
        <v>0.29978463586818815</v>
      </c>
      <c r="F1795" s="200">
        <v>2696</v>
      </c>
    </row>
    <row r="1796" spans="2:6" x14ac:dyDescent="0.2">
      <c r="B1796" s="103" t="s">
        <v>1864</v>
      </c>
      <c r="C1796" s="199">
        <v>1026</v>
      </c>
      <c r="D1796" s="200">
        <v>357.8196881091618</v>
      </c>
      <c r="E1796" s="201">
        <v>0.29876959560801208</v>
      </c>
      <c r="F1796" s="200">
        <v>945</v>
      </c>
    </row>
    <row r="1797" spans="2:6" x14ac:dyDescent="0.2">
      <c r="B1797" s="103" t="s">
        <v>1865</v>
      </c>
      <c r="C1797" s="199">
        <v>623</v>
      </c>
      <c r="D1797" s="200">
        <v>448.69502407704653</v>
      </c>
      <c r="E1797" s="201">
        <v>0.29762231776106907</v>
      </c>
      <c r="F1797" s="200">
        <v>1134</v>
      </c>
    </row>
    <row r="1798" spans="2:6" x14ac:dyDescent="0.2">
      <c r="B1798" s="103" t="s">
        <v>1866</v>
      </c>
      <c r="C1798" s="199">
        <v>1410</v>
      </c>
      <c r="D1798" s="200">
        <v>371.0014184397163</v>
      </c>
      <c r="E1798" s="201">
        <v>0.30021911877293483</v>
      </c>
      <c r="F1798" s="200">
        <v>1211</v>
      </c>
    </row>
    <row r="1799" spans="2:6" x14ac:dyDescent="0.2">
      <c r="B1799" s="103" t="s">
        <v>1867</v>
      </c>
      <c r="C1799" s="199">
        <v>0</v>
      </c>
      <c r="D1799" s="200">
        <v>0</v>
      </c>
      <c r="E1799" s="201">
        <v>0</v>
      </c>
      <c r="F1799" s="200">
        <v>0</v>
      </c>
    </row>
    <row r="1800" spans="2:6" x14ac:dyDescent="0.2">
      <c r="B1800" s="103" t="s">
        <v>1868</v>
      </c>
      <c r="C1800" s="199">
        <v>0</v>
      </c>
      <c r="D1800" s="200">
        <v>0</v>
      </c>
      <c r="E1800" s="201">
        <v>0</v>
      </c>
      <c r="F1800" s="200">
        <v>0</v>
      </c>
    </row>
    <row r="1801" spans="2:6" x14ac:dyDescent="0.2">
      <c r="B1801" s="103" t="s">
        <v>1869</v>
      </c>
      <c r="C1801" s="199">
        <v>0</v>
      </c>
      <c r="D1801" s="200">
        <v>0</v>
      </c>
      <c r="E1801" s="201">
        <v>0</v>
      </c>
      <c r="F1801" s="200">
        <v>0</v>
      </c>
    </row>
    <row r="1802" spans="2:6" x14ac:dyDescent="0.2">
      <c r="B1802" s="103" t="s">
        <v>1870</v>
      </c>
      <c r="C1802" s="199">
        <v>0</v>
      </c>
      <c r="D1802" s="200">
        <v>0</v>
      </c>
      <c r="E1802" s="201">
        <v>0</v>
      </c>
      <c r="F1802" s="200">
        <v>0</v>
      </c>
    </row>
    <row r="1803" spans="2:6" x14ac:dyDescent="0.2">
      <c r="B1803" s="103" t="s">
        <v>1871</v>
      </c>
      <c r="C1803" s="199">
        <v>2003</v>
      </c>
      <c r="D1803" s="200">
        <v>699.39540688966554</v>
      </c>
      <c r="E1803" s="201">
        <v>0.29620510265874134</v>
      </c>
      <c r="F1803" s="200">
        <v>5221</v>
      </c>
    </row>
    <row r="1804" spans="2:6" x14ac:dyDescent="0.2">
      <c r="B1804" s="103" t="s">
        <v>1872</v>
      </c>
      <c r="C1804" s="199">
        <v>1659</v>
      </c>
      <c r="D1804" s="200">
        <v>616.05967450271248</v>
      </c>
      <c r="E1804" s="201">
        <v>0.29787731992805777</v>
      </c>
      <c r="F1804" s="200">
        <v>3252</v>
      </c>
    </row>
    <row r="1805" spans="2:6" x14ac:dyDescent="0.2">
      <c r="B1805" s="103" t="s">
        <v>1873</v>
      </c>
      <c r="C1805" s="199">
        <v>863</v>
      </c>
      <c r="D1805" s="200">
        <v>1161.4403244495945</v>
      </c>
      <c r="E1805" s="201">
        <v>0.2973311706148738</v>
      </c>
      <c r="F1805" s="200">
        <v>6167</v>
      </c>
    </row>
    <row r="1806" spans="2:6" x14ac:dyDescent="0.2">
      <c r="B1806" s="103" t="s">
        <v>1874</v>
      </c>
      <c r="C1806" s="199">
        <v>0</v>
      </c>
      <c r="D1806" s="200">
        <v>0</v>
      </c>
      <c r="E1806" s="201">
        <v>0</v>
      </c>
      <c r="F1806" s="200">
        <v>0</v>
      </c>
    </row>
    <row r="1807" spans="2:6" x14ac:dyDescent="0.2">
      <c r="B1807" s="103" t="s">
        <v>1875</v>
      </c>
      <c r="C1807" s="199">
        <v>0</v>
      </c>
      <c r="D1807" s="200">
        <v>0</v>
      </c>
      <c r="E1807" s="201">
        <v>0</v>
      </c>
      <c r="F1807" s="200">
        <v>0</v>
      </c>
    </row>
    <row r="1808" spans="2:6" x14ac:dyDescent="0.2">
      <c r="B1808" s="103" t="s">
        <v>1876</v>
      </c>
      <c r="C1808" s="199">
        <v>0</v>
      </c>
      <c r="D1808" s="200">
        <v>0</v>
      </c>
      <c r="E1808" s="201">
        <v>0</v>
      </c>
      <c r="F1808" s="200">
        <v>0</v>
      </c>
    </row>
    <row r="1809" spans="2:6" x14ac:dyDescent="0.2">
      <c r="B1809" s="103" t="s">
        <v>1877</v>
      </c>
      <c r="C1809" s="199">
        <v>994</v>
      </c>
      <c r="D1809" s="200">
        <v>1152.4496981891348</v>
      </c>
      <c r="E1809" s="201">
        <v>0.29816313176507703</v>
      </c>
      <c r="F1809" s="200">
        <v>4706</v>
      </c>
    </row>
    <row r="1810" spans="2:6" x14ac:dyDescent="0.2">
      <c r="B1810" s="103" t="s">
        <v>1878</v>
      </c>
      <c r="C1810" s="199">
        <v>19</v>
      </c>
      <c r="D1810" s="200">
        <v>1009.421052631579</v>
      </c>
      <c r="E1810" s="201">
        <v>0.25297772149895126</v>
      </c>
      <c r="F1810" s="200">
        <v>3015</v>
      </c>
    </row>
    <row r="1811" spans="2:6" x14ac:dyDescent="0.2">
      <c r="B1811" s="103" t="s">
        <v>1879</v>
      </c>
      <c r="C1811" s="199">
        <v>284</v>
      </c>
      <c r="D1811" s="200">
        <v>585.90492957746483</v>
      </c>
      <c r="E1811" s="201">
        <v>0.29177150933107021</v>
      </c>
      <c r="F1811" s="200">
        <v>2367</v>
      </c>
    </row>
    <row r="1812" spans="2:6" x14ac:dyDescent="0.2">
      <c r="B1812" s="103" t="s">
        <v>1880</v>
      </c>
      <c r="C1812" s="199">
        <v>126</v>
      </c>
      <c r="D1812" s="200">
        <v>743.15079365079362</v>
      </c>
      <c r="E1812" s="201">
        <v>0.27156508751323205</v>
      </c>
      <c r="F1812" s="200">
        <v>3422</v>
      </c>
    </row>
    <row r="1813" spans="2:6" x14ac:dyDescent="0.2">
      <c r="B1813" s="103" t="s">
        <v>1881</v>
      </c>
      <c r="C1813" s="199">
        <v>659</v>
      </c>
      <c r="D1813" s="200">
        <v>682.32928679817906</v>
      </c>
      <c r="E1813" s="201">
        <v>0.29411072149695561</v>
      </c>
      <c r="F1813" s="200">
        <v>2879</v>
      </c>
    </row>
    <row r="1814" spans="2:6" x14ac:dyDescent="0.2">
      <c r="B1814" s="103" t="s">
        <v>1882</v>
      </c>
      <c r="C1814" s="199">
        <v>1531</v>
      </c>
      <c r="D1814" s="200">
        <v>373.39777922926191</v>
      </c>
      <c r="E1814" s="201">
        <v>0.29814491272171595</v>
      </c>
      <c r="F1814" s="200">
        <v>946</v>
      </c>
    </row>
    <row r="1815" spans="2:6" x14ac:dyDescent="0.2">
      <c r="B1815" s="103" t="s">
        <v>1883</v>
      </c>
      <c r="C1815" s="199">
        <v>74</v>
      </c>
      <c r="D1815" s="200">
        <v>493.95945945945948</v>
      </c>
      <c r="E1815" s="201">
        <v>0.29573146065597644</v>
      </c>
      <c r="F1815" s="200">
        <v>1130</v>
      </c>
    </row>
    <row r="1816" spans="2:6" x14ac:dyDescent="0.2">
      <c r="B1816" s="103" t="s">
        <v>1884</v>
      </c>
      <c r="C1816" s="199">
        <v>736</v>
      </c>
      <c r="D1816" s="200">
        <v>726.6521739130435</v>
      </c>
      <c r="E1816" s="201">
        <v>0.29620390713831157</v>
      </c>
      <c r="F1816" s="200">
        <v>5765</v>
      </c>
    </row>
    <row r="1817" spans="2:6" x14ac:dyDescent="0.2">
      <c r="B1817" s="103" t="s">
        <v>1885</v>
      </c>
      <c r="C1817" s="199">
        <v>404</v>
      </c>
      <c r="D1817" s="200">
        <v>384.59158415841586</v>
      </c>
      <c r="E1817" s="201">
        <v>0.27964910449292391</v>
      </c>
      <c r="F1817" s="200">
        <v>1284</v>
      </c>
    </row>
    <row r="1818" spans="2:6" x14ac:dyDescent="0.2">
      <c r="B1818" s="103" t="s">
        <v>1886</v>
      </c>
      <c r="C1818" s="199">
        <v>37</v>
      </c>
      <c r="D1818" s="200">
        <v>781.05405405405406</v>
      </c>
      <c r="E1818" s="201">
        <v>0.28309039614435161</v>
      </c>
      <c r="F1818" s="200">
        <v>2127</v>
      </c>
    </row>
    <row r="1819" spans="2:6" x14ac:dyDescent="0.2">
      <c r="B1819" s="103" t="s">
        <v>1887</v>
      </c>
      <c r="C1819" s="199">
        <v>106</v>
      </c>
      <c r="D1819" s="200">
        <v>1018.8396226415094</v>
      </c>
      <c r="E1819" s="201">
        <v>0.27202657874254732</v>
      </c>
      <c r="F1819" s="200">
        <v>4706</v>
      </c>
    </row>
    <row r="1820" spans="2:6" x14ac:dyDescent="0.2">
      <c r="B1820" s="103" t="s">
        <v>1888</v>
      </c>
      <c r="C1820" s="199">
        <v>33</v>
      </c>
      <c r="D1820" s="200">
        <v>883.12121212121212</v>
      </c>
      <c r="E1820" s="201">
        <v>0.28621515978865086</v>
      </c>
      <c r="F1820" s="200">
        <v>2200</v>
      </c>
    </row>
    <row r="1821" spans="2:6" x14ac:dyDescent="0.2">
      <c r="B1821" s="103" t="s">
        <v>1889</v>
      </c>
      <c r="C1821" s="199">
        <v>538</v>
      </c>
      <c r="D1821" s="200">
        <v>875.36245353159848</v>
      </c>
      <c r="E1821" s="201">
        <v>0.29632712798422434</v>
      </c>
      <c r="F1821" s="200">
        <v>4152</v>
      </c>
    </row>
    <row r="1822" spans="2:6" x14ac:dyDescent="0.2">
      <c r="B1822" s="103" t="s">
        <v>1890</v>
      </c>
      <c r="C1822" s="199">
        <v>19</v>
      </c>
      <c r="D1822" s="200">
        <v>500.26315789473682</v>
      </c>
      <c r="E1822" s="201">
        <v>0.2844956599820414</v>
      </c>
      <c r="F1822" s="200">
        <v>937</v>
      </c>
    </row>
    <row r="1823" spans="2:6" x14ac:dyDescent="0.2">
      <c r="B1823" s="104" t="s">
        <v>1891</v>
      </c>
      <c r="C1823" s="202">
        <v>2911</v>
      </c>
      <c r="D1823" s="203">
        <v>917.22603916180003</v>
      </c>
      <c r="E1823" s="204">
        <v>0.29603414069833156</v>
      </c>
      <c r="F1823" s="203">
        <v>5083</v>
      </c>
    </row>
    <row r="1825" spans="2:7" x14ac:dyDescent="0.2">
      <c r="G1825" s="12" t="s">
        <v>300</v>
      </c>
    </row>
    <row r="1826" spans="2:7" x14ac:dyDescent="0.2">
      <c r="G1826" s="12" t="s">
        <v>324</v>
      </c>
    </row>
    <row r="1827" spans="2:7" x14ac:dyDescent="0.2">
      <c r="B1827" s="3" t="s">
        <v>0</v>
      </c>
      <c r="C1827" s="187"/>
      <c r="D1827" s="188"/>
      <c r="E1827" s="189"/>
      <c r="F1827" s="189"/>
    </row>
    <row r="1828" spans="2:7" x14ac:dyDescent="0.2">
      <c r="B1828" s="3" t="s">
        <v>271</v>
      </c>
      <c r="C1828" s="187"/>
      <c r="D1828" s="188"/>
      <c r="E1828" s="189"/>
      <c r="F1828" s="189"/>
    </row>
    <row r="1829" spans="2:7" x14ac:dyDescent="0.2">
      <c r="B1829" s="102" t="s">
        <v>298</v>
      </c>
      <c r="C1829" s="187"/>
      <c r="D1829" s="188"/>
      <c r="E1829" s="189"/>
      <c r="F1829" s="189"/>
    </row>
    <row r="1830" spans="2:7" x14ac:dyDescent="0.2">
      <c r="B1830" s="3"/>
      <c r="C1830" s="100"/>
      <c r="D1830" s="100"/>
      <c r="E1830" s="100"/>
      <c r="F1830" s="100"/>
    </row>
    <row r="1831" spans="2:7" x14ac:dyDescent="0.2">
      <c r="B1831" s="108"/>
      <c r="C1831" s="159" t="s">
        <v>152</v>
      </c>
      <c r="D1831" s="190"/>
      <c r="E1831" s="191"/>
      <c r="F1831" s="192"/>
    </row>
    <row r="1832" spans="2:7" ht="25.5" x14ac:dyDescent="0.2">
      <c r="B1832" s="160" t="s">
        <v>301</v>
      </c>
      <c r="C1832" s="193" t="s">
        <v>2665</v>
      </c>
      <c r="D1832" s="194" t="s">
        <v>2662</v>
      </c>
      <c r="E1832" s="195" t="s">
        <v>2663</v>
      </c>
      <c r="F1832" s="194" t="s">
        <v>2664</v>
      </c>
    </row>
    <row r="1833" spans="2:7" x14ac:dyDescent="0.2">
      <c r="B1833" s="119" t="s">
        <v>1892</v>
      </c>
      <c r="C1833" s="196">
        <v>0</v>
      </c>
      <c r="D1833" s="197">
        <v>0</v>
      </c>
      <c r="E1833" s="198">
        <v>0</v>
      </c>
      <c r="F1833" s="197">
        <v>0</v>
      </c>
    </row>
    <row r="1834" spans="2:7" x14ac:dyDescent="0.2">
      <c r="B1834" s="103" t="s">
        <v>1893</v>
      </c>
      <c r="C1834" s="199">
        <v>1198</v>
      </c>
      <c r="D1834" s="200">
        <v>608.18697829716189</v>
      </c>
      <c r="E1834" s="201">
        <v>0.2968918785111887</v>
      </c>
      <c r="F1834" s="200">
        <v>5241</v>
      </c>
    </row>
    <row r="1835" spans="2:7" x14ac:dyDescent="0.2">
      <c r="B1835" s="103" t="s">
        <v>1894</v>
      </c>
      <c r="C1835" s="199">
        <v>81</v>
      </c>
      <c r="D1835" s="200">
        <v>1648.9012345679012</v>
      </c>
      <c r="E1835" s="201">
        <v>0.27731959619114055</v>
      </c>
      <c r="F1835" s="200">
        <v>4811</v>
      </c>
    </row>
    <row r="1836" spans="2:7" x14ac:dyDescent="0.2">
      <c r="B1836" s="103" t="s">
        <v>1895</v>
      </c>
      <c r="C1836" s="199">
        <v>1542</v>
      </c>
      <c r="D1836" s="200">
        <v>607.52269779507128</v>
      </c>
      <c r="E1836" s="201">
        <v>0.2937814483036536</v>
      </c>
      <c r="F1836" s="200">
        <v>3593</v>
      </c>
    </row>
    <row r="1837" spans="2:7" x14ac:dyDescent="0.2">
      <c r="B1837" s="103" t="s">
        <v>1896</v>
      </c>
      <c r="C1837" s="199">
        <v>877</v>
      </c>
      <c r="D1837" s="200">
        <v>712.50969213226915</v>
      </c>
      <c r="E1837" s="201">
        <v>0.2992713035357224</v>
      </c>
      <c r="F1837" s="200">
        <v>2805</v>
      </c>
    </row>
    <row r="1838" spans="2:7" x14ac:dyDescent="0.2">
      <c r="B1838" s="103" t="s">
        <v>1897</v>
      </c>
      <c r="C1838" s="199">
        <v>6</v>
      </c>
      <c r="D1838" s="200">
        <v>815</v>
      </c>
      <c r="E1838" s="201">
        <v>0.27661500169702458</v>
      </c>
      <c r="F1838" s="200">
        <v>1102</v>
      </c>
    </row>
    <row r="1839" spans="2:7" x14ac:dyDescent="0.2">
      <c r="B1839" s="103" t="s">
        <v>1898</v>
      </c>
      <c r="C1839" s="199">
        <v>255</v>
      </c>
      <c r="D1839" s="200">
        <v>665</v>
      </c>
      <c r="E1839" s="201">
        <v>0.27646985936435176</v>
      </c>
      <c r="F1839" s="200">
        <v>2496</v>
      </c>
    </row>
    <row r="1840" spans="2:7" x14ac:dyDescent="0.2">
      <c r="B1840" s="103" t="s">
        <v>1899</v>
      </c>
      <c r="C1840" s="199">
        <v>1700</v>
      </c>
      <c r="D1840" s="200">
        <v>486.47411764705885</v>
      </c>
      <c r="E1840" s="201">
        <v>0.28207400312973663</v>
      </c>
      <c r="F1840" s="200">
        <v>2926</v>
      </c>
    </row>
    <row r="1841" spans="2:6" x14ac:dyDescent="0.2">
      <c r="B1841" s="103" t="s">
        <v>1900</v>
      </c>
      <c r="C1841" s="199">
        <v>1877</v>
      </c>
      <c r="D1841" s="200">
        <v>402.3478955780501</v>
      </c>
      <c r="E1841" s="201">
        <v>0.29435331736855552</v>
      </c>
      <c r="F1841" s="200">
        <v>4552</v>
      </c>
    </row>
    <row r="1842" spans="2:6" x14ac:dyDescent="0.2">
      <c r="B1842" s="103" t="s">
        <v>1901</v>
      </c>
      <c r="C1842" s="199">
        <v>0</v>
      </c>
      <c r="D1842" s="200">
        <v>0</v>
      </c>
      <c r="E1842" s="201">
        <v>0</v>
      </c>
      <c r="F1842" s="200">
        <v>0</v>
      </c>
    </row>
    <row r="1843" spans="2:6" x14ac:dyDescent="0.2">
      <c r="B1843" s="103" t="s">
        <v>1902</v>
      </c>
      <c r="C1843" s="199">
        <v>99</v>
      </c>
      <c r="D1843" s="200">
        <v>721.41414141414145</v>
      </c>
      <c r="E1843" s="201">
        <v>0.27684638553049301</v>
      </c>
      <c r="F1843" s="200">
        <v>2072</v>
      </c>
    </row>
    <row r="1844" spans="2:6" x14ac:dyDescent="0.2">
      <c r="B1844" s="103" t="s">
        <v>1903</v>
      </c>
      <c r="C1844" s="199">
        <v>234</v>
      </c>
      <c r="D1844" s="200">
        <v>1680.7692307692307</v>
      </c>
      <c r="E1844" s="201">
        <v>0.29083310040064414</v>
      </c>
      <c r="F1844" s="200">
        <v>8671</v>
      </c>
    </row>
    <row r="1845" spans="2:6" x14ac:dyDescent="0.2">
      <c r="B1845" s="103" t="s">
        <v>1904</v>
      </c>
      <c r="C1845" s="199">
        <v>1362</v>
      </c>
      <c r="D1845" s="200">
        <v>756.15345080763586</v>
      </c>
      <c r="E1845" s="201">
        <v>0.29563588148281683</v>
      </c>
      <c r="F1845" s="200">
        <v>3610</v>
      </c>
    </row>
    <row r="1846" spans="2:6" x14ac:dyDescent="0.2">
      <c r="B1846" s="103" t="s">
        <v>1905</v>
      </c>
      <c r="C1846" s="199">
        <v>37</v>
      </c>
      <c r="D1846" s="200">
        <v>927.16216216216219</v>
      </c>
      <c r="E1846" s="201">
        <v>0.28986303221826959</v>
      </c>
      <c r="F1846" s="200">
        <v>2490</v>
      </c>
    </row>
    <row r="1847" spans="2:6" x14ac:dyDescent="0.2">
      <c r="B1847" s="103" t="s">
        <v>1906</v>
      </c>
      <c r="C1847" s="199">
        <v>4</v>
      </c>
      <c r="D1847" s="200">
        <v>357.5</v>
      </c>
      <c r="E1847" s="201">
        <v>0.2845771144278606</v>
      </c>
      <c r="F1847" s="200">
        <v>395</v>
      </c>
    </row>
    <row r="1848" spans="2:6" x14ac:dyDescent="0.2">
      <c r="B1848" s="103" t="s">
        <v>1907</v>
      </c>
      <c r="C1848" s="199">
        <v>599</v>
      </c>
      <c r="D1848" s="200">
        <v>934.86477462437392</v>
      </c>
      <c r="E1848" s="201">
        <v>0.29480491517009422</v>
      </c>
      <c r="F1848" s="200">
        <v>5417</v>
      </c>
    </row>
    <row r="1849" spans="2:6" x14ac:dyDescent="0.2">
      <c r="B1849" s="103" t="s">
        <v>1908</v>
      </c>
      <c r="C1849" s="199">
        <v>0</v>
      </c>
      <c r="D1849" s="200">
        <v>0</v>
      </c>
      <c r="E1849" s="201">
        <v>0</v>
      </c>
      <c r="F1849" s="200">
        <v>0</v>
      </c>
    </row>
    <row r="1850" spans="2:6" x14ac:dyDescent="0.2">
      <c r="B1850" s="103" t="s">
        <v>1909</v>
      </c>
      <c r="C1850" s="199">
        <v>112</v>
      </c>
      <c r="D1850" s="200">
        <v>914.8125</v>
      </c>
      <c r="E1850" s="201">
        <v>0.29259370314842581</v>
      </c>
      <c r="F1850" s="200">
        <v>2307</v>
      </c>
    </row>
    <row r="1851" spans="2:6" x14ac:dyDescent="0.2">
      <c r="B1851" s="103" t="s">
        <v>1910</v>
      </c>
      <c r="C1851" s="199">
        <v>25</v>
      </c>
      <c r="D1851" s="200">
        <v>476.68</v>
      </c>
      <c r="E1851" s="201">
        <v>0.28988080758939438</v>
      </c>
      <c r="F1851" s="200">
        <v>1102</v>
      </c>
    </row>
    <row r="1852" spans="2:6" x14ac:dyDescent="0.2">
      <c r="B1852" s="103" t="s">
        <v>1911</v>
      </c>
      <c r="C1852" s="199">
        <v>10</v>
      </c>
      <c r="D1852" s="200">
        <v>965</v>
      </c>
      <c r="E1852" s="201">
        <v>0.28834374159619913</v>
      </c>
      <c r="F1852" s="200">
        <v>4599</v>
      </c>
    </row>
    <row r="1853" spans="2:6" x14ac:dyDescent="0.2">
      <c r="B1853" s="103" t="s">
        <v>1912</v>
      </c>
      <c r="C1853" s="199">
        <v>102</v>
      </c>
      <c r="D1853" s="200">
        <v>823.16666666666663</v>
      </c>
      <c r="E1853" s="201">
        <v>0.29820324403419485</v>
      </c>
      <c r="F1853" s="200">
        <v>2305</v>
      </c>
    </row>
    <row r="1854" spans="2:6" x14ac:dyDescent="0.2">
      <c r="B1854" s="103" t="s">
        <v>1913</v>
      </c>
      <c r="C1854" s="199">
        <v>0</v>
      </c>
      <c r="D1854" s="200">
        <v>0</v>
      </c>
      <c r="E1854" s="201">
        <v>0</v>
      </c>
      <c r="F1854" s="200">
        <v>0</v>
      </c>
    </row>
    <row r="1855" spans="2:6" x14ac:dyDescent="0.2">
      <c r="B1855" s="103" t="s">
        <v>1914</v>
      </c>
      <c r="C1855" s="199">
        <v>0</v>
      </c>
      <c r="D1855" s="200">
        <v>0</v>
      </c>
      <c r="E1855" s="201">
        <v>0</v>
      </c>
      <c r="F1855" s="200">
        <v>0</v>
      </c>
    </row>
    <row r="1856" spans="2:6" x14ac:dyDescent="0.2">
      <c r="B1856" s="103" t="s">
        <v>1915</v>
      </c>
      <c r="C1856" s="199">
        <v>0</v>
      </c>
      <c r="D1856" s="200">
        <v>0</v>
      </c>
      <c r="E1856" s="201">
        <v>0</v>
      </c>
      <c r="F1856" s="200">
        <v>0</v>
      </c>
    </row>
    <row r="1857" spans="2:6" x14ac:dyDescent="0.2">
      <c r="B1857" s="103" t="s">
        <v>1916</v>
      </c>
      <c r="C1857" s="199">
        <v>0</v>
      </c>
      <c r="D1857" s="200">
        <v>0</v>
      </c>
      <c r="E1857" s="201">
        <v>0</v>
      </c>
      <c r="F1857" s="200">
        <v>0</v>
      </c>
    </row>
    <row r="1858" spans="2:6" x14ac:dyDescent="0.2">
      <c r="B1858" s="103" t="s">
        <v>1917</v>
      </c>
      <c r="C1858" s="199">
        <v>0</v>
      </c>
      <c r="D1858" s="200">
        <v>0</v>
      </c>
      <c r="E1858" s="201">
        <v>0</v>
      </c>
      <c r="F1858" s="200">
        <v>0</v>
      </c>
    </row>
    <row r="1859" spans="2:6" x14ac:dyDescent="0.2">
      <c r="B1859" s="103" t="s">
        <v>1918</v>
      </c>
      <c r="C1859" s="199">
        <v>53</v>
      </c>
      <c r="D1859" s="200">
        <v>364.84905660377359</v>
      </c>
      <c r="E1859" s="201">
        <v>0.29973339120190956</v>
      </c>
      <c r="F1859" s="200">
        <v>1501</v>
      </c>
    </row>
    <row r="1860" spans="2:6" x14ac:dyDescent="0.2">
      <c r="B1860" s="103" t="s">
        <v>1919</v>
      </c>
      <c r="C1860" s="199">
        <v>2534</v>
      </c>
      <c r="D1860" s="200">
        <v>774.30584056827149</v>
      </c>
      <c r="E1860" s="201">
        <v>0.29680712667116449</v>
      </c>
      <c r="F1860" s="200">
        <v>8643</v>
      </c>
    </row>
    <row r="1861" spans="2:6" x14ac:dyDescent="0.2">
      <c r="B1861" s="103" t="s">
        <v>1920</v>
      </c>
      <c r="C1861" s="199">
        <v>301</v>
      </c>
      <c r="D1861" s="200">
        <v>661.66445182724249</v>
      </c>
      <c r="E1861" s="201">
        <v>0.29538022077766057</v>
      </c>
      <c r="F1861" s="200">
        <v>2258</v>
      </c>
    </row>
    <row r="1862" spans="2:6" x14ac:dyDescent="0.2">
      <c r="B1862" s="103" t="s">
        <v>1921</v>
      </c>
      <c r="C1862" s="199">
        <v>967</v>
      </c>
      <c r="D1862" s="200">
        <v>769.54291623578081</v>
      </c>
      <c r="E1862" s="201">
        <v>0.29606259364499121</v>
      </c>
      <c r="F1862" s="200">
        <v>4131</v>
      </c>
    </row>
    <row r="1863" spans="2:6" x14ac:dyDescent="0.2">
      <c r="B1863" s="103" t="s">
        <v>1922</v>
      </c>
      <c r="C1863" s="199">
        <v>1273</v>
      </c>
      <c r="D1863" s="200">
        <v>827.07855459544385</v>
      </c>
      <c r="E1863" s="201">
        <v>0.29725400205703512</v>
      </c>
      <c r="F1863" s="200">
        <v>4538</v>
      </c>
    </row>
    <row r="1864" spans="2:6" x14ac:dyDescent="0.2">
      <c r="B1864" s="103" t="s">
        <v>1923</v>
      </c>
      <c r="C1864" s="199">
        <v>82</v>
      </c>
      <c r="D1864" s="200">
        <v>773.2439024390244</v>
      </c>
      <c r="E1864" s="201">
        <v>0.29560044568972343</v>
      </c>
      <c r="F1864" s="200">
        <v>1696</v>
      </c>
    </row>
    <row r="1865" spans="2:6" x14ac:dyDescent="0.2">
      <c r="B1865" s="103" t="s">
        <v>1924</v>
      </c>
      <c r="C1865" s="199">
        <v>1690</v>
      </c>
      <c r="D1865" s="200">
        <v>410.09704142011833</v>
      </c>
      <c r="E1865" s="201">
        <v>0.29632720738038865</v>
      </c>
      <c r="F1865" s="200">
        <v>1358</v>
      </c>
    </row>
    <row r="1866" spans="2:6" x14ac:dyDescent="0.2">
      <c r="B1866" s="103" t="s">
        <v>1925</v>
      </c>
      <c r="C1866" s="199">
        <v>352</v>
      </c>
      <c r="D1866" s="200">
        <v>433.625</v>
      </c>
      <c r="E1866" s="201">
        <v>0.29831062329479274</v>
      </c>
      <c r="F1866" s="200">
        <v>2913</v>
      </c>
    </row>
    <row r="1867" spans="2:6" x14ac:dyDescent="0.2">
      <c r="B1867" s="103" t="s">
        <v>1926</v>
      </c>
      <c r="C1867" s="199">
        <v>0</v>
      </c>
      <c r="D1867" s="200">
        <v>0</v>
      </c>
      <c r="E1867" s="201">
        <v>0</v>
      </c>
      <c r="F1867" s="200">
        <v>0</v>
      </c>
    </row>
    <row r="1868" spans="2:6" x14ac:dyDescent="0.2">
      <c r="B1868" s="103" t="s">
        <v>1927</v>
      </c>
      <c r="C1868" s="199">
        <v>243</v>
      </c>
      <c r="D1868" s="200">
        <v>370.18518518518516</v>
      </c>
      <c r="E1868" s="201">
        <v>0.295944518833132</v>
      </c>
      <c r="F1868" s="200">
        <v>924</v>
      </c>
    </row>
    <row r="1869" spans="2:6" x14ac:dyDescent="0.2">
      <c r="B1869" s="103" t="s">
        <v>1928</v>
      </c>
      <c r="C1869" s="199">
        <v>0</v>
      </c>
      <c r="D1869" s="200">
        <v>0</v>
      </c>
      <c r="E1869" s="201">
        <v>0</v>
      </c>
      <c r="F1869" s="200">
        <v>0</v>
      </c>
    </row>
    <row r="1870" spans="2:6" x14ac:dyDescent="0.2">
      <c r="B1870" s="103" t="s">
        <v>1929</v>
      </c>
      <c r="C1870" s="199">
        <v>2095</v>
      </c>
      <c r="D1870" s="200">
        <v>488.76467780429596</v>
      </c>
      <c r="E1870" s="201">
        <v>0.29761639369134474</v>
      </c>
      <c r="F1870" s="200">
        <v>3857</v>
      </c>
    </row>
    <row r="1871" spans="2:6" x14ac:dyDescent="0.2">
      <c r="B1871" s="103" t="s">
        <v>1930</v>
      </c>
      <c r="C1871" s="199">
        <v>34</v>
      </c>
      <c r="D1871" s="200">
        <v>633.97058823529414</v>
      </c>
      <c r="E1871" s="201">
        <v>0.27833733632912372</v>
      </c>
      <c r="F1871" s="200">
        <v>2240</v>
      </c>
    </row>
    <row r="1872" spans="2:6" x14ac:dyDescent="0.2">
      <c r="B1872" s="103" t="s">
        <v>1931</v>
      </c>
      <c r="C1872" s="199">
        <v>1145</v>
      </c>
      <c r="D1872" s="200">
        <v>844.38864628820966</v>
      </c>
      <c r="E1872" s="201">
        <v>0.29903129726369304</v>
      </c>
      <c r="F1872" s="200">
        <v>2748</v>
      </c>
    </row>
    <row r="1873" spans="2:7" x14ac:dyDescent="0.2">
      <c r="B1873" s="103" t="s">
        <v>1932</v>
      </c>
      <c r="C1873" s="199">
        <v>131</v>
      </c>
      <c r="D1873" s="200">
        <v>300.32824427480915</v>
      </c>
      <c r="E1873" s="201">
        <v>0.29369653174875698</v>
      </c>
      <c r="F1873" s="200">
        <v>537</v>
      </c>
    </row>
    <row r="1874" spans="2:7" x14ac:dyDescent="0.2">
      <c r="B1874" s="103" t="s">
        <v>1933</v>
      </c>
      <c r="C1874" s="199">
        <v>2591</v>
      </c>
      <c r="D1874" s="200">
        <v>573.9228097259745</v>
      </c>
      <c r="E1874" s="201">
        <v>0.29593158106837425</v>
      </c>
      <c r="F1874" s="200">
        <v>7447</v>
      </c>
    </row>
    <row r="1875" spans="2:7" x14ac:dyDescent="0.2">
      <c r="B1875" s="103" t="s">
        <v>1934</v>
      </c>
      <c r="C1875" s="199">
        <v>0</v>
      </c>
      <c r="D1875" s="200">
        <v>0</v>
      </c>
      <c r="E1875" s="201">
        <v>0</v>
      </c>
      <c r="F1875" s="200">
        <v>0</v>
      </c>
    </row>
    <row r="1876" spans="2:7" x14ac:dyDescent="0.2">
      <c r="B1876" s="103" t="s">
        <v>1935</v>
      </c>
      <c r="C1876" s="199">
        <v>2034</v>
      </c>
      <c r="D1876" s="200">
        <v>453.90019665683383</v>
      </c>
      <c r="E1876" s="201">
        <v>0.2921235152289885</v>
      </c>
      <c r="F1876" s="200">
        <v>7751</v>
      </c>
    </row>
    <row r="1877" spans="2:7" x14ac:dyDescent="0.2">
      <c r="B1877" s="103" t="s">
        <v>1936</v>
      </c>
      <c r="C1877" s="199">
        <v>0</v>
      </c>
      <c r="D1877" s="200">
        <v>0</v>
      </c>
      <c r="E1877" s="201">
        <v>0</v>
      </c>
      <c r="F1877" s="200">
        <v>0</v>
      </c>
    </row>
    <row r="1878" spans="2:7" x14ac:dyDescent="0.2">
      <c r="B1878" s="103" t="s">
        <v>1937</v>
      </c>
      <c r="C1878" s="199">
        <v>0</v>
      </c>
      <c r="D1878" s="200">
        <v>0</v>
      </c>
      <c r="E1878" s="201">
        <v>0</v>
      </c>
      <c r="F1878" s="200">
        <v>0</v>
      </c>
    </row>
    <row r="1879" spans="2:7" x14ac:dyDescent="0.2">
      <c r="B1879" s="103" t="s">
        <v>1938</v>
      </c>
      <c r="C1879" s="199">
        <v>1272</v>
      </c>
      <c r="D1879" s="200">
        <v>1165.3451257861636</v>
      </c>
      <c r="E1879" s="201">
        <v>0.29632790402321496</v>
      </c>
      <c r="F1879" s="200">
        <v>12336</v>
      </c>
    </row>
    <row r="1880" spans="2:7" x14ac:dyDescent="0.2">
      <c r="B1880" s="104" t="s">
        <v>1939</v>
      </c>
      <c r="C1880" s="202">
        <v>1483</v>
      </c>
      <c r="D1880" s="203">
        <v>766.14025623735677</v>
      </c>
      <c r="E1880" s="204">
        <v>0.29855351378849693</v>
      </c>
      <c r="F1880" s="203">
        <v>11146</v>
      </c>
    </row>
    <row r="1882" spans="2:7" x14ac:dyDescent="0.2">
      <c r="G1882" s="12" t="s">
        <v>300</v>
      </c>
    </row>
    <row r="1883" spans="2:7" x14ac:dyDescent="0.2">
      <c r="G1883" s="12" t="s">
        <v>325</v>
      </c>
    </row>
    <row r="1884" spans="2:7" x14ac:dyDescent="0.2">
      <c r="B1884" s="3" t="s">
        <v>0</v>
      </c>
      <c r="C1884" s="187"/>
      <c r="D1884" s="188"/>
      <c r="E1884" s="189"/>
      <c r="F1884" s="189"/>
    </row>
    <row r="1885" spans="2:7" x14ac:dyDescent="0.2">
      <c r="B1885" s="3" t="s">
        <v>271</v>
      </c>
      <c r="C1885" s="187"/>
      <c r="D1885" s="188"/>
      <c r="E1885" s="189"/>
      <c r="F1885" s="189"/>
    </row>
    <row r="1886" spans="2:7" x14ac:dyDescent="0.2">
      <c r="B1886" s="102" t="s">
        <v>298</v>
      </c>
      <c r="C1886" s="187"/>
      <c r="D1886" s="188"/>
      <c r="E1886" s="189"/>
      <c r="F1886" s="189"/>
    </row>
    <row r="1887" spans="2:7" x14ac:dyDescent="0.2">
      <c r="B1887" s="3"/>
      <c r="C1887" s="100"/>
      <c r="D1887" s="100"/>
      <c r="E1887" s="100"/>
      <c r="F1887" s="100"/>
    </row>
    <row r="1888" spans="2:7" x14ac:dyDescent="0.2">
      <c r="B1888" s="108"/>
      <c r="C1888" s="159" t="s">
        <v>152</v>
      </c>
      <c r="D1888" s="190"/>
      <c r="E1888" s="191"/>
      <c r="F1888" s="192"/>
    </row>
    <row r="1889" spans="2:6" ht="25.5" x14ac:dyDescent="0.2">
      <c r="B1889" s="160" t="s">
        <v>301</v>
      </c>
      <c r="C1889" s="193" t="s">
        <v>2665</v>
      </c>
      <c r="D1889" s="194" t="s">
        <v>2662</v>
      </c>
      <c r="E1889" s="195" t="s">
        <v>2663</v>
      </c>
      <c r="F1889" s="194" t="s">
        <v>2664</v>
      </c>
    </row>
    <row r="1890" spans="2:6" x14ac:dyDescent="0.2">
      <c r="B1890" s="119" t="s">
        <v>1940</v>
      </c>
      <c r="C1890" s="196">
        <v>1538</v>
      </c>
      <c r="D1890" s="197">
        <v>1525.9830949284785</v>
      </c>
      <c r="E1890" s="198">
        <v>0.30033536499143709</v>
      </c>
      <c r="F1890" s="197">
        <v>9327</v>
      </c>
    </row>
    <row r="1891" spans="2:6" x14ac:dyDescent="0.2">
      <c r="B1891" s="103" t="s">
        <v>1941</v>
      </c>
      <c r="C1891" s="199">
        <v>1494</v>
      </c>
      <c r="D1891" s="200">
        <v>445.51740294511382</v>
      </c>
      <c r="E1891" s="201">
        <v>0.30177044512753559</v>
      </c>
      <c r="F1891" s="200">
        <v>2310</v>
      </c>
    </row>
    <row r="1892" spans="2:6" x14ac:dyDescent="0.2">
      <c r="B1892" s="103" t="s">
        <v>1942</v>
      </c>
      <c r="C1892" s="199">
        <v>0</v>
      </c>
      <c r="D1892" s="200">
        <v>0</v>
      </c>
      <c r="E1892" s="201">
        <v>0</v>
      </c>
      <c r="F1892" s="200">
        <v>0</v>
      </c>
    </row>
    <row r="1893" spans="2:6" x14ac:dyDescent="0.2">
      <c r="B1893" s="103" t="s">
        <v>1943</v>
      </c>
      <c r="C1893" s="199">
        <v>2735</v>
      </c>
      <c r="D1893" s="200">
        <v>660.85191956124311</v>
      </c>
      <c r="E1893" s="201">
        <v>0.2984276915959343</v>
      </c>
      <c r="F1893" s="200">
        <v>4455</v>
      </c>
    </row>
    <row r="1894" spans="2:6" x14ac:dyDescent="0.2">
      <c r="B1894" s="103" t="s">
        <v>1944</v>
      </c>
      <c r="C1894" s="199">
        <v>0</v>
      </c>
      <c r="D1894" s="200">
        <v>0</v>
      </c>
      <c r="E1894" s="201">
        <v>0</v>
      </c>
      <c r="F1894" s="200">
        <v>0</v>
      </c>
    </row>
    <row r="1895" spans="2:6" x14ac:dyDescent="0.2">
      <c r="B1895" s="103" t="s">
        <v>1945</v>
      </c>
      <c r="C1895" s="199">
        <v>20</v>
      </c>
      <c r="D1895" s="200">
        <v>470.5</v>
      </c>
      <c r="E1895" s="201">
        <v>0.29163825698878076</v>
      </c>
      <c r="F1895" s="200">
        <v>2115</v>
      </c>
    </row>
    <row r="1896" spans="2:6" x14ac:dyDescent="0.2">
      <c r="B1896" s="103" t="s">
        <v>1946</v>
      </c>
      <c r="C1896" s="199">
        <v>71</v>
      </c>
      <c r="D1896" s="200">
        <v>854.38028169014081</v>
      </c>
      <c r="E1896" s="201">
        <v>0.30212670584719592</v>
      </c>
      <c r="F1896" s="200">
        <v>1768</v>
      </c>
    </row>
    <row r="1897" spans="2:6" x14ac:dyDescent="0.2">
      <c r="B1897" s="103" t="s">
        <v>1947</v>
      </c>
      <c r="C1897" s="199">
        <v>0</v>
      </c>
      <c r="D1897" s="200">
        <v>0</v>
      </c>
      <c r="E1897" s="201">
        <v>0</v>
      </c>
      <c r="F1897" s="200">
        <v>0</v>
      </c>
    </row>
    <row r="1898" spans="2:6" x14ac:dyDescent="0.2">
      <c r="B1898" s="103" t="s">
        <v>1948</v>
      </c>
      <c r="C1898" s="199">
        <v>29</v>
      </c>
      <c r="D1898" s="200">
        <v>928.0344827586207</v>
      </c>
      <c r="E1898" s="201">
        <v>0.29016398745027017</v>
      </c>
      <c r="F1898" s="200">
        <v>1694</v>
      </c>
    </row>
    <row r="1899" spans="2:6" x14ac:dyDescent="0.2">
      <c r="B1899" s="103" t="s">
        <v>1949</v>
      </c>
      <c r="C1899" s="199">
        <v>0</v>
      </c>
      <c r="D1899" s="200">
        <v>0</v>
      </c>
      <c r="E1899" s="201">
        <v>0</v>
      </c>
      <c r="F1899" s="200">
        <v>0</v>
      </c>
    </row>
    <row r="1900" spans="2:6" x14ac:dyDescent="0.2">
      <c r="B1900" s="103" t="s">
        <v>1950</v>
      </c>
      <c r="C1900" s="199">
        <v>234</v>
      </c>
      <c r="D1900" s="200">
        <v>818.94444444444446</v>
      </c>
      <c r="E1900" s="201">
        <v>0.29710911143083951</v>
      </c>
      <c r="F1900" s="200">
        <v>3215</v>
      </c>
    </row>
    <row r="1901" spans="2:6" x14ac:dyDescent="0.2">
      <c r="B1901" s="103" t="s">
        <v>1951</v>
      </c>
      <c r="C1901" s="199">
        <v>316</v>
      </c>
      <c r="D1901" s="200">
        <v>680.90822784810132</v>
      </c>
      <c r="E1901" s="201">
        <v>0.28987738946392749</v>
      </c>
      <c r="F1901" s="200">
        <v>2868</v>
      </c>
    </row>
    <row r="1902" spans="2:6" x14ac:dyDescent="0.2">
      <c r="B1902" s="103" t="s">
        <v>1952</v>
      </c>
      <c r="C1902" s="199">
        <v>1043</v>
      </c>
      <c r="D1902" s="200">
        <v>368.10546500479387</v>
      </c>
      <c r="E1902" s="201">
        <v>0.29465613703865734</v>
      </c>
      <c r="F1902" s="200">
        <v>1209</v>
      </c>
    </row>
    <row r="1903" spans="2:6" x14ac:dyDescent="0.2">
      <c r="B1903" s="103" t="s">
        <v>1953</v>
      </c>
      <c r="C1903" s="199">
        <v>1655</v>
      </c>
      <c r="D1903" s="200">
        <v>359.07492447129908</v>
      </c>
      <c r="E1903" s="201">
        <v>0.29844317331498615</v>
      </c>
      <c r="F1903" s="200">
        <v>950</v>
      </c>
    </row>
    <row r="1904" spans="2:6" x14ac:dyDescent="0.2">
      <c r="B1904" s="103" t="s">
        <v>1954</v>
      </c>
      <c r="C1904" s="199">
        <v>365</v>
      </c>
      <c r="D1904" s="200">
        <v>381.30684931506852</v>
      </c>
      <c r="E1904" s="201">
        <v>0.29819212574131848</v>
      </c>
      <c r="F1904" s="200">
        <v>936</v>
      </c>
    </row>
    <row r="1905" spans="2:6" x14ac:dyDescent="0.2">
      <c r="B1905" s="103" t="s">
        <v>1955</v>
      </c>
      <c r="C1905" s="199">
        <v>0</v>
      </c>
      <c r="D1905" s="200">
        <v>0</v>
      </c>
      <c r="E1905" s="201">
        <v>0</v>
      </c>
      <c r="F1905" s="200">
        <v>0</v>
      </c>
    </row>
    <row r="1906" spans="2:6" x14ac:dyDescent="0.2">
      <c r="B1906" s="103" t="s">
        <v>1956</v>
      </c>
      <c r="C1906" s="199">
        <v>0</v>
      </c>
      <c r="D1906" s="200">
        <v>0</v>
      </c>
      <c r="E1906" s="201">
        <v>0</v>
      </c>
      <c r="F1906" s="200">
        <v>0</v>
      </c>
    </row>
    <row r="1907" spans="2:6" x14ac:dyDescent="0.2">
      <c r="B1907" s="103" t="s">
        <v>1957</v>
      </c>
      <c r="C1907" s="199">
        <v>2694</v>
      </c>
      <c r="D1907" s="200">
        <v>699.44729027468452</v>
      </c>
      <c r="E1907" s="201">
        <v>0.29426390960030591</v>
      </c>
      <c r="F1907" s="200">
        <v>5605</v>
      </c>
    </row>
    <row r="1908" spans="2:6" x14ac:dyDescent="0.2">
      <c r="B1908" s="103" t="s">
        <v>1958</v>
      </c>
      <c r="C1908" s="199">
        <v>1563</v>
      </c>
      <c r="D1908" s="200">
        <v>407.79974408189378</v>
      </c>
      <c r="E1908" s="201">
        <v>0.29248973586987104</v>
      </c>
      <c r="F1908" s="200">
        <v>2558</v>
      </c>
    </row>
    <row r="1909" spans="2:6" x14ac:dyDescent="0.2">
      <c r="B1909" s="103" t="s">
        <v>1959</v>
      </c>
      <c r="C1909" s="199">
        <v>0</v>
      </c>
      <c r="D1909" s="200">
        <v>0</v>
      </c>
      <c r="E1909" s="201">
        <v>0</v>
      </c>
      <c r="F1909" s="200">
        <v>0</v>
      </c>
    </row>
    <row r="1910" spans="2:6" x14ac:dyDescent="0.2">
      <c r="B1910" s="103" t="s">
        <v>1960</v>
      </c>
      <c r="C1910" s="199">
        <v>14</v>
      </c>
      <c r="D1910" s="200">
        <v>439.07142857142856</v>
      </c>
      <c r="E1910" s="201">
        <v>0.29074827357865862</v>
      </c>
      <c r="F1910" s="200">
        <v>536</v>
      </c>
    </row>
    <row r="1911" spans="2:6" x14ac:dyDescent="0.2">
      <c r="B1911" s="103" t="s">
        <v>1961</v>
      </c>
      <c r="C1911" s="199">
        <v>653</v>
      </c>
      <c r="D1911" s="200">
        <v>856.37672281776418</v>
      </c>
      <c r="E1911" s="201">
        <v>0.29535191525006566</v>
      </c>
      <c r="F1911" s="200">
        <v>3758</v>
      </c>
    </row>
    <row r="1912" spans="2:6" x14ac:dyDescent="0.2">
      <c r="B1912" s="103" t="s">
        <v>1962</v>
      </c>
      <c r="C1912" s="199">
        <v>1380</v>
      </c>
      <c r="D1912" s="200">
        <v>1022.3673913043478</v>
      </c>
      <c r="E1912" s="201">
        <v>0.30066002268268566</v>
      </c>
      <c r="F1912" s="200">
        <v>6185</v>
      </c>
    </row>
    <row r="1913" spans="2:6" x14ac:dyDescent="0.2">
      <c r="B1913" s="103" t="s">
        <v>1963</v>
      </c>
      <c r="C1913" s="199">
        <v>0</v>
      </c>
      <c r="D1913" s="200">
        <v>0</v>
      </c>
      <c r="E1913" s="201">
        <v>0</v>
      </c>
      <c r="F1913" s="200">
        <v>0</v>
      </c>
    </row>
    <row r="1914" spans="2:6" x14ac:dyDescent="0.2">
      <c r="B1914" s="103" t="s">
        <v>1964</v>
      </c>
      <c r="C1914" s="199">
        <v>2496</v>
      </c>
      <c r="D1914" s="200">
        <v>810.79126602564099</v>
      </c>
      <c r="E1914" s="201">
        <v>0.29734983116134717</v>
      </c>
      <c r="F1914" s="200">
        <v>7898</v>
      </c>
    </row>
    <row r="1915" spans="2:6" x14ac:dyDescent="0.2">
      <c r="B1915" s="103" t="s">
        <v>1965</v>
      </c>
      <c r="C1915" s="199">
        <v>0</v>
      </c>
      <c r="D1915" s="200">
        <v>0</v>
      </c>
      <c r="E1915" s="201">
        <v>0</v>
      </c>
      <c r="F1915" s="200">
        <v>0</v>
      </c>
    </row>
    <row r="1916" spans="2:6" x14ac:dyDescent="0.2">
      <c r="B1916" s="103" t="s">
        <v>1966</v>
      </c>
      <c r="C1916" s="199">
        <v>938</v>
      </c>
      <c r="D1916" s="200">
        <v>874.52985074626861</v>
      </c>
      <c r="E1916" s="201">
        <v>0.29223149410840987</v>
      </c>
      <c r="F1916" s="200">
        <v>3354</v>
      </c>
    </row>
    <row r="1917" spans="2:6" x14ac:dyDescent="0.2">
      <c r="B1917" s="103" t="s">
        <v>1967</v>
      </c>
      <c r="C1917" s="199">
        <v>27</v>
      </c>
      <c r="D1917" s="200">
        <v>702.22222222222217</v>
      </c>
      <c r="E1917" s="201">
        <v>0.27116316986313116</v>
      </c>
      <c r="F1917" s="200">
        <v>1760</v>
      </c>
    </row>
    <row r="1918" spans="2:6" x14ac:dyDescent="0.2">
      <c r="B1918" s="103" t="s">
        <v>1968</v>
      </c>
      <c r="C1918" s="199">
        <v>2467</v>
      </c>
      <c r="D1918" s="200">
        <v>568.19375760032426</v>
      </c>
      <c r="E1918" s="201">
        <v>0.29374990307766646</v>
      </c>
      <c r="F1918" s="200">
        <v>6842</v>
      </c>
    </row>
    <row r="1919" spans="2:6" x14ac:dyDescent="0.2">
      <c r="B1919" s="103" t="s">
        <v>1969</v>
      </c>
      <c r="C1919" s="199">
        <v>0</v>
      </c>
      <c r="D1919" s="200">
        <v>0</v>
      </c>
      <c r="E1919" s="201">
        <v>0</v>
      </c>
      <c r="F1919" s="200">
        <v>0</v>
      </c>
    </row>
    <row r="1920" spans="2:6" x14ac:dyDescent="0.2">
      <c r="B1920" s="103" t="s">
        <v>1970</v>
      </c>
      <c r="C1920" s="199">
        <v>0</v>
      </c>
      <c r="D1920" s="200">
        <v>0</v>
      </c>
      <c r="E1920" s="201">
        <v>0</v>
      </c>
      <c r="F1920" s="200">
        <v>0</v>
      </c>
    </row>
    <row r="1921" spans="2:6" x14ac:dyDescent="0.2">
      <c r="B1921" s="103" t="s">
        <v>1971</v>
      </c>
      <c r="C1921" s="199">
        <v>0</v>
      </c>
      <c r="D1921" s="200">
        <v>0</v>
      </c>
      <c r="E1921" s="201">
        <v>0</v>
      </c>
      <c r="F1921" s="200">
        <v>0</v>
      </c>
    </row>
    <row r="1922" spans="2:6" x14ac:dyDescent="0.2">
      <c r="B1922" s="103" t="s">
        <v>1972</v>
      </c>
      <c r="C1922" s="199">
        <v>0</v>
      </c>
      <c r="D1922" s="200">
        <v>0</v>
      </c>
      <c r="E1922" s="201">
        <v>0</v>
      </c>
      <c r="F1922" s="200">
        <v>0</v>
      </c>
    </row>
    <row r="1923" spans="2:6" x14ac:dyDescent="0.2">
      <c r="B1923" s="103" t="s">
        <v>1973</v>
      </c>
      <c r="C1923" s="199">
        <v>0</v>
      </c>
      <c r="D1923" s="200">
        <v>0</v>
      </c>
      <c r="E1923" s="201">
        <v>0</v>
      </c>
      <c r="F1923" s="200">
        <v>0</v>
      </c>
    </row>
    <row r="1924" spans="2:6" x14ac:dyDescent="0.2">
      <c r="B1924" s="103" t="s">
        <v>1974</v>
      </c>
      <c r="C1924" s="199">
        <v>225</v>
      </c>
      <c r="D1924" s="200">
        <v>338.27111111111111</v>
      </c>
      <c r="E1924" s="201">
        <v>0.29860683361646534</v>
      </c>
      <c r="F1924" s="200">
        <v>777</v>
      </c>
    </row>
    <row r="1925" spans="2:6" x14ac:dyDescent="0.2">
      <c r="B1925" s="103" t="s">
        <v>1975</v>
      </c>
      <c r="C1925" s="199">
        <v>897</v>
      </c>
      <c r="D1925" s="200">
        <v>388.4314381270903</v>
      </c>
      <c r="E1925" s="201">
        <v>0.30174487786374571</v>
      </c>
      <c r="F1925" s="200">
        <v>985</v>
      </c>
    </row>
    <row r="1926" spans="2:6" x14ac:dyDescent="0.2">
      <c r="B1926" s="103" t="s">
        <v>1976</v>
      </c>
      <c r="C1926" s="199">
        <v>888</v>
      </c>
      <c r="D1926" s="200">
        <v>425.7927927927928</v>
      </c>
      <c r="E1926" s="201">
        <v>0.29668409402455831</v>
      </c>
      <c r="F1926" s="200">
        <v>1354</v>
      </c>
    </row>
    <row r="1927" spans="2:6" x14ac:dyDescent="0.2">
      <c r="B1927" s="103" t="s">
        <v>1977</v>
      </c>
      <c r="C1927" s="199">
        <v>0</v>
      </c>
      <c r="D1927" s="200">
        <v>0</v>
      </c>
      <c r="E1927" s="201">
        <v>0</v>
      </c>
      <c r="F1927" s="200">
        <v>0</v>
      </c>
    </row>
    <row r="1928" spans="2:6" x14ac:dyDescent="0.2">
      <c r="B1928" s="103" t="s">
        <v>1978</v>
      </c>
      <c r="C1928" s="199">
        <v>0</v>
      </c>
      <c r="D1928" s="200">
        <v>0</v>
      </c>
      <c r="E1928" s="201">
        <v>0</v>
      </c>
      <c r="F1928" s="200">
        <v>0</v>
      </c>
    </row>
    <row r="1929" spans="2:6" x14ac:dyDescent="0.2">
      <c r="B1929" s="103" t="s">
        <v>1979</v>
      </c>
      <c r="C1929" s="199">
        <v>500</v>
      </c>
      <c r="D1929" s="200">
        <v>356.30200000000002</v>
      </c>
      <c r="E1929" s="201">
        <v>0.30108433694215631</v>
      </c>
      <c r="F1929" s="200">
        <v>776</v>
      </c>
    </row>
    <row r="1930" spans="2:6" x14ac:dyDescent="0.2">
      <c r="B1930" s="103" t="s">
        <v>1980</v>
      </c>
      <c r="C1930" s="199">
        <v>558</v>
      </c>
      <c r="D1930" s="200">
        <v>386.75268817204301</v>
      </c>
      <c r="E1930" s="201">
        <v>0.29714323480329785</v>
      </c>
      <c r="F1930" s="200">
        <v>899</v>
      </c>
    </row>
    <row r="1931" spans="2:6" x14ac:dyDescent="0.2">
      <c r="B1931" s="103" t="s">
        <v>1981</v>
      </c>
      <c r="C1931" s="199">
        <v>1477</v>
      </c>
      <c r="D1931" s="200">
        <v>393.31076506431958</v>
      </c>
      <c r="E1931" s="201">
        <v>0.29987812224632937</v>
      </c>
      <c r="F1931" s="200">
        <v>1307</v>
      </c>
    </row>
    <row r="1932" spans="2:6" x14ac:dyDescent="0.2">
      <c r="B1932" s="103" t="s">
        <v>1982</v>
      </c>
      <c r="C1932" s="199">
        <v>490</v>
      </c>
      <c r="D1932" s="200">
        <v>439.8448979591837</v>
      </c>
      <c r="E1932" s="201">
        <v>0.30128763404408798</v>
      </c>
      <c r="F1932" s="200">
        <v>1201</v>
      </c>
    </row>
    <row r="1933" spans="2:6" x14ac:dyDescent="0.2">
      <c r="B1933" s="103" t="s">
        <v>1983</v>
      </c>
      <c r="C1933" s="199">
        <v>2449</v>
      </c>
      <c r="D1933" s="200">
        <v>654.06696610861582</v>
      </c>
      <c r="E1933" s="201">
        <v>0.3019281397418303</v>
      </c>
      <c r="F1933" s="200">
        <v>5977</v>
      </c>
    </row>
    <row r="1934" spans="2:6" x14ac:dyDescent="0.2">
      <c r="B1934" s="103" t="s">
        <v>1984</v>
      </c>
      <c r="C1934" s="199">
        <v>854</v>
      </c>
      <c r="D1934" s="200">
        <v>457.61358313817328</v>
      </c>
      <c r="E1934" s="201">
        <v>0.30238845420556126</v>
      </c>
      <c r="F1934" s="200">
        <v>1690</v>
      </c>
    </row>
    <row r="1935" spans="2:6" x14ac:dyDescent="0.2">
      <c r="B1935" s="103" t="s">
        <v>1985</v>
      </c>
      <c r="C1935" s="199">
        <v>803</v>
      </c>
      <c r="D1935" s="200">
        <v>357.425902864259</v>
      </c>
      <c r="E1935" s="201">
        <v>0.30251285094380798</v>
      </c>
      <c r="F1935" s="200">
        <v>797</v>
      </c>
    </row>
    <row r="1936" spans="2:6" x14ac:dyDescent="0.2">
      <c r="B1936" s="103" t="s">
        <v>1986</v>
      </c>
      <c r="C1936" s="199">
        <v>2421</v>
      </c>
      <c r="D1936" s="200">
        <v>422.86534489880216</v>
      </c>
      <c r="E1936" s="201">
        <v>0.3014545986713415</v>
      </c>
      <c r="F1936" s="200">
        <v>1332</v>
      </c>
    </row>
    <row r="1937" spans="2:7" x14ac:dyDescent="0.2">
      <c r="B1937" s="104" t="s">
        <v>1987</v>
      </c>
      <c r="C1937" s="202">
        <v>2483</v>
      </c>
      <c r="D1937" s="203">
        <v>414.2633910592026</v>
      </c>
      <c r="E1937" s="204">
        <v>0.29850430946922435</v>
      </c>
      <c r="F1937" s="203">
        <v>1741</v>
      </c>
    </row>
    <row r="1939" spans="2:7" x14ac:dyDescent="0.2">
      <c r="G1939" s="12" t="s">
        <v>300</v>
      </c>
    </row>
    <row r="1940" spans="2:7" x14ac:dyDescent="0.2">
      <c r="G1940" s="12" t="s">
        <v>326</v>
      </c>
    </row>
    <row r="1941" spans="2:7" x14ac:dyDescent="0.2">
      <c r="B1941" s="3" t="s">
        <v>0</v>
      </c>
      <c r="C1941" s="187"/>
      <c r="D1941" s="188"/>
      <c r="E1941" s="189"/>
      <c r="F1941" s="189"/>
    </row>
    <row r="1942" spans="2:7" x14ac:dyDescent="0.2">
      <c r="B1942" s="3" t="s">
        <v>271</v>
      </c>
      <c r="C1942" s="187"/>
      <c r="D1942" s="188"/>
      <c r="E1942" s="189"/>
      <c r="F1942" s="189"/>
    </row>
    <row r="1943" spans="2:7" x14ac:dyDescent="0.2">
      <c r="B1943" s="102" t="s">
        <v>298</v>
      </c>
      <c r="C1943" s="187"/>
      <c r="D1943" s="188"/>
      <c r="E1943" s="189"/>
      <c r="F1943" s="189"/>
    </row>
    <row r="1944" spans="2:7" x14ac:dyDescent="0.2">
      <c r="B1944" s="3"/>
      <c r="C1944" s="100"/>
      <c r="D1944" s="100"/>
      <c r="E1944" s="100"/>
      <c r="F1944" s="100"/>
    </row>
    <row r="1945" spans="2:7" x14ac:dyDescent="0.2">
      <c r="B1945" s="108"/>
      <c r="C1945" s="159" t="s">
        <v>152</v>
      </c>
      <c r="D1945" s="190"/>
      <c r="E1945" s="191"/>
      <c r="F1945" s="192"/>
    </row>
    <row r="1946" spans="2:7" ht="25.5" x14ac:dyDescent="0.2">
      <c r="B1946" s="160" t="s">
        <v>301</v>
      </c>
      <c r="C1946" s="193" t="s">
        <v>2665</v>
      </c>
      <c r="D1946" s="194" t="s">
        <v>2662</v>
      </c>
      <c r="E1946" s="195" t="s">
        <v>2663</v>
      </c>
      <c r="F1946" s="194" t="s">
        <v>2664</v>
      </c>
    </row>
    <row r="1947" spans="2:7" x14ac:dyDescent="0.2">
      <c r="B1947" s="119" t="s">
        <v>1988</v>
      </c>
      <c r="C1947" s="196">
        <v>2740</v>
      </c>
      <c r="D1947" s="197">
        <v>467.58795620437957</v>
      </c>
      <c r="E1947" s="198">
        <v>0.29673828782287481</v>
      </c>
      <c r="F1947" s="197">
        <v>2404</v>
      </c>
    </row>
    <row r="1948" spans="2:7" x14ac:dyDescent="0.2">
      <c r="B1948" s="103" t="s">
        <v>1989</v>
      </c>
      <c r="C1948" s="199">
        <v>867</v>
      </c>
      <c r="D1948" s="200">
        <v>413.39792387543253</v>
      </c>
      <c r="E1948" s="201">
        <v>0.29296402768321084</v>
      </c>
      <c r="F1948" s="200">
        <v>1238</v>
      </c>
    </row>
    <row r="1949" spans="2:7" x14ac:dyDescent="0.2">
      <c r="B1949" s="103" t="s">
        <v>1990</v>
      </c>
      <c r="C1949" s="199">
        <v>1440</v>
      </c>
      <c r="D1949" s="200">
        <v>492.83125000000001</v>
      </c>
      <c r="E1949" s="201">
        <v>0.30084049002514224</v>
      </c>
      <c r="F1949" s="200">
        <v>2618</v>
      </c>
    </row>
    <row r="1950" spans="2:7" x14ac:dyDescent="0.2">
      <c r="B1950" s="103" t="s">
        <v>1991</v>
      </c>
      <c r="C1950" s="199">
        <v>1114</v>
      </c>
      <c r="D1950" s="200">
        <v>359.86355475763014</v>
      </c>
      <c r="E1950" s="201">
        <v>0.2952875585860244</v>
      </c>
      <c r="F1950" s="200">
        <v>1120</v>
      </c>
    </row>
    <row r="1951" spans="2:7" x14ac:dyDescent="0.2">
      <c r="B1951" s="103" t="s">
        <v>1992</v>
      </c>
      <c r="C1951" s="199">
        <v>1224</v>
      </c>
      <c r="D1951" s="200">
        <v>386.00408496732024</v>
      </c>
      <c r="E1951" s="201">
        <v>0.29917719290691402</v>
      </c>
      <c r="F1951" s="200">
        <v>1178</v>
      </c>
    </row>
    <row r="1952" spans="2:7" x14ac:dyDescent="0.2">
      <c r="B1952" s="103" t="s">
        <v>1993</v>
      </c>
      <c r="C1952" s="199">
        <v>613</v>
      </c>
      <c r="D1952" s="200">
        <v>362.97063621533442</v>
      </c>
      <c r="E1952" s="201">
        <v>0.29923745225671095</v>
      </c>
      <c r="F1952" s="200">
        <v>978</v>
      </c>
    </row>
    <row r="1953" spans="2:6" x14ac:dyDescent="0.2">
      <c r="B1953" s="103" t="s">
        <v>1994</v>
      </c>
      <c r="C1953" s="199">
        <v>549</v>
      </c>
      <c r="D1953" s="200">
        <v>445.81967213114751</v>
      </c>
      <c r="E1953" s="201">
        <v>0.3019210296807906</v>
      </c>
      <c r="F1953" s="200">
        <v>4762</v>
      </c>
    </row>
    <row r="1954" spans="2:6" x14ac:dyDescent="0.2">
      <c r="B1954" s="103" t="s">
        <v>1995</v>
      </c>
      <c r="C1954" s="199">
        <v>1238</v>
      </c>
      <c r="D1954" s="200">
        <v>507.45880452342487</v>
      </c>
      <c r="E1954" s="201">
        <v>0.30183488574664064</v>
      </c>
      <c r="F1954" s="200">
        <v>3592</v>
      </c>
    </row>
    <row r="1955" spans="2:6" x14ac:dyDescent="0.2">
      <c r="B1955" s="103" t="s">
        <v>1996</v>
      </c>
      <c r="C1955" s="199">
        <v>549</v>
      </c>
      <c r="D1955" s="200">
        <v>444.93442622950818</v>
      </c>
      <c r="E1955" s="201">
        <v>0.3023097515002926</v>
      </c>
      <c r="F1955" s="200">
        <v>958</v>
      </c>
    </row>
    <row r="1956" spans="2:6" x14ac:dyDescent="0.2">
      <c r="B1956" s="103" t="s">
        <v>1997</v>
      </c>
      <c r="C1956" s="199">
        <v>14</v>
      </c>
      <c r="D1956" s="200">
        <v>328.78571428571428</v>
      </c>
      <c r="E1956" s="201">
        <v>0.30104643557880961</v>
      </c>
      <c r="F1956" s="200">
        <v>452</v>
      </c>
    </row>
    <row r="1957" spans="2:6" x14ac:dyDescent="0.2">
      <c r="B1957" s="103" t="s">
        <v>1998</v>
      </c>
      <c r="C1957" s="199">
        <v>601</v>
      </c>
      <c r="D1957" s="200">
        <v>693.49084858569051</v>
      </c>
      <c r="E1957" s="201">
        <v>0.3031655085478695</v>
      </c>
      <c r="F1957" s="200">
        <v>2213</v>
      </c>
    </row>
    <row r="1958" spans="2:6" x14ac:dyDescent="0.2">
      <c r="B1958" s="103" t="s">
        <v>1999</v>
      </c>
      <c r="C1958" s="199">
        <v>1246</v>
      </c>
      <c r="D1958" s="200">
        <v>434.74317817014446</v>
      </c>
      <c r="E1958" s="201">
        <v>0.30103655852787803</v>
      </c>
      <c r="F1958" s="200">
        <v>1258</v>
      </c>
    </row>
    <row r="1959" spans="2:6" x14ac:dyDescent="0.2">
      <c r="B1959" s="103" t="s">
        <v>2000</v>
      </c>
      <c r="C1959" s="199">
        <v>765</v>
      </c>
      <c r="D1959" s="200">
        <v>681.67973856209153</v>
      </c>
      <c r="E1959" s="201">
        <v>0.30163727522604655</v>
      </c>
      <c r="F1959" s="200">
        <v>4317</v>
      </c>
    </row>
    <row r="1960" spans="2:6" x14ac:dyDescent="0.2">
      <c r="B1960" s="103" t="s">
        <v>2001</v>
      </c>
      <c r="C1960" s="199">
        <v>313</v>
      </c>
      <c r="D1960" s="200">
        <v>426.26198083067095</v>
      </c>
      <c r="E1960" s="201">
        <v>0.30131801223158705</v>
      </c>
      <c r="F1960" s="200">
        <v>958</v>
      </c>
    </row>
    <row r="1961" spans="2:6" x14ac:dyDescent="0.2">
      <c r="B1961" s="103" t="s">
        <v>2002</v>
      </c>
      <c r="C1961" s="199">
        <v>41</v>
      </c>
      <c r="D1961" s="200">
        <v>993.82926829268297</v>
      </c>
      <c r="E1961" s="201">
        <v>0.28330563802345865</v>
      </c>
      <c r="F1961" s="200">
        <v>2064</v>
      </c>
    </row>
    <row r="1962" spans="2:6" x14ac:dyDescent="0.2">
      <c r="B1962" s="103" t="s">
        <v>2003</v>
      </c>
      <c r="C1962" s="199">
        <v>5</v>
      </c>
      <c r="D1962" s="200">
        <v>1194.5999999999999</v>
      </c>
      <c r="E1962" s="201">
        <v>0.29012045851952584</v>
      </c>
      <c r="F1962" s="200">
        <v>1936</v>
      </c>
    </row>
    <row r="1963" spans="2:6" x14ac:dyDescent="0.2">
      <c r="B1963" s="103" t="s">
        <v>2004</v>
      </c>
      <c r="C1963" s="199">
        <v>1128</v>
      </c>
      <c r="D1963" s="200">
        <v>730.12234042553189</v>
      </c>
      <c r="E1963" s="201">
        <v>0.30427125346775408</v>
      </c>
      <c r="F1963" s="200">
        <v>5093</v>
      </c>
    </row>
    <row r="1964" spans="2:6" x14ac:dyDescent="0.2">
      <c r="B1964" s="103" t="s">
        <v>2005</v>
      </c>
      <c r="C1964" s="199">
        <v>0</v>
      </c>
      <c r="D1964" s="200">
        <v>0</v>
      </c>
      <c r="E1964" s="201">
        <v>0</v>
      </c>
      <c r="F1964" s="200">
        <v>0</v>
      </c>
    </row>
    <row r="1965" spans="2:6" x14ac:dyDescent="0.2">
      <c r="B1965" s="103" t="s">
        <v>2006</v>
      </c>
      <c r="C1965" s="199">
        <v>0</v>
      </c>
      <c r="D1965" s="200">
        <v>0</v>
      </c>
      <c r="E1965" s="201">
        <v>0</v>
      </c>
      <c r="F1965" s="200">
        <v>0</v>
      </c>
    </row>
    <row r="1966" spans="2:6" x14ac:dyDescent="0.2">
      <c r="B1966" s="103" t="s">
        <v>2007</v>
      </c>
      <c r="C1966" s="199">
        <v>0</v>
      </c>
      <c r="D1966" s="200">
        <v>0</v>
      </c>
      <c r="E1966" s="201">
        <v>0</v>
      </c>
      <c r="F1966" s="200">
        <v>0</v>
      </c>
    </row>
    <row r="1967" spans="2:6" x14ac:dyDescent="0.2">
      <c r="B1967" s="103" t="s">
        <v>2008</v>
      </c>
      <c r="C1967" s="199">
        <v>0</v>
      </c>
      <c r="D1967" s="200">
        <v>0</v>
      </c>
      <c r="E1967" s="201">
        <v>0</v>
      </c>
      <c r="F1967" s="200">
        <v>0</v>
      </c>
    </row>
    <row r="1968" spans="2:6" x14ac:dyDescent="0.2">
      <c r="B1968" s="103" t="s">
        <v>2009</v>
      </c>
      <c r="C1968" s="199">
        <v>0</v>
      </c>
      <c r="D1968" s="200">
        <v>0</v>
      </c>
      <c r="E1968" s="201">
        <v>0</v>
      </c>
      <c r="F1968" s="200">
        <v>0</v>
      </c>
    </row>
    <row r="1969" spans="2:6" x14ac:dyDescent="0.2">
      <c r="B1969" s="103" t="s">
        <v>2010</v>
      </c>
      <c r="C1969" s="199">
        <v>0</v>
      </c>
      <c r="D1969" s="200">
        <v>0</v>
      </c>
      <c r="E1969" s="201">
        <v>0</v>
      </c>
      <c r="F1969" s="200">
        <v>0</v>
      </c>
    </row>
    <row r="1970" spans="2:6" x14ac:dyDescent="0.2">
      <c r="B1970" s="103" t="s">
        <v>2011</v>
      </c>
      <c r="C1970" s="199">
        <v>0</v>
      </c>
      <c r="D1970" s="200">
        <v>0</v>
      </c>
      <c r="E1970" s="201">
        <v>0</v>
      </c>
      <c r="F1970" s="200">
        <v>0</v>
      </c>
    </row>
    <row r="1971" spans="2:6" x14ac:dyDescent="0.2">
      <c r="B1971" s="103" t="s">
        <v>2012</v>
      </c>
      <c r="C1971" s="199">
        <v>0</v>
      </c>
      <c r="D1971" s="200">
        <v>0</v>
      </c>
      <c r="E1971" s="201">
        <v>0</v>
      </c>
      <c r="F1971" s="200">
        <v>0</v>
      </c>
    </row>
    <row r="1972" spans="2:6" x14ac:dyDescent="0.2">
      <c r="B1972" s="103" t="s">
        <v>2013</v>
      </c>
      <c r="C1972" s="199">
        <v>0</v>
      </c>
      <c r="D1972" s="200">
        <v>0</v>
      </c>
      <c r="E1972" s="201">
        <v>0</v>
      </c>
      <c r="F1972" s="200">
        <v>0</v>
      </c>
    </row>
    <row r="1973" spans="2:6" x14ac:dyDescent="0.2">
      <c r="B1973" s="103" t="s">
        <v>2014</v>
      </c>
      <c r="C1973" s="199">
        <v>0</v>
      </c>
      <c r="D1973" s="200">
        <v>0</v>
      </c>
      <c r="E1973" s="201">
        <v>0</v>
      </c>
      <c r="F1973" s="200">
        <v>0</v>
      </c>
    </row>
    <row r="1974" spans="2:6" x14ac:dyDescent="0.2">
      <c r="B1974" s="103" t="s">
        <v>2015</v>
      </c>
      <c r="C1974" s="199">
        <v>0</v>
      </c>
      <c r="D1974" s="200">
        <v>0</v>
      </c>
      <c r="E1974" s="201">
        <v>0</v>
      </c>
      <c r="F1974" s="200">
        <v>0</v>
      </c>
    </row>
    <row r="1975" spans="2:6" x14ac:dyDescent="0.2">
      <c r="B1975" s="103" t="s">
        <v>2016</v>
      </c>
      <c r="C1975" s="199">
        <v>0</v>
      </c>
      <c r="D1975" s="200">
        <v>0</v>
      </c>
      <c r="E1975" s="201">
        <v>0</v>
      </c>
      <c r="F1975" s="200">
        <v>0</v>
      </c>
    </row>
    <row r="1976" spans="2:6" x14ac:dyDescent="0.2">
      <c r="B1976" s="103" t="s">
        <v>2017</v>
      </c>
      <c r="C1976" s="199">
        <v>0</v>
      </c>
      <c r="D1976" s="200">
        <v>0</v>
      </c>
      <c r="E1976" s="201">
        <v>0</v>
      </c>
      <c r="F1976" s="200">
        <v>0</v>
      </c>
    </row>
    <row r="1977" spans="2:6" x14ac:dyDescent="0.2">
      <c r="B1977" s="103" t="s">
        <v>2018</v>
      </c>
      <c r="C1977" s="199">
        <v>0</v>
      </c>
      <c r="D1977" s="200">
        <v>0</v>
      </c>
      <c r="E1977" s="201">
        <v>0</v>
      </c>
      <c r="F1977" s="200">
        <v>0</v>
      </c>
    </row>
    <row r="1978" spans="2:6" x14ac:dyDescent="0.2">
      <c r="B1978" s="103" t="s">
        <v>2019</v>
      </c>
      <c r="C1978" s="199">
        <v>0</v>
      </c>
      <c r="D1978" s="200">
        <v>0</v>
      </c>
      <c r="E1978" s="201">
        <v>0</v>
      </c>
      <c r="F1978" s="200">
        <v>0</v>
      </c>
    </row>
    <row r="1979" spans="2:6" x14ac:dyDescent="0.2">
      <c r="B1979" s="103" t="s">
        <v>2020</v>
      </c>
      <c r="C1979" s="199">
        <v>27</v>
      </c>
      <c r="D1979" s="200">
        <v>422.81481481481484</v>
      </c>
      <c r="E1979" s="201">
        <v>0.30104691331979638</v>
      </c>
      <c r="F1979" s="200">
        <v>660</v>
      </c>
    </row>
    <row r="1980" spans="2:6" x14ac:dyDescent="0.2">
      <c r="B1980" s="103" t="s">
        <v>2021</v>
      </c>
      <c r="C1980" s="199">
        <v>416</v>
      </c>
      <c r="D1980" s="200">
        <v>358.36057692307691</v>
      </c>
      <c r="E1980" s="201">
        <v>0.29885651968213489</v>
      </c>
      <c r="F1980" s="200">
        <v>1130</v>
      </c>
    </row>
    <row r="1981" spans="2:6" x14ac:dyDescent="0.2">
      <c r="B1981" s="103" t="s">
        <v>2022</v>
      </c>
      <c r="C1981" s="199">
        <v>1041</v>
      </c>
      <c r="D1981" s="200">
        <v>363.51585014409221</v>
      </c>
      <c r="E1981" s="201">
        <v>0.2974408392041521</v>
      </c>
      <c r="F1981" s="200">
        <v>2157</v>
      </c>
    </row>
    <row r="1982" spans="2:6" x14ac:dyDescent="0.2">
      <c r="B1982" s="103" t="s">
        <v>2023</v>
      </c>
      <c r="C1982" s="199">
        <v>612</v>
      </c>
      <c r="D1982" s="200">
        <v>314.54084967320262</v>
      </c>
      <c r="E1982" s="201">
        <v>0.29897369949647912</v>
      </c>
      <c r="F1982" s="200">
        <v>677</v>
      </c>
    </row>
    <row r="1983" spans="2:6" x14ac:dyDescent="0.2">
      <c r="B1983" s="103" t="s">
        <v>2024</v>
      </c>
      <c r="C1983" s="199">
        <v>1305</v>
      </c>
      <c r="D1983" s="200">
        <v>333.68429118773946</v>
      </c>
      <c r="E1983" s="201">
        <v>0.29958528718930943</v>
      </c>
      <c r="F1983" s="200">
        <v>990</v>
      </c>
    </row>
    <row r="1984" spans="2:6" x14ac:dyDescent="0.2">
      <c r="B1984" s="103" t="s">
        <v>2025</v>
      </c>
      <c r="C1984" s="199">
        <v>1069</v>
      </c>
      <c r="D1984" s="200">
        <v>377.94480823199251</v>
      </c>
      <c r="E1984" s="201">
        <v>0.29956676510779712</v>
      </c>
      <c r="F1984" s="200">
        <v>1506</v>
      </c>
    </row>
    <row r="1985" spans="2:7" x14ac:dyDescent="0.2">
      <c r="B1985" s="103" t="s">
        <v>2026</v>
      </c>
      <c r="C1985" s="199">
        <v>1513</v>
      </c>
      <c r="D1985" s="200">
        <v>385.4976867151355</v>
      </c>
      <c r="E1985" s="201">
        <v>0.2992943779611521</v>
      </c>
      <c r="F1985" s="200">
        <v>1092</v>
      </c>
    </row>
    <row r="1986" spans="2:7" x14ac:dyDescent="0.2">
      <c r="B1986" s="103" t="s">
        <v>2027</v>
      </c>
      <c r="C1986" s="199">
        <v>714</v>
      </c>
      <c r="D1986" s="200">
        <v>327.14425770308122</v>
      </c>
      <c r="E1986" s="201">
        <v>0.30016165842525666</v>
      </c>
      <c r="F1986" s="200">
        <v>716</v>
      </c>
    </row>
    <row r="1987" spans="2:7" x14ac:dyDescent="0.2">
      <c r="B1987" s="103" t="s">
        <v>2028</v>
      </c>
      <c r="C1987" s="199">
        <v>0</v>
      </c>
      <c r="D1987" s="200">
        <v>0</v>
      </c>
      <c r="E1987" s="201">
        <v>0</v>
      </c>
      <c r="F1987" s="200">
        <v>0</v>
      </c>
    </row>
    <row r="1988" spans="2:7" x14ac:dyDescent="0.2">
      <c r="B1988" s="103" t="s">
        <v>2029</v>
      </c>
      <c r="C1988" s="199">
        <v>676</v>
      </c>
      <c r="D1988" s="200">
        <v>458.21597633136093</v>
      </c>
      <c r="E1988" s="201">
        <v>0.29656572232807066</v>
      </c>
      <c r="F1988" s="200">
        <v>2574</v>
      </c>
    </row>
    <row r="1989" spans="2:7" x14ac:dyDescent="0.2">
      <c r="B1989" s="103" t="s">
        <v>2030</v>
      </c>
      <c r="C1989" s="199">
        <v>0</v>
      </c>
      <c r="D1989" s="200">
        <v>0</v>
      </c>
      <c r="E1989" s="201">
        <v>0</v>
      </c>
      <c r="F1989" s="200">
        <v>0</v>
      </c>
    </row>
    <row r="1990" spans="2:7" x14ac:dyDescent="0.2">
      <c r="B1990" s="103" t="s">
        <v>2031</v>
      </c>
      <c r="C1990" s="199">
        <v>530</v>
      </c>
      <c r="D1990" s="200">
        <v>367.05471698113206</v>
      </c>
      <c r="E1990" s="201">
        <v>0.29109313861186137</v>
      </c>
      <c r="F1990" s="200">
        <v>1153</v>
      </c>
    </row>
    <row r="1991" spans="2:7" x14ac:dyDescent="0.2">
      <c r="B1991" s="103" t="s">
        <v>2032</v>
      </c>
      <c r="C1991" s="199">
        <v>883</v>
      </c>
      <c r="D1991" s="200">
        <v>431.47904869762175</v>
      </c>
      <c r="E1991" s="201">
        <v>0.29974053683228363</v>
      </c>
      <c r="F1991" s="200">
        <v>2532</v>
      </c>
    </row>
    <row r="1992" spans="2:7" x14ac:dyDescent="0.2">
      <c r="B1992" s="103" t="s">
        <v>2033</v>
      </c>
      <c r="C1992" s="199">
        <v>340</v>
      </c>
      <c r="D1992" s="200">
        <v>430.86176470588236</v>
      </c>
      <c r="E1992" s="201">
        <v>0.28369059399709129</v>
      </c>
      <c r="F1992" s="200">
        <v>1319</v>
      </c>
    </row>
    <row r="1993" spans="2:7" x14ac:dyDescent="0.2">
      <c r="B1993" s="103" t="s">
        <v>2034</v>
      </c>
      <c r="C1993" s="199">
        <v>2</v>
      </c>
      <c r="D1993" s="200">
        <v>1410.5</v>
      </c>
      <c r="E1993" s="201">
        <v>0.30424935289042288</v>
      </c>
      <c r="F1993" s="200">
        <v>1559</v>
      </c>
    </row>
    <row r="1994" spans="2:7" x14ac:dyDescent="0.2">
      <c r="B1994" s="104" t="s">
        <v>2035</v>
      </c>
      <c r="C1994" s="202">
        <v>329</v>
      </c>
      <c r="D1994" s="203">
        <v>1491.5075987841944</v>
      </c>
      <c r="E1994" s="204">
        <v>0.30296347380697619</v>
      </c>
      <c r="F1994" s="203">
        <v>6397</v>
      </c>
    </row>
    <row r="1996" spans="2:7" x14ac:dyDescent="0.2">
      <c r="G1996" s="12" t="s">
        <v>300</v>
      </c>
    </row>
    <row r="1997" spans="2:7" x14ac:dyDescent="0.2">
      <c r="G1997" s="12" t="s">
        <v>327</v>
      </c>
    </row>
    <row r="1998" spans="2:7" x14ac:dyDescent="0.2">
      <c r="B1998" s="3" t="s">
        <v>0</v>
      </c>
      <c r="C1998" s="187"/>
      <c r="D1998" s="188"/>
      <c r="E1998" s="189"/>
      <c r="F1998" s="189"/>
    </row>
    <row r="1999" spans="2:7" x14ac:dyDescent="0.2">
      <c r="B1999" s="3" t="s">
        <v>271</v>
      </c>
      <c r="C1999" s="187"/>
      <c r="D1999" s="188"/>
      <c r="E1999" s="189"/>
      <c r="F1999" s="189"/>
    </row>
    <row r="2000" spans="2:7" x14ac:dyDescent="0.2">
      <c r="B2000" s="102" t="s">
        <v>298</v>
      </c>
      <c r="C2000" s="187"/>
      <c r="D2000" s="188"/>
      <c r="E2000" s="189"/>
      <c r="F2000" s="189"/>
    </row>
    <row r="2001" spans="2:6" x14ac:dyDescent="0.2">
      <c r="B2001" s="3"/>
      <c r="C2001" s="100"/>
      <c r="D2001" s="100"/>
      <c r="E2001" s="100"/>
      <c r="F2001" s="100"/>
    </row>
    <row r="2002" spans="2:6" x14ac:dyDescent="0.2">
      <c r="B2002" s="108"/>
      <c r="C2002" s="159" t="s">
        <v>152</v>
      </c>
      <c r="D2002" s="190"/>
      <c r="E2002" s="191"/>
      <c r="F2002" s="192"/>
    </row>
    <row r="2003" spans="2:6" ht="25.5" x14ac:dyDescent="0.2">
      <c r="B2003" s="160" t="s">
        <v>301</v>
      </c>
      <c r="C2003" s="193" t="s">
        <v>2665</v>
      </c>
      <c r="D2003" s="194" t="s">
        <v>2662</v>
      </c>
      <c r="E2003" s="195" t="s">
        <v>2663</v>
      </c>
      <c r="F2003" s="194" t="s">
        <v>2664</v>
      </c>
    </row>
    <row r="2004" spans="2:6" x14ac:dyDescent="0.2">
      <c r="B2004" s="119" t="s">
        <v>2036</v>
      </c>
      <c r="C2004" s="196">
        <v>1371</v>
      </c>
      <c r="D2004" s="197">
        <v>1446.5842450765865</v>
      </c>
      <c r="E2004" s="198">
        <v>0.30529925381853618</v>
      </c>
      <c r="F2004" s="197">
        <v>7409</v>
      </c>
    </row>
    <row r="2005" spans="2:6" x14ac:dyDescent="0.2">
      <c r="B2005" s="103" t="s">
        <v>2037</v>
      </c>
      <c r="C2005" s="199">
        <v>37</v>
      </c>
      <c r="D2005" s="200">
        <v>1661.3513513513512</v>
      </c>
      <c r="E2005" s="201">
        <v>0.30145356820589275</v>
      </c>
      <c r="F2005" s="200">
        <v>3592</v>
      </c>
    </row>
    <row r="2006" spans="2:6" x14ac:dyDescent="0.2">
      <c r="B2006" s="103" t="s">
        <v>2038</v>
      </c>
      <c r="C2006" s="199">
        <v>33</v>
      </c>
      <c r="D2006" s="200">
        <v>776.36363636363637</v>
      </c>
      <c r="E2006" s="201">
        <v>0.28910605068947626</v>
      </c>
      <c r="F2006" s="200">
        <v>1460</v>
      </c>
    </row>
    <row r="2007" spans="2:6" x14ac:dyDescent="0.2">
      <c r="B2007" s="103" t="s">
        <v>2039</v>
      </c>
      <c r="C2007" s="199">
        <v>2</v>
      </c>
      <c r="D2007" s="200">
        <v>1539</v>
      </c>
      <c r="E2007" s="201">
        <v>0.306207719856745</v>
      </c>
      <c r="F2007" s="200">
        <v>1586</v>
      </c>
    </row>
    <row r="2008" spans="2:6" x14ac:dyDescent="0.2">
      <c r="B2008" s="103" t="s">
        <v>2040</v>
      </c>
      <c r="C2008" s="199">
        <v>35</v>
      </c>
      <c r="D2008" s="200">
        <v>545.62857142857138</v>
      </c>
      <c r="E2008" s="201">
        <v>0.27132201463379979</v>
      </c>
      <c r="F2008" s="200">
        <v>1284</v>
      </c>
    </row>
    <row r="2009" spans="2:6" x14ac:dyDescent="0.2">
      <c r="B2009" s="103" t="s">
        <v>2041</v>
      </c>
      <c r="C2009" s="199">
        <v>404</v>
      </c>
      <c r="D2009" s="200">
        <v>1259.2103960396039</v>
      </c>
      <c r="E2009" s="201">
        <v>0.30476423831855204</v>
      </c>
      <c r="F2009" s="200">
        <v>5096</v>
      </c>
    </row>
    <row r="2010" spans="2:6" x14ac:dyDescent="0.2">
      <c r="B2010" s="103" t="s">
        <v>2042</v>
      </c>
      <c r="C2010" s="199">
        <v>7</v>
      </c>
      <c r="D2010" s="200">
        <v>1261.5714285714287</v>
      </c>
      <c r="E2010" s="201">
        <v>0.29522281282385587</v>
      </c>
      <c r="F2010" s="200">
        <v>2052</v>
      </c>
    </row>
    <row r="2011" spans="2:6" x14ac:dyDescent="0.2">
      <c r="B2011" s="103" t="s">
        <v>2043</v>
      </c>
      <c r="C2011" s="199">
        <v>11</v>
      </c>
      <c r="D2011" s="200">
        <v>440.36363636363637</v>
      </c>
      <c r="E2011" s="201">
        <v>0.28848788041212559</v>
      </c>
      <c r="F2011" s="200">
        <v>817</v>
      </c>
    </row>
    <row r="2012" spans="2:6" x14ac:dyDescent="0.2">
      <c r="B2012" s="103" t="s">
        <v>2044</v>
      </c>
      <c r="C2012" s="199">
        <v>72</v>
      </c>
      <c r="D2012" s="200">
        <v>398.80555555555554</v>
      </c>
      <c r="E2012" s="201">
        <v>0.28796646375096535</v>
      </c>
      <c r="F2012" s="200">
        <v>927</v>
      </c>
    </row>
    <row r="2013" spans="2:6" x14ac:dyDescent="0.2">
      <c r="B2013" s="103" t="s">
        <v>2045</v>
      </c>
      <c r="C2013" s="199">
        <v>30</v>
      </c>
      <c r="D2013" s="200">
        <v>1523.4</v>
      </c>
      <c r="E2013" s="201">
        <v>0.29789591698388684</v>
      </c>
      <c r="F2013" s="200">
        <v>3144</v>
      </c>
    </row>
    <row r="2014" spans="2:6" x14ac:dyDescent="0.2">
      <c r="B2014" s="103" t="s">
        <v>2046</v>
      </c>
      <c r="C2014" s="199">
        <v>44</v>
      </c>
      <c r="D2014" s="200">
        <v>1957.840909090909</v>
      </c>
      <c r="E2014" s="201">
        <v>0.30527196118940725</v>
      </c>
      <c r="F2014" s="200">
        <v>5641</v>
      </c>
    </row>
    <row r="2015" spans="2:6" x14ac:dyDescent="0.2">
      <c r="B2015" s="103" t="s">
        <v>2047</v>
      </c>
      <c r="C2015" s="199">
        <v>0</v>
      </c>
      <c r="D2015" s="200">
        <v>0</v>
      </c>
      <c r="E2015" s="201">
        <v>0</v>
      </c>
      <c r="F2015" s="200">
        <v>0</v>
      </c>
    </row>
    <row r="2016" spans="2:6" x14ac:dyDescent="0.2">
      <c r="B2016" s="103" t="s">
        <v>2048</v>
      </c>
      <c r="C2016" s="199">
        <v>161</v>
      </c>
      <c r="D2016" s="200">
        <v>483.80745341614909</v>
      </c>
      <c r="E2016" s="201">
        <v>0.28557549182792075</v>
      </c>
      <c r="F2016" s="200">
        <v>908</v>
      </c>
    </row>
    <row r="2017" spans="2:6" x14ac:dyDescent="0.2">
      <c r="B2017" s="103" t="s">
        <v>2049</v>
      </c>
      <c r="C2017" s="199">
        <v>160</v>
      </c>
      <c r="D2017" s="200">
        <v>378.65625</v>
      </c>
      <c r="E2017" s="201">
        <v>0.29400061143974643</v>
      </c>
      <c r="F2017" s="200">
        <v>859</v>
      </c>
    </row>
    <row r="2018" spans="2:6" x14ac:dyDescent="0.2">
      <c r="B2018" s="103" t="s">
        <v>2050</v>
      </c>
      <c r="C2018" s="199">
        <v>1526</v>
      </c>
      <c r="D2018" s="200">
        <v>348.97640891218873</v>
      </c>
      <c r="E2018" s="201">
        <v>0.29287799051088026</v>
      </c>
      <c r="F2018" s="200">
        <v>1800</v>
      </c>
    </row>
    <row r="2019" spans="2:6" x14ac:dyDescent="0.2">
      <c r="B2019" s="103" t="s">
        <v>2051</v>
      </c>
      <c r="C2019" s="199">
        <v>1582</v>
      </c>
      <c r="D2019" s="200">
        <v>370.71112515802781</v>
      </c>
      <c r="E2019" s="201">
        <v>0.29676969803082942</v>
      </c>
      <c r="F2019" s="200">
        <v>1550</v>
      </c>
    </row>
    <row r="2020" spans="2:6" x14ac:dyDescent="0.2">
      <c r="B2020" s="103" t="s">
        <v>2052</v>
      </c>
      <c r="C2020" s="199">
        <v>214</v>
      </c>
      <c r="D2020" s="200">
        <v>1513.3738317757009</v>
      </c>
      <c r="E2020" s="201">
        <v>0.30033468201499169</v>
      </c>
      <c r="F2020" s="200">
        <v>4944</v>
      </c>
    </row>
    <row r="2021" spans="2:6" x14ac:dyDescent="0.2">
      <c r="B2021" s="103" t="s">
        <v>2053</v>
      </c>
      <c r="C2021" s="199">
        <v>120</v>
      </c>
      <c r="D2021" s="200">
        <v>2204.4083333333333</v>
      </c>
      <c r="E2021" s="201">
        <v>0.30097359118272493</v>
      </c>
      <c r="F2021" s="200">
        <v>5586</v>
      </c>
    </row>
    <row r="2022" spans="2:6" x14ac:dyDescent="0.2">
      <c r="B2022" s="103" t="s">
        <v>2054</v>
      </c>
      <c r="C2022" s="199">
        <v>385</v>
      </c>
      <c r="D2022" s="200">
        <v>2275.3896103896104</v>
      </c>
      <c r="E2022" s="201">
        <v>0.30361923906733335</v>
      </c>
      <c r="F2022" s="200">
        <v>7067</v>
      </c>
    </row>
    <row r="2023" spans="2:6" x14ac:dyDescent="0.2">
      <c r="B2023" s="103" t="s">
        <v>2055</v>
      </c>
      <c r="C2023" s="199">
        <v>22</v>
      </c>
      <c r="D2023" s="200">
        <v>1411.409090909091</v>
      </c>
      <c r="E2023" s="201">
        <v>0.29561119573495809</v>
      </c>
      <c r="F2023" s="200">
        <v>2891</v>
      </c>
    </row>
    <row r="2024" spans="2:6" x14ac:dyDescent="0.2">
      <c r="B2024" s="103" t="s">
        <v>2056</v>
      </c>
      <c r="C2024" s="199">
        <v>153</v>
      </c>
      <c r="D2024" s="200">
        <v>1367.7712418300653</v>
      </c>
      <c r="E2024" s="201">
        <v>0.300653115877066</v>
      </c>
      <c r="F2024" s="200">
        <v>4863</v>
      </c>
    </row>
    <row r="2025" spans="2:6" x14ac:dyDescent="0.2">
      <c r="B2025" s="103" t="s">
        <v>2057</v>
      </c>
      <c r="C2025" s="199">
        <v>0</v>
      </c>
      <c r="D2025" s="200">
        <v>0</v>
      </c>
      <c r="E2025" s="201">
        <v>0</v>
      </c>
      <c r="F2025" s="200">
        <v>0</v>
      </c>
    </row>
    <row r="2026" spans="2:6" x14ac:dyDescent="0.2">
      <c r="B2026" s="103" t="s">
        <v>2058</v>
      </c>
      <c r="C2026" s="199">
        <v>38</v>
      </c>
      <c r="D2026" s="200">
        <v>1885.5</v>
      </c>
      <c r="E2026" s="201">
        <v>0.30192917102113737</v>
      </c>
      <c r="F2026" s="200">
        <v>3126</v>
      </c>
    </row>
    <row r="2027" spans="2:6" x14ac:dyDescent="0.2">
      <c r="B2027" s="103" t="s">
        <v>2059</v>
      </c>
      <c r="C2027" s="199">
        <v>795</v>
      </c>
      <c r="D2027" s="200">
        <v>810.67672955974842</v>
      </c>
      <c r="E2027" s="201">
        <v>0.29925451966317573</v>
      </c>
      <c r="F2027" s="200">
        <v>2458</v>
      </c>
    </row>
    <row r="2028" spans="2:6" x14ac:dyDescent="0.2">
      <c r="B2028" s="103" t="s">
        <v>2060</v>
      </c>
      <c r="C2028" s="199">
        <v>8</v>
      </c>
      <c r="D2028" s="200">
        <v>296.5</v>
      </c>
      <c r="E2028" s="201">
        <v>0.27968399952835754</v>
      </c>
      <c r="F2028" s="200">
        <v>366</v>
      </c>
    </row>
    <row r="2029" spans="2:6" x14ac:dyDescent="0.2">
      <c r="B2029" s="103" t="s">
        <v>2061</v>
      </c>
      <c r="C2029" s="199">
        <v>65</v>
      </c>
      <c r="D2029" s="200">
        <v>602.16923076923081</v>
      </c>
      <c r="E2029" s="201">
        <v>0.2979946401924658</v>
      </c>
      <c r="F2029" s="200">
        <v>950</v>
      </c>
    </row>
    <row r="2030" spans="2:6" x14ac:dyDescent="0.2">
      <c r="B2030" s="103" t="s">
        <v>2062</v>
      </c>
      <c r="C2030" s="199">
        <v>117</v>
      </c>
      <c r="D2030" s="200">
        <v>1255.1794871794871</v>
      </c>
      <c r="E2030" s="201">
        <v>0.29974833190796257</v>
      </c>
      <c r="F2030" s="200">
        <v>2536</v>
      </c>
    </row>
    <row r="2031" spans="2:6" x14ac:dyDescent="0.2">
      <c r="B2031" s="103" t="s">
        <v>2063</v>
      </c>
      <c r="C2031" s="199">
        <v>27</v>
      </c>
      <c r="D2031" s="200">
        <v>1468.5555555555557</v>
      </c>
      <c r="E2031" s="201">
        <v>0.29853859069245647</v>
      </c>
      <c r="F2031" s="200">
        <v>2495</v>
      </c>
    </row>
    <row r="2032" spans="2:6" x14ac:dyDescent="0.2">
      <c r="B2032" s="103" t="s">
        <v>2064</v>
      </c>
      <c r="C2032" s="199">
        <v>246</v>
      </c>
      <c r="D2032" s="200">
        <v>414.23983739837399</v>
      </c>
      <c r="E2032" s="201">
        <v>0.29866848773853949</v>
      </c>
      <c r="F2032" s="200">
        <v>919</v>
      </c>
    </row>
    <row r="2033" spans="2:6" x14ac:dyDescent="0.2">
      <c r="B2033" s="103" t="s">
        <v>2065</v>
      </c>
      <c r="C2033" s="199">
        <v>0</v>
      </c>
      <c r="D2033" s="200">
        <v>0</v>
      </c>
      <c r="E2033" s="201">
        <v>0</v>
      </c>
      <c r="F2033" s="200">
        <v>0</v>
      </c>
    </row>
    <row r="2034" spans="2:6" x14ac:dyDescent="0.2">
      <c r="B2034" s="103" t="s">
        <v>2066</v>
      </c>
      <c r="C2034" s="199">
        <v>1030</v>
      </c>
      <c r="D2034" s="200">
        <v>306.10291262135922</v>
      </c>
      <c r="E2034" s="201">
        <v>0.29441740025268914</v>
      </c>
      <c r="F2034" s="200">
        <v>874</v>
      </c>
    </row>
    <row r="2035" spans="2:6" x14ac:dyDescent="0.2">
      <c r="B2035" s="103" t="s">
        <v>2067</v>
      </c>
      <c r="C2035" s="199">
        <v>14</v>
      </c>
      <c r="D2035" s="200">
        <v>353.14285714285717</v>
      </c>
      <c r="E2035" s="201">
        <v>0.2753550543024228</v>
      </c>
      <c r="F2035" s="200">
        <v>516</v>
      </c>
    </row>
    <row r="2036" spans="2:6" x14ac:dyDescent="0.2">
      <c r="B2036" s="103" t="s">
        <v>2068</v>
      </c>
      <c r="C2036" s="199">
        <v>448</v>
      </c>
      <c r="D2036" s="200">
        <v>476.61830357142856</v>
      </c>
      <c r="E2036" s="201">
        <v>0.28931515535827512</v>
      </c>
      <c r="F2036" s="200">
        <v>5527</v>
      </c>
    </row>
    <row r="2037" spans="2:6" x14ac:dyDescent="0.2">
      <c r="B2037" s="103" t="s">
        <v>2069</v>
      </c>
      <c r="C2037" s="199">
        <v>11</v>
      </c>
      <c r="D2037" s="200">
        <v>1634.090909090909</v>
      </c>
      <c r="E2037" s="201">
        <v>0.28169565898761939</v>
      </c>
      <c r="F2037" s="200">
        <v>2254</v>
      </c>
    </row>
    <row r="2038" spans="2:6" x14ac:dyDescent="0.2">
      <c r="B2038" s="103" t="s">
        <v>2070</v>
      </c>
      <c r="C2038" s="199">
        <v>46</v>
      </c>
      <c r="D2038" s="200">
        <v>965.804347826087</v>
      </c>
      <c r="E2038" s="201">
        <v>0.29788189858055691</v>
      </c>
      <c r="F2038" s="200">
        <v>2073</v>
      </c>
    </row>
    <row r="2039" spans="2:6" x14ac:dyDescent="0.2">
      <c r="B2039" s="103" t="s">
        <v>2071</v>
      </c>
      <c r="C2039" s="199">
        <v>919</v>
      </c>
      <c r="D2039" s="200">
        <v>330.72796517954299</v>
      </c>
      <c r="E2039" s="201">
        <v>0.29867984528423519</v>
      </c>
      <c r="F2039" s="200">
        <v>1213</v>
      </c>
    </row>
    <row r="2040" spans="2:6" x14ac:dyDescent="0.2">
      <c r="B2040" s="103" t="s">
        <v>2072</v>
      </c>
      <c r="C2040" s="199">
        <v>11</v>
      </c>
      <c r="D2040" s="200">
        <v>1796.6363636363637</v>
      </c>
      <c r="E2040" s="201">
        <v>0.29543314149039546</v>
      </c>
      <c r="F2040" s="200">
        <v>3316</v>
      </c>
    </row>
    <row r="2041" spans="2:6" x14ac:dyDescent="0.2">
      <c r="B2041" s="103" t="s">
        <v>2073</v>
      </c>
      <c r="C2041" s="199">
        <v>104</v>
      </c>
      <c r="D2041" s="200">
        <v>1298.7788461538462</v>
      </c>
      <c r="E2041" s="201">
        <v>0.30133743823132431</v>
      </c>
      <c r="F2041" s="200">
        <v>2935</v>
      </c>
    </row>
    <row r="2042" spans="2:6" x14ac:dyDescent="0.2">
      <c r="B2042" s="103" t="s">
        <v>2074</v>
      </c>
      <c r="C2042" s="199">
        <v>108</v>
      </c>
      <c r="D2042" s="200">
        <v>1728.0092592592594</v>
      </c>
      <c r="E2042" s="201">
        <v>0.30212886514489234</v>
      </c>
      <c r="F2042" s="200">
        <v>5080</v>
      </c>
    </row>
    <row r="2043" spans="2:6" x14ac:dyDescent="0.2">
      <c r="B2043" s="103" t="s">
        <v>2075</v>
      </c>
      <c r="C2043" s="199">
        <v>6</v>
      </c>
      <c r="D2043" s="200">
        <v>436</v>
      </c>
      <c r="E2043" s="201">
        <v>0.29519295870006768</v>
      </c>
      <c r="F2043" s="200">
        <v>482</v>
      </c>
    </row>
    <row r="2044" spans="2:6" x14ac:dyDescent="0.2">
      <c r="B2044" s="103" t="s">
        <v>2076</v>
      </c>
      <c r="C2044" s="199">
        <v>19</v>
      </c>
      <c r="D2044" s="200">
        <v>375.78947368421052</v>
      </c>
      <c r="E2044" s="201">
        <v>0.28943208074911841</v>
      </c>
      <c r="F2044" s="200">
        <v>616</v>
      </c>
    </row>
    <row r="2045" spans="2:6" x14ac:dyDescent="0.2">
      <c r="B2045" s="103" t="s">
        <v>2077</v>
      </c>
      <c r="C2045" s="199">
        <v>0</v>
      </c>
      <c r="D2045" s="200">
        <v>0</v>
      </c>
      <c r="E2045" s="201">
        <v>0</v>
      </c>
      <c r="F2045" s="200">
        <v>0</v>
      </c>
    </row>
    <row r="2046" spans="2:6" x14ac:dyDescent="0.2">
      <c r="B2046" s="103" t="s">
        <v>2078</v>
      </c>
      <c r="C2046" s="199">
        <v>227</v>
      </c>
      <c r="D2046" s="200">
        <v>280.44933920704847</v>
      </c>
      <c r="E2046" s="201">
        <v>0.29666253483321992</v>
      </c>
      <c r="F2046" s="200">
        <v>679</v>
      </c>
    </row>
    <row r="2047" spans="2:6" x14ac:dyDescent="0.2">
      <c r="B2047" s="103" t="s">
        <v>2079</v>
      </c>
      <c r="C2047" s="199">
        <v>258</v>
      </c>
      <c r="D2047" s="200">
        <v>331.59689922480618</v>
      </c>
      <c r="E2047" s="201">
        <v>0.29321625521384931</v>
      </c>
      <c r="F2047" s="200">
        <v>1464</v>
      </c>
    </row>
    <row r="2048" spans="2:6" x14ac:dyDescent="0.2">
      <c r="B2048" s="103" t="s">
        <v>2080</v>
      </c>
      <c r="C2048" s="199">
        <v>2</v>
      </c>
      <c r="D2048" s="200">
        <v>297.5</v>
      </c>
      <c r="E2048" s="201">
        <v>0.25470890410958913</v>
      </c>
      <c r="F2048" s="200">
        <v>359</v>
      </c>
    </row>
    <row r="2049" spans="2:7" x14ac:dyDescent="0.2">
      <c r="B2049" s="103" t="s">
        <v>2081</v>
      </c>
      <c r="C2049" s="199">
        <v>22</v>
      </c>
      <c r="D2049" s="200">
        <v>2198.4545454545455</v>
      </c>
      <c r="E2049" s="201">
        <v>0.3036863552739808</v>
      </c>
      <c r="F2049" s="200">
        <v>3654</v>
      </c>
    </row>
    <row r="2050" spans="2:7" x14ac:dyDescent="0.2">
      <c r="B2050" s="103" t="s">
        <v>2082</v>
      </c>
      <c r="C2050" s="199">
        <v>26</v>
      </c>
      <c r="D2050" s="200">
        <v>292.42307692307691</v>
      </c>
      <c r="E2050" s="201">
        <v>0.28906547030644059</v>
      </c>
      <c r="F2050" s="200">
        <v>504</v>
      </c>
    </row>
    <row r="2051" spans="2:7" x14ac:dyDescent="0.2">
      <c r="B2051" s="104" t="s">
        <v>2083</v>
      </c>
      <c r="C2051" s="202">
        <v>512</v>
      </c>
      <c r="D2051" s="203">
        <v>374.91796875</v>
      </c>
      <c r="E2051" s="204">
        <v>0.28890715021040658</v>
      </c>
      <c r="F2051" s="203">
        <v>1554</v>
      </c>
    </row>
    <row r="2053" spans="2:7" x14ac:dyDescent="0.2">
      <c r="G2053" s="12" t="s">
        <v>300</v>
      </c>
    </row>
    <row r="2054" spans="2:7" x14ac:dyDescent="0.2">
      <c r="G2054" s="12" t="s">
        <v>328</v>
      </c>
    </row>
    <row r="2055" spans="2:7" x14ac:dyDescent="0.2">
      <c r="B2055" s="3" t="s">
        <v>0</v>
      </c>
      <c r="C2055" s="187"/>
      <c r="D2055" s="188"/>
      <c r="E2055" s="189"/>
      <c r="F2055" s="189"/>
    </row>
    <row r="2056" spans="2:7" x14ac:dyDescent="0.2">
      <c r="B2056" s="3" t="s">
        <v>271</v>
      </c>
      <c r="C2056" s="187"/>
      <c r="D2056" s="188"/>
      <c r="E2056" s="189"/>
      <c r="F2056" s="189"/>
    </row>
    <row r="2057" spans="2:7" x14ac:dyDescent="0.2">
      <c r="B2057" s="102" t="s">
        <v>298</v>
      </c>
      <c r="C2057" s="187"/>
      <c r="D2057" s="188"/>
      <c r="E2057" s="189"/>
      <c r="F2057" s="189"/>
    </row>
    <row r="2058" spans="2:7" x14ac:dyDescent="0.2">
      <c r="B2058" s="3"/>
      <c r="C2058" s="100"/>
      <c r="D2058" s="100"/>
      <c r="E2058" s="100"/>
      <c r="F2058" s="100"/>
    </row>
    <row r="2059" spans="2:7" x14ac:dyDescent="0.2">
      <c r="B2059" s="108"/>
      <c r="C2059" s="159" t="s">
        <v>152</v>
      </c>
      <c r="D2059" s="190"/>
      <c r="E2059" s="191"/>
      <c r="F2059" s="192"/>
    </row>
    <row r="2060" spans="2:7" ht="25.5" x14ac:dyDescent="0.2">
      <c r="B2060" s="160" t="s">
        <v>301</v>
      </c>
      <c r="C2060" s="193" t="s">
        <v>2665</v>
      </c>
      <c r="D2060" s="194" t="s">
        <v>2662</v>
      </c>
      <c r="E2060" s="195" t="s">
        <v>2663</v>
      </c>
      <c r="F2060" s="194" t="s">
        <v>2664</v>
      </c>
    </row>
    <row r="2061" spans="2:7" x14ac:dyDescent="0.2">
      <c r="B2061" s="119" t="s">
        <v>2084</v>
      </c>
      <c r="C2061" s="196">
        <v>445</v>
      </c>
      <c r="D2061" s="197">
        <v>2250.2831460674156</v>
      </c>
      <c r="E2061" s="198">
        <v>0.30494817218564818</v>
      </c>
      <c r="F2061" s="197">
        <v>10124</v>
      </c>
    </row>
    <row r="2062" spans="2:7" x14ac:dyDescent="0.2">
      <c r="B2062" s="103" t="s">
        <v>2085</v>
      </c>
      <c r="C2062" s="199">
        <v>289</v>
      </c>
      <c r="D2062" s="200">
        <v>336.84429065743944</v>
      </c>
      <c r="E2062" s="201">
        <v>0.2975701757335476</v>
      </c>
      <c r="F2062" s="200">
        <v>892</v>
      </c>
    </row>
    <row r="2063" spans="2:7" x14ac:dyDescent="0.2">
      <c r="B2063" s="103" t="s">
        <v>2086</v>
      </c>
      <c r="C2063" s="199">
        <v>33</v>
      </c>
      <c r="D2063" s="200">
        <v>341.15151515151513</v>
      </c>
      <c r="E2063" s="201">
        <v>0.28221197232527828</v>
      </c>
      <c r="F2063" s="200">
        <v>1017</v>
      </c>
    </row>
    <row r="2064" spans="2:7" x14ac:dyDescent="0.2">
      <c r="B2064" s="103" t="s">
        <v>2087</v>
      </c>
      <c r="C2064" s="199">
        <v>149</v>
      </c>
      <c r="D2064" s="200">
        <v>326.44295302013421</v>
      </c>
      <c r="E2064" s="201">
        <v>0.29439535165234232</v>
      </c>
      <c r="F2064" s="200">
        <v>2906</v>
      </c>
    </row>
    <row r="2065" spans="2:6" x14ac:dyDescent="0.2">
      <c r="B2065" s="103" t="s">
        <v>2088</v>
      </c>
      <c r="C2065" s="199">
        <v>4</v>
      </c>
      <c r="D2065" s="200">
        <v>883.25</v>
      </c>
      <c r="E2065" s="201">
        <v>0.30530591081921887</v>
      </c>
      <c r="F2065" s="200">
        <v>1291</v>
      </c>
    </row>
    <row r="2066" spans="2:6" x14ac:dyDescent="0.2">
      <c r="B2066" s="103" t="s">
        <v>2089</v>
      </c>
      <c r="C2066" s="199">
        <v>342</v>
      </c>
      <c r="D2066" s="200">
        <v>340.11403508771929</v>
      </c>
      <c r="E2066" s="201">
        <v>0.29189795529144869</v>
      </c>
      <c r="F2066" s="200">
        <v>670</v>
      </c>
    </row>
    <row r="2067" spans="2:6" x14ac:dyDescent="0.2">
      <c r="B2067" s="103" t="s">
        <v>2090</v>
      </c>
      <c r="C2067" s="199">
        <v>338</v>
      </c>
      <c r="D2067" s="200">
        <v>1351.4142011834319</v>
      </c>
      <c r="E2067" s="201">
        <v>0.3021544091333348</v>
      </c>
      <c r="F2067" s="200">
        <v>7144</v>
      </c>
    </row>
    <row r="2068" spans="2:6" x14ac:dyDescent="0.2">
      <c r="B2068" s="103" t="s">
        <v>2091</v>
      </c>
      <c r="C2068" s="199">
        <v>89</v>
      </c>
      <c r="D2068" s="200">
        <v>273.84269662921349</v>
      </c>
      <c r="E2068" s="201">
        <v>0.29723763644124634</v>
      </c>
      <c r="F2068" s="200">
        <v>657</v>
      </c>
    </row>
    <row r="2069" spans="2:6" x14ac:dyDescent="0.2">
      <c r="B2069" s="103" t="s">
        <v>2092</v>
      </c>
      <c r="C2069" s="199">
        <v>144</v>
      </c>
      <c r="D2069" s="200">
        <v>1140.1388888888889</v>
      </c>
      <c r="E2069" s="201">
        <v>0.30171938516727059</v>
      </c>
      <c r="F2069" s="200">
        <v>5188</v>
      </c>
    </row>
    <row r="2070" spans="2:6" x14ac:dyDescent="0.2">
      <c r="B2070" s="103" t="s">
        <v>2093</v>
      </c>
      <c r="C2070" s="199">
        <v>948</v>
      </c>
      <c r="D2070" s="200">
        <v>332.27426160337552</v>
      </c>
      <c r="E2070" s="201">
        <v>0.29868595475466675</v>
      </c>
      <c r="F2070" s="200">
        <v>1083</v>
      </c>
    </row>
    <row r="2071" spans="2:6" x14ac:dyDescent="0.2">
      <c r="B2071" s="103" t="s">
        <v>2094</v>
      </c>
      <c r="C2071" s="199">
        <v>49</v>
      </c>
      <c r="D2071" s="200">
        <v>296.59183673469386</v>
      </c>
      <c r="E2071" s="201">
        <v>0.28975596140043058</v>
      </c>
      <c r="F2071" s="200">
        <v>689</v>
      </c>
    </row>
    <row r="2072" spans="2:6" x14ac:dyDescent="0.2">
      <c r="B2072" s="103" t="s">
        <v>2095</v>
      </c>
      <c r="C2072" s="199">
        <v>275</v>
      </c>
      <c r="D2072" s="200">
        <v>282.80363636363637</v>
      </c>
      <c r="E2072" s="201">
        <v>0.29563528266885619</v>
      </c>
      <c r="F2072" s="200">
        <v>891</v>
      </c>
    </row>
    <row r="2073" spans="2:6" x14ac:dyDescent="0.2">
      <c r="B2073" s="103" t="s">
        <v>2096</v>
      </c>
      <c r="C2073" s="199">
        <v>154</v>
      </c>
      <c r="D2073" s="200">
        <v>1002.2207792207793</v>
      </c>
      <c r="E2073" s="201">
        <v>0.30363157066414859</v>
      </c>
      <c r="F2073" s="200">
        <v>6964</v>
      </c>
    </row>
    <row r="2074" spans="2:6" x14ac:dyDescent="0.2">
      <c r="B2074" s="103" t="s">
        <v>2097</v>
      </c>
      <c r="C2074" s="199">
        <v>2052</v>
      </c>
      <c r="D2074" s="200">
        <v>331.619395711501</v>
      </c>
      <c r="E2074" s="201">
        <v>0.29527752441470234</v>
      </c>
      <c r="F2074" s="200">
        <v>1034</v>
      </c>
    </row>
    <row r="2075" spans="2:6" x14ac:dyDescent="0.2">
      <c r="B2075" s="103" t="s">
        <v>2098</v>
      </c>
      <c r="C2075" s="199">
        <v>1597</v>
      </c>
      <c r="D2075" s="200">
        <v>353.6649968691296</v>
      </c>
      <c r="E2075" s="201">
        <v>0.29692936294059447</v>
      </c>
      <c r="F2075" s="200">
        <v>793</v>
      </c>
    </row>
    <row r="2076" spans="2:6" x14ac:dyDescent="0.2">
      <c r="B2076" s="103" t="s">
        <v>2099</v>
      </c>
      <c r="C2076" s="199">
        <v>624</v>
      </c>
      <c r="D2076" s="200">
        <v>1094.2019230769231</v>
      </c>
      <c r="E2076" s="201">
        <v>0.29904935013741829</v>
      </c>
      <c r="F2076" s="200">
        <v>3033</v>
      </c>
    </row>
    <row r="2077" spans="2:6" x14ac:dyDescent="0.2">
      <c r="B2077" s="103" t="s">
        <v>2100</v>
      </c>
      <c r="C2077" s="199">
        <v>817</v>
      </c>
      <c r="D2077" s="200">
        <v>326.9424724602203</v>
      </c>
      <c r="E2077" s="201">
        <v>0.29666123941296818</v>
      </c>
      <c r="F2077" s="200">
        <v>1537</v>
      </c>
    </row>
    <row r="2078" spans="2:6" x14ac:dyDescent="0.2">
      <c r="B2078" s="103" t="s">
        <v>2101</v>
      </c>
      <c r="C2078" s="199">
        <v>470</v>
      </c>
      <c r="D2078" s="200">
        <v>263.97234042553191</v>
      </c>
      <c r="E2078" s="201">
        <v>0.29530621474305563</v>
      </c>
      <c r="F2078" s="200">
        <v>647</v>
      </c>
    </row>
    <row r="2079" spans="2:6" x14ac:dyDescent="0.2">
      <c r="B2079" s="103" t="s">
        <v>2102</v>
      </c>
      <c r="C2079" s="199">
        <v>0</v>
      </c>
      <c r="D2079" s="200">
        <v>0</v>
      </c>
      <c r="E2079" s="201">
        <v>0</v>
      </c>
      <c r="F2079" s="200">
        <v>0</v>
      </c>
    </row>
    <row r="2080" spans="2:6" x14ac:dyDescent="0.2">
      <c r="B2080" s="103" t="s">
        <v>2103</v>
      </c>
      <c r="C2080" s="199">
        <v>36</v>
      </c>
      <c r="D2080" s="200">
        <v>1180</v>
      </c>
      <c r="E2080" s="201">
        <v>0.29786696958222891</v>
      </c>
      <c r="F2080" s="200">
        <v>2313</v>
      </c>
    </row>
    <row r="2081" spans="2:6" x14ac:dyDescent="0.2">
      <c r="B2081" s="103" t="s">
        <v>2104</v>
      </c>
      <c r="C2081" s="199">
        <v>136</v>
      </c>
      <c r="D2081" s="200">
        <v>1313.0294117647059</v>
      </c>
      <c r="E2081" s="201">
        <v>0.3056358084701436</v>
      </c>
      <c r="F2081" s="200">
        <v>2464</v>
      </c>
    </row>
    <row r="2082" spans="2:6" x14ac:dyDescent="0.2">
      <c r="B2082" s="103" t="s">
        <v>2105</v>
      </c>
      <c r="C2082" s="199">
        <v>2</v>
      </c>
      <c r="D2082" s="200">
        <v>1453</v>
      </c>
      <c r="E2082" s="201">
        <v>0.30544460794618455</v>
      </c>
      <c r="F2082" s="200">
        <v>1805</v>
      </c>
    </row>
    <row r="2083" spans="2:6" x14ac:dyDescent="0.2">
      <c r="B2083" s="103" t="s">
        <v>2106</v>
      </c>
      <c r="C2083" s="199">
        <v>638</v>
      </c>
      <c r="D2083" s="200">
        <v>285.23667711598745</v>
      </c>
      <c r="E2083" s="201">
        <v>0.29506636443527801</v>
      </c>
      <c r="F2083" s="200">
        <v>845</v>
      </c>
    </row>
    <row r="2084" spans="2:6" x14ac:dyDescent="0.2">
      <c r="B2084" s="103" t="s">
        <v>2107</v>
      </c>
      <c r="C2084" s="199">
        <v>1635</v>
      </c>
      <c r="D2084" s="200">
        <v>310.77981651376149</v>
      </c>
      <c r="E2084" s="201">
        <v>0.29793141054581906</v>
      </c>
      <c r="F2084" s="200">
        <v>976</v>
      </c>
    </row>
    <row r="2085" spans="2:6" x14ac:dyDescent="0.2">
      <c r="B2085" s="103" t="s">
        <v>2108</v>
      </c>
      <c r="C2085" s="199">
        <v>693</v>
      </c>
      <c r="D2085" s="200">
        <v>297.45887445887445</v>
      </c>
      <c r="E2085" s="201">
        <v>0.29965025612996632</v>
      </c>
      <c r="F2085" s="200">
        <v>1169</v>
      </c>
    </row>
    <row r="2086" spans="2:6" x14ac:dyDescent="0.2">
      <c r="B2086" s="103" t="s">
        <v>2109</v>
      </c>
      <c r="C2086" s="199">
        <v>626</v>
      </c>
      <c r="D2086" s="200">
        <v>316.60223642172525</v>
      </c>
      <c r="E2086" s="201">
        <v>0.29726259773490504</v>
      </c>
      <c r="F2086" s="200">
        <v>1558</v>
      </c>
    </row>
    <row r="2087" spans="2:6" x14ac:dyDescent="0.2">
      <c r="B2087" s="103" t="s">
        <v>2110</v>
      </c>
      <c r="C2087" s="199">
        <v>1893</v>
      </c>
      <c r="D2087" s="200">
        <v>344.82144743792924</v>
      </c>
      <c r="E2087" s="201">
        <v>0.2976259575711786</v>
      </c>
      <c r="F2087" s="200">
        <v>1174</v>
      </c>
    </row>
    <row r="2088" spans="2:6" x14ac:dyDescent="0.2">
      <c r="B2088" s="103" t="s">
        <v>2111</v>
      </c>
      <c r="C2088" s="199">
        <v>1096</v>
      </c>
      <c r="D2088" s="200">
        <v>392.86496350364962</v>
      </c>
      <c r="E2088" s="201">
        <v>0.29631678878430834</v>
      </c>
      <c r="F2088" s="200">
        <v>2472</v>
      </c>
    </row>
    <row r="2089" spans="2:6" x14ac:dyDescent="0.2">
      <c r="B2089" s="103" t="s">
        <v>2112</v>
      </c>
      <c r="C2089" s="199">
        <v>347</v>
      </c>
      <c r="D2089" s="200">
        <v>351.62824207492798</v>
      </c>
      <c r="E2089" s="201">
        <v>0.29317138806794985</v>
      </c>
      <c r="F2089" s="200">
        <v>1369</v>
      </c>
    </row>
    <row r="2090" spans="2:6" x14ac:dyDescent="0.2">
      <c r="B2090" s="103" t="s">
        <v>2113</v>
      </c>
      <c r="C2090" s="199">
        <v>668</v>
      </c>
      <c r="D2090" s="200">
        <v>315.89371257485033</v>
      </c>
      <c r="E2090" s="201">
        <v>0.29599014754831887</v>
      </c>
      <c r="F2090" s="200">
        <v>961</v>
      </c>
    </row>
    <row r="2091" spans="2:6" x14ac:dyDescent="0.2">
      <c r="B2091" s="103" t="s">
        <v>2114</v>
      </c>
      <c r="C2091" s="199">
        <v>435</v>
      </c>
      <c r="D2091" s="200">
        <v>329.22528735632181</v>
      </c>
      <c r="E2091" s="201">
        <v>0.29797181176216014</v>
      </c>
      <c r="F2091" s="200">
        <v>786</v>
      </c>
    </row>
    <row r="2092" spans="2:6" x14ac:dyDescent="0.2">
      <c r="B2092" s="103" t="s">
        <v>2115</v>
      </c>
      <c r="C2092" s="199">
        <v>1292</v>
      </c>
      <c r="D2092" s="200">
        <v>390.73916408668731</v>
      </c>
      <c r="E2092" s="201">
        <v>0.28833725809592936</v>
      </c>
      <c r="F2092" s="200">
        <v>2157</v>
      </c>
    </row>
    <row r="2093" spans="2:6" x14ac:dyDescent="0.2">
      <c r="B2093" s="103" t="s">
        <v>2116</v>
      </c>
      <c r="C2093" s="199">
        <v>1023</v>
      </c>
      <c r="D2093" s="200">
        <v>383.91788856304987</v>
      </c>
      <c r="E2093" s="201">
        <v>0.30113053912416765</v>
      </c>
      <c r="F2093" s="200">
        <v>1343</v>
      </c>
    </row>
    <row r="2094" spans="2:6" x14ac:dyDescent="0.2">
      <c r="B2094" s="103" t="s">
        <v>2117</v>
      </c>
      <c r="C2094" s="199">
        <v>227</v>
      </c>
      <c r="D2094" s="200">
        <v>931.24669603524228</v>
      </c>
      <c r="E2094" s="201">
        <v>0.3035432742979074</v>
      </c>
      <c r="F2094" s="200">
        <v>2459</v>
      </c>
    </row>
    <row r="2095" spans="2:6" x14ac:dyDescent="0.2">
      <c r="B2095" s="103" t="s">
        <v>2118</v>
      </c>
      <c r="C2095" s="199">
        <v>75</v>
      </c>
      <c r="D2095" s="200">
        <v>268.52</v>
      </c>
      <c r="E2095" s="201">
        <v>0.29371271894643192</v>
      </c>
      <c r="F2095" s="200">
        <v>516</v>
      </c>
    </row>
    <row r="2096" spans="2:6" x14ac:dyDescent="0.2">
      <c r="B2096" s="103" t="s">
        <v>2119</v>
      </c>
      <c r="C2096" s="199">
        <v>1027</v>
      </c>
      <c r="D2096" s="200">
        <v>374.03894839337875</v>
      </c>
      <c r="E2096" s="201">
        <v>0.29258316773540494</v>
      </c>
      <c r="F2096" s="200">
        <v>1338</v>
      </c>
    </row>
    <row r="2097" spans="2:7" x14ac:dyDescent="0.2">
      <c r="B2097" s="103" t="s">
        <v>2120</v>
      </c>
      <c r="C2097" s="199">
        <v>823</v>
      </c>
      <c r="D2097" s="200">
        <v>310.96233292831107</v>
      </c>
      <c r="E2097" s="201">
        <v>0.29803076708085374</v>
      </c>
      <c r="F2097" s="200">
        <v>699</v>
      </c>
    </row>
    <row r="2098" spans="2:7" x14ac:dyDescent="0.2">
      <c r="B2098" s="103" t="s">
        <v>2121</v>
      </c>
      <c r="C2098" s="199">
        <v>549</v>
      </c>
      <c r="D2098" s="200">
        <v>291.6921675774135</v>
      </c>
      <c r="E2098" s="201">
        <v>0.2979490986490434</v>
      </c>
      <c r="F2098" s="200">
        <v>861</v>
      </c>
    </row>
    <row r="2099" spans="2:7" x14ac:dyDescent="0.2">
      <c r="B2099" s="103" t="s">
        <v>2122</v>
      </c>
      <c r="C2099" s="199">
        <v>11</v>
      </c>
      <c r="D2099" s="200">
        <v>407</v>
      </c>
      <c r="E2099" s="201">
        <v>0.29741579751544545</v>
      </c>
      <c r="F2099" s="200">
        <v>709</v>
      </c>
    </row>
    <row r="2100" spans="2:7" x14ac:dyDescent="0.2">
      <c r="B2100" s="103" t="s">
        <v>2123</v>
      </c>
      <c r="C2100" s="199">
        <v>2331</v>
      </c>
      <c r="D2100" s="200">
        <v>1299.1269841269841</v>
      </c>
      <c r="E2100" s="201">
        <v>0.30162134176683653</v>
      </c>
      <c r="F2100" s="200">
        <v>6206</v>
      </c>
    </row>
    <row r="2101" spans="2:7" x14ac:dyDescent="0.2">
      <c r="B2101" s="103" t="s">
        <v>2124</v>
      </c>
      <c r="C2101" s="199">
        <v>107</v>
      </c>
      <c r="D2101" s="200">
        <v>994.99065420560748</v>
      </c>
      <c r="E2101" s="201">
        <v>0.30143804839929</v>
      </c>
      <c r="F2101" s="200">
        <v>1969</v>
      </c>
    </row>
    <row r="2102" spans="2:7" x14ac:dyDescent="0.2">
      <c r="B2102" s="103" t="s">
        <v>2125</v>
      </c>
      <c r="C2102" s="199">
        <v>0</v>
      </c>
      <c r="D2102" s="200">
        <v>0</v>
      </c>
      <c r="E2102" s="201">
        <v>0</v>
      </c>
      <c r="F2102" s="200">
        <v>0</v>
      </c>
    </row>
    <row r="2103" spans="2:7" x14ac:dyDescent="0.2">
      <c r="B2103" s="103" t="s">
        <v>2126</v>
      </c>
      <c r="C2103" s="199">
        <v>22</v>
      </c>
      <c r="D2103" s="200">
        <v>331.36363636363637</v>
      </c>
      <c r="E2103" s="201">
        <v>0.2781381152231972</v>
      </c>
      <c r="F2103" s="200">
        <v>673</v>
      </c>
    </row>
    <row r="2104" spans="2:7" x14ac:dyDescent="0.2">
      <c r="B2104" s="103" t="s">
        <v>2127</v>
      </c>
      <c r="C2104" s="199">
        <v>99</v>
      </c>
      <c r="D2104" s="200">
        <v>943.07070707070704</v>
      </c>
      <c r="E2104" s="201">
        <v>0.30274750396414918</v>
      </c>
      <c r="F2104" s="200">
        <v>2702</v>
      </c>
    </row>
    <row r="2105" spans="2:7" x14ac:dyDescent="0.2">
      <c r="B2105" s="103" t="s">
        <v>2128</v>
      </c>
      <c r="C2105" s="199">
        <v>1457</v>
      </c>
      <c r="D2105" s="200">
        <v>338.73095401509954</v>
      </c>
      <c r="E2105" s="201">
        <v>0.29801300909622297</v>
      </c>
      <c r="F2105" s="200">
        <v>1056</v>
      </c>
    </row>
    <row r="2106" spans="2:7" x14ac:dyDescent="0.2">
      <c r="B2106" s="103" t="s">
        <v>2129</v>
      </c>
      <c r="C2106" s="199">
        <v>1024</v>
      </c>
      <c r="D2106" s="200">
        <v>405.4462890625</v>
      </c>
      <c r="E2106" s="201">
        <v>0.2977869873074892</v>
      </c>
      <c r="F2106" s="200">
        <v>1309</v>
      </c>
    </row>
    <row r="2107" spans="2:7" x14ac:dyDescent="0.2">
      <c r="B2107" s="103" t="s">
        <v>2130</v>
      </c>
      <c r="C2107" s="199">
        <v>0</v>
      </c>
      <c r="D2107" s="200">
        <v>0</v>
      </c>
      <c r="E2107" s="201">
        <v>0</v>
      </c>
      <c r="F2107" s="200">
        <v>0</v>
      </c>
    </row>
    <row r="2108" spans="2:7" x14ac:dyDescent="0.2">
      <c r="B2108" s="104" t="s">
        <v>2131</v>
      </c>
      <c r="C2108" s="202">
        <v>200</v>
      </c>
      <c r="D2108" s="203">
        <v>1755.175</v>
      </c>
      <c r="E2108" s="204">
        <v>0.30427546752768331</v>
      </c>
      <c r="F2108" s="203">
        <v>5518</v>
      </c>
    </row>
    <row r="2110" spans="2:7" x14ac:dyDescent="0.2">
      <c r="G2110" s="12" t="s">
        <v>300</v>
      </c>
    </row>
    <row r="2111" spans="2:7" x14ac:dyDescent="0.2">
      <c r="G2111" s="12" t="s">
        <v>329</v>
      </c>
    </row>
    <row r="2112" spans="2:7" x14ac:dyDescent="0.2">
      <c r="B2112" s="3" t="s">
        <v>0</v>
      </c>
      <c r="C2112" s="187"/>
      <c r="D2112" s="188"/>
      <c r="E2112" s="189"/>
      <c r="F2112" s="189"/>
    </row>
    <row r="2113" spans="2:6" x14ac:dyDescent="0.2">
      <c r="B2113" s="3" t="s">
        <v>271</v>
      </c>
      <c r="C2113" s="187"/>
      <c r="D2113" s="188"/>
      <c r="E2113" s="189"/>
      <c r="F2113" s="189"/>
    </row>
    <row r="2114" spans="2:6" x14ac:dyDescent="0.2">
      <c r="B2114" s="102" t="s">
        <v>298</v>
      </c>
      <c r="C2114" s="187"/>
      <c r="D2114" s="188"/>
      <c r="E2114" s="189"/>
      <c r="F2114" s="189"/>
    </row>
    <row r="2115" spans="2:6" x14ac:dyDescent="0.2">
      <c r="B2115" s="3"/>
      <c r="C2115" s="100"/>
      <c r="D2115" s="100"/>
      <c r="E2115" s="100"/>
      <c r="F2115" s="100"/>
    </row>
    <row r="2116" spans="2:6" x14ac:dyDescent="0.2">
      <c r="B2116" s="108"/>
      <c r="C2116" s="159" t="s">
        <v>152</v>
      </c>
      <c r="D2116" s="190"/>
      <c r="E2116" s="191"/>
      <c r="F2116" s="192"/>
    </row>
    <row r="2117" spans="2:6" ht="25.5" x14ac:dyDescent="0.2">
      <c r="B2117" s="160" t="s">
        <v>301</v>
      </c>
      <c r="C2117" s="193" t="s">
        <v>2665</v>
      </c>
      <c r="D2117" s="194" t="s">
        <v>2662</v>
      </c>
      <c r="E2117" s="195" t="s">
        <v>2663</v>
      </c>
      <c r="F2117" s="194" t="s">
        <v>2664</v>
      </c>
    </row>
    <row r="2118" spans="2:6" x14ac:dyDescent="0.2">
      <c r="B2118" s="119" t="s">
        <v>2132</v>
      </c>
      <c r="C2118" s="196">
        <v>801</v>
      </c>
      <c r="D2118" s="197">
        <v>315.16229712858927</v>
      </c>
      <c r="E2118" s="198">
        <v>0.29634251275724321</v>
      </c>
      <c r="F2118" s="197">
        <v>1221</v>
      </c>
    </row>
    <row r="2119" spans="2:6" x14ac:dyDescent="0.2">
      <c r="B2119" s="103" t="s">
        <v>2133</v>
      </c>
      <c r="C2119" s="199">
        <v>0</v>
      </c>
      <c r="D2119" s="200">
        <v>0</v>
      </c>
      <c r="E2119" s="201">
        <v>0</v>
      </c>
      <c r="F2119" s="200">
        <v>0</v>
      </c>
    </row>
    <row r="2120" spans="2:6" x14ac:dyDescent="0.2">
      <c r="B2120" s="103" t="s">
        <v>2134</v>
      </c>
      <c r="C2120" s="199">
        <v>1233</v>
      </c>
      <c r="D2120" s="200">
        <v>336.58069748580698</v>
      </c>
      <c r="E2120" s="201">
        <v>0.29858486527477091</v>
      </c>
      <c r="F2120" s="200">
        <v>1324</v>
      </c>
    </row>
    <row r="2121" spans="2:6" x14ac:dyDescent="0.2">
      <c r="B2121" s="103" t="s">
        <v>2135</v>
      </c>
      <c r="C2121" s="199">
        <v>384</v>
      </c>
      <c r="D2121" s="200">
        <v>1403.1380208333333</v>
      </c>
      <c r="E2121" s="201">
        <v>0.30284405474524356</v>
      </c>
      <c r="F2121" s="200">
        <v>4027</v>
      </c>
    </row>
    <row r="2122" spans="2:6" x14ac:dyDescent="0.2">
      <c r="B2122" s="103" t="s">
        <v>2136</v>
      </c>
      <c r="C2122" s="199">
        <v>3</v>
      </c>
      <c r="D2122" s="200">
        <v>621.33333333333337</v>
      </c>
      <c r="E2122" s="201">
        <v>0.29958212793314054</v>
      </c>
      <c r="F2122" s="200">
        <v>810</v>
      </c>
    </row>
    <row r="2123" spans="2:6" x14ac:dyDescent="0.2">
      <c r="B2123" s="103" t="s">
        <v>2137</v>
      </c>
      <c r="C2123" s="199">
        <v>325</v>
      </c>
      <c r="D2123" s="200">
        <v>309.3630769230769</v>
      </c>
      <c r="E2123" s="201">
        <v>0.29432617885036483</v>
      </c>
      <c r="F2123" s="200">
        <v>1495</v>
      </c>
    </row>
    <row r="2124" spans="2:6" x14ac:dyDescent="0.2">
      <c r="B2124" s="103" t="s">
        <v>2138</v>
      </c>
      <c r="C2124" s="199">
        <v>3</v>
      </c>
      <c r="D2124" s="200">
        <v>305.33333333333331</v>
      </c>
      <c r="E2124" s="201">
        <v>0.30280991735537199</v>
      </c>
      <c r="F2124" s="200">
        <v>454</v>
      </c>
    </row>
    <row r="2125" spans="2:6" x14ac:dyDescent="0.2">
      <c r="B2125" s="103" t="s">
        <v>2139</v>
      </c>
      <c r="C2125" s="199">
        <v>201</v>
      </c>
      <c r="D2125" s="200">
        <v>280.7512437810945</v>
      </c>
      <c r="E2125" s="201">
        <v>0.29714445187482563</v>
      </c>
      <c r="F2125" s="200">
        <v>940</v>
      </c>
    </row>
    <row r="2126" spans="2:6" x14ac:dyDescent="0.2">
      <c r="B2126" s="103" t="s">
        <v>2140</v>
      </c>
      <c r="C2126" s="199">
        <v>56</v>
      </c>
      <c r="D2126" s="200">
        <v>1636.9464285714287</v>
      </c>
      <c r="E2126" s="201">
        <v>0.30410868014663195</v>
      </c>
      <c r="F2126" s="200">
        <v>4442</v>
      </c>
    </row>
    <row r="2127" spans="2:6" x14ac:dyDescent="0.2">
      <c r="B2127" s="103" t="s">
        <v>2141</v>
      </c>
      <c r="C2127" s="199">
        <v>486</v>
      </c>
      <c r="D2127" s="200">
        <v>400.47736625514403</v>
      </c>
      <c r="E2127" s="201">
        <v>0.29930629562478761</v>
      </c>
      <c r="F2127" s="200">
        <v>1404</v>
      </c>
    </row>
    <row r="2128" spans="2:6" x14ac:dyDescent="0.2">
      <c r="B2128" s="103" t="s">
        <v>2142</v>
      </c>
      <c r="C2128" s="199">
        <v>0</v>
      </c>
      <c r="D2128" s="200">
        <v>0</v>
      </c>
      <c r="E2128" s="201">
        <v>0</v>
      </c>
      <c r="F2128" s="200">
        <v>0</v>
      </c>
    </row>
    <row r="2129" spans="2:6" x14ac:dyDescent="0.2">
      <c r="B2129" s="103" t="s">
        <v>2143</v>
      </c>
      <c r="C2129" s="199">
        <v>1108</v>
      </c>
      <c r="D2129" s="200">
        <v>396.24097472924188</v>
      </c>
      <c r="E2129" s="201">
        <v>0.28839029299168928</v>
      </c>
      <c r="F2129" s="200">
        <v>1935</v>
      </c>
    </row>
    <row r="2130" spans="2:6" x14ac:dyDescent="0.2">
      <c r="B2130" s="103" t="s">
        <v>2144</v>
      </c>
      <c r="C2130" s="199">
        <v>0</v>
      </c>
      <c r="D2130" s="200">
        <v>0</v>
      </c>
      <c r="E2130" s="201">
        <v>0</v>
      </c>
      <c r="F2130" s="200">
        <v>0</v>
      </c>
    </row>
    <row r="2131" spans="2:6" x14ac:dyDescent="0.2">
      <c r="B2131" s="103" t="s">
        <v>2145</v>
      </c>
      <c r="C2131" s="199">
        <v>1667</v>
      </c>
      <c r="D2131" s="200">
        <v>646.62327534493102</v>
      </c>
      <c r="E2131" s="201">
        <v>0.29806671044899935</v>
      </c>
      <c r="F2131" s="200">
        <v>17615</v>
      </c>
    </row>
    <row r="2132" spans="2:6" x14ac:dyDescent="0.2">
      <c r="B2132" s="103" t="s">
        <v>2146</v>
      </c>
      <c r="C2132" s="199">
        <v>1519</v>
      </c>
      <c r="D2132" s="200">
        <v>856.69651086240947</v>
      </c>
      <c r="E2132" s="201">
        <v>0.29497198346208253</v>
      </c>
      <c r="F2132" s="200">
        <v>11383</v>
      </c>
    </row>
    <row r="2133" spans="2:6" x14ac:dyDescent="0.2">
      <c r="B2133" s="103" t="s">
        <v>2147</v>
      </c>
      <c r="C2133" s="199">
        <v>1047</v>
      </c>
      <c r="D2133" s="200">
        <v>576.73829990448905</v>
      </c>
      <c r="E2133" s="201">
        <v>0.29983981266125492</v>
      </c>
      <c r="F2133" s="200">
        <v>5418</v>
      </c>
    </row>
    <row r="2134" spans="2:6" x14ac:dyDescent="0.2">
      <c r="B2134" s="103" t="s">
        <v>2148</v>
      </c>
      <c r="C2134" s="199">
        <v>978</v>
      </c>
      <c r="D2134" s="200">
        <v>327.49897750511246</v>
      </c>
      <c r="E2134" s="201">
        <v>0.29054877827528891</v>
      </c>
      <c r="F2134" s="200">
        <v>962</v>
      </c>
    </row>
    <row r="2135" spans="2:6" x14ac:dyDescent="0.2">
      <c r="B2135" s="103" t="s">
        <v>2149</v>
      </c>
      <c r="C2135" s="199">
        <v>0</v>
      </c>
      <c r="D2135" s="200">
        <v>0</v>
      </c>
      <c r="E2135" s="201">
        <v>0</v>
      </c>
      <c r="F2135" s="200">
        <v>0</v>
      </c>
    </row>
    <row r="2136" spans="2:6" x14ac:dyDescent="0.2">
      <c r="B2136" s="103" t="s">
        <v>2150</v>
      </c>
      <c r="C2136" s="199">
        <v>1566</v>
      </c>
      <c r="D2136" s="200">
        <v>810.68263090676885</v>
      </c>
      <c r="E2136" s="201">
        <v>0.29760072950950334</v>
      </c>
      <c r="F2136" s="200">
        <v>11264</v>
      </c>
    </row>
    <row r="2137" spans="2:6" x14ac:dyDescent="0.2">
      <c r="B2137" s="103" t="s">
        <v>2151</v>
      </c>
      <c r="C2137" s="199">
        <v>105</v>
      </c>
      <c r="D2137" s="200">
        <v>644.43809523809523</v>
      </c>
      <c r="E2137" s="201">
        <v>0.26931634102948854</v>
      </c>
      <c r="F2137" s="200">
        <v>2368</v>
      </c>
    </row>
    <row r="2138" spans="2:6" x14ac:dyDescent="0.2">
      <c r="B2138" s="103" t="s">
        <v>2152</v>
      </c>
      <c r="C2138" s="199">
        <v>18</v>
      </c>
      <c r="D2138" s="200">
        <v>809.77777777777783</v>
      </c>
      <c r="E2138" s="201">
        <v>0.29444680120396738</v>
      </c>
      <c r="F2138" s="200">
        <v>1713</v>
      </c>
    </row>
    <row r="2139" spans="2:6" x14ac:dyDescent="0.2">
      <c r="B2139" s="103" t="s">
        <v>2153</v>
      </c>
      <c r="C2139" s="199">
        <v>72</v>
      </c>
      <c r="D2139" s="200">
        <v>752.63888888888891</v>
      </c>
      <c r="E2139" s="201">
        <v>0.27160592831688524</v>
      </c>
      <c r="F2139" s="200">
        <v>2369</v>
      </c>
    </row>
    <row r="2140" spans="2:6" x14ac:dyDescent="0.2">
      <c r="B2140" s="103" t="s">
        <v>2154</v>
      </c>
      <c r="C2140" s="199">
        <v>3</v>
      </c>
      <c r="D2140" s="200">
        <v>330</v>
      </c>
      <c r="E2140" s="201">
        <v>0.29649595687331542</v>
      </c>
      <c r="F2140" s="200">
        <v>376</v>
      </c>
    </row>
    <row r="2141" spans="2:6" x14ac:dyDescent="0.2">
      <c r="B2141" s="103" t="s">
        <v>2155</v>
      </c>
      <c r="C2141" s="199">
        <v>7</v>
      </c>
      <c r="D2141" s="200">
        <v>693</v>
      </c>
      <c r="E2141" s="201">
        <v>0.29757085020242924</v>
      </c>
      <c r="F2141" s="200">
        <v>1380</v>
      </c>
    </row>
    <row r="2142" spans="2:6" x14ac:dyDescent="0.2">
      <c r="B2142" s="103" t="s">
        <v>2156</v>
      </c>
      <c r="C2142" s="199">
        <v>0</v>
      </c>
      <c r="D2142" s="200">
        <v>0</v>
      </c>
      <c r="E2142" s="201">
        <v>0</v>
      </c>
      <c r="F2142" s="200">
        <v>0</v>
      </c>
    </row>
    <row r="2143" spans="2:6" x14ac:dyDescent="0.2">
      <c r="B2143" s="103" t="s">
        <v>2157</v>
      </c>
      <c r="C2143" s="199">
        <v>43</v>
      </c>
      <c r="D2143" s="200">
        <v>529.27906976744191</v>
      </c>
      <c r="E2143" s="201">
        <v>0.29935811432930848</v>
      </c>
      <c r="F2143" s="200">
        <v>1092</v>
      </c>
    </row>
    <row r="2144" spans="2:6" x14ac:dyDescent="0.2">
      <c r="B2144" s="103" t="s">
        <v>2158</v>
      </c>
      <c r="C2144" s="199">
        <v>34</v>
      </c>
      <c r="D2144" s="200">
        <v>641.64705882352939</v>
      </c>
      <c r="E2144" s="201">
        <v>0.27438058105898633</v>
      </c>
      <c r="F2144" s="200">
        <v>1244</v>
      </c>
    </row>
    <row r="2145" spans="2:6" x14ac:dyDescent="0.2">
      <c r="B2145" s="103" t="s">
        <v>2159</v>
      </c>
      <c r="C2145" s="199">
        <v>197</v>
      </c>
      <c r="D2145" s="200">
        <v>997.989847715736</v>
      </c>
      <c r="E2145" s="201">
        <v>0.29443901971473241</v>
      </c>
      <c r="F2145" s="200">
        <v>6084</v>
      </c>
    </row>
    <row r="2146" spans="2:6" x14ac:dyDescent="0.2">
      <c r="B2146" s="103" t="s">
        <v>2160</v>
      </c>
      <c r="C2146" s="199">
        <v>550</v>
      </c>
      <c r="D2146" s="200">
        <v>604.62727272727273</v>
      </c>
      <c r="E2146" s="201">
        <v>0.29727908001669912</v>
      </c>
      <c r="F2146" s="200">
        <v>2093</v>
      </c>
    </row>
    <row r="2147" spans="2:6" x14ac:dyDescent="0.2">
      <c r="B2147" s="103" t="s">
        <v>2161</v>
      </c>
      <c r="C2147" s="199">
        <v>201</v>
      </c>
      <c r="D2147" s="200">
        <v>945.92537313432831</v>
      </c>
      <c r="E2147" s="201">
        <v>0.30307585384593305</v>
      </c>
      <c r="F2147" s="200">
        <v>3590</v>
      </c>
    </row>
    <row r="2148" spans="2:6" x14ac:dyDescent="0.2">
      <c r="B2148" s="103" t="s">
        <v>2162</v>
      </c>
      <c r="C2148" s="199">
        <v>19</v>
      </c>
      <c r="D2148" s="200">
        <v>538.42105263157896</v>
      </c>
      <c r="E2148" s="201">
        <v>0.27689059708764141</v>
      </c>
      <c r="F2148" s="200">
        <v>1104</v>
      </c>
    </row>
    <row r="2149" spans="2:6" x14ac:dyDescent="0.2">
      <c r="B2149" s="103" t="s">
        <v>2163</v>
      </c>
      <c r="C2149" s="199">
        <v>772</v>
      </c>
      <c r="D2149" s="200">
        <v>808.41321243523316</v>
      </c>
      <c r="E2149" s="201">
        <v>0.29680606343359006</v>
      </c>
      <c r="F2149" s="200">
        <v>4932</v>
      </c>
    </row>
    <row r="2150" spans="2:6" x14ac:dyDescent="0.2">
      <c r="B2150" s="103" t="s">
        <v>2164</v>
      </c>
      <c r="C2150" s="199">
        <v>100</v>
      </c>
      <c r="D2150" s="200">
        <v>1562.16</v>
      </c>
      <c r="E2150" s="201">
        <v>0.30542314956380978</v>
      </c>
      <c r="F2150" s="200">
        <v>4938</v>
      </c>
    </row>
    <row r="2151" spans="2:6" x14ac:dyDescent="0.2">
      <c r="B2151" s="103" t="s">
        <v>2165</v>
      </c>
      <c r="C2151" s="199">
        <v>36</v>
      </c>
      <c r="D2151" s="200">
        <v>1157.8611111111111</v>
      </c>
      <c r="E2151" s="201">
        <v>0.26950680184141107</v>
      </c>
      <c r="F2151" s="200">
        <v>2297</v>
      </c>
    </row>
    <row r="2152" spans="2:6" x14ac:dyDescent="0.2">
      <c r="B2152" s="103" t="s">
        <v>2166</v>
      </c>
      <c r="C2152" s="199">
        <v>60</v>
      </c>
      <c r="D2152" s="200">
        <v>875.68333333333328</v>
      </c>
      <c r="E2152" s="201">
        <v>0.28811849154689373</v>
      </c>
      <c r="F2152" s="200">
        <v>5971</v>
      </c>
    </row>
    <row r="2153" spans="2:6" x14ac:dyDescent="0.2">
      <c r="B2153" s="103" t="s">
        <v>2167</v>
      </c>
      <c r="C2153" s="199">
        <v>3</v>
      </c>
      <c r="D2153" s="200">
        <v>1290.6666666666667</v>
      </c>
      <c r="E2153" s="201">
        <v>0.29729729729729737</v>
      </c>
      <c r="F2153" s="200">
        <v>1798</v>
      </c>
    </row>
    <row r="2154" spans="2:6" x14ac:dyDescent="0.2">
      <c r="B2154" s="103" t="s">
        <v>2168</v>
      </c>
      <c r="C2154" s="199">
        <v>19</v>
      </c>
      <c r="D2154" s="200">
        <v>573.15789473684208</v>
      </c>
      <c r="E2154" s="201">
        <v>0.29162872904504322</v>
      </c>
      <c r="F2154" s="200">
        <v>1045</v>
      </c>
    </row>
    <row r="2155" spans="2:6" x14ac:dyDescent="0.2">
      <c r="B2155" s="103" t="s">
        <v>2169</v>
      </c>
      <c r="C2155" s="199">
        <v>0</v>
      </c>
      <c r="D2155" s="200">
        <v>0</v>
      </c>
      <c r="E2155" s="201">
        <v>0</v>
      </c>
      <c r="F2155" s="200">
        <v>0</v>
      </c>
    </row>
    <row r="2156" spans="2:6" x14ac:dyDescent="0.2">
      <c r="B2156" s="103" t="s">
        <v>2170</v>
      </c>
      <c r="C2156" s="199">
        <v>42</v>
      </c>
      <c r="D2156" s="200">
        <v>793.26190476190482</v>
      </c>
      <c r="E2156" s="201">
        <v>0.27043897529140559</v>
      </c>
      <c r="F2156" s="200">
        <v>3197</v>
      </c>
    </row>
    <row r="2157" spans="2:6" x14ac:dyDescent="0.2">
      <c r="B2157" s="103" t="s">
        <v>2171</v>
      </c>
      <c r="C2157" s="199">
        <v>4</v>
      </c>
      <c r="D2157" s="200">
        <v>381.75</v>
      </c>
      <c r="E2157" s="201">
        <v>0.28095676172953077</v>
      </c>
      <c r="F2157" s="200">
        <v>540</v>
      </c>
    </row>
    <row r="2158" spans="2:6" x14ac:dyDescent="0.2">
      <c r="B2158" s="103" t="s">
        <v>2172</v>
      </c>
      <c r="C2158" s="199">
        <v>4</v>
      </c>
      <c r="D2158" s="200">
        <v>537</v>
      </c>
      <c r="E2158" s="201">
        <v>0.29477151090983944</v>
      </c>
      <c r="F2158" s="200">
        <v>708</v>
      </c>
    </row>
    <row r="2159" spans="2:6" x14ac:dyDescent="0.2">
      <c r="B2159" s="103" t="s">
        <v>2173</v>
      </c>
      <c r="C2159" s="199">
        <v>489</v>
      </c>
      <c r="D2159" s="200">
        <v>511.05316973415131</v>
      </c>
      <c r="E2159" s="201">
        <v>0.28615677046655552</v>
      </c>
      <c r="F2159" s="200">
        <v>1999</v>
      </c>
    </row>
    <row r="2160" spans="2:6" x14ac:dyDescent="0.2">
      <c r="B2160" s="103" t="s">
        <v>2174</v>
      </c>
      <c r="C2160" s="199">
        <v>1100</v>
      </c>
      <c r="D2160" s="200">
        <v>469.05363636363637</v>
      </c>
      <c r="E2160" s="201">
        <v>0.28053599682468922</v>
      </c>
      <c r="F2160" s="200">
        <v>2829</v>
      </c>
    </row>
    <row r="2161" spans="2:7" x14ac:dyDescent="0.2">
      <c r="B2161" s="103" t="s">
        <v>2175</v>
      </c>
      <c r="C2161" s="199">
        <v>37</v>
      </c>
      <c r="D2161" s="200">
        <v>399.67567567567568</v>
      </c>
      <c r="E2161" s="201">
        <v>0.2646148340341774</v>
      </c>
      <c r="F2161" s="200">
        <v>795</v>
      </c>
    </row>
    <row r="2162" spans="2:7" x14ac:dyDescent="0.2">
      <c r="B2162" s="103" t="s">
        <v>2176</v>
      </c>
      <c r="C2162" s="199">
        <v>128</v>
      </c>
      <c r="D2162" s="200">
        <v>1543.53125</v>
      </c>
      <c r="E2162" s="201">
        <v>0.28408291910685235</v>
      </c>
      <c r="F2162" s="200">
        <v>17966</v>
      </c>
    </row>
    <row r="2163" spans="2:7" x14ac:dyDescent="0.2">
      <c r="B2163" s="103" t="s">
        <v>2177</v>
      </c>
      <c r="C2163" s="199">
        <v>423</v>
      </c>
      <c r="D2163" s="200">
        <v>2418.5531914893618</v>
      </c>
      <c r="E2163" s="201">
        <v>0.28858623076675705</v>
      </c>
      <c r="F2163" s="200">
        <v>14893</v>
      </c>
    </row>
    <row r="2164" spans="2:7" x14ac:dyDescent="0.2">
      <c r="B2164" s="103" t="s">
        <v>2178</v>
      </c>
      <c r="C2164" s="199">
        <v>19</v>
      </c>
      <c r="D2164" s="200">
        <v>804.21052631578948</v>
      </c>
      <c r="E2164" s="201">
        <v>0.28268551236749118</v>
      </c>
      <c r="F2164" s="200">
        <v>1775</v>
      </c>
    </row>
    <row r="2165" spans="2:7" x14ac:dyDescent="0.2">
      <c r="B2165" s="104" t="s">
        <v>2179</v>
      </c>
      <c r="C2165" s="202">
        <v>50</v>
      </c>
      <c r="D2165" s="203">
        <v>377.62</v>
      </c>
      <c r="E2165" s="204">
        <v>0.29073187256517263</v>
      </c>
      <c r="F2165" s="203">
        <v>653</v>
      </c>
    </row>
    <row r="2167" spans="2:7" x14ac:dyDescent="0.2">
      <c r="G2167" s="12" t="s">
        <v>300</v>
      </c>
    </row>
    <row r="2168" spans="2:7" x14ac:dyDescent="0.2">
      <c r="G2168" s="12" t="s">
        <v>330</v>
      </c>
    </row>
    <row r="2169" spans="2:7" x14ac:dyDescent="0.2">
      <c r="B2169" s="3" t="s">
        <v>0</v>
      </c>
      <c r="C2169" s="187"/>
      <c r="D2169" s="188"/>
      <c r="E2169" s="189"/>
      <c r="F2169" s="189"/>
    </row>
    <row r="2170" spans="2:7" x14ac:dyDescent="0.2">
      <c r="B2170" s="3" t="s">
        <v>271</v>
      </c>
      <c r="C2170" s="187"/>
      <c r="D2170" s="188"/>
      <c r="E2170" s="189"/>
      <c r="F2170" s="189"/>
    </row>
    <row r="2171" spans="2:7" x14ac:dyDescent="0.2">
      <c r="B2171" s="102" t="s">
        <v>298</v>
      </c>
      <c r="C2171" s="187"/>
      <c r="D2171" s="188"/>
      <c r="E2171" s="189"/>
      <c r="F2171" s="189"/>
    </row>
    <row r="2172" spans="2:7" x14ac:dyDescent="0.2">
      <c r="B2172" s="3"/>
      <c r="C2172" s="100"/>
      <c r="D2172" s="100"/>
      <c r="E2172" s="100"/>
      <c r="F2172" s="100"/>
    </row>
    <row r="2173" spans="2:7" x14ac:dyDescent="0.2">
      <c r="B2173" s="108"/>
      <c r="C2173" s="159" t="s">
        <v>152</v>
      </c>
      <c r="D2173" s="190"/>
      <c r="E2173" s="191"/>
      <c r="F2173" s="192"/>
    </row>
    <row r="2174" spans="2:7" ht="25.5" x14ac:dyDescent="0.2">
      <c r="B2174" s="160" t="s">
        <v>301</v>
      </c>
      <c r="C2174" s="193" t="s">
        <v>2665</v>
      </c>
      <c r="D2174" s="194" t="s">
        <v>2662</v>
      </c>
      <c r="E2174" s="195" t="s">
        <v>2663</v>
      </c>
      <c r="F2174" s="194" t="s">
        <v>2664</v>
      </c>
    </row>
    <row r="2175" spans="2:7" x14ac:dyDescent="0.2">
      <c r="B2175" s="119" t="s">
        <v>2180</v>
      </c>
      <c r="C2175" s="196">
        <v>132</v>
      </c>
      <c r="D2175" s="197">
        <v>704.30303030303025</v>
      </c>
      <c r="E2175" s="198">
        <v>0.2940452732557588</v>
      </c>
      <c r="F2175" s="197">
        <v>2820</v>
      </c>
    </row>
    <row r="2176" spans="2:7" x14ac:dyDescent="0.2">
      <c r="B2176" s="103" t="s">
        <v>2181</v>
      </c>
      <c r="C2176" s="199">
        <v>483</v>
      </c>
      <c r="D2176" s="200">
        <v>618.96480331262944</v>
      </c>
      <c r="E2176" s="201">
        <v>0.29414195478069227</v>
      </c>
      <c r="F2176" s="200">
        <v>9058</v>
      </c>
    </row>
    <row r="2177" spans="2:6" x14ac:dyDescent="0.2">
      <c r="B2177" s="103" t="s">
        <v>2182</v>
      </c>
      <c r="C2177" s="199">
        <v>1259</v>
      </c>
      <c r="D2177" s="200">
        <v>1013.0079428117554</v>
      </c>
      <c r="E2177" s="201">
        <v>0.27901096987484753</v>
      </c>
      <c r="F2177" s="200">
        <v>13175</v>
      </c>
    </row>
    <row r="2178" spans="2:6" x14ac:dyDescent="0.2">
      <c r="B2178" s="103" t="s">
        <v>2183</v>
      </c>
      <c r="C2178" s="199">
        <v>51</v>
      </c>
      <c r="D2178" s="200">
        <v>1072.0392156862745</v>
      </c>
      <c r="E2178" s="201">
        <v>0.27124748840324453</v>
      </c>
      <c r="F2178" s="200">
        <v>3235</v>
      </c>
    </row>
    <row r="2179" spans="2:6" x14ac:dyDescent="0.2">
      <c r="B2179" s="103" t="s">
        <v>2184</v>
      </c>
      <c r="C2179" s="199">
        <v>62</v>
      </c>
      <c r="D2179" s="200">
        <v>593.85483870967744</v>
      </c>
      <c r="E2179" s="201">
        <v>0.28500766336909567</v>
      </c>
      <c r="F2179" s="200">
        <v>1866</v>
      </c>
    </row>
    <row r="2180" spans="2:6" x14ac:dyDescent="0.2">
      <c r="B2180" s="103" t="s">
        <v>2185</v>
      </c>
      <c r="C2180" s="199">
        <v>617</v>
      </c>
      <c r="D2180" s="200">
        <v>1142.2803889789302</v>
      </c>
      <c r="E2180" s="201">
        <v>0.302047860554856</v>
      </c>
      <c r="F2180" s="200">
        <v>4754</v>
      </c>
    </row>
    <row r="2181" spans="2:6" x14ac:dyDescent="0.2">
      <c r="B2181" s="103" t="s">
        <v>2186</v>
      </c>
      <c r="C2181" s="199">
        <v>164</v>
      </c>
      <c r="D2181" s="200">
        <v>1656.9939024390244</v>
      </c>
      <c r="E2181" s="201">
        <v>0.27929351065797858</v>
      </c>
      <c r="F2181" s="200">
        <v>8094</v>
      </c>
    </row>
    <row r="2182" spans="2:6" x14ac:dyDescent="0.2">
      <c r="B2182" s="103" t="s">
        <v>2187</v>
      </c>
      <c r="C2182" s="199">
        <v>495</v>
      </c>
      <c r="D2182" s="200">
        <v>697.45656565656566</v>
      </c>
      <c r="E2182" s="201">
        <v>0.29285160497890406</v>
      </c>
      <c r="F2182" s="200">
        <v>8117</v>
      </c>
    </row>
    <row r="2183" spans="2:6" x14ac:dyDescent="0.2">
      <c r="B2183" s="103" t="s">
        <v>2188</v>
      </c>
      <c r="C2183" s="199">
        <v>48</v>
      </c>
      <c r="D2183" s="200">
        <v>1145.6041666666667</v>
      </c>
      <c r="E2183" s="201">
        <v>0.29316678129115159</v>
      </c>
      <c r="F2183" s="200">
        <v>2652</v>
      </c>
    </row>
    <row r="2184" spans="2:6" x14ac:dyDescent="0.2">
      <c r="B2184" s="103" t="s">
        <v>2189</v>
      </c>
      <c r="C2184" s="199">
        <v>56</v>
      </c>
      <c r="D2184" s="200">
        <v>790.92857142857144</v>
      </c>
      <c r="E2184" s="201">
        <v>0.28494779302491646</v>
      </c>
      <c r="F2184" s="200">
        <v>2542</v>
      </c>
    </row>
    <row r="2185" spans="2:6" x14ac:dyDescent="0.2">
      <c r="B2185" s="103" t="s">
        <v>2190</v>
      </c>
      <c r="C2185" s="199">
        <v>108</v>
      </c>
      <c r="D2185" s="200">
        <v>1546.2037037037037</v>
      </c>
      <c r="E2185" s="201">
        <v>0.29926416034351133</v>
      </c>
      <c r="F2185" s="200">
        <v>5362</v>
      </c>
    </row>
    <row r="2186" spans="2:6" x14ac:dyDescent="0.2">
      <c r="B2186" s="103" t="s">
        <v>2191</v>
      </c>
      <c r="C2186" s="199">
        <v>137</v>
      </c>
      <c r="D2186" s="200">
        <v>1028.7153284671533</v>
      </c>
      <c r="E2186" s="201">
        <v>0.30337093163423456</v>
      </c>
      <c r="F2186" s="200">
        <v>4492</v>
      </c>
    </row>
    <row r="2187" spans="2:6" x14ac:dyDescent="0.2">
      <c r="B2187" s="103" t="s">
        <v>2192</v>
      </c>
      <c r="C2187" s="199">
        <v>72</v>
      </c>
      <c r="D2187" s="200">
        <v>649.66666666666663</v>
      </c>
      <c r="E2187" s="201">
        <v>0.2941035926713027</v>
      </c>
      <c r="F2187" s="200">
        <v>1656</v>
      </c>
    </row>
    <row r="2188" spans="2:6" x14ac:dyDescent="0.2">
      <c r="B2188" s="103" t="s">
        <v>2193</v>
      </c>
      <c r="C2188" s="199">
        <v>353</v>
      </c>
      <c r="D2188" s="200">
        <v>680.89518413597739</v>
      </c>
      <c r="E2188" s="201">
        <v>0.28750270629762942</v>
      </c>
      <c r="F2188" s="200">
        <v>1976</v>
      </c>
    </row>
    <row r="2189" spans="2:6" x14ac:dyDescent="0.2">
      <c r="B2189" s="103" t="s">
        <v>2194</v>
      </c>
      <c r="C2189" s="199">
        <v>130</v>
      </c>
      <c r="D2189" s="200">
        <v>1442.5307692307692</v>
      </c>
      <c r="E2189" s="201">
        <v>0.29690349832809804</v>
      </c>
      <c r="F2189" s="200">
        <v>3588</v>
      </c>
    </row>
    <row r="2190" spans="2:6" x14ac:dyDescent="0.2">
      <c r="B2190" s="103" t="s">
        <v>2195</v>
      </c>
      <c r="C2190" s="199">
        <v>168</v>
      </c>
      <c r="D2190" s="200">
        <v>719.46428571428567</v>
      </c>
      <c r="E2190" s="201">
        <v>0.29711659005432511</v>
      </c>
      <c r="F2190" s="200">
        <v>3036</v>
      </c>
    </row>
    <row r="2191" spans="2:6" x14ac:dyDescent="0.2">
      <c r="B2191" s="103" t="s">
        <v>2196</v>
      </c>
      <c r="C2191" s="199">
        <v>15</v>
      </c>
      <c r="D2191" s="200">
        <v>901.2</v>
      </c>
      <c r="E2191" s="201">
        <v>0.29722301620456903</v>
      </c>
      <c r="F2191" s="200">
        <v>1999</v>
      </c>
    </row>
    <row r="2192" spans="2:6" x14ac:dyDescent="0.2">
      <c r="B2192" s="103" t="s">
        <v>2197</v>
      </c>
      <c r="C2192" s="199">
        <v>85</v>
      </c>
      <c r="D2192" s="200">
        <v>829.91764705882349</v>
      </c>
      <c r="E2192" s="201">
        <v>0.29641285941787232</v>
      </c>
      <c r="F2192" s="200">
        <v>5497</v>
      </c>
    </row>
    <row r="2193" spans="2:6" x14ac:dyDescent="0.2">
      <c r="B2193" s="103" t="s">
        <v>2198</v>
      </c>
      <c r="C2193" s="199">
        <v>155</v>
      </c>
      <c r="D2193" s="200">
        <v>1037.1225806451612</v>
      </c>
      <c r="E2193" s="201">
        <v>0.27541508260533609</v>
      </c>
      <c r="F2193" s="200">
        <v>7434</v>
      </c>
    </row>
    <row r="2194" spans="2:6" x14ac:dyDescent="0.2">
      <c r="B2194" s="103" t="s">
        <v>2199</v>
      </c>
      <c r="C2194" s="199">
        <v>79</v>
      </c>
      <c r="D2194" s="200">
        <v>813.44303797468353</v>
      </c>
      <c r="E2194" s="201">
        <v>0.27623292941363586</v>
      </c>
      <c r="F2194" s="200">
        <v>2801</v>
      </c>
    </row>
    <row r="2195" spans="2:6" x14ac:dyDescent="0.2">
      <c r="B2195" s="103" t="s">
        <v>2200</v>
      </c>
      <c r="C2195" s="199">
        <v>282</v>
      </c>
      <c r="D2195" s="200">
        <v>1217.2304964539007</v>
      </c>
      <c r="E2195" s="201">
        <v>0.30530663723229123</v>
      </c>
      <c r="F2195" s="200">
        <v>3145</v>
      </c>
    </row>
    <row r="2196" spans="2:6" x14ac:dyDescent="0.2">
      <c r="B2196" s="103" t="s">
        <v>2201</v>
      </c>
      <c r="C2196" s="199">
        <v>58</v>
      </c>
      <c r="D2196" s="200">
        <v>569.13793103448279</v>
      </c>
      <c r="E2196" s="201">
        <v>0.27705271639235574</v>
      </c>
      <c r="F2196" s="200">
        <v>1408</v>
      </c>
    </row>
    <row r="2197" spans="2:6" x14ac:dyDescent="0.2">
      <c r="B2197" s="103" t="s">
        <v>2202</v>
      </c>
      <c r="C2197" s="199">
        <v>100</v>
      </c>
      <c r="D2197" s="200">
        <v>1211.55</v>
      </c>
      <c r="E2197" s="201">
        <v>0.29814549588790284</v>
      </c>
      <c r="F2197" s="200">
        <v>5016</v>
      </c>
    </row>
    <row r="2198" spans="2:6" x14ac:dyDescent="0.2">
      <c r="B2198" s="103" t="s">
        <v>2203</v>
      </c>
      <c r="C2198" s="199">
        <v>307</v>
      </c>
      <c r="D2198" s="200">
        <v>953.90879478827367</v>
      </c>
      <c r="E2198" s="201">
        <v>0.29596353640295914</v>
      </c>
      <c r="F2198" s="200">
        <v>5200</v>
      </c>
    </row>
    <row r="2199" spans="2:6" x14ac:dyDescent="0.2">
      <c r="B2199" s="103" t="s">
        <v>2204</v>
      </c>
      <c r="C2199" s="199">
        <v>22</v>
      </c>
      <c r="D2199" s="200">
        <v>397.40909090909093</v>
      </c>
      <c r="E2199" s="201">
        <v>0.28284429491119667</v>
      </c>
      <c r="F2199" s="200">
        <v>580</v>
      </c>
    </row>
    <row r="2200" spans="2:6" x14ac:dyDescent="0.2">
      <c r="B2200" s="103" t="s">
        <v>2205</v>
      </c>
      <c r="C2200" s="199">
        <v>1814</v>
      </c>
      <c r="D2200" s="200">
        <v>537.21113561190737</v>
      </c>
      <c r="E2200" s="201">
        <v>0.2766697120650583</v>
      </c>
      <c r="F2200" s="200">
        <v>2692</v>
      </c>
    </row>
    <row r="2201" spans="2:6" x14ac:dyDescent="0.2">
      <c r="B2201" s="103" t="s">
        <v>2206</v>
      </c>
      <c r="C2201" s="199">
        <v>0</v>
      </c>
      <c r="D2201" s="200">
        <v>0</v>
      </c>
      <c r="E2201" s="201">
        <v>0</v>
      </c>
      <c r="F2201" s="200">
        <v>0</v>
      </c>
    </row>
    <row r="2202" spans="2:6" x14ac:dyDescent="0.2">
      <c r="B2202" s="103" t="s">
        <v>2207</v>
      </c>
      <c r="C2202" s="199">
        <v>2353</v>
      </c>
      <c r="D2202" s="200">
        <v>897.56268593285165</v>
      </c>
      <c r="E2202" s="201">
        <v>0.2805290983363764</v>
      </c>
      <c r="F2202" s="200">
        <v>18536</v>
      </c>
    </row>
    <row r="2203" spans="2:6" x14ac:dyDescent="0.2">
      <c r="B2203" s="103" t="s">
        <v>2208</v>
      </c>
      <c r="C2203" s="199">
        <v>1</v>
      </c>
      <c r="D2203" s="200">
        <v>446</v>
      </c>
      <c r="E2203" s="201">
        <v>0.26437462951985768</v>
      </c>
      <c r="F2203" s="200">
        <v>446</v>
      </c>
    </row>
    <row r="2204" spans="2:6" x14ac:dyDescent="0.2">
      <c r="B2204" s="103" t="s">
        <v>2209</v>
      </c>
      <c r="C2204" s="199">
        <v>1</v>
      </c>
      <c r="D2204" s="200">
        <v>341</v>
      </c>
      <c r="E2204" s="201">
        <v>0.29295532646048117</v>
      </c>
      <c r="F2204" s="200">
        <v>341</v>
      </c>
    </row>
    <row r="2205" spans="2:6" x14ac:dyDescent="0.2">
      <c r="B2205" s="103" t="s">
        <v>2210</v>
      </c>
      <c r="C2205" s="199">
        <v>1301</v>
      </c>
      <c r="D2205" s="200">
        <v>734.76479631053041</v>
      </c>
      <c r="E2205" s="201">
        <v>0.29793251888240824</v>
      </c>
      <c r="F2205" s="200">
        <v>5495</v>
      </c>
    </row>
    <row r="2206" spans="2:6" x14ac:dyDescent="0.2">
      <c r="B2206" s="103" t="s">
        <v>2211</v>
      </c>
      <c r="C2206" s="199">
        <v>109</v>
      </c>
      <c r="D2206" s="200">
        <v>1056.2660550458716</v>
      </c>
      <c r="E2206" s="201">
        <v>0.29584243389778253</v>
      </c>
      <c r="F2206" s="200">
        <v>3574</v>
      </c>
    </row>
    <row r="2207" spans="2:6" x14ac:dyDescent="0.2">
      <c r="B2207" s="103" t="s">
        <v>2212</v>
      </c>
      <c r="C2207" s="199">
        <v>13</v>
      </c>
      <c r="D2207" s="200">
        <v>1051.9230769230769</v>
      </c>
      <c r="E2207" s="201">
        <v>0.28939349049815899</v>
      </c>
      <c r="F2207" s="200">
        <v>1771</v>
      </c>
    </row>
    <row r="2208" spans="2:6" x14ac:dyDescent="0.2">
      <c r="B2208" s="103" t="s">
        <v>2213</v>
      </c>
      <c r="C2208" s="199">
        <v>0</v>
      </c>
      <c r="D2208" s="200">
        <v>0</v>
      </c>
      <c r="E2208" s="201">
        <v>0</v>
      </c>
      <c r="F2208" s="200">
        <v>0</v>
      </c>
    </row>
    <row r="2209" spans="2:7" x14ac:dyDescent="0.2">
      <c r="B2209" s="103" t="s">
        <v>2214</v>
      </c>
      <c r="C2209" s="199">
        <v>25</v>
      </c>
      <c r="D2209" s="200">
        <v>660.84</v>
      </c>
      <c r="E2209" s="201">
        <v>0.290642647291663</v>
      </c>
      <c r="F2209" s="200">
        <v>1390</v>
      </c>
    </row>
    <row r="2210" spans="2:7" x14ac:dyDescent="0.2">
      <c r="B2210" s="103" t="s">
        <v>2215</v>
      </c>
      <c r="C2210" s="199">
        <v>662</v>
      </c>
      <c r="D2210" s="200">
        <v>1041.3232628398791</v>
      </c>
      <c r="E2210" s="201">
        <v>0.29864617224154877</v>
      </c>
      <c r="F2210" s="200">
        <v>5753</v>
      </c>
    </row>
    <row r="2211" spans="2:7" x14ac:dyDescent="0.2">
      <c r="B2211" s="103" t="s">
        <v>2216</v>
      </c>
      <c r="C2211" s="199">
        <v>1508</v>
      </c>
      <c r="D2211" s="200">
        <v>555.62400530503976</v>
      </c>
      <c r="E2211" s="201">
        <v>0.29681936614042814</v>
      </c>
      <c r="F2211" s="200">
        <v>7344</v>
      </c>
    </row>
    <row r="2212" spans="2:7" x14ac:dyDescent="0.2">
      <c r="B2212" s="103" t="s">
        <v>2217</v>
      </c>
      <c r="C2212" s="199">
        <v>6</v>
      </c>
      <c r="D2212" s="200">
        <v>1659</v>
      </c>
      <c r="E2212" s="201">
        <v>0.28098800282286529</v>
      </c>
      <c r="F2212" s="200">
        <v>3430</v>
      </c>
    </row>
    <row r="2213" spans="2:7" x14ac:dyDescent="0.2">
      <c r="B2213" s="103" t="s">
        <v>2218</v>
      </c>
      <c r="C2213" s="199">
        <v>27</v>
      </c>
      <c r="D2213" s="200">
        <v>1405.851851851852</v>
      </c>
      <c r="E2213" s="201">
        <v>0.25554747670598377</v>
      </c>
      <c r="F2213" s="200">
        <v>3984</v>
      </c>
    </row>
    <row r="2214" spans="2:7" x14ac:dyDescent="0.2">
      <c r="B2214" s="103" t="s">
        <v>2219</v>
      </c>
      <c r="C2214" s="199">
        <v>438</v>
      </c>
      <c r="D2214" s="200">
        <v>812.36301369863008</v>
      </c>
      <c r="E2214" s="201">
        <v>0.29475648822142086</v>
      </c>
      <c r="F2214" s="200">
        <v>5086</v>
      </c>
    </row>
    <row r="2215" spans="2:7" x14ac:dyDescent="0.2">
      <c r="B2215" s="103" t="s">
        <v>2220</v>
      </c>
      <c r="C2215" s="199">
        <v>1162</v>
      </c>
      <c r="D2215" s="200">
        <v>343.39931153184165</v>
      </c>
      <c r="E2215" s="201">
        <v>0.29268561033931384</v>
      </c>
      <c r="F2215" s="200">
        <v>1518</v>
      </c>
    </row>
    <row r="2216" spans="2:7" x14ac:dyDescent="0.2">
      <c r="B2216" s="103" t="s">
        <v>2221</v>
      </c>
      <c r="C2216" s="199">
        <v>0</v>
      </c>
      <c r="D2216" s="200">
        <v>0</v>
      </c>
      <c r="E2216" s="201">
        <v>0</v>
      </c>
      <c r="F2216" s="200">
        <v>0</v>
      </c>
    </row>
    <row r="2217" spans="2:7" x14ac:dyDescent="0.2">
      <c r="B2217" s="103" t="s">
        <v>2222</v>
      </c>
      <c r="C2217" s="199">
        <v>1691</v>
      </c>
      <c r="D2217" s="200">
        <v>356.66410408042577</v>
      </c>
      <c r="E2217" s="201">
        <v>0.29201753502550654</v>
      </c>
      <c r="F2217" s="200">
        <v>1365</v>
      </c>
    </row>
    <row r="2218" spans="2:7" x14ac:dyDescent="0.2">
      <c r="B2218" s="103" t="s">
        <v>2223</v>
      </c>
      <c r="C2218" s="199">
        <v>2</v>
      </c>
      <c r="D2218" s="200">
        <v>999.5</v>
      </c>
      <c r="E2218" s="201">
        <v>0.24971892567145537</v>
      </c>
      <c r="F2218" s="200">
        <v>1104</v>
      </c>
    </row>
    <row r="2219" spans="2:7" x14ac:dyDescent="0.2">
      <c r="B2219" s="103" t="s">
        <v>2224</v>
      </c>
      <c r="C2219" s="199">
        <v>4</v>
      </c>
      <c r="D2219" s="200">
        <v>920</v>
      </c>
      <c r="E2219" s="201">
        <v>0.29696578437701748</v>
      </c>
      <c r="F2219" s="200">
        <v>1158</v>
      </c>
    </row>
    <row r="2220" spans="2:7" x14ac:dyDescent="0.2">
      <c r="B2220" s="103" t="s">
        <v>2225</v>
      </c>
      <c r="C2220" s="199">
        <v>0</v>
      </c>
      <c r="D2220" s="200">
        <v>0</v>
      </c>
      <c r="E2220" s="201">
        <v>0</v>
      </c>
      <c r="F2220" s="200">
        <v>0</v>
      </c>
    </row>
    <row r="2221" spans="2:7" x14ac:dyDescent="0.2">
      <c r="B2221" s="103" t="s">
        <v>2226</v>
      </c>
      <c r="C2221" s="199">
        <v>1069</v>
      </c>
      <c r="D2221" s="200">
        <v>353.47614593077645</v>
      </c>
      <c r="E2221" s="201">
        <v>0.28880955274439613</v>
      </c>
      <c r="F2221" s="200">
        <v>1661</v>
      </c>
    </row>
    <row r="2222" spans="2:7" x14ac:dyDescent="0.2">
      <c r="B2222" s="104" t="s">
        <v>2227</v>
      </c>
      <c r="C2222" s="202">
        <v>874</v>
      </c>
      <c r="D2222" s="203">
        <v>371.29633867276885</v>
      </c>
      <c r="E2222" s="204">
        <v>0.28965659439972069</v>
      </c>
      <c r="F2222" s="203">
        <v>2043</v>
      </c>
    </row>
    <row r="2224" spans="2:7" x14ac:dyDescent="0.2">
      <c r="G2224" s="12" t="s">
        <v>300</v>
      </c>
    </row>
    <row r="2225" spans="2:7" x14ac:dyDescent="0.2">
      <c r="G2225" s="12" t="s">
        <v>331</v>
      </c>
    </row>
    <row r="2226" spans="2:7" x14ac:dyDescent="0.2">
      <c r="B2226" s="3" t="s">
        <v>0</v>
      </c>
      <c r="C2226" s="187"/>
      <c r="D2226" s="188"/>
      <c r="E2226" s="189"/>
      <c r="F2226" s="189"/>
    </row>
    <row r="2227" spans="2:7" x14ac:dyDescent="0.2">
      <c r="B2227" s="3" t="s">
        <v>271</v>
      </c>
      <c r="C2227" s="187"/>
      <c r="D2227" s="188"/>
      <c r="E2227" s="189"/>
      <c r="F2227" s="189"/>
    </row>
    <row r="2228" spans="2:7" x14ac:dyDescent="0.2">
      <c r="B2228" s="102" t="s">
        <v>298</v>
      </c>
      <c r="C2228" s="187"/>
      <c r="D2228" s="188"/>
      <c r="E2228" s="189"/>
      <c r="F2228" s="189"/>
    </row>
    <row r="2229" spans="2:7" x14ac:dyDescent="0.2">
      <c r="B2229" s="3"/>
      <c r="C2229" s="100"/>
      <c r="D2229" s="100"/>
      <c r="E2229" s="100"/>
      <c r="F2229" s="100"/>
    </row>
    <row r="2230" spans="2:7" x14ac:dyDescent="0.2">
      <c r="B2230" s="108"/>
      <c r="C2230" s="159" t="s">
        <v>152</v>
      </c>
      <c r="D2230" s="190"/>
      <c r="E2230" s="191"/>
      <c r="F2230" s="192"/>
    </row>
    <row r="2231" spans="2:7" ht="25.5" x14ac:dyDescent="0.2">
      <c r="B2231" s="160" t="s">
        <v>301</v>
      </c>
      <c r="C2231" s="193" t="s">
        <v>2665</v>
      </c>
      <c r="D2231" s="194" t="s">
        <v>2662</v>
      </c>
      <c r="E2231" s="195" t="s">
        <v>2663</v>
      </c>
      <c r="F2231" s="194" t="s">
        <v>2664</v>
      </c>
    </row>
    <row r="2232" spans="2:7" x14ac:dyDescent="0.2">
      <c r="B2232" s="119" t="s">
        <v>2228</v>
      </c>
      <c r="C2232" s="196">
        <v>169</v>
      </c>
      <c r="D2232" s="197">
        <v>451.2248520710059</v>
      </c>
      <c r="E2232" s="198">
        <v>0.28964000577327731</v>
      </c>
      <c r="F2232" s="197">
        <v>1332</v>
      </c>
    </row>
    <row r="2233" spans="2:7" x14ac:dyDescent="0.2">
      <c r="B2233" s="103" t="s">
        <v>2229</v>
      </c>
      <c r="C2233" s="199">
        <v>98</v>
      </c>
      <c r="D2233" s="200">
        <v>422.80612244897958</v>
      </c>
      <c r="E2233" s="201">
        <v>0.2899194648717105</v>
      </c>
      <c r="F2233" s="200">
        <v>1553</v>
      </c>
    </row>
    <row r="2234" spans="2:7" x14ac:dyDescent="0.2">
      <c r="B2234" s="103" t="s">
        <v>2230</v>
      </c>
      <c r="C2234" s="199">
        <v>40</v>
      </c>
      <c r="D2234" s="200">
        <v>653.52499999999998</v>
      </c>
      <c r="E2234" s="201">
        <v>0.29352451745472097</v>
      </c>
      <c r="F2234" s="200">
        <v>2159</v>
      </c>
    </row>
    <row r="2235" spans="2:7" x14ac:dyDescent="0.2">
      <c r="B2235" s="103" t="s">
        <v>2231</v>
      </c>
      <c r="C2235" s="199">
        <v>35</v>
      </c>
      <c r="D2235" s="200">
        <v>933.82857142857142</v>
      </c>
      <c r="E2235" s="201">
        <v>0.29700846933953695</v>
      </c>
      <c r="F2235" s="200">
        <v>1837</v>
      </c>
    </row>
    <row r="2236" spans="2:7" x14ac:dyDescent="0.2">
      <c r="B2236" s="103" t="s">
        <v>2232</v>
      </c>
      <c r="C2236" s="199">
        <v>102</v>
      </c>
      <c r="D2236" s="200">
        <v>432.27450980392155</v>
      </c>
      <c r="E2236" s="201">
        <v>0.28772978510972913</v>
      </c>
      <c r="F2236" s="200">
        <v>1102</v>
      </c>
    </row>
    <row r="2237" spans="2:7" x14ac:dyDescent="0.2">
      <c r="B2237" s="103" t="s">
        <v>2233</v>
      </c>
      <c r="C2237" s="199">
        <v>1199</v>
      </c>
      <c r="D2237" s="200">
        <v>413.65471226021685</v>
      </c>
      <c r="E2237" s="201">
        <v>0.29199093128582754</v>
      </c>
      <c r="F2237" s="200">
        <v>1890</v>
      </c>
    </row>
    <row r="2238" spans="2:7" x14ac:dyDescent="0.2">
      <c r="B2238" s="103" t="s">
        <v>2234</v>
      </c>
      <c r="C2238" s="199">
        <v>0</v>
      </c>
      <c r="D2238" s="200">
        <v>0</v>
      </c>
      <c r="E2238" s="201">
        <v>0</v>
      </c>
      <c r="F2238" s="200">
        <v>0</v>
      </c>
    </row>
    <row r="2239" spans="2:7" x14ac:dyDescent="0.2">
      <c r="B2239" s="103" t="s">
        <v>2235</v>
      </c>
      <c r="C2239" s="199">
        <v>124</v>
      </c>
      <c r="D2239" s="200">
        <v>489.45967741935482</v>
      </c>
      <c r="E2239" s="201">
        <v>0.29004186259892184</v>
      </c>
      <c r="F2239" s="200">
        <v>3437</v>
      </c>
    </row>
    <row r="2240" spans="2:7" x14ac:dyDescent="0.2">
      <c r="B2240" s="103" t="s">
        <v>2236</v>
      </c>
      <c r="C2240" s="199">
        <v>13</v>
      </c>
      <c r="D2240" s="200">
        <v>286.76923076923077</v>
      </c>
      <c r="E2240" s="201">
        <v>0.29423835832675604</v>
      </c>
      <c r="F2240" s="200">
        <v>602</v>
      </c>
    </row>
    <row r="2241" spans="2:6" x14ac:dyDescent="0.2">
      <c r="B2241" s="103" t="s">
        <v>2237</v>
      </c>
      <c r="C2241" s="199">
        <v>0</v>
      </c>
      <c r="D2241" s="200">
        <v>0</v>
      </c>
      <c r="E2241" s="201">
        <v>0</v>
      </c>
      <c r="F2241" s="200">
        <v>0</v>
      </c>
    </row>
    <row r="2242" spans="2:6" x14ac:dyDescent="0.2">
      <c r="B2242" s="103" t="s">
        <v>2238</v>
      </c>
      <c r="C2242" s="199">
        <v>956</v>
      </c>
      <c r="D2242" s="200">
        <v>336.21652719665269</v>
      </c>
      <c r="E2242" s="201">
        <v>0.29262703647561694</v>
      </c>
      <c r="F2242" s="200">
        <v>1440</v>
      </c>
    </row>
    <row r="2243" spans="2:6" x14ac:dyDescent="0.2">
      <c r="B2243" s="103" t="s">
        <v>2239</v>
      </c>
      <c r="C2243" s="199">
        <v>42</v>
      </c>
      <c r="D2243" s="200">
        <v>671.14285714285711</v>
      </c>
      <c r="E2243" s="201">
        <v>0.28293818882621014</v>
      </c>
      <c r="F2243" s="200">
        <v>1567</v>
      </c>
    </row>
    <row r="2244" spans="2:6" x14ac:dyDescent="0.2">
      <c r="B2244" s="103" t="s">
        <v>2240</v>
      </c>
      <c r="C2244" s="199">
        <v>44</v>
      </c>
      <c r="D2244" s="200">
        <v>627.47727272727275</v>
      </c>
      <c r="E2244" s="201">
        <v>0.29184680923034634</v>
      </c>
      <c r="F2244" s="200">
        <v>1337</v>
      </c>
    </row>
    <row r="2245" spans="2:6" x14ac:dyDescent="0.2">
      <c r="B2245" s="103" t="s">
        <v>2241</v>
      </c>
      <c r="C2245" s="199">
        <v>3</v>
      </c>
      <c r="D2245" s="200">
        <v>651</v>
      </c>
      <c r="E2245" s="201">
        <v>0.30387428037964836</v>
      </c>
      <c r="F2245" s="200">
        <v>946</v>
      </c>
    </row>
    <row r="2246" spans="2:6" x14ac:dyDescent="0.2">
      <c r="B2246" s="103" t="s">
        <v>2242</v>
      </c>
      <c r="C2246" s="199">
        <v>14</v>
      </c>
      <c r="D2246" s="200">
        <v>424</v>
      </c>
      <c r="E2246" s="201">
        <v>0.29898257278130358</v>
      </c>
      <c r="F2246" s="200">
        <v>675</v>
      </c>
    </row>
    <row r="2247" spans="2:6" x14ac:dyDescent="0.2">
      <c r="B2247" s="103" t="s">
        <v>2243</v>
      </c>
      <c r="C2247" s="199">
        <v>110</v>
      </c>
      <c r="D2247" s="200">
        <v>385.83636363636361</v>
      </c>
      <c r="E2247" s="201">
        <v>0.28299760623578907</v>
      </c>
      <c r="F2247" s="200">
        <v>864</v>
      </c>
    </row>
    <row r="2248" spans="2:6" x14ac:dyDescent="0.2">
      <c r="B2248" s="103" t="s">
        <v>2244</v>
      </c>
      <c r="C2248" s="199">
        <v>47</v>
      </c>
      <c r="D2248" s="200">
        <v>445.7659574468085</v>
      </c>
      <c r="E2248" s="201">
        <v>0.28147461475420843</v>
      </c>
      <c r="F2248" s="200">
        <v>994</v>
      </c>
    </row>
    <row r="2249" spans="2:6" x14ac:dyDescent="0.2">
      <c r="B2249" s="103" t="s">
        <v>2245</v>
      </c>
      <c r="C2249" s="199">
        <v>139</v>
      </c>
      <c r="D2249" s="200">
        <v>613.48920863309354</v>
      </c>
      <c r="E2249" s="201">
        <v>0.28150346453105857</v>
      </c>
      <c r="F2249" s="200">
        <v>1799</v>
      </c>
    </row>
    <row r="2250" spans="2:6" x14ac:dyDescent="0.2">
      <c r="B2250" s="103" t="s">
        <v>2246</v>
      </c>
      <c r="C2250" s="199">
        <v>3</v>
      </c>
      <c r="D2250" s="200">
        <v>541</v>
      </c>
      <c r="E2250" s="201">
        <v>0.25225365247124643</v>
      </c>
      <c r="F2250" s="200">
        <v>634</v>
      </c>
    </row>
    <row r="2251" spans="2:6" x14ac:dyDescent="0.2">
      <c r="B2251" s="103" t="s">
        <v>2247</v>
      </c>
      <c r="C2251" s="199">
        <v>106</v>
      </c>
      <c r="D2251" s="200">
        <v>334.64150943396226</v>
      </c>
      <c r="E2251" s="201">
        <v>0.28506678239066496</v>
      </c>
      <c r="F2251" s="200">
        <v>1202</v>
      </c>
    </row>
    <row r="2252" spans="2:6" x14ac:dyDescent="0.2">
      <c r="B2252" s="103" t="s">
        <v>2248</v>
      </c>
      <c r="C2252" s="199">
        <v>32</v>
      </c>
      <c r="D2252" s="200">
        <v>718.09375</v>
      </c>
      <c r="E2252" s="201">
        <v>0.29531814267905565</v>
      </c>
      <c r="F2252" s="200">
        <v>2002</v>
      </c>
    </row>
    <row r="2253" spans="2:6" x14ac:dyDescent="0.2">
      <c r="B2253" s="103" t="s">
        <v>2249</v>
      </c>
      <c r="C2253" s="199">
        <v>25</v>
      </c>
      <c r="D2253" s="200">
        <v>610.16</v>
      </c>
      <c r="E2253" s="201">
        <v>0.29348160689549019</v>
      </c>
      <c r="F2253" s="200">
        <v>1038</v>
      </c>
    </row>
    <row r="2254" spans="2:6" x14ac:dyDescent="0.2">
      <c r="B2254" s="103" t="s">
        <v>2250</v>
      </c>
      <c r="C2254" s="199">
        <v>14</v>
      </c>
      <c r="D2254" s="200">
        <v>632.78571428571433</v>
      </c>
      <c r="E2254" s="201">
        <v>0.30090689854284847</v>
      </c>
      <c r="F2254" s="200">
        <v>1765</v>
      </c>
    </row>
    <row r="2255" spans="2:6" x14ac:dyDescent="0.2">
      <c r="B2255" s="103" t="s">
        <v>2251</v>
      </c>
      <c r="C2255" s="199">
        <v>13</v>
      </c>
      <c r="D2255" s="200">
        <v>396.69230769230768</v>
      </c>
      <c r="E2255" s="201">
        <v>0.29211510139345198</v>
      </c>
      <c r="F2255" s="200">
        <v>577</v>
      </c>
    </row>
    <row r="2256" spans="2:6" x14ac:dyDescent="0.2">
      <c r="B2256" s="103" t="s">
        <v>2252</v>
      </c>
      <c r="C2256" s="199">
        <v>25</v>
      </c>
      <c r="D2256" s="200">
        <v>671.84</v>
      </c>
      <c r="E2256" s="201">
        <v>0.28438875719607171</v>
      </c>
      <c r="F2256" s="200">
        <v>1465</v>
      </c>
    </row>
    <row r="2257" spans="2:6" x14ac:dyDescent="0.2">
      <c r="B2257" s="103" t="s">
        <v>2253</v>
      </c>
      <c r="C2257" s="199">
        <v>27</v>
      </c>
      <c r="D2257" s="200">
        <v>621.85185185185185</v>
      </c>
      <c r="E2257" s="201">
        <v>0.29217276302509321</v>
      </c>
      <c r="F2257" s="200">
        <v>1410</v>
      </c>
    </row>
    <row r="2258" spans="2:6" x14ac:dyDescent="0.2">
      <c r="B2258" s="103" t="s">
        <v>2254</v>
      </c>
      <c r="C2258" s="199">
        <v>4</v>
      </c>
      <c r="D2258" s="200">
        <v>495.5</v>
      </c>
      <c r="E2258" s="201">
        <v>0.28633342964461139</v>
      </c>
      <c r="F2258" s="200">
        <v>684</v>
      </c>
    </row>
    <row r="2259" spans="2:6" x14ac:dyDescent="0.2">
      <c r="B2259" s="103" t="s">
        <v>2255</v>
      </c>
      <c r="C2259" s="199">
        <v>33</v>
      </c>
      <c r="D2259" s="200">
        <v>549.4848484848485</v>
      </c>
      <c r="E2259" s="201">
        <v>0.27661164841199626</v>
      </c>
      <c r="F2259" s="200">
        <v>1039</v>
      </c>
    </row>
    <row r="2260" spans="2:6" x14ac:dyDescent="0.2">
      <c r="B2260" s="103" t="s">
        <v>2256</v>
      </c>
      <c r="C2260" s="199">
        <v>191</v>
      </c>
      <c r="D2260" s="200">
        <v>349.81675392670155</v>
      </c>
      <c r="E2260" s="201">
        <v>0.29260676873489122</v>
      </c>
      <c r="F2260" s="200">
        <v>1118</v>
      </c>
    </row>
    <row r="2261" spans="2:6" x14ac:dyDescent="0.2">
      <c r="B2261" s="103" t="s">
        <v>2257</v>
      </c>
      <c r="C2261" s="199">
        <v>33</v>
      </c>
      <c r="D2261" s="200">
        <v>711.72727272727275</v>
      </c>
      <c r="E2261" s="201">
        <v>0.28893208183149022</v>
      </c>
      <c r="F2261" s="200">
        <v>1545</v>
      </c>
    </row>
    <row r="2262" spans="2:6" x14ac:dyDescent="0.2">
      <c r="B2262" s="103" t="s">
        <v>2258</v>
      </c>
      <c r="C2262" s="199">
        <v>23</v>
      </c>
      <c r="D2262" s="200">
        <v>341.82608695652175</v>
      </c>
      <c r="E2262" s="201">
        <v>0.29065769529372609</v>
      </c>
      <c r="F2262" s="200">
        <v>767</v>
      </c>
    </row>
    <row r="2263" spans="2:6" x14ac:dyDescent="0.2">
      <c r="B2263" s="103" t="s">
        <v>2259</v>
      </c>
      <c r="C2263" s="199">
        <v>61</v>
      </c>
      <c r="D2263" s="200">
        <v>353.80327868852459</v>
      </c>
      <c r="E2263" s="201">
        <v>0.29806510420263232</v>
      </c>
      <c r="F2263" s="200">
        <v>784</v>
      </c>
    </row>
    <row r="2264" spans="2:6" x14ac:dyDescent="0.2">
      <c r="B2264" s="103" t="s">
        <v>2260</v>
      </c>
      <c r="C2264" s="199">
        <v>129</v>
      </c>
      <c r="D2264" s="200">
        <v>539.81395348837214</v>
      </c>
      <c r="E2264" s="201">
        <v>0.29426355933993964</v>
      </c>
      <c r="F2264" s="200">
        <v>2401</v>
      </c>
    </row>
    <row r="2265" spans="2:6" x14ac:dyDescent="0.2">
      <c r="B2265" s="103" t="s">
        <v>2261</v>
      </c>
      <c r="C2265" s="199">
        <v>5</v>
      </c>
      <c r="D2265" s="200">
        <v>1066.5999999999999</v>
      </c>
      <c r="E2265" s="201">
        <v>0.27761582509109828</v>
      </c>
      <c r="F2265" s="200">
        <v>1575</v>
      </c>
    </row>
    <row r="2266" spans="2:6" x14ac:dyDescent="0.2">
      <c r="B2266" s="103" t="s">
        <v>2262</v>
      </c>
      <c r="C2266" s="199">
        <v>15</v>
      </c>
      <c r="D2266" s="200">
        <v>422.26666666666665</v>
      </c>
      <c r="E2266" s="201">
        <v>0.28575295497608955</v>
      </c>
      <c r="F2266" s="200">
        <v>647</v>
      </c>
    </row>
    <row r="2267" spans="2:6" x14ac:dyDescent="0.2">
      <c r="B2267" s="103" t="s">
        <v>2263</v>
      </c>
      <c r="C2267" s="199">
        <v>232</v>
      </c>
      <c r="D2267" s="200">
        <v>579.65086206896547</v>
      </c>
      <c r="E2267" s="201">
        <v>0.28484494178300523</v>
      </c>
      <c r="F2267" s="200">
        <v>1914</v>
      </c>
    </row>
    <row r="2268" spans="2:6" x14ac:dyDescent="0.2">
      <c r="B2268" s="103" t="s">
        <v>2264</v>
      </c>
      <c r="C2268" s="199">
        <v>13</v>
      </c>
      <c r="D2268" s="200">
        <v>437.46153846153845</v>
      </c>
      <c r="E2268" s="201">
        <v>0.29378034920962914</v>
      </c>
      <c r="F2268" s="200">
        <v>676</v>
      </c>
    </row>
    <row r="2269" spans="2:6" x14ac:dyDescent="0.2">
      <c r="B2269" s="103" t="s">
        <v>2265</v>
      </c>
      <c r="C2269" s="199">
        <v>148</v>
      </c>
      <c r="D2269" s="200">
        <v>566.68243243243239</v>
      </c>
      <c r="E2269" s="201">
        <v>0.2884921658669144</v>
      </c>
      <c r="F2269" s="200">
        <v>1951</v>
      </c>
    </row>
    <row r="2270" spans="2:6" x14ac:dyDescent="0.2">
      <c r="B2270" s="103" t="s">
        <v>2266</v>
      </c>
      <c r="C2270" s="199">
        <v>10</v>
      </c>
      <c r="D2270" s="200">
        <v>741</v>
      </c>
      <c r="E2270" s="201">
        <v>0.29848942598187311</v>
      </c>
      <c r="F2270" s="200">
        <v>1101</v>
      </c>
    </row>
    <row r="2271" spans="2:6" x14ac:dyDescent="0.2">
      <c r="B2271" s="103" t="s">
        <v>2267</v>
      </c>
      <c r="C2271" s="199">
        <v>1</v>
      </c>
      <c r="D2271" s="200">
        <v>516</v>
      </c>
      <c r="E2271" s="201">
        <v>0.21104294478527597</v>
      </c>
      <c r="F2271" s="200">
        <v>516</v>
      </c>
    </row>
    <row r="2272" spans="2:6" x14ac:dyDescent="0.2">
      <c r="B2272" s="103" t="s">
        <v>2268</v>
      </c>
      <c r="C2272" s="199">
        <v>107</v>
      </c>
      <c r="D2272" s="200">
        <v>638.44859813084111</v>
      </c>
      <c r="E2272" s="201">
        <v>0.29898942153245534</v>
      </c>
      <c r="F2272" s="200">
        <v>1717</v>
      </c>
    </row>
    <row r="2273" spans="2:7" x14ac:dyDescent="0.2">
      <c r="B2273" s="103" t="s">
        <v>2269</v>
      </c>
      <c r="C2273" s="199">
        <v>1</v>
      </c>
      <c r="D2273" s="200">
        <v>646</v>
      </c>
      <c r="E2273" s="201">
        <v>0.30732635585156998</v>
      </c>
      <c r="F2273" s="200">
        <v>646</v>
      </c>
    </row>
    <row r="2274" spans="2:7" x14ac:dyDescent="0.2">
      <c r="B2274" s="103" t="s">
        <v>2270</v>
      </c>
      <c r="C2274" s="199">
        <v>21</v>
      </c>
      <c r="D2274" s="200">
        <v>1762.2380952380952</v>
      </c>
      <c r="E2274" s="201">
        <v>0.30290157560875786</v>
      </c>
      <c r="F2274" s="200">
        <v>2704</v>
      </c>
    </row>
    <row r="2275" spans="2:7" x14ac:dyDescent="0.2">
      <c r="B2275" s="103" t="s">
        <v>2271</v>
      </c>
      <c r="C2275" s="199">
        <v>1390</v>
      </c>
      <c r="D2275" s="200">
        <v>1047.8136690647482</v>
      </c>
      <c r="E2275" s="201">
        <v>0.30160985074002533</v>
      </c>
      <c r="F2275" s="200">
        <v>5211</v>
      </c>
    </row>
    <row r="2276" spans="2:7" x14ac:dyDescent="0.2">
      <c r="B2276" s="103" t="s">
        <v>2272</v>
      </c>
      <c r="C2276" s="199">
        <v>2116</v>
      </c>
      <c r="D2276" s="200">
        <v>857.3974480151229</v>
      </c>
      <c r="E2276" s="201">
        <v>0.30103514103454376</v>
      </c>
      <c r="F2276" s="200">
        <v>4122</v>
      </c>
    </row>
    <row r="2277" spans="2:7" x14ac:dyDescent="0.2">
      <c r="B2277" s="103" t="s">
        <v>2273</v>
      </c>
      <c r="C2277" s="199">
        <v>0</v>
      </c>
      <c r="D2277" s="200">
        <v>0</v>
      </c>
      <c r="E2277" s="201">
        <v>0</v>
      </c>
      <c r="F2277" s="200">
        <v>0</v>
      </c>
    </row>
    <row r="2278" spans="2:7" x14ac:dyDescent="0.2">
      <c r="B2278" s="103" t="s">
        <v>2274</v>
      </c>
      <c r="C2278" s="199">
        <v>264</v>
      </c>
      <c r="D2278" s="200">
        <v>335.5151515151515</v>
      </c>
      <c r="E2278" s="201">
        <v>0.29948910761199232</v>
      </c>
      <c r="F2278" s="200">
        <v>819</v>
      </c>
    </row>
    <row r="2279" spans="2:7" x14ac:dyDescent="0.2">
      <c r="B2279" s="104" t="s">
        <v>2275</v>
      </c>
      <c r="C2279" s="202">
        <v>10</v>
      </c>
      <c r="D2279" s="203">
        <v>692.9</v>
      </c>
      <c r="E2279" s="204">
        <v>0.29291904459945051</v>
      </c>
      <c r="F2279" s="203">
        <v>1589</v>
      </c>
    </row>
    <row r="2281" spans="2:7" x14ac:dyDescent="0.2">
      <c r="G2281" s="12" t="s">
        <v>300</v>
      </c>
    </row>
    <row r="2282" spans="2:7" x14ac:dyDescent="0.2">
      <c r="G2282" s="12" t="s">
        <v>332</v>
      </c>
    </row>
    <row r="2283" spans="2:7" x14ac:dyDescent="0.2">
      <c r="B2283" s="3" t="s">
        <v>0</v>
      </c>
      <c r="C2283" s="187"/>
      <c r="D2283" s="188"/>
      <c r="E2283" s="189"/>
      <c r="F2283" s="189"/>
    </row>
    <row r="2284" spans="2:7" x14ac:dyDescent="0.2">
      <c r="B2284" s="3" t="s">
        <v>271</v>
      </c>
      <c r="C2284" s="187"/>
      <c r="D2284" s="188"/>
      <c r="E2284" s="189"/>
      <c r="F2284" s="189"/>
    </row>
    <row r="2285" spans="2:7" x14ac:dyDescent="0.2">
      <c r="B2285" s="102" t="s">
        <v>298</v>
      </c>
      <c r="C2285" s="187"/>
      <c r="D2285" s="188"/>
      <c r="E2285" s="189"/>
      <c r="F2285" s="189"/>
    </row>
    <row r="2286" spans="2:7" x14ac:dyDescent="0.2">
      <c r="B2286" s="3"/>
      <c r="C2286" s="100"/>
      <c r="D2286" s="100"/>
      <c r="E2286" s="100"/>
      <c r="F2286" s="100"/>
    </row>
    <row r="2287" spans="2:7" x14ac:dyDescent="0.2">
      <c r="B2287" s="108"/>
      <c r="C2287" s="159" t="s">
        <v>152</v>
      </c>
      <c r="D2287" s="190"/>
      <c r="E2287" s="191"/>
      <c r="F2287" s="192"/>
    </row>
    <row r="2288" spans="2:7" ht="25.5" x14ac:dyDescent="0.2">
      <c r="B2288" s="160" t="s">
        <v>301</v>
      </c>
      <c r="C2288" s="193" t="s">
        <v>2665</v>
      </c>
      <c r="D2288" s="194" t="s">
        <v>2662</v>
      </c>
      <c r="E2288" s="195" t="s">
        <v>2663</v>
      </c>
      <c r="F2288" s="194" t="s">
        <v>2664</v>
      </c>
    </row>
    <row r="2289" spans="2:6" x14ac:dyDescent="0.2">
      <c r="B2289" s="119" t="s">
        <v>2276</v>
      </c>
      <c r="C2289" s="196">
        <v>12</v>
      </c>
      <c r="D2289" s="197">
        <v>594</v>
      </c>
      <c r="E2289" s="198">
        <v>0.2875005041745653</v>
      </c>
      <c r="F2289" s="197">
        <v>946</v>
      </c>
    </row>
    <row r="2290" spans="2:6" x14ac:dyDescent="0.2">
      <c r="B2290" s="103" t="s">
        <v>2277</v>
      </c>
      <c r="C2290" s="199">
        <v>2325</v>
      </c>
      <c r="D2290" s="200">
        <v>447.91870967741937</v>
      </c>
      <c r="E2290" s="201">
        <v>0.29790638160563376</v>
      </c>
      <c r="F2290" s="200">
        <v>6375</v>
      </c>
    </row>
    <row r="2291" spans="2:6" x14ac:dyDescent="0.2">
      <c r="B2291" s="103" t="s">
        <v>2278</v>
      </c>
      <c r="C2291" s="199">
        <v>0</v>
      </c>
      <c r="D2291" s="200">
        <v>0</v>
      </c>
      <c r="E2291" s="201">
        <v>0</v>
      </c>
      <c r="F2291" s="200">
        <v>0</v>
      </c>
    </row>
    <row r="2292" spans="2:6" x14ac:dyDescent="0.2">
      <c r="B2292" s="103" t="s">
        <v>2279</v>
      </c>
      <c r="C2292" s="199">
        <v>1321</v>
      </c>
      <c r="D2292" s="200">
        <v>351.5352006056018</v>
      </c>
      <c r="E2292" s="201">
        <v>0.29577915129527343</v>
      </c>
      <c r="F2292" s="200">
        <v>1043</v>
      </c>
    </row>
    <row r="2293" spans="2:6" x14ac:dyDescent="0.2">
      <c r="B2293" s="103" t="s">
        <v>2280</v>
      </c>
      <c r="C2293" s="199">
        <v>0</v>
      </c>
      <c r="D2293" s="200">
        <v>0</v>
      </c>
      <c r="E2293" s="201">
        <v>0</v>
      </c>
      <c r="F2293" s="200">
        <v>0</v>
      </c>
    </row>
    <row r="2294" spans="2:6" x14ac:dyDescent="0.2">
      <c r="B2294" s="103" t="s">
        <v>2281</v>
      </c>
      <c r="C2294" s="199">
        <v>38</v>
      </c>
      <c r="D2294" s="200">
        <v>533.10526315789468</v>
      </c>
      <c r="E2294" s="201">
        <v>0.28652654804673139</v>
      </c>
      <c r="F2294" s="200">
        <v>1128</v>
      </c>
    </row>
    <row r="2295" spans="2:6" x14ac:dyDescent="0.2">
      <c r="B2295" s="103" t="s">
        <v>2282</v>
      </c>
      <c r="C2295" s="199">
        <v>25</v>
      </c>
      <c r="D2295" s="200">
        <v>1407.16</v>
      </c>
      <c r="E2295" s="201">
        <v>0.2940969929023467</v>
      </c>
      <c r="F2295" s="200">
        <v>4305</v>
      </c>
    </row>
    <row r="2296" spans="2:6" x14ac:dyDescent="0.2">
      <c r="B2296" s="103" t="s">
        <v>2283</v>
      </c>
      <c r="C2296" s="199">
        <v>463</v>
      </c>
      <c r="D2296" s="200">
        <v>1608.8056155507559</v>
      </c>
      <c r="E2296" s="201">
        <v>0.3035316544106561</v>
      </c>
      <c r="F2296" s="200">
        <v>3924</v>
      </c>
    </row>
    <row r="2297" spans="2:6" x14ac:dyDescent="0.2">
      <c r="B2297" s="103" t="s">
        <v>2284</v>
      </c>
      <c r="C2297" s="199">
        <v>13</v>
      </c>
      <c r="D2297" s="200">
        <v>336.84615384615387</v>
      </c>
      <c r="E2297" s="201">
        <v>0.28839567966280288</v>
      </c>
      <c r="F2297" s="200">
        <v>545</v>
      </c>
    </row>
    <row r="2298" spans="2:6" x14ac:dyDescent="0.2">
      <c r="B2298" s="103" t="s">
        <v>2285</v>
      </c>
      <c r="C2298" s="199">
        <v>1873</v>
      </c>
      <c r="D2298" s="200">
        <v>368.03523758675919</v>
      </c>
      <c r="E2298" s="201">
        <v>0.29556208806192075</v>
      </c>
      <c r="F2298" s="200">
        <v>1142</v>
      </c>
    </row>
    <row r="2299" spans="2:6" x14ac:dyDescent="0.2">
      <c r="B2299" s="103" t="s">
        <v>2286</v>
      </c>
      <c r="C2299" s="199">
        <v>0</v>
      </c>
      <c r="D2299" s="200">
        <v>0</v>
      </c>
      <c r="E2299" s="201">
        <v>0</v>
      </c>
      <c r="F2299" s="200">
        <v>0</v>
      </c>
    </row>
    <row r="2300" spans="2:6" x14ac:dyDescent="0.2">
      <c r="B2300" s="103" t="s">
        <v>2287</v>
      </c>
      <c r="C2300" s="199">
        <v>1312</v>
      </c>
      <c r="D2300" s="200">
        <v>404.5297256097561</v>
      </c>
      <c r="E2300" s="201">
        <v>0.29821428671764427</v>
      </c>
      <c r="F2300" s="200">
        <v>1428</v>
      </c>
    </row>
    <row r="2301" spans="2:6" x14ac:dyDescent="0.2">
      <c r="B2301" s="103" t="s">
        <v>2288</v>
      </c>
      <c r="C2301" s="199">
        <v>292</v>
      </c>
      <c r="D2301" s="200">
        <v>1114.9657534246576</v>
      </c>
      <c r="E2301" s="201">
        <v>0.30283271415575741</v>
      </c>
      <c r="F2301" s="200">
        <v>2907</v>
      </c>
    </row>
    <row r="2302" spans="2:6" x14ac:dyDescent="0.2">
      <c r="B2302" s="103" t="s">
        <v>2289</v>
      </c>
      <c r="C2302" s="199">
        <v>996</v>
      </c>
      <c r="D2302" s="200">
        <v>330.6546184738956</v>
      </c>
      <c r="E2302" s="201">
        <v>0.29078367990591292</v>
      </c>
      <c r="F2302" s="200">
        <v>832</v>
      </c>
    </row>
    <row r="2303" spans="2:6" x14ac:dyDescent="0.2">
      <c r="B2303" s="103" t="s">
        <v>2290</v>
      </c>
      <c r="C2303" s="199">
        <v>1271</v>
      </c>
      <c r="D2303" s="200">
        <v>334.30055074744297</v>
      </c>
      <c r="E2303" s="201">
        <v>0.29908836669747441</v>
      </c>
      <c r="F2303" s="200">
        <v>783</v>
      </c>
    </row>
    <row r="2304" spans="2:6" x14ac:dyDescent="0.2">
      <c r="B2304" s="103" t="s">
        <v>2291</v>
      </c>
      <c r="C2304" s="199">
        <v>222</v>
      </c>
      <c r="D2304" s="200">
        <v>1242.0135135135135</v>
      </c>
      <c r="E2304" s="201">
        <v>0.29868351638590429</v>
      </c>
      <c r="F2304" s="200">
        <v>3564</v>
      </c>
    </row>
    <row r="2305" spans="2:6" x14ac:dyDescent="0.2">
      <c r="B2305" s="103" t="s">
        <v>2292</v>
      </c>
      <c r="C2305" s="199">
        <v>1988</v>
      </c>
      <c r="D2305" s="200">
        <v>396.8355130784708</v>
      </c>
      <c r="E2305" s="201">
        <v>0.29619916491486009</v>
      </c>
      <c r="F2305" s="200">
        <v>2365</v>
      </c>
    </row>
    <row r="2306" spans="2:6" x14ac:dyDescent="0.2">
      <c r="B2306" s="103" t="s">
        <v>2293</v>
      </c>
      <c r="C2306" s="199">
        <v>15</v>
      </c>
      <c r="D2306" s="200">
        <v>310.8</v>
      </c>
      <c r="E2306" s="201">
        <v>0.28574931045050578</v>
      </c>
      <c r="F2306" s="200">
        <v>398</v>
      </c>
    </row>
    <row r="2307" spans="2:6" x14ac:dyDescent="0.2">
      <c r="B2307" s="103" t="s">
        <v>2294</v>
      </c>
      <c r="C2307" s="199">
        <v>186</v>
      </c>
      <c r="D2307" s="200">
        <v>383.80107526881721</v>
      </c>
      <c r="E2307" s="201">
        <v>0.28828788808839212</v>
      </c>
      <c r="F2307" s="200">
        <v>741</v>
      </c>
    </row>
    <row r="2308" spans="2:6" x14ac:dyDescent="0.2">
      <c r="B2308" s="103" t="s">
        <v>2295</v>
      </c>
      <c r="C2308" s="199">
        <v>79</v>
      </c>
      <c r="D2308" s="200">
        <v>336.54430379746833</v>
      </c>
      <c r="E2308" s="201">
        <v>0.29319585355094846</v>
      </c>
      <c r="F2308" s="200">
        <v>957</v>
      </c>
    </row>
    <row r="2309" spans="2:6" x14ac:dyDescent="0.2">
      <c r="B2309" s="103" t="s">
        <v>2296</v>
      </c>
      <c r="C2309" s="199">
        <v>1942</v>
      </c>
      <c r="D2309" s="200">
        <v>445.42070030895985</v>
      </c>
      <c r="E2309" s="201">
        <v>0.2964245999585351</v>
      </c>
      <c r="F2309" s="200">
        <v>4124</v>
      </c>
    </row>
    <row r="2310" spans="2:6" x14ac:dyDescent="0.2">
      <c r="B2310" s="103" t="s">
        <v>2297</v>
      </c>
      <c r="C2310" s="199">
        <v>63</v>
      </c>
      <c r="D2310" s="200">
        <v>1512.5714285714287</v>
      </c>
      <c r="E2310" s="201">
        <v>0.29470780345390657</v>
      </c>
      <c r="F2310" s="200">
        <v>3683</v>
      </c>
    </row>
    <row r="2311" spans="2:6" x14ac:dyDescent="0.2">
      <c r="B2311" s="103" t="s">
        <v>2298</v>
      </c>
      <c r="C2311" s="199">
        <v>2677</v>
      </c>
      <c r="D2311" s="200">
        <v>492.09973851326112</v>
      </c>
      <c r="E2311" s="201">
        <v>0.29965334091555307</v>
      </c>
      <c r="F2311" s="200">
        <v>2298</v>
      </c>
    </row>
    <row r="2312" spans="2:6" x14ac:dyDescent="0.2">
      <c r="B2312" s="103" t="s">
        <v>2299</v>
      </c>
      <c r="C2312" s="199">
        <v>258</v>
      </c>
      <c r="D2312" s="200">
        <v>1643.968992248062</v>
      </c>
      <c r="E2312" s="201">
        <v>0.30354432282143118</v>
      </c>
      <c r="F2312" s="200">
        <v>5254</v>
      </c>
    </row>
    <row r="2313" spans="2:6" x14ac:dyDescent="0.2">
      <c r="B2313" s="103" t="s">
        <v>2300</v>
      </c>
      <c r="C2313" s="199">
        <v>1416</v>
      </c>
      <c r="D2313" s="200">
        <v>325.7422316384181</v>
      </c>
      <c r="E2313" s="201">
        <v>0.29222268048552258</v>
      </c>
      <c r="F2313" s="200">
        <v>1005</v>
      </c>
    </row>
    <row r="2314" spans="2:6" x14ac:dyDescent="0.2">
      <c r="B2314" s="103" t="s">
        <v>2301</v>
      </c>
      <c r="C2314" s="199">
        <v>107</v>
      </c>
      <c r="D2314" s="200">
        <v>2268.1028037383176</v>
      </c>
      <c r="E2314" s="201">
        <v>0.30187203025101383</v>
      </c>
      <c r="F2314" s="200">
        <v>5706</v>
      </c>
    </row>
    <row r="2315" spans="2:6" x14ac:dyDescent="0.2">
      <c r="B2315" s="103" t="s">
        <v>2302</v>
      </c>
      <c r="C2315" s="199">
        <v>74</v>
      </c>
      <c r="D2315" s="200">
        <v>1715.3918918918919</v>
      </c>
      <c r="E2315" s="201">
        <v>0.30119444207169499</v>
      </c>
      <c r="F2315" s="200">
        <v>4375</v>
      </c>
    </row>
    <row r="2316" spans="2:6" x14ac:dyDescent="0.2">
      <c r="B2316" s="103" t="s">
        <v>2303</v>
      </c>
      <c r="C2316" s="199">
        <v>35</v>
      </c>
      <c r="D2316" s="200">
        <v>1873.4857142857143</v>
      </c>
      <c r="E2316" s="201">
        <v>0.30293734465521549</v>
      </c>
      <c r="F2316" s="200">
        <v>3907</v>
      </c>
    </row>
    <row r="2317" spans="2:6" x14ac:dyDescent="0.2">
      <c r="B2317" s="103" t="s">
        <v>2304</v>
      </c>
      <c r="C2317" s="199">
        <v>20</v>
      </c>
      <c r="D2317" s="200">
        <v>1034.75</v>
      </c>
      <c r="E2317" s="201">
        <v>0.29571889914549465</v>
      </c>
      <c r="F2317" s="200">
        <v>1933</v>
      </c>
    </row>
    <row r="2318" spans="2:6" x14ac:dyDescent="0.2">
      <c r="B2318" s="103" t="s">
        <v>2305</v>
      </c>
      <c r="C2318" s="199">
        <v>15</v>
      </c>
      <c r="D2318" s="200">
        <v>758.8</v>
      </c>
      <c r="E2318" s="201">
        <v>0.2944280614620518</v>
      </c>
      <c r="F2318" s="200">
        <v>1596</v>
      </c>
    </row>
    <row r="2319" spans="2:6" x14ac:dyDescent="0.2">
      <c r="B2319" s="103" t="s">
        <v>2306</v>
      </c>
      <c r="C2319" s="199">
        <v>90</v>
      </c>
      <c r="D2319" s="200">
        <v>482.9</v>
      </c>
      <c r="E2319" s="201">
        <v>0.27746672199699929</v>
      </c>
      <c r="F2319" s="200">
        <v>1096</v>
      </c>
    </row>
    <row r="2320" spans="2:6" x14ac:dyDescent="0.2">
      <c r="B2320" s="103" t="s">
        <v>2307</v>
      </c>
      <c r="C2320" s="199">
        <v>8</v>
      </c>
      <c r="D2320" s="200">
        <v>304.375</v>
      </c>
      <c r="E2320" s="201">
        <v>0.29411764705882359</v>
      </c>
      <c r="F2320" s="200">
        <v>752</v>
      </c>
    </row>
    <row r="2321" spans="2:6" x14ac:dyDescent="0.2">
      <c r="B2321" s="103" t="s">
        <v>2308</v>
      </c>
      <c r="C2321" s="199">
        <v>349</v>
      </c>
      <c r="D2321" s="200">
        <v>589.63037249283673</v>
      </c>
      <c r="E2321" s="201">
        <v>0.29743199120051922</v>
      </c>
      <c r="F2321" s="200">
        <v>2219</v>
      </c>
    </row>
    <row r="2322" spans="2:6" x14ac:dyDescent="0.2">
      <c r="B2322" s="103" t="s">
        <v>2309</v>
      </c>
      <c r="C2322" s="199">
        <v>47</v>
      </c>
      <c r="D2322" s="200">
        <v>405.44680851063828</v>
      </c>
      <c r="E2322" s="201">
        <v>0.29317374113447903</v>
      </c>
      <c r="F2322" s="200">
        <v>941</v>
      </c>
    </row>
    <row r="2323" spans="2:6" x14ac:dyDescent="0.2">
      <c r="B2323" s="103" t="s">
        <v>2310</v>
      </c>
      <c r="C2323" s="199">
        <v>412</v>
      </c>
      <c r="D2323" s="200">
        <v>1205.5728155339805</v>
      </c>
      <c r="E2323" s="201">
        <v>0.30120074976365219</v>
      </c>
      <c r="F2323" s="200">
        <v>3519</v>
      </c>
    </row>
    <row r="2324" spans="2:6" x14ac:dyDescent="0.2">
      <c r="B2324" s="103" t="s">
        <v>2311</v>
      </c>
      <c r="C2324" s="199">
        <v>1</v>
      </c>
      <c r="D2324" s="200">
        <v>496</v>
      </c>
      <c r="E2324" s="201">
        <v>0.30504305043050439</v>
      </c>
      <c r="F2324" s="200">
        <v>496</v>
      </c>
    </row>
    <row r="2325" spans="2:6" x14ac:dyDescent="0.2">
      <c r="B2325" s="103" t="s">
        <v>2312</v>
      </c>
      <c r="C2325" s="199">
        <v>42</v>
      </c>
      <c r="D2325" s="200">
        <v>290.88095238095241</v>
      </c>
      <c r="E2325" s="201">
        <v>0.29434298655616065</v>
      </c>
      <c r="F2325" s="200">
        <v>509</v>
      </c>
    </row>
    <row r="2326" spans="2:6" x14ac:dyDescent="0.2">
      <c r="B2326" s="103" t="s">
        <v>2313</v>
      </c>
      <c r="C2326" s="199">
        <v>99</v>
      </c>
      <c r="D2326" s="200">
        <v>1275.0202020202021</v>
      </c>
      <c r="E2326" s="201">
        <v>0.30447399016822096</v>
      </c>
      <c r="F2326" s="200">
        <v>4632</v>
      </c>
    </row>
    <row r="2327" spans="2:6" x14ac:dyDescent="0.2">
      <c r="B2327" s="103" t="s">
        <v>2314</v>
      </c>
      <c r="C2327" s="199">
        <v>3486</v>
      </c>
      <c r="D2327" s="200">
        <v>410.21313826735513</v>
      </c>
      <c r="E2327" s="201">
        <v>0.2954036527514623</v>
      </c>
      <c r="F2327" s="200">
        <v>5085</v>
      </c>
    </row>
    <row r="2328" spans="2:6" x14ac:dyDescent="0.2">
      <c r="B2328" s="103" t="s">
        <v>2315</v>
      </c>
      <c r="C2328" s="199">
        <v>953</v>
      </c>
      <c r="D2328" s="200">
        <v>773.96327387198323</v>
      </c>
      <c r="E2328" s="201">
        <v>0.29150018535248989</v>
      </c>
      <c r="F2328" s="200">
        <v>4321</v>
      </c>
    </row>
    <row r="2329" spans="2:6" x14ac:dyDescent="0.2">
      <c r="B2329" s="103" t="s">
        <v>2316</v>
      </c>
      <c r="C2329" s="199">
        <v>47</v>
      </c>
      <c r="D2329" s="200">
        <v>1533.1063829787233</v>
      </c>
      <c r="E2329" s="201">
        <v>0.29634747704063802</v>
      </c>
      <c r="F2329" s="200">
        <v>6815</v>
      </c>
    </row>
    <row r="2330" spans="2:6" x14ac:dyDescent="0.2">
      <c r="B2330" s="103" t="s">
        <v>2317</v>
      </c>
      <c r="C2330" s="199">
        <v>0</v>
      </c>
      <c r="D2330" s="200">
        <v>0</v>
      </c>
      <c r="E2330" s="201">
        <v>0</v>
      </c>
      <c r="F2330" s="200">
        <v>0</v>
      </c>
    </row>
    <row r="2331" spans="2:6" x14ac:dyDescent="0.2">
      <c r="B2331" s="103" t="s">
        <v>2318</v>
      </c>
      <c r="C2331" s="199">
        <v>13</v>
      </c>
      <c r="D2331" s="200">
        <v>260.53846153846155</v>
      </c>
      <c r="E2331" s="201">
        <v>0.29946949602122008</v>
      </c>
      <c r="F2331" s="200">
        <v>312</v>
      </c>
    </row>
    <row r="2332" spans="2:6" x14ac:dyDescent="0.2">
      <c r="B2332" s="103" t="s">
        <v>2319</v>
      </c>
      <c r="C2332" s="199">
        <v>0</v>
      </c>
      <c r="D2332" s="200">
        <v>0</v>
      </c>
      <c r="E2332" s="201">
        <v>0</v>
      </c>
      <c r="F2332" s="200">
        <v>0</v>
      </c>
    </row>
    <row r="2333" spans="2:6" x14ac:dyDescent="0.2">
      <c r="B2333" s="103" t="s">
        <v>2320</v>
      </c>
      <c r="C2333" s="199">
        <v>140</v>
      </c>
      <c r="D2333" s="200">
        <v>378.68571428571431</v>
      </c>
      <c r="E2333" s="201">
        <v>0.29953388513799828</v>
      </c>
      <c r="F2333" s="200">
        <v>939</v>
      </c>
    </row>
    <row r="2334" spans="2:6" x14ac:dyDescent="0.2">
      <c r="B2334" s="103" t="s">
        <v>2321</v>
      </c>
      <c r="C2334" s="199">
        <v>22</v>
      </c>
      <c r="D2334" s="200">
        <v>1252.8636363636363</v>
      </c>
      <c r="E2334" s="201">
        <v>0.29649749359953526</v>
      </c>
      <c r="F2334" s="200">
        <v>2960</v>
      </c>
    </row>
    <row r="2335" spans="2:6" x14ac:dyDescent="0.2">
      <c r="B2335" s="103" t="s">
        <v>2322</v>
      </c>
      <c r="C2335" s="199">
        <v>659</v>
      </c>
      <c r="D2335" s="200">
        <v>865.60091047040976</v>
      </c>
      <c r="E2335" s="201">
        <v>0.2926774581338516</v>
      </c>
      <c r="F2335" s="200">
        <v>3187</v>
      </c>
    </row>
    <row r="2336" spans="2:6" x14ac:dyDescent="0.2">
      <c r="B2336" s="104" t="s">
        <v>2323</v>
      </c>
      <c r="C2336" s="202">
        <v>26</v>
      </c>
      <c r="D2336" s="203">
        <v>391.69230769230768</v>
      </c>
      <c r="E2336" s="204">
        <v>0.28592284799820322</v>
      </c>
      <c r="F2336" s="203">
        <v>1002</v>
      </c>
    </row>
    <row r="2338" spans="2:7" x14ac:dyDescent="0.2">
      <c r="G2338" s="12" t="s">
        <v>300</v>
      </c>
    </row>
    <row r="2339" spans="2:7" x14ac:dyDescent="0.2">
      <c r="G2339" s="12" t="s">
        <v>333</v>
      </c>
    </row>
    <row r="2340" spans="2:7" x14ac:dyDescent="0.2">
      <c r="B2340" s="3" t="s">
        <v>0</v>
      </c>
      <c r="C2340" s="187"/>
      <c r="D2340" s="188"/>
      <c r="E2340" s="189"/>
      <c r="F2340" s="189"/>
    </row>
    <row r="2341" spans="2:7" x14ac:dyDescent="0.2">
      <c r="B2341" s="3" t="s">
        <v>271</v>
      </c>
      <c r="C2341" s="187"/>
      <c r="D2341" s="188"/>
      <c r="E2341" s="189"/>
      <c r="F2341" s="189"/>
    </row>
    <row r="2342" spans="2:7" x14ac:dyDescent="0.2">
      <c r="B2342" s="102" t="s">
        <v>298</v>
      </c>
      <c r="C2342" s="187"/>
      <c r="D2342" s="188"/>
      <c r="E2342" s="189"/>
      <c r="F2342" s="189"/>
    </row>
    <row r="2343" spans="2:7" x14ac:dyDescent="0.2">
      <c r="B2343" s="3"/>
      <c r="C2343" s="100"/>
      <c r="D2343" s="100"/>
      <c r="E2343" s="100"/>
      <c r="F2343" s="100"/>
    </row>
    <row r="2344" spans="2:7" x14ac:dyDescent="0.2">
      <c r="B2344" s="108"/>
      <c r="C2344" s="159" t="s">
        <v>152</v>
      </c>
      <c r="D2344" s="190"/>
      <c r="E2344" s="191"/>
      <c r="F2344" s="192"/>
    </row>
    <row r="2345" spans="2:7" ht="25.5" x14ac:dyDescent="0.2">
      <c r="B2345" s="160" t="s">
        <v>301</v>
      </c>
      <c r="C2345" s="193" t="s">
        <v>2665</v>
      </c>
      <c r="D2345" s="194" t="s">
        <v>2662</v>
      </c>
      <c r="E2345" s="195" t="s">
        <v>2663</v>
      </c>
      <c r="F2345" s="194" t="s">
        <v>2664</v>
      </c>
    </row>
    <row r="2346" spans="2:7" x14ac:dyDescent="0.2">
      <c r="B2346" s="119" t="s">
        <v>2324</v>
      </c>
      <c r="C2346" s="196">
        <v>668</v>
      </c>
      <c r="D2346" s="197">
        <v>334.78143712574848</v>
      </c>
      <c r="E2346" s="198">
        <v>0.29985746868132379</v>
      </c>
      <c r="F2346" s="197">
        <v>1036</v>
      </c>
    </row>
    <row r="2347" spans="2:7" x14ac:dyDescent="0.2">
      <c r="B2347" s="103" t="s">
        <v>2325</v>
      </c>
      <c r="C2347" s="199">
        <v>1292</v>
      </c>
      <c r="D2347" s="200">
        <v>424.66408668730651</v>
      </c>
      <c r="E2347" s="201">
        <v>0.29936337010087422</v>
      </c>
      <c r="F2347" s="200">
        <v>1199</v>
      </c>
    </row>
    <row r="2348" spans="2:7" x14ac:dyDescent="0.2">
      <c r="B2348" s="103" t="s">
        <v>2326</v>
      </c>
      <c r="C2348" s="199">
        <v>1515</v>
      </c>
      <c r="D2348" s="200">
        <v>380.88052805280529</v>
      </c>
      <c r="E2348" s="201">
        <v>0.29333308932711732</v>
      </c>
      <c r="F2348" s="200">
        <v>2409</v>
      </c>
    </row>
    <row r="2349" spans="2:7" x14ac:dyDescent="0.2">
      <c r="B2349" s="103" t="s">
        <v>2327</v>
      </c>
      <c r="C2349" s="199">
        <v>287</v>
      </c>
      <c r="D2349" s="200">
        <v>649.91289198606273</v>
      </c>
      <c r="E2349" s="201">
        <v>0.29071126655195623</v>
      </c>
      <c r="F2349" s="200">
        <v>1912</v>
      </c>
    </row>
    <row r="2350" spans="2:7" x14ac:dyDescent="0.2">
      <c r="B2350" s="103" t="s">
        <v>2328</v>
      </c>
      <c r="C2350" s="199">
        <v>61</v>
      </c>
      <c r="D2350" s="200">
        <v>1366.327868852459</v>
      </c>
      <c r="E2350" s="201">
        <v>0.29756651385973187</v>
      </c>
      <c r="F2350" s="200">
        <v>2602</v>
      </c>
    </row>
    <row r="2351" spans="2:7" x14ac:dyDescent="0.2">
      <c r="B2351" s="103" t="s">
        <v>2329</v>
      </c>
      <c r="C2351" s="199">
        <v>311</v>
      </c>
      <c r="D2351" s="200">
        <v>1326.6977491961416</v>
      </c>
      <c r="E2351" s="201">
        <v>0.30192731551540941</v>
      </c>
      <c r="F2351" s="200">
        <v>3451</v>
      </c>
    </row>
    <row r="2352" spans="2:7" x14ac:dyDescent="0.2">
      <c r="B2352" s="103" t="s">
        <v>2330</v>
      </c>
      <c r="C2352" s="199">
        <v>383</v>
      </c>
      <c r="D2352" s="200">
        <v>1195.9033942558747</v>
      </c>
      <c r="E2352" s="201">
        <v>0.30110639248994198</v>
      </c>
      <c r="F2352" s="200">
        <v>4273</v>
      </c>
    </row>
    <row r="2353" spans="2:6" x14ac:dyDescent="0.2">
      <c r="B2353" s="103" t="s">
        <v>2331</v>
      </c>
      <c r="C2353" s="199">
        <v>2122</v>
      </c>
      <c r="D2353" s="200">
        <v>1214.5664467483507</v>
      </c>
      <c r="E2353" s="201">
        <v>0.30060941607258651</v>
      </c>
      <c r="F2353" s="200">
        <v>9320</v>
      </c>
    </row>
    <row r="2354" spans="2:6" x14ac:dyDescent="0.2">
      <c r="B2354" s="103" t="s">
        <v>2332</v>
      </c>
      <c r="C2354" s="199">
        <v>20</v>
      </c>
      <c r="D2354" s="200">
        <v>341.65</v>
      </c>
      <c r="E2354" s="201">
        <v>0.26931262809396195</v>
      </c>
      <c r="F2354" s="200">
        <v>576</v>
      </c>
    </row>
    <row r="2355" spans="2:6" x14ac:dyDescent="0.2">
      <c r="B2355" s="103" t="s">
        <v>2333</v>
      </c>
      <c r="C2355" s="199">
        <v>108</v>
      </c>
      <c r="D2355" s="200">
        <v>1072.8703703703704</v>
      </c>
      <c r="E2355" s="201">
        <v>0.29321483610892507</v>
      </c>
      <c r="F2355" s="200">
        <v>3977</v>
      </c>
    </row>
    <row r="2356" spans="2:6" x14ac:dyDescent="0.2">
      <c r="B2356" s="103" t="s">
        <v>2334</v>
      </c>
      <c r="C2356" s="199">
        <v>1658</v>
      </c>
      <c r="D2356" s="200">
        <v>365.59650180940895</v>
      </c>
      <c r="E2356" s="201">
        <v>0.29921410261536341</v>
      </c>
      <c r="F2356" s="200">
        <v>1096</v>
      </c>
    </row>
    <row r="2357" spans="2:6" x14ac:dyDescent="0.2">
      <c r="B2357" s="103" t="s">
        <v>2335</v>
      </c>
      <c r="C2357" s="199">
        <v>0</v>
      </c>
      <c r="D2357" s="200">
        <v>0</v>
      </c>
      <c r="E2357" s="201">
        <v>0</v>
      </c>
      <c r="F2357" s="200">
        <v>0</v>
      </c>
    </row>
    <row r="2358" spans="2:6" x14ac:dyDescent="0.2">
      <c r="B2358" s="103" t="s">
        <v>2336</v>
      </c>
      <c r="C2358" s="199">
        <v>273</v>
      </c>
      <c r="D2358" s="200">
        <v>1018.6190476190476</v>
      </c>
      <c r="E2358" s="201">
        <v>0.29845269487812698</v>
      </c>
      <c r="F2358" s="200">
        <v>3266</v>
      </c>
    </row>
    <row r="2359" spans="2:6" x14ac:dyDescent="0.2">
      <c r="B2359" s="103" t="s">
        <v>2337</v>
      </c>
      <c r="C2359" s="199">
        <v>501</v>
      </c>
      <c r="D2359" s="200">
        <v>359.3073852295409</v>
      </c>
      <c r="E2359" s="201">
        <v>0.29602775882057908</v>
      </c>
      <c r="F2359" s="200">
        <v>1175</v>
      </c>
    </row>
    <row r="2360" spans="2:6" x14ac:dyDescent="0.2">
      <c r="B2360" s="103" t="s">
        <v>2338</v>
      </c>
      <c r="C2360" s="199">
        <v>21</v>
      </c>
      <c r="D2360" s="200">
        <v>387.66666666666669</v>
      </c>
      <c r="E2360" s="201">
        <v>0.278944663354463</v>
      </c>
      <c r="F2360" s="200">
        <v>688</v>
      </c>
    </row>
    <row r="2361" spans="2:6" x14ac:dyDescent="0.2">
      <c r="B2361" s="103" t="s">
        <v>2339</v>
      </c>
      <c r="C2361" s="199">
        <v>10</v>
      </c>
      <c r="D2361" s="200">
        <v>1385.6</v>
      </c>
      <c r="E2361" s="201">
        <v>0.30168960111478826</v>
      </c>
      <c r="F2361" s="200">
        <v>5344</v>
      </c>
    </row>
    <row r="2362" spans="2:6" x14ac:dyDescent="0.2">
      <c r="B2362" s="103" t="s">
        <v>2340</v>
      </c>
      <c r="C2362" s="199">
        <v>12</v>
      </c>
      <c r="D2362" s="200">
        <v>279.41666666666669</v>
      </c>
      <c r="E2362" s="201">
        <v>0.30354879594423312</v>
      </c>
      <c r="F2362" s="200">
        <v>418</v>
      </c>
    </row>
    <row r="2363" spans="2:6" x14ac:dyDescent="0.2">
      <c r="B2363" s="103" t="s">
        <v>2341</v>
      </c>
      <c r="C2363" s="199">
        <v>1275</v>
      </c>
      <c r="D2363" s="200">
        <v>410.06274509803922</v>
      </c>
      <c r="E2363" s="201">
        <v>0.29839357269273337</v>
      </c>
      <c r="F2363" s="200">
        <v>1292</v>
      </c>
    </row>
    <row r="2364" spans="2:6" x14ac:dyDescent="0.2">
      <c r="B2364" s="103" t="s">
        <v>2342</v>
      </c>
      <c r="C2364" s="199">
        <v>1424</v>
      </c>
      <c r="D2364" s="200">
        <v>364.10744382022472</v>
      </c>
      <c r="E2364" s="201">
        <v>0.29712462077841995</v>
      </c>
      <c r="F2364" s="200">
        <v>1412</v>
      </c>
    </row>
    <row r="2365" spans="2:6" x14ac:dyDescent="0.2">
      <c r="B2365" s="103" t="s">
        <v>2343</v>
      </c>
      <c r="C2365" s="199">
        <v>4</v>
      </c>
      <c r="D2365" s="200">
        <v>830.75</v>
      </c>
      <c r="E2365" s="201">
        <v>0.2872331230011238</v>
      </c>
      <c r="F2365" s="200">
        <v>1255</v>
      </c>
    </row>
    <row r="2366" spans="2:6" x14ac:dyDescent="0.2">
      <c r="B2366" s="103" t="s">
        <v>2344</v>
      </c>
      <c r="C2366" s="199">
        <v>1</v>
      </c>
      <c r="D2366" s="200">
        <v>268</v>
      </c>
      <c r="E2366" s="201">
        <v>0.28848223896663083</v>
      </c>
      <c r="F2366" s="200">
        <v>268</v>
      </c>
    </row>
    <row r="2367" spans="2:6" x14ac:dyDescent="0.2">
      <c r="B2367" s="103" t="s">
        <v>2345</v>
      </c>
      <c r="C2367" s="199">
        <v>64</v>
      </c>
      <c r="D2367" s="200">
        <v>388.03125</v>
      </c>
      <c r="E2367" s="201">
        <v>0.28434032906261808</v>
      </c>
      <c r="F2367" s="200">
        <v>853</v>
      </c>
    </row>
    <row r="2368" spans="2:6" x14ac:dyDescent="0.2">
      <c r="B2368" s="103" t="s">
        <v>2346</v>
      </c>
      <c r="C2368" s="199">
        <v>1407</v>
      </c>
      <c r="D2368" s="200">
        <v>993.46126510305612</v>
      </c>
      <c r="E2368" s="201">
        <v>0.2995505669987768</v>
      </c>
      <c r="F2368" s="200">
        <v>7122</v>
      </c>
    </row>
    <row r="2369" spans="2:6" x14ac:dyDescent="0.2">
      <c r="B2369" s="103" t="s">
        <v>2347</v>
      </c>
      <c r="C2369" s="199">
        <v>324</v>
      </c>
      <c r="D2369" s="200">
        <v>509.68827160493828</v>
      </c>
      <c r="E2369" s="201">
        <v>0.29925647526144772</v>
      </c>
      <c r="F2369" s="200">
        <v>1905</v>
      </c>
    </row>
    <row r="2370" spans="2:6" x14ac:dyDescent="0.2">
      <c r="B2370" s="103" t="s">
        <v>2348</v>
      </c>
      <c r="C2370" s="199">
        <v>229</v>
      </c>
      <c r="D2370" s="200">
        <v>1373.2882096069868</v>
      </c>
      <c r="E2370" s="201">
        <v>0.29896634759354734</v>
      </c>
      <c r="F2370" s="200">
        <v>4042</v>
      </c>
    </row>
    <row r="2371" spans="2:6" x14ac:dyDescent="0.2">
      <c r="B2371" s="103" t="s">
        <v>2349</v>
      </c>
      <c r="C2371" s="199">
        <v>264</v>
      </c>
      <c r="D2371" s="200">
        <v>1371.1098484848485</v>
      </c>
      <c r="E2371" s="201">
        <v>0.30264263516050027</v>
      </c>
      <c r="F2371" s="200">
        <v>8255</v>
      </c>
    </row>
    <row r="2372" spans="2:6" x14ac:dyDescent="0.2">
      <c r="B2372" s="103" t="s">
        <v>2350</v>
      </c>
      <c r="C2372" s="199">
        <v>28</v>
      </c>
      <c r="D2372" s="200">
        <v>324.25</v>
      </c>
      <c r="E2372" s="201">
        <v>0.28961051389199022</v>
      </c>
      <c r="F2372" s="200">
        <v>630</v>
      </c>
    </row>
    <row r="2373" spans="2:6" x14ac:dyDescent="0.2">
      <c r="B2373" s="103" t="s">
        <v>2351</v>
      </c>
      <c r="C2373" s="199">
        <v>2610</v>
      </c>
      <c r="D2373" s="200">
        <v>385.85478927203064</v>
      </c>
      <c r="E2373" s="201">
        <v>0.29912396696178645</v>
      </c>
      <c r="F2373" s="200">
        <v>1235</v>
      </c>
    </row>
    <row r="2374" spans="2:6" x14ac:dyDescent="0.2">
      <c r="B2374" s="103" t="s">
        <v>2352</v>
      </c>
      <c r="C2374" s="199">
        <v>1847</v>
      </c>
      <c r="D2374" s="200">
        <v>474.34488359501893</v>
      </c>
      <c r="E2374" s="201">
        <v>0.29129272106498072</v>
      </c>
      <c r="F2374" s="200">
        <v>4765</v>
      </c>
    </row>
    <row r="2375" spans="2:6" x14ac:dyDescent="0.2">
      <c r="B2375" s="103" t="s">
        <v>2353</v>
      </c>
      <c r="C2375" s="199">
        <v>144</v>
      </c>
      <c r="D2375" s="200">
        <v>1370.8958333333333</v>
      </c>
      <c r="E2375" s="201">
        <v>0.30094211625531653</v>
      </c>
      <c r="F2375" s="200">
        <v>4593</v>
      </c>
    </row>
    <row r="2376" spans="2:6" x14ac:dyDescent="0.2">
      <c r="B2376" s="103" t="s">
        <v>2354</v>
      </c>
      <c r="C2376" s="199">
        <v>70</v>
      </c>
      <c r="D2376" s="200">
        <v>470.34285714285716</v>
      </c>
      <c r="E2376" s="201">
        <v>0.2915873282970074</v>
      </c>
      <c r="F2376" s="200">
        <v>2436</v>
      </c>
    </row>
    <row r="2377" spans="2:6" x14ac:dyDescent="0.2">
      <c r="B2377" s="103" t="s">
        <v>2355</v>
      </c>
      <c r="C2377" s="199">
        <v>1281</v>
      </c>
      <c r="D2377" s="200">
        <v>366.36612021857923</v>
      </c>
      <c r="E2377" s="201">
        <v>0.29766593727206425</v>
      </c>
      <c r="F2377" s="200">
        <v>2027</v>
      </c>
    </row>
    <row r="2378" spans="2:6" x14ac:dyDescent="0.2">
      <c r="B2378" s="103" t="s">
        <v>2356</v>
      </c>
      <c r="C2378" s="199">
        <v>175</v>
      </c>
      <c r="D2378" s="200">
        <v>366.28</v>
      </c>
      <c r="E2378" s="201">
        <v>0.29563095825588848</v>
      </c>
      <c r="F2378" s="200">
        <v>1405</v>
      </c>
    </row>
    <row r="2379" spans="2:6" x14ac:dyDescent="0.2">
      <c r="B2379" s="103" t="s">
        <v>2357</v>
      </c>
      <c r="C2379" s="199">
        <v>363</v>
      </c>
      <c r="D2379" s="200">
        <v>535.09090909090912</v>
      </c>
      <c r="E2379" s="201">
        <v>0.28112910159048576</v>
      </c>
      <c r="F2379" s="200">
        <v>4865</v>
      </c>
    </row>
    <row r="2380" spans="2:6" x14ac:dyDescent="0.2">
      <c r="B2380" s="103" t="s">
        <v>2358</v>
      </c>
      <c r="C2380" s="199">
        <v>507</v>
      </c>
      <c r="D2380" s="200">
        <v>483.07297830374756</v>
      </c>
      <c r="E2380" s="201">
        <v>0.29262074049470654</v>
      </c>
      <c r="F2380" s="200">
        <v>3446</v>
      </c>
    </row>
    <row r="2381" spans="2:6" x14ac:dyDescent="0.2">
      <c r="B2381" s="103" t="s">
        <v>2359</v>
      </c>
      <c r="C2381" s="199">
        <v>1410</v>
      </c>
      <c r="D2381" s="200">
        <v>315.2</v>
      </c>
      <c r="E2381" s="201">
        <v>0.29302371580592212</v>
      </c>
      <c r="F2381" s="200">
        <v>1352</v>
      </c>
    </row>
    <row r="2382" spans="2:6" x14ac:dyDescent="0.2">
      <c r="B2382" s="103" t="s">
        <v>2360</v>
      </c>
      <c r="C2382" s="199">
        <v>0</v>
      </c>
      <c r="D2382" s="200">
        <v>0</v>
      </c>
      <c r="E2382" s="201">
        <v>0</v>
      </c>
      <c r="F2382" s="200">
        <v>0</v>
      </c>
    </row>
    <row r="2383" spans="2:6" x14ac:dyDescent="0.2">
      <c r="B2383" s="103" t="s">
        <v>2361</v>
      </c>
      <c r="C2383" s="199">
        <v>10</v>
      </c>
      <c r="D2383" s="200">
        <v>404.7</v>
      </c>
      <c r="E2383" s="201">
        <v>0.29613639689740956</v>
      </c>
      <c r="F2383" s="200">
        <v>1099</v>
      </c>
    </row>
    <row r="2384" spans="2:6" x14ac:dyDescent="0.2">
      <c r="B2384" s="103" t="s">
        <v>2362</v>
      </c>
      <c r="C2384" s="199">
        <v>11</v>
      </c>
      <c r="D2384" s="200">
        <v>374.81818181818181</v>
      </c>
      <c r="E2384" s="201">
        <v>0.26882701962574163</v>
      </c>
      <c r="F2384" s="200">
        <v>538</v>
      </c>
    </row>
    <row r="2385" spans="2:7" x14ac:dyDescent="0.2">
      <c r="B2385" s="103" t="s">
        <v>2363</v>
      </c>
      <c r="C2385" s="199">
        <v>9</v>
      </c>
      <c r="D2385" s="200">
        <v>794.77777777777783</v>
      </c>
      <c r="E2385" s="201">
        <v>0.29259213809465368</v>
      </c>
      <c r="F2385" s="200">
        <v>1098</v>
      </c>
    </row>
    <row r="2386" spans="2:7" x14ac:dyDescent="0.2">
      <c r="B2386" s="103" t="s">
        <v>2364</v>
      </c>
      <c r="C2386" s="199">
        <v>72</v>
      </c>
      <c r="D2386" s="200">
        <v>1106.7638888888889</v>
      </c>
      <c r="E2386" s="201">
        <v>0.29800338814448613</v>
      </c>
      <c r="F2386" s="200">
        <v>5800</v>
      </c>
    </row>
    <row r="2387" spans="2:7" x14ac:dyDescent="0.2">
      <c r="B2387" s="103" t="s">
        <v>2365</v>
      </c>
      <c r="C2387" s="199">
        <v>170</v>
      </c>
      <c r="D2387" s="200">
        <v>1500.8411764705882</v>
      </c>
      <c r="E2387" s="201">
        <v>0.3024426036737442</v>
      </c>
      <c r="F2387" s="200">
        <v>4261</v>
      </c>
    </row>
    <row r="2388" spans="2:7" x14ac:dyDescent="0.2">
      <c r="B2388" s="103" t="s">
        <v>2366</v>
      </c>
      <c r="C2388" s="199">
        <v>353</v>
      </c>
      <c r="D2388" s="200">
        <v>1527.0991501416431</v>
      </c>
      <c r="E2388" s="201">
        <v>0.30307217969361422</v>
      </c>
      <c r="F2388" s="200">
        <v>9251</v>
      </c>
    </row>
    <row r="2389" spans="2:7" x14ac:dyDescent="0.2">
      <c r="B2389" s="103" t="s">
        <v>2367</v>
      </c>
      <c r="C2389" s="199">
        <v>3</v>
      </c>
      <c r="D2389" s="200">
        <v>999.66666666666663</v>
      </c>
      <c r="E2389" s="201">
        <v>0.30746360467500522</v>
      </c>
      <c r="F2389" s="200">
        <v>1274</v>
      </c>
    </row>
    <row r="2390" spans="2:7" x14ac:dyDescent="0.2">
      <c r="B2390" s="103" t="s">
        <v>2368</v>
      </c>
      <c r="C2390" s="199">
        <v>725</v>
      </c>
      <c r="D2390" s="200">
        <v>1548.1958620689654</v>
      </c>
      <c r="E2390" s="201">
        <v>0.30310743708811705</v>
      </c>
      <c r="F2390" s="200">
        <v>5623</v>
      </c>
    </row>
    <row r="2391" spans="2:7" x14ac:dyDescent="0.2">
      <c r="B2391" s="103" t="s">
        <v>2369</v>
      </c>
      <c r="C2391" s="199">
        <v>54</v>
      </c>
      <c r="D2391" s="200">
        <v>1160.2037037037037</v>
      </c>
      <c r="E2391" s="201">
        <v>0.29641562816400291</v>
      </c>
      <c r="F2391" s="200">
        <v>4017</v>
      </c>
    </row>
    <row r="2392" spans="2:7" x14ac:dyDescent="0.2">
      <c r="B2392" s="103" t="s">
        <v>2370</v>
      </c>
      <c r="C2392" s="199">
        <v>16</v>
      </c>
      <c r="D2392" s="200">
        <v>853.9375</v>
      </c>
      <c r="E2392" s="201">
        <v>0.29579995670058445</v>
      </c>
      <c r="F2392" s="200">
        <v>1773</v>
      </c>
    </row>
    <row r="2393" spans="2:7" x14ac:dyDescent="0.2">
      <c r="B2393" s="104" t="s">
        <v>2371</v>
      </c>
      <c r="C2393" s="202">
        <v>5</v>
      </c>
      <c r="D2393" s="203">
        <v>1728.6</v>
      </c>
      <c r="E2393" s="204">
        <v>0.28680935788949724</v>
      </c>
      <c r="F2393" s="203">
        <v>3347</v>
      </c>
    </row>
    <row r="2395" spans="2:7" x14ac:dyDescent="0.2">
      <c r="G2395" s="12" t="s">
        <v>300</v>
      </c>
    </row>
    <row r="2396" spans="2:7" x14ac:dyDescent="0.2">
      <c r="G2396" s="12" t="s">
        <v>334</v>
      </c>
    </row>
    <row r="2397" spans="2:7" x14ac:dyDescent="0.2">
      <c r="B2397" s="3" t="s">
        <v>0</v>
      </c>
      <c r="C2397" s="187"/>
      <c r="D2397" s="188"/>
      <c r="E2397" s="189"/>
      <c r="F2397" s="189"/>
    </row>
    <row r="2398" spans="2:7" x14ac:dyDescent="0.2">
      <c r="B2398" s="3" t="s">
        <v>271</v>
      </c>
      <c r="C2398" s="187"/>
      <c r="D2398" s="188"/>
      <c r="E2398" s="189"/>
      <c r="F2398" s="189"/>
    </row>
    <row r="2399" spans="2:7" x14ac:dyDescent="0.2">
      <c r="B2399" s="102" t="s">
        <v>298</v>
      </c>
      <c r="C2399" s="187"/>
      <c r="D2399" s="188"/>
      <c r="E2399" s="189"/>
      <c r="F2399" s="189"/>
    </row>
    <row r="2400" spans="2:7" x14ac:dyDescent="0.2">
      <c r="B2400" s="3"/>
      <c r="C2400" s="100"/>
      <c r="D2400" s="100"/>
      <c r="E2400" s="100"/>
      <c r="F2400" s="100"/>
    </row>
    <row r="2401" spans="2:6" x14ac:dyDescent="0.2">
      <c r="B2401" s="108"/>
      <c r="C2401" s="159" t="s">
        <v>152</v>
      </c>
      <c r="D2401" s="190"/>
      <c r="E2401" s="191"/>
      <c r="F2401" s="192"/>
    </row>
    <row r="2402" spans="2:6" ht="25.5" x14ac:dyDescent="0.2">
      <c r="B2402" s="160" t="s">
        <v>301</v>
      </c>
      <c r="C2402" s="193" t="s">
        <v>2665</v>
      </c>
      <c r="D2402" s="194" t="s">
        <v>2662</v>
      </c>
      <c r="E2402" s="195" t="s">
        <v>2663</v>
      </c>
      <c r="F2402" s="194" t="s">
        <v>2664</v>
      </c>
    </row>
    <row r="2403" spans="2:6" x14ac:dyDescent="0.2">
      <c r="B2403" s="119" t="s">
        <v>2372</v>
      </c>
      <c r="C2403" s="196">
        <v>0</v>
      </c>
      <c r="D2403" s="197">
        <v>0</v>
      </c>
      <c r="E2403" s="198">
        <v>0</v>
      </c>
      <c r="F2403" s="197">
        <v>0</v>
      </c>
    </row>
    <row r="2404" spans="2:6" x14ac:dyDescent="0.2">
      <c r="B2404" s="103" t="s">
        <v>2373</v>
      </c>
      <c r="C2404" s="199">
        <v>74</v>
      </c>
      <c r="D2404" s="200">
        <v>789.22972972972968</v>
      </c>
      <c r="E2404" s="201">
        <v>0.30119077702197439</v>
      </c>
      <c r="F2404" s="200">
        <v>3146</v>
      </c>
    </row>
    <row r="2405" spans="2:6" x14ac:dyDescent="0.2">
      <c r="B2405" s="103" t="s">
        <v>2374</v>
      </c>
      <c r="C2405" s="199">
        <v>26</v>
      </c>
      <c r="D2405" s="200">
        <v>607.03846153846155</v>
      </c>
      <c r="E2405" s="201">
        <v>0.30403374942209904</v>
      </c>
      <c r="F2405" s="200">
        <v>1264</v>
      </c>
    </row>
    <row r="2406" spans="2:6" x14ac:dyDescent="0.2">
      <c r="B2406" s="103" t="s">
        <v>2375</v>
      </c>
      <c r="C2406" s="199">
        <v>324</v>
      </c>
      <c r="D2406" s="200">
        <v>1511.2962962962963</v>
      </c>
      <c r="E2406" s="201">
        <v>0.30225515455962948</v>
      </c>
      <c r="F2406" s="200">
        <v>5822</v>
      </c>
    </row>
    <row r="2407" spans="2:6" x14ac:dyDescent="0.2">
      <c r="B2407" s="103" t="s">
        <v>2376</v>
      </c>
      <c r="C2407" s="199">
        <v>0</v>
      </c>
      <c r="D2407" s="200">
        <v>0</v>
      </c>
      <c r="E2407" s="201">
        <v>0</v>
      </c>
      <c r="F2407" s="200">
        <v>0</v>
      </c>
    </row>
    <row r="2408" spans="2:6" x14ac:dyDescent="0.2">
      <c r="B2408" s="103" t="s">
        <v>2377</v>
      </c>
      <c r="C2408" s="199">
        <v>32</v>
      </c>
      <c r="D2408" s="200">
        <v>1223.34375</v>
      </c>
      <c r="E2408" s="201">
        <v>0.29841064146053276</v>
      </c>
      <c r="F2408" s="200">
        <v>4734</v>
      </c>
    </row>
    <row r="2409" spans="2:6" x14ac:dyDescent="0.2">
      <c r="B2409" s="103" t="s">
        <v>2378</v>
      </c>
      <c r="C2409" s="199">
        <v>311</v>
      </c>
      <c r="D2409" s="200">
        <v>1170.6398713826366</v>
      </c>
      <c r="E2409" s="201">
        <v>0.30229903000330482</v>
      </c>
      <c r="F2409" s="200">
        <v>2860</v>
      </c>
    </row>
    <row r="2410" spans="2:6" x14ac:dyDescent="0.2">
      <c r="B2410" s="103" t="s">
        <v>2379</v>
      </c>
      <c r="C2410" s="199">
        <v>266</v>
      </c>
      <c r="D2410" s="200">
        <v>783.57894736842104</v>
      </c>
      <c r="E2410" s="201">
        <v>0.30099396515995425</v>
      </c>
      <c r="F2410" s="200">
        <v>13412</v>
      </c>
    </row>
    <row r="2411" spans="2:6" x14ac:dyDescent="0.2">
      <c r="B2411" s="103" t="s">
        <v>2380</v>
      </c>
      <c r="C2411" s="199">
        <v>99</v>
      </c>
      <c r="D2411" s="200">
        <v>756.78787878787875</v>
      </c>
      <c r="E2411" s="201">
        <v>0.30079734059210361</v>
      </c>
      <c r="F2411" s="200">
        <v>2255</v>
      </c>
    </row>
    <row r="2412" spans="2:6" x14ac:dyDescent="0.2">
      <c r="B2412" s="103" t="s">
        <v>2381</v>
      </c>
      <c r="C2412" s="199">
        <v>32</v>
      </c>
      <c r="D2412" s="200">
        <v>1614.90625</v>
      </c>
      <c r="E2412" s="201">
        <v>0.30332218113517628</v>
      </c>
      <c r="F2412" s="200">
        <v>3457</v>
      </c>
    </row>
    <row r="2413" spans="2:6" x14ac:dyDescent="0.2">
      <c r="B2413" s="103" t="s">
        <v>2382</v>
      </c>
      <c r="C2413" s="199">
        <v>0</v>
      </c>
      <c r="D2413" s="200">
        <v>0</v>
      </c>
      <c r="E2413" s="201">
        <v>0</v>
      </c>
      <c r="F2413" s="200">
        <v>0</v>
      </c>
    </row>
    <row r="2414" spans="2:6" x14ac:dyDescent="0.2">
      <c r="B2414" s="103" t="s">
        <v>2383</v>
      </c>
      <c r="C2414" s="199">
        <v>659</v>
      </c>
      <c r="D2414" s="200">
        <v>374.93778452200303</v>
      </c>
      <c r="E2414" s="201">
        <v>0.30005112493062924</v>
      </c>
      <c r="F2414" s="200">
        <v>1182</v>
      </c>
    </row>
    <row r="2415" spans="2:6" x14ac:dyDescent="0.2">
      <c r="B2415" s="103" t="s">
        <v>2384</v>
      </c>
      <c r="C2415" s="199">
        <v>1617</v>
      </c>
      <c r="D2415" s="200">
        <v>819.96722325293752</v>
      </c>
      <c r="E2415" s="201">
        <v>0.29793171479258174</v>
      </c>
      <c r="F2415" s="200">
        <v>7284</v>
      </c>
    </row>
    <row r="2416" spans="2:6" x14ac:dyDescent="0.2">
      <c r="B2416" s="103" t="s">
        <v>2385</v>
      </c>
      <c r="C2416" s="199">
        <v>3874</v>
      </c>
      <c r="D2416" s="200">
        <v>371.32550335570471</v>
      </c>
      <c r="E2416" s="201">
        <v>0.29705635400735897</v>
      </c>
      <c r="F2416" s="200">
        <v>1833</v>
      </c>
    </row>
    <row r="2417" spans="2:6" x14ac:dyDescent="0.2">
      <c r="B2417" s="103" t="s">
        <v>2386</v>
      </c>
      <c r="C2417" s="199">
        <v>1313</v>
      </c>
      <c r="D2417" s="200">
        <v>386.3990860624524</v>
      </c>
      <c r="E2417" s="201">
        <v>0.29956247306050399</v>
      </c>
      <c r="F2417" s="200">
        <v>1000</v>
      </c>
    </row>
    <row r="2418" spans="2:6" x14ac:dyDescent="0.2">
      <c r="B2418" s="103" t="s">
        <v>2387</v>
      </c>
      <c r="C2418" s="199">
        <v>1794</v>
      </c>
      <c r="D2418" s="200">
        <v>362.38517279821627</v>
      </c>
      <c r="E2418" s="201">
        <v>0.29998661843149566</v>
      </c>
      <c r="F2418" s="200">
        <v>866</v>
      </c>
    </row>
    <row r="2419" spans="2:6" x14ac:dyDescent="0.2">
      <c r="B2419" s="103" t="s">
        <v>2388</v>
      </c>
      <c r="C2419" s="199">
        <v>0</v>
      </c>
      <c r="D2419" s="200">
        <v>0</v>
      </c>
      <c r="E2419" s="201">
        <v>0</v>
      </c>
      <c r="F2419" s="200">
        <v>0</v>
      </c>
    </row>
    <row r="2420" spans="2:6" x14ac:dyDescent="0.2">
      <c r="B2420" s="103" t="s">
        <v>2389</v>
      </c>
      <c r="C2420" s="199">
        <v>3395</v>
      </c>
      <c r="D2420" s="200">
        <v>781.22179675994107</v>
      </c>
      <c r="E2420" s="201">
        <v>0.30212226742747572</v>
      </c>
      <c r="F2420" s="200">
        <v>6160</v>
      </c>
    </row>
    <row r="2421" spans="2:6" x14ac:dyDescent="0.2">
      <c r="B2421" s="103" t="s">
        <v>2390</v>
      </c>
      <c r="C2421" s="199">
        <v>0</v>
      </c>
      <c r="D2421" s="200">
        <v>0</v>
      </c>
      <c r="E2421" s="201">
        <v>0</v>
      </c>
      <c r="F2421" s="200">
        <v>0</v>
      </c>
    </row>
    <row r="2422" spans="2:6" x14ac:dyDescent="0.2">
      <c r="B2422" s="103" t="s">
        <v>2391</v>
      </c>
      <c r="C2422" s="199">
        <v>1702</v>
      </c>
      <c r="D2422" s="200">
        <v>401.07579318448882</v>
      </c>
      <c r="E2422" s="201">
        <v>0.29855744608081336</v>
      </c>
      <c r="F2422" s="200">
        <v>1123</v>
      </c>
    </row>
    <row r="2423" spans="2:6" x14ac:dyDescent="0.2">
      <c r="B2423" s="103" t="s">
        <v>2392</v>
      </c>
      <c r="C2423" s="199">
        <v>978</v>
      </c>
      <c r="D2423" s="200">
        <v>278.51226993865032</v>
      </c>
      <c r="E2423" s="201">
        <v>0.29739275693026612</v>
      </c>
      <c r="F2423" s="200">
        <v>1390</v>
      </c>
    </row>
    <row r="2424" spans="2:6" x14ac:dyDescent="0.2">
      <c r="B2424" s="103" t="s">
        <v>2393</v>
      </c>
      <c r="C2424" s="199">
        <v>0</v>
      </c>
      <c r="D2424" s="200">
        <v>0</v>
      </c>
      <c r="E2424" s="201">
        <v>0</v>
      </c>
      <c r="F2424" s="200">
        <v>0</v>
      </c>
    </row>
    <row r="2425" spans="2:6" x14ac:dyDescent="0.2">
      <c r="B2425" s="103" t="s">
        <v>2394</v>
      </c>
      <c r="C2425" s="199">
        <v>78</v>
      </c>
      <c r="D2425" s="200">
        <v>421.87179487179486</v>
      </c>
      <c r="E2425" s="201">
        <v>0.2975226039783001</v>
      </c>
      <c r="F2425" s="200">
        <v>910</v>
      </c>
    </row>
    <row r="2426" spans="2:6" x14ac:dyDescent="0.2">
      <c r="B2426" s="103" t="s">
        <v>2395</v>
      </c>
      <c r="C2426" s="199">
        <v>0</v>
      </c>
      <c r="D2426" s="200">
        <v>0</v>
      </c>
      <c r="E2426" s="201">
        <v>0</v>
      </c>
      <c r="F2426" s="200">
        <v>0</v>
      </c>
    </row>
    <row r="2427" spans="2:6" x14ac:dyDescent="0.2">
      <c r="B2427" s="103" t="s">
        <v>2396</v>
      </c>
      <c r="C2427" s="199">
        <v>49</v>
      </c>
      <c r="D2427" s="200">
        <v>419.40816326530614</v>
      </c>
      <c r="E2427" s="201">
        <v>0.29702698405815964</v>
      </c>
      <c r="F2427" s="200">
        <v>1242</v>
      </c>
    </row>
    <row r="2428" spans="2:6" x14ac:dyDescent="0.2">
      <c r="B2428" s="103" t="s">
        <v>2397</v>
      </c>
      <c r="C2428" s="199">
        <v>428</v>
      </c>
      <c r="D2428" s="200">
        <v>319.98831775700933</v>
      </c>
      <c r="E2428" s="201">
        <v>0.29875441734653818</v>
      </c>
      <c r="F2428" s="200">
        <v>1351</v>
      </c>
    </row>
    <row r="2429" spans="2:6" x14ac:dyDescent="0.2">
      <c r="B2429" s="103" t="s">
        <v>2398</v>
      </c>
      <c r="C2429" s="199">
        <v>502</v>
      </c>
      <c r="D2429" s="200">
        <v>436.74900398406373</v>
      </c>
      <c r="E2429" s="201">
        <v>0.29515391222170462</v>
      </c>
      <c r="F2429" s="200">
        <v>1451</v>
      </c>
    </row>
    <row r="2430" spans="2:6" x14ac:dyDescent="0.2">
      <c r="B2430" s="103" t="s">
        <v>2399</v>
      </c>
      <c r="C2430" s="199">
        <v>416</v>
      </c>
      <c r="D2430" s="200">
        <v>306.67307692307691</v>
      </c>
      <c r="E2430" s="201">
        <v>0.29568442034024001</v>
      </c>
      <c r="F2430" s="200">
        <v>679</v>
      </c>
    </row>
    <row r="2431" spans="2:6" x14ac:dyDescent="0.2">
      <c r="B2431" s="103" t="s">
        <v>2400</v>
      </c>
      <c r="C2431" s="199">
        <v>988</v>
      </c>
      <c r="D2431" s="200">
        <v>428.93016194331983</v>
      </c>
      <c r="E2431" s="201">
        <v>0.2950775497415008</v>
      </c>
      <c r="F2431" s="200">
        <v>1904</v>
      </c>
    </row>
    <row r="2432" spans="2:6" x14ac:dyDescent="0.2">
      <c r="B2432" s="103" t="s">
        <v>2401</v>
      </c>
      <c r="C2432" s="199">
        <v>851</v>
      </c>
      <c r="D2432" s="200">
        <v>411.54054054054052</v>
      </c>
      <c r="E2432" s="201">
        <v>0.2943117702522593</v>
      </c>
      <c r="F2432" s="200">
        <v>1710</v>
      </c>
    </row>
    <row r="2433" spans="2:6" x14ac:dyDescent="0.2">
      <c r="B2433" s="103" t="s">
        <v>2402</v>
      </c>
      <c r="C2433" s="199">
        <v>1028</v>
      </c>
      <c r="D2433" s="200">
        <v>287.67412451361866</v>
      </c>
      <c r="E2433" s="201">
        <v>0.29707236121742531</v>
      </c>
      <c r="F2433" s="200">
        <v>607</v>
      </c>
    </row>
    <row r="2434" spans="2:6" x14ac:dyDescent="0.2">
      <c r="B2434" s="103" t="s">
        <v>2403</v>
      </c>
      <c r="C2434" s="199">
        <v>1022</v>
      </c>
      <c r="D2434" s="200">
        <v>393.85029354207438</v>
      </c>
      <c r="E2434" s="201">
        <v>0.29736035111592773</v>
      </c>
      <c r="F2434" s="200">
        <v>1758</v>
      </c>
    </row>
    <row r="2435" spans="2:6" x14ac:dyDescent="0.2">
      <c r="B2435" s="103" t="s">
        <v>2404</v>
      </c>
      <c r="C2435" s="199">
        <v>1311</v>
      </c>
      <c r="D2435" s="200">
        <v>339.31578947368422</v>
      </c>
      <c r="E2435" s="201">
        <v>0.29682855203973157</v>
      </c>
      <c r="F2435" s="200">
        <v>1248</v>
      </c>
    </row>
    <row r="2436" spans="2:6" x14ac:dyDescent="0.2">
      <c r="B2436" s="103" t="s">
        <v>2405</v>
      </c>
      <c r="C2436" s="199">
        <v>1050</v>
      </c>
      <c r="D2436" s="200">
        <v>311.15047619047618</v>
      </c>
      <c r="E2436" s="201">
        <v>0.30064922815009076</v>
      </c>
      <c r="F2436" s="200">
        <v>694</v>
      </c>
    </row>
    <row r="2437" spans="2:6" x14ac:dyDescent="0.2">
      <c r="B2437" s="103" t="s">
        <v>2406</v>
      </c>
      <c r="C2437" s="199">
        <v>452</v>
      </c>
      <c r="D2437" s="200">
        <v>276.5</v>
      </c>
      <c r="E2437" s="201">
        <v>0.30025321807986693</v>
      </c>
      <c r="F2437" s="200">
        <v>696</v>
      </c>
    </row>
    <row r="2438" spans="2:6" x14ac:dyDescent="0.2">
      <c r="B2438" s="103" t="s">
        <v>2407</v>
      </c>
      <c r="C2438" s="199">
        <v>306</v>
      </c>
      <c r="D2438" s="200">
        <v>360.88235294117646</v>
      </c>
      <c r="E2438" s="201">
        <v>0.29868064458544974</v>
      </c>
      <c r="F2438" s="200">
        <v>1043</v>
      </c>
    </row>
    <row r="2439" spans="2:6" x14ac:dyDescent="0.2">
      <c r="B2439" s="103" t="s">
        <v>2408</v>
      </c>
      <c r="C2439" s="199">
        <v>1252</v>
      </c>
      <c r="D2439" s="200">
        <v>330.94728434504793</v>
      </c>
      <c r="E2439" s="201">
        <v>0.29828979347362838</v>
      </c>
      <c r="F2439" s="200">
        <v>865</v>
      </c>
    </row>
    <row r="2440" spans="2:6" x14ac:dyDescent="0.2">
      <c r="B2440" s="103" t="s">
        <v>2409</v>
      </c>
      <c r="C2440" s="199">
        <v>604</v>
      </c>
      <c r="D2440" s="200">
        <v>329.85927152317879</v>
      </c>
      <c r="E2440" s="201">
        <v>0.29826893682510169</v>
      </c>
      <c r="F2440" s="200">
        <v>886</v>
      </c>
    </row>
    <row r="2441" spans="2:6" x14ac:dyDescent="0.2">
      <c r="B2441" s="103" t="s">
        <v>2410</v>
      </c>
      <c r="C2441" s="199">
        <v>1071</v>
      </c>
      <c r="D2441" s="200">
        <v>320.04575163398692</v>
      </c>
      <c r="E2441" s="201">
        <v>0.30132717262210873</v>
      </c>
      <c r="F2441" s="200">
        <v>752</v>
      </c>
    </row>
    <row r="2442" spans="2:6" x14ac:dyDescent="0.2">
      <c r="B2442" s="103" t="s">
        <v>2411</v>
      </c>
      <c r="C2442" s="199">
        <v>819</v>
      </c>
      <c r="D2442" s="200">
        <v>375.79853479853477</v>
      </c>
      <c r="E2442" s="201">
        <v>0.29763759425108294</v>
      </c>
      <c r="F2442" s="200">
        <v>1158</v>
      </c>
    </row>
    <row r="2443" spans="2:6" x14ac:dyDescent="0.2">
      <c r="B2443" s="103" t="s">
        <v>2412</v>
      </c>
      <c r="C2443" s="199">
        <v>33</v>
      </c>
      <c r="D2443" s="200">
        <v>482.09090909090907</v>
      </c>
      <c r="E2443" s="201">
        <v>0.29324805072717552</v>
      </c>
      <c r="F2443" s="200">
        <v>773</v>
      </c>
    </row>
    <row r="2444" spans="2:6" x14ac:dyDescent="0.2">
      <c r="B2444" s="103" t="s">
        <v>2413</v>
      </c>
      <c r="C2444" s="199">
        <v>1522</v>
      </c>
      <c r="D2444" s="200">
        <v>406.06307490144548</v>
      </c>
      <c r="E2444" s="201">
        <v>0.2990263697375799</v>
      </c>
      <c r="F2444" s="200">
        <v>1299</v>
      </c>
    </row>
    <row r="2445" spans="2:6" x14ac:dyDescent="0.2">
      <c r="B2445" s="103" t="s">
        <v>2414</v>
      </c>
      <c r="C2445" s="199">
        <v>198</v>
      </c>
      <c r="D2445" s="200">
        <v>307.43939393939394</v>
      </c>
      <c r="E2445" s="201">
        <v>0.30159485129089325</v>
      </c>
      <c r="F2445" s="200">
        <v>941</v>
      </c>
    </row>
    <row r="2446" spans="2:6" x14ac:dyDescent="0.2">
      <c r="B2446" s="103" t="s">
        <v>2415</v>
      </c>
      <c r="C2446" s="199">
        <v>871</v>
      </c>
      <c r="D2446" s="200">
        <v>330.32376578645233</v>
      </c>
      <c r="E2446" s="201">
        <v>0.29985930025325946</v>
      </c>
      <c r="F2446" s="200">
        <v>1068</v>
      </c>
    </row>
    <row r="2447" spans="2:6" x14ac:dyDescent="0.2">
      <c r="B2447" s="103" t="s">
        <v>2416</v>
      </c>
      <c r="C2447" s="199">
        <v>759</v>
      </c>
      <c r="D2447" s="200">
        <v>341.433465085639</v>
      </c>
      <c r="E2447" s="201">
        <v>0.30086609236770623</v>
      </c>
      <c r="F2447" s="200">
        <v>1067</v>
      </c>
    </row>
    <row r="2448" spans="2:6" x14ac:dyDescent="0.2">
      <c r="B2448" s="103" t="s">
        <v>2417</v>
      </c>
      <c r="C2448" s="199">
        <v>1154</v>
      </c>
      <c r="D2448" s="200">
        <v>426.13084922010398</v>
      </c>
      <c r="E2448" s="201">
        <v>0.30164928558765958</v>
      </c>
      <c r="F2448" s="200">
        <v>1069</v>
      </c>
    </row>
    <row r="2449" spans="2:7" x14ac:dyDescent="0.2">
      <c r="B2449" s="103" t="s">
        <v>2418</v>
      </c>
      <c r="C2449" s="199">
        <v>0</v>
      </c>
      <c r="D2449" s="200">
        <v>0</v>
      </c>
      <c r="E2449" s="201">
        <v>0</v>
      </c>
      <c r="F2449" s="200">
        <v>0</v>
      </c>
    </row>
    <row r="2450" spans="2:7" x14ac:dyDescent="0.2">
      <c r="B2450" s="104" t="s">
        <v>2419</v>
      </c>
      <c r="C2450" s="202">
        <v>16</v>
      </c>
      <c r="D2450" s="203">
        <v>643.8125</v>
      </c>
      <c r="E2450" s="204">
        <v>0.28930517328540128</v>
      </c>
      <c r="F2450" s="203">
        <v>1170</v>
      </c>
    </row>
    <row r="2452" spans="2:7" x14ac:dyDescent="0.2">
      <c r="G2452" s="12" t="s">
        <v>300</v>
      </c>
    </row>
    <row r="2453" spans="2:7" x14ac:dyDescent="0.2">
      <c r="G2453" s="12" t="s">
        <v>335</v>
      </c>
    </row>
    <row r="2454" spans="2:7" x14ac:dyDescent="0.2">
      <c r="B2454" s="3" t="s">
        <v>0</v>
      </c>
      <c r="C2454" s="187"/>
      <c r="D2454" s="188"/>
      <c r="E2454" s="189"/>
      <c r="F2454" s="189"/>
    </row>
    <row r="2455" spans="2:7" x14ac:dyDescent="0.2">
      <c r="B2455" s="3" t="s">
        <v>271</v>
      </c>
      <c r="C2455" s="187"/>
      <c r="D2455" s="188"/>
      <c r="E2455" s="189"/>
      <c r="F2455" s="189"/>
    </row>
    <row r="2456" spans="2:7" x14ac:dyDescent="0.2">
      <c r="B2456" s="102" t="s">
        <v>298</v>
      </c>
      <c r="C2456" s="187"/>
      <c r="D2456" s="188"/>
      <c r="E2456" s="189"/>
      <c r="F2456" s="189"/>
    </row>
    <row r="2457" spans="2:7" x14ac:dyDescent="0.2">
      <c r="B2457" s="3"/>
      <c r="C2457" s="100"/>
      <c r="D2457" s="100"/>
      <c r="E2457" s="100"/>
      <c r="F2457" s="100"/>
    </row>
    <row r="2458" spans="2:7" x14ac:dyDescent="0.2">
      <c r="B2458" s="108"/>
      <c r="C2458" s="159" t="s">
        <v>152</v>
      </c>
      <c r="D2458" s="190"/>
      <c r="E2458" s="191"/>
      <c r="F2458" s="192"/>
    </row>
    <row r="2459" spans="2:7" ht="25.5" x14ac:dyDescent="0.2">
      <c r="B2459" s="160" t="s">
        <v>301</v>
      </c>
      <c r="C2459" s="193" t="s">
        <v>2665</v>
      </c>
      <c r="D2459" s="194" t="s">
        <v>2662</v>
      </c>
      <c r="E2459" s="195" t="s">
        <v>2663</v>
      </c>
      <c r="F2459" s="194" t="s">
        <v>2664</v>
      </c>
    </row>
    <row r="2460" spans="2:7" x14ac:dyDescent="0.2">
      <c r="B2460" s="119" t="s">
        <v>2420</v>
      </c>
      <c r="C2460" s="196">
        <v>790</v>
      </c>
      <c r="D2460" s="197">
        <v>310.60632911392406</v>
      </c>
      <c r="E2460" s="198">
        <v>0.30173382683865579</v>
      </c>
      <c r="F2460" s="197">
        <v>798</v>
      </c>
    </row>
    <row r="2461" spans="2:7" x14ac:dyDescent="0.2">
      <c r="B2461" s="103" t="s">
        <v>2421</v>
      </c>
      <c r="C2461" s="199">
        <v>327</v>
      </c>
      <c r="D2461" s="200">
        <v>388.8807339449541</v>
      </c>
      <c r="E2461" s="201">
        <v>0.29830397147481769</v>
      </c>
      <c r="F2461" s="200">
        <v>1217</v>
      </c>
    </row>
    <row r="2462" spans="2:7" x14ac:dyDescent="0.2">
      <c r="B2462" s="103" t="s">
        <v>2422</v>
      </c>
      <c r="C2462" s="199">
        <v>688</v>
      </c>
      <c r="D2462" s="200">
        <v>338.81831395348837</v>
      </c>
      <c r="E2462" s="201">
        <v>0.30075256844786136</v>
      </c>
      <c r="F2462" s="200">
        <v>755</v>
      </c>
    </row>
    <row r="2463" spans="2:7" x14ac:dyDescent="0.2">
      <c r="B2463" s="103" t="s">
        <v>2423</v>
      </c>
      <c r="C2463" s="199">
        <v>1113</v>
      </c>
      <c r="D2463" s="200">
        <v>342.85444743935312</v>
      </c>
      <c r="E2463" s="201">
        <v>0.29995920334108139</v>
      </c>
      <c r="F2463" s="200">
        <v>794</v>
      </c>
    </row>
    <row r="2464" spans="2:7" x14ac:dyDescent="0.2">
      <c r="B2464" s="103" t="s">
        <v>2424</v>
      </c>
      <c r="C2464" s="199">
        <v>0</v>
      </c>
      <c r="D2464" s="200">
        <v>0</v>
      </c>
      <c r="E2464" s="201">
        <v>0</v>
      </c>
      <c r="F2464" s="200">
        <v>0</v>
      </c>
    </row>
    <row r="2465" spans="2:6" x14ac:dyDescent="0.2">
      <c r="B2465" s="103" t="s">
        <v>2425</v>
      </c>
      <c r="C2465" s="199">
        <v>0</v>
      </c>
      <c r="D2465" s="200">
        <v>0</v>
      </c>
      <c r="E2465" s="201">
        <v>0</v>
      </c>
      <c r="F2465" s="200">
        <v>0</v>
      </c>
    </row>
    <row r="2466" spans="2:6" x14ac:dyDescent="0.2">
      <c r="B2466" s="103" t="s">
        <v>2426</v>
      </c>
      <c r="C2466" s="199">
        <v>1229</v>
      </c>
      <c r="D2466" s="200">
        <v>507.25630593978843</v>
      </c>
      <c r="E2466" s="201">
        <v>0.29561231805715193</v>
      </c>
      <c r="F2466" s="200">
        <v>3195</v>
      </c>
    </row>
    <row r="2467" spans="2:6" x14ac:dyDescent="0.2">
      <c r="B2467" s="103" t="s">
        <v>2427</v>
      </c>
      <c r="C2467" s="199">
        <v>0</v>
      </c>
      <c r="D2467" s="200">
        <v>0</v>
      </c>
      <c r="E2467" s="201">
        <v>0</v>
      </c>
      <c r="F2467" s="200">
        <v>0</v>
      </c>
    </row>
    <row r="2468" spans="2:6" x14ac:dyDescent="0.2">
      <c r="B2468" s="103" t="s">
        <v>2428</v>
      </c>
      <c r="C2468" s="199">
        <v>1026</v>
      </c>
      <c r="D2468" s="200">
        <v>496.97465886939574</v>
      </c>
      <c r="E2468" s="201">
        <v>0.29797098806879507</v>
      </c>
      <c r="F2468" s="200">
        <v>2799</v>
      </c>
    </row>
    <row r="2469" spans="2:6" x14ac:dyDescent="0.2">
      <c r="B2469" s="103" t="s">
        <v>2429</v>
      </c>
      <c r="C2469" s="199">
        <v>0</v>
      </c>
      <c r="D2469" s="200">
        <v>0</v>
      </c>
      <c r="E2469" s="201">
        <v>0</v>
      </c>
      <c r="F2469" s="200">
        <v>0</v>
      </c>
    </row>
    <row r="2470" spans="2:6" x14ac:dyDescent="0.2">
      <c r="B2470" s="103" t="s">
        <v>2430</v>
      </c>
      <c r="C2470" s="199">
        <v>2</v>
      </c>
      <c r="D2470" s="200">
        <v>875</v>
      </c>
      <c r="E2470" s="201">
        <v>0.30525030525030528</v>
      </c>
      <c r="F2470" s="200">
        <v>951</v>
      </c>
    </row>
    <row r="2471" spans="2:6" x14ac:dyDescent="0.2">
      <c r="B2471" s="103" t="s">
        <v>2431</v>
      </c>
      <c r="C2471" s="199">
        <v>108</v>
      </c>
      <c r="D2471" s="200">
        <v>389.68518518518516</v>
      </c>
      <c r="E2471" s="201">
        <v>0.29245276463271419</v>
      </c>
      <c r="F2471" s="200">
        <v>1532</v>
      </c>
    </row>
    <row r="2472" spans="2:6" x14ac:dyDescent="0.2">
      <c r="B2472" s="103" t="s">
        <v>2432</v>
      </c>
      <c r="C2472" s="199">
        <v>11</v>
      </c>
      <c r="D2472" s="200">
        <v>342.90909090909093</v>
      </c>
      <c r="E2472" s="201">
        <v>0.29561128526645764</v>
      </c>
      <c r="F2472" s="200">
        <v>513</v>
      </c>
    </row>
    <row r="2473" spans="2:6" x14ac:dyDescent="0.2">
      <c r="B2473" s="103" t="s">
        <v>2433</v>
      </c>
      <c r="C2473" s="199">
        <v>34</v>
      </c>
      <c r="D2473" s="200">
        <v>1732.4117647058824</v>
      </c>
      <c r="E2473" s="201">
        <v>0.3005066093903852</v>
      </c>
      <c r="F2473" s="200">
        <v>3032</v>
      </c>
    </row>
    <row r="2474" spans="2:6" x14ac:dyDescent="0.2">
      <c r="B2474" s="103" t="s">
        <v>2434</v>
      </c>
      <c r="C2474" s="199">
        <v>0</v>
      </c>
      <c r="D2474" s="200">
        <v>0</v>
      </c>
      <c r="E2474" s="201">
        <v>0</v>
      </c>
      <c r="F2474" s="200">
        <v>0</v>
      </c>
    </row>
    <row r="2475" spans="2:6" x14ac:dyDescent="0.2">
      <c r="B2475" s="103" t="s">
        <v>2435</v>
      </c>
      <c r="C2475" s="199">
        <v>46</v>
      </c>
      <c r="D2475" s="200">
        <v>1548.8478260869565</v>
      </c>
      <c r="E2475" s="201">
        <v>0.30118067797040071</v>
      </c>
      <c r="F2475" s="200">
        <v>3056</v>
      </c>
    </row>
    <row r="2476" spans="2:6" x14ac:dyDescent="0.2">
      <c r="B2476" s="103" t="s">
        <v>2436</v>
      </c>
      <c r="C2476" s="199">
        <v>161</v>
      </c>
      <c r="D2476" s="200">
        <v>446.88819875776397</v>
      </c>
      <c r="E2476" s="201">
        <v>0.29678502483211511</v>
      </c>
      <c r="F2476" s="200">
        <v>1082</v>
      </c>
    </row>
    <row r="2477" spans="2:6" x14ac:dyDescent="0.2">
      <c r="B2477" s="103" t="s">
        <v>2437</v>
      </c>
      <c r="C2477" s="199">
        <v>303</v>
      </c>
      <c r="D2477" s="200">
        <v>1338.2937293729374</v>
      </c>
      <c r="E2477" s="201">
        <v>0.30117505679948731</v>
      </c>
      <c r="F2477" s="200">
        <v>3748</v>
      </c>
    </row>
    <row r="2478" spans="2:6" x14ac:dyDescent="0.2">
      <c r="B2478" s="103" t="s">
        <v>2438</v>
      </c>
      <c r="C2478" s="199">
        <v>25</v>
      </c>
      <c r="D2478" s="200">
        <v>1908.52</v>
      </c>
      <c r="E2478" s="201">
        <v>0.30022526490649626</v>
      </c>
      <c r="F2478" s="200">
        <v>2929</v>
      </c>
    </row>
    <row r="2479" spans="2:6" x14ac:dyDescent="0.2">
      <c r="B2479" s="103" t="s">
        <v>2439</v>
      </c>
      <c r="C2479" s="199">
        <v>9</v>
      </c>
      <c r="D2479" s="200">
        <v>313.33333333333331</v>
      </c>
      <c r="E2479" s="201">
        <v>0.29901389036157355</v>
      </c>
      <c r="F2479" s="200">
        <v>580</v>
      </c>
    </row>
    <row r="2480" spans="2:6" x14ac:dyDescent="0.2">
      <c r="B2480" s="103" t="s">
        <v>2440</v>
      </c>
      <c r="C2480" s="199">
        <v>28</v>
      </c>
      <c r="D2480" s="200">
        <v>2070.0714285714284</v>
      </c>
      <c r="E2480" s="201">
        <v>0.29826737131359704</v>
      </c>
      <c r="F2480" s="200">
        <v>9631</v>
      </c>
    </row>
    <row r="2481" spans="2:6" x14ac:dyDescent="0.2">
      <c r="B2481" s="103" t="s">
        <v>2441</v>
      </c>
      <c r="C2481" s="199">
        <v>28</v>
      </c>
      <c r="D2481" s="200">
        <v>611.82142857142856</v>
      </c>
      <c r="E2481" s="201">
        <v>0.30055967857957433</v>
      </c>
      <c r="F2481" s="200">
        <v>1307</v>
      </c>
    </row>
    <row r="2482" spans="2:6" x14ac:dyDescent="0.2">
      <c r="B2482" s="103" t="s">
        <v>2442</v>
      </c>
      <c r="C2482" s="199">
        <v>5</v>
      </c>
      <c r="D2482" s="200">
        <v>1068.4000000000001</v>
      </c>
      <c r="E2482" s="201">
        <v>0.29801952580195268</v>
      </c>
      <c r="F2482" s="200">
        <v>1599</v>
      </c>
    </row>
    <row r="2483" spans="2:6" x14ac:dyDescent="0.2">
      <c r="B2483" s="103" t="s">
        <v>2443</v>
      </c>
      <c r="C2483" s="199">
        <v>5</v>
      </c>
      <c r="D2483" s="200">
        <v>1409.6</v>
      </c>
      <c r="E2483" s="201">
        <v>0.30054155473114164</v>
      </c>
      <c r="F2483" s="200">
        <v>1477</v>
      </c>
    </row>
    <row r="2484" spans="2:6" x14ac:dyDescent="0.2">
      <c r="B2484" s="103" t="s">
        <v>2444</v>
      </c>
      <c r="C2484" s="199">
        <v>1430</v>
      </c>
      <c r="D2484" s="200">
        <v>383.86573426573426</v>
      </c>
      <c r="E2484" s="201">
        <v>0.29471726518046681</v>
      </c>
      <c r="F2484" s="200">
        <v>1315</v>
      </c>
    </row>
    <row r="2485" spans="2:6" x14ac:dyDescent="0.2">
      <c r="B2485" s="103" t="s">
        <v>2445</v>
      </c>
      <c r="C2485" s="199">
        <v>0</v>
      </c>
      <c r="D2485" s="200">
        <v>0</v>
      </c>
      <c r="E2485" s="201">
        <v>0</v>
      </c>
      <c r="F2485" s="200">
        <v>0</v>
      </c>
    </row>
    <row r="2486" spans="2:6" x14ac:dyDescent="0.2">
      <c r="B2486" s="103" t="s">
        <v>2446</v>
      </c>
      <c r="C2486" s="199">
        <v>1500</v>
      </c>
      <c r="D2486" s="200">
        <v>710.14866666666671</v>
      </c>
      <c r="E2486" s="201">
        <v>0.29826282177641184</v>
      </c>
      <c r="F2486" s="200">
        <v>9138</v>
      </c>
    </row>
    <row r="2487" spans="2:6" x14ac:dyDescent="0.2">
      <c r="B2487" s="103" t="s">
        <v>2447</v>
      </c>
      <c r="C2487" s="199">
        <v>0</v>
      </c>
      <c r="D2487" s="200">
        <v>0</v>
      </c>
      <c r="E2487" s="201">
        <v>0</v>
      </c>
      <c r="F2487" s="200">
        <v>0</v>
      </c>
    </row>
    <row r="2488" spans="2:6" x14ac:dyDescent="0.2">
      <c r="B2488" s="103" t="s">
        <v>2448</v>
      </c>
      <c r="C2488" s="199">
        <v>25</v>
      </c>
      <c r="D2488" s="200">
        <v>1239.6400000000001</v>
      </c>
      <c r="E2488" s="201">
        <v>0.30146300655629266</v>
      </c>
      <c r="F2488" s="200">
        <v>2269</v>
      </c>
    </row>
    <row r="2489" spans="2:6" x14ac:dyDescent="0.2">
      <c r="B2489" s="103" t="s">
        <v>2449</v>
      </c>
      <c r="C2489" s="199">
        <v>194</v>
      </c>
      <c r="D2489" s="200">
        <v>353.62371134020617</v>
      </c>
      <c r="E2489" s="201">
        <v>0.29646034908192065</v>
      </c>
      <c r="F2489" s="200">
        <v>1098</v>
      </c>
    </row>
    <row r="2490" spans="2:6" x14ac:dyDescent="0.2">
      <c r="B2490" s="103" t="s">
        <v>2450</v>
      </c>
      <c r="C2490" s="199">
        <v>22</v>
      </c>
      <c r="D2490" s="200">
        <v>760.27272727272725</v>
      </c>
      <c r="E2490" s="201">
        <v>0.2933665415511979</v>
      </c>
      <c r="F2490" s="200">
        <v>1372</v>
      </c>
    </row>
    <row r="2491" spans="2:6" x14ac:dyDescent="0.2">
      <c r="B2491" s="103" t="s">
        <v>2451</v>
      </c>
      <c r="C2491" s="199">
        <v>26</v>
      </c>
      <c r="D2491" s="200">
        <v>1664.5769230769231</v>
      </c>
      <c r="E2491" s="201">
        <v>0.30499647639182514</v>
      </c>
      <c r="F2491" s="200">
        <v>2873</v>
      </c>
    </row>
    <row r="2492" spans="2:6" x14ac:dyDescent="0.2">
      <c r="B2492" s="103" t="s">
        <v>2452</v>
      </c>
      <c r="C2492" s="199">
        <v>40</v>
      </c>
      <c r="D2492" s="200">
        <v>794.57500000000005</v>
      </c>
      <c r="E2492" s="201">
        <v>0.29930877311937309</v>
      </c>
      <c r="F2492" s="200">
        <v>1396</v>
      </c>
    </row>
    <row r="2493" spans="2:6" x14ac:dyDescent="0.2">
      <c r="B2493" s="103" t="s">
        <v>2453</v>
      </c>
      <c r="C2493" s="199">
        <v>34</v>
      </c>
      <c r="D2493" s="200">
        <v>354.52941176470586</v>
      </c>
      <c r="E2493" s="201">
        <v>0.27215461380415884</v>
      </c>
      <c r="F2493" s="200">
        <v>598</v>
      </c>
    </row>
    <row r="2494" spans="2:6" x14ac:dyDescent="0.2">
      <c r="B2494" s="103" t="s">
        <v>2454</v>
      </c>
      <c r="C2494" s="199">
        <v>224</v>
      </c>
      <c r="D2494" s="200">
        <v>533.51339285714289</v>
      </c>
      <c r="E2494" s="201">
        <v>0.28960371446504007</v>
      </c>
      <c r="F2494" s="200">
        <v>1275</v>
      </c>
    </row>
    <row r="2495" spans="2:6" x14ac:dyDescent="0.2">
      <c r="B2495" s="103" t="s">
        <v>2455</v>
      </c>
      <c r="C2495" s="199">
        <v>16</v>
      </c>
      <c r="D2495" s="200">
        <v>974.75</v>
      </c>
      <c r="E2495" s="201">
        <v>0.29226790600052466</v>
      </c>
      <c r="F2495" s="200">
        <v>2276</v>
      </c>
    </row>
    <row r="2496" spans="2:6" x14ac:dyDescent="0.2">
      <c r="B2496" s="103" t="s">
        <v>2456</v>
      </c>
      <c r="C2496" s="199">
        <v>0</v>
      </c>
      <c r="D2496" s="200">
        <v>0</v>
      </c>
      <c r="E2496" s="201">
        <v>0</v>
      </c>
      <c r="F2496" s="200">
        <v>0</v>
      </c>
    </row>
    <row r="2497" spans="2:7" x14ac:dyDescent="0.2">
      <c r="B2497" s="103" t="s">
        <v>2457</v>
      </c>
      <c r="C2497" s="199">
        <v>4</v>
      </c>
      <c r="D2497" s="200">
        <v>1730.5</v>
      </c>
      <c r="E2497" s="201">
        <v>0.29960180055401664</v>
      </c>
      <c r="F2497" s="200">
        <v>2411</v>
      </c>
    </row>
    <row r="2498" spans="2:7" x14ac:dyDescent="0.2">
      <c r="B2498" s="103" t="s">
        <v>2458</v>
      </c>
      <c r="C2498" s="199">
        <v>131</v>
      </c>
      <c r="D2498" s="200">
        <v>1416.2748091603053</v>
      </c>
      <c r="E2498" s="201">
        <v>0.30095282587326144</v>
      </c>
      <c r="F2498" s="200">
        <v>3362</v>
      </c>
    </row>
    <row r="2499" spans="2:7" x14ac:dyDescent="0.2">
      <c r="B2499" s="103" t="s">
        <v>2459</v>
      </c>
      <c r="C2499" s="199">
        <v>9</v>
      </c>
      <c r="D2499" s="200">
        <v>393.33333333333331</v>
      </c>
      <c r="E2499" s="201">
        <v>0.29227212681638037</v>
      </c>
      <c r="F2499" s="200">
        <v>493</v>
      </c>
    </row>
    <row r="2500" spans="2:7" x14ac:dyDescent="0.2">
      <c r="B2500" s="103" t="s">
        <v>2460</v>
      </c>
      <c r="C2500" s="199">
        <v>3</v>
      </c>
      <c r="D2500" s="200">
        <v>608</v>
      </c>
      <c r="E2500" s="201">
        <v>0.29476405946994189</v>
      </c>
      <c r="F2500" s="200">
        <v>691</v>
      </c>
    </row>
    <row r="2501" spans="2:7" x14ac:dyDescent="0.2">
      <c r="B2501" s="103" t="s">
        <v>2461</v>
      </c>
      <c r="C2501" s="199">
        <v>2168</v>
      </c>
      <c r="D2501" s="200">
        <v>1126.8833025830259</v>
      </c>
      <c r="E2501" s="201">
        <v>0.30042309891085273</v>
      </c>
      <c r="F2501" s="200">
        <v>5751</v>
      </c>
    </row>
    <row r="2502" spans="2:7" x14ac:dyDescent="0.2">
      <c r="B2502" s="103" t="s">
        <v>2462</v>
      </c>
      <c r="C2502" s="199">
        <v>1616</v>
      </c>
      <c r="D2502" s="200">
        <v>1443.2722772277227</v>
      </c>
      <c r="E2502" s="201">
        <v>0.3042158094582943</v>
      </c>
      <c r="F2502" s="200">
        <v>5893</v>
      </c>
    </row>
    <row r="2503" spans="2:7" x14ac:dyDescent="0.2">
      <c r="B2503" s="103" t="s">
        <v>2463</v>
      </c>
      <c r="C2503" s="199">
        <v>81</v>
      </c>
      <c r="D2503" s="200">
        <v>808.96296296296293</v>
      </c>
      <c r="E2503" s="201">
        <v>0.28699068416834184</v>
      </c>
      <c r="F2503" s="200">
        <v>2489</v>
      </c>
    </row>
    <row r="2504" spans="2:7" x14ac:dyDescent="0.2">
      <c r="B2504" s="103" t="s">
        <v>2464</v>
      </c>
      <c r="C2504" s="199">
        <v>544</v>
      </c>
      <c r="D2504" s="200">
        <v>390.54044117647061</v>
      </c>
      <c r="E2504" s="201">
        <v>0.29827398852695164</v>
      </c>
      <c r="F2504" s="200">
        <v>1291</v>
      </c>
    </row>
    <row r="2505" spans="2:7" x14ac:dyDescent="0.2">
      <c r="B2505" s="103" t="s">
        <v>2465</v>
      </c>
      <c r="C2505" s="199">
        <v>1976</v>
      </c>
      <c r="D2505" s="200">
        <v>1503.2145748987855</v>
      </c>
      <c r="E2505" s="201">
        <v>0.30389480470013286</v>
      </c>
      <c r="F2505" s="200">
        <v>5248</v>
      </c>
    </row>
    <row r="2506" spans="2:7" x14ac:dyDescent="0.2">
      <c r="B2506" s="103" t="s">
        <v>2466</v>
      </c>
      <c r="C2506" s="199">
        <v>8</v>
      </c>
      <c r="D2506" s="200">
        <v>335.5</v>
      </c>
      <c r="E2506" s="201">
        <v>0.29982126899016981</v>
      </c>
      <c r="F2506" s="200">
        <v>473</v>
      </c>
    </row>
    <row r="2507" spans="2:7" x14ac:dyDescent="0.2">
      <c r="B2507" s="104" t="s">
        <v>2467</v>
      </c>
      <c r="C2507" s="202">
        <v>94</v>
      </c>
      <c r="D2507" s="203">
        <v>287.031914893617</v>
      </c>
      <c r="E2507" s="204">
        <v>0.29790217511317207</v>
      </c>
      <c r="F2507" s="203">
        <v>582</v>
      </c>
    </row>
    <row r="2509" spans="2:7" x14ac:dyDescent="0.2">
      <c r="G2509" s="12" t="s">
        <v>300</v>
      </c>
    </row>
    <row r="2510" spans="2:7" x14ac:dyDescent="0.2">
      <c r="G2510" s="12" t="s">
        <v>336</v>
      </c>
    </row>
    <row r="2511" spans="2:7" x14ac:dyDescent="0.2">
      <c r="B2511" s="3" t="s">
        <v>0</v>
      </c>
      <c r="C2511" s="187"/>
      <c r="D2511" s="188"/>
      <c r="E2511" s="189"/>
      <c r="F2511" s="189"/>
    </row>
    <row r="2512" spans="2:7" x14ac:dyDescent="0.2">
      <c r="B2512" s="3" t="s">
        <v>271</v>
      </c>
      <c r="C2512" s="187"/>
      <c r="D2512" s="188"/>
      <c r="E2512" s="189"/>
      <c r="F2512" s="189"/>
    </row>
    <row r="2513" spans="2:6" x14ac:dyDescent="0.2">
      <c r="B2513" s="102" t="s">
        <v>298</v>
      </c>
      <c r="C2513" s="187"/>
      <c r="D2513" s="188"/>
      <c r="E2513" s="189"/>
      <c r="F2513" s="189"/>
    </row>
    <row r="2514" spans="2:6" x14ac:dyDescent="0.2">
      <c r="B2514" s="3"/>
      <c r="C2514" s="100"/>
      <c r="D2514" s="100"/>
      <c r="E2514" s="100"/>
      <c r="F2514" s="100"/>
    </row>
    <row r="2515" spans="2:6" x14ac:dyDescent="0.2">
      <c r="B2515" s="108"/>
      <c r="C2515" s="159" t="s">
        <v>152</v>
      </c>
      <c r="D2515" s="190"/>
      <c r="E2515" s="191"/>
      <c r="F2515" s="192"/>
    </row>
    <row r="2516" spans="2:6" ht="25.5" x14ac:dyDescent="0.2">
      <c r="B2516" s="160" t="s">
        <v>301</v>
      </c>
      <c r="C2516" s="193" t="s">
        <v>2665</v>
      </c>
      <c r="D2516" s="194" t="s">
        <v>2662</v>
      </c>
      <c r="E2516" s="195" t="s">
        <v>2663</v>
      </c>
      <c r="F2516" s="194" t="s">
        <v>2664</v>
      </c>
    </row>
    <row r="2517" spans="2:6" x14ac:dyDescent="0.2">
      <c r="B2517" s="119" t="s">
        <v>2468</v>
      </c>
      <c r="C2517" s="196">
        <v>386</v>
      </c>
      <c r="D2517" s="197">
        <v>356.46113989637308</v>
      </c>
      <c r="E2517" s="198">
        <v>0.29708943300082047</v>
      </c>
      <c r="F2517" s="197">
        <v>2784</v>
      </c>
    </row>
    <row r="2518" spans="2:6" x14ac:dyDescent="0.2">
      <c r="B2518" s="103" t="s">
        <v>2469</v>
      </c>
      <c r="C2518" s="199">
        <v>180</v>
      </c>
      <c r="D2518" s="200">
        <v>1767.9666666666667</v>
      </c>
      <c r="E2518" s="201">
        <v>0.30274985848764913</v>
      </c>
      <c r="F2518" s="200">
        <v>8163</v>
      </c>
    </row>
    <row r="2519" spans="2:6" x14ac:dyDescent="0.2">
      <c r="B2519" s="103" t="s">
        <v>2470</v>
      </c>
      <c r="C2519" s="199">
        <v>11</v>
      </c>
      <c r="D2519" s="200">
        <v>443.54545454545456</v>
      </c>
      <c r="E2519" s="201">
        <v>0.29991394148020656</v>
      </c>
      <c r="F2519" s="200">
        <v>736</v>
      </c>
    </row>
    <row r="2520" spans="2:6" x14ac:dyDescent="0.2">
      <c r="B2520" s="103" t="s">
        <v>2471</v>
      </c>
      <c r="C2520" s="199">
        <v>31</v>
      </c>
      <c r="D2520" s="200">
        <v>990.06451612903231</v>
      </c>
      <c r="E2520" s="201">
        <v>0.29781577185441077</v>
      </c>
      <c r="F2520" s="200">
        <v>1884</v>
      </c>
    </row>
    <row r="2521" spans="2:6" x14ac:dyDescent="0.2">
      <c r="B2521" s="103" t="s">
        <v>2472</v>
      </c>
      <c r="C2521" s="199">
        <v>16</v>
      </c>
      <c r="D2521" s="200">
        <v>454.4375</v>
      </c>
      <c r="E2521" s="201">
        <v>0.28359140372089398</v>
      </c>
      <c r="F2521" s="200">
        <v>1183</v>
      </c>
    </row>
    <row r="2522" spans="2:6" x14ac:dyDescent="0.2">
      <c r="B2522" s="103" t="s">
        <v>2473</v>
      </c>
      <c r="C2522" s="199">
        <v>4</v>
      </c>
      <c r="D2522" s="200">
        <v>314.5</v>
      </c>
      <c r="E2522" s="201">
        <v>0.29754020813623461</v>
      </c>
      <c r="F2522" s="200">
        <v>409</v>
      </c>
    </row>
    <row r="2523" spans="2:6" x14ac:dyDescent="0.2">
      <c r="B2523" s="103" t="s">
        <v>2474</v>
      </c>
      <c r="C2523" s="199">
        <v>1243</v>
      </c>
      <c r="D2523" s="200">
        <v>1262.625905068383</v>
      </c>
      <c r="E2523" s="201">
        <v>0.29875477915247317</v>
      </c>
      <c r="F2523" s="200">
        <v>6439</v>
      </c>
    </row>
    <row r="2524" spans="2:6" x14ac:dyDescent="0.2">
      <c r="B2524" s="103" t="s">
        <v>2475</v>
      </c>
      <c r="C2524" s="199">
        <v>16</v>
      </c>
      <c r="D2524" s="200">
        <v>1332.375</v>
      </c>
      <c r="E2524" s="201">
        <v>0.3040650406504064</v>
      </c>
      <c r="F2524" s="200">
        <v>2026</v>
      </c>
    </row>
    <row r="2525" spans="2:6" x14ac:dyDescent="0.2">
      <c r="B2525" s="103" t="s">
        <v>2476</v>
      </c>
      <c r="C2525" s="199">
        <v>876</v>
      </c>
      <c r="D2525" s="200">
        <v>317.6837899543379</v>
      </c>
      <c r="E2525" s="201">
        <v>0.29966522123503103</v>
      </c>
      <c r="F2525" s="200">
        <v>797</v>
      </c>
    </row>
    <row r="2526" spans="2:6" x14ac:dyDescent="0.2">
      <c r="B2526" s="103" t="s">
        <v>2477</v>
      </c>
      <c r="C2526" s="199">
        <v>41</v>
      </c>
      <c r="D2526" s="200">
        <v>1575.6341463414635</v>
      </c>
      <c r="E2526" s="201">
        <v>0.30307622295931047</v>
      </c>
      <c r="F2526" s="200">
        <v>3188</v>
      </c>
    </row>
    <row r="2527" spans="2:6" x14ac:dyDescent="0.2">
      <c r="B2527" s="103" t="s">
        <v>2478</v>
      </c>
      <c r="C2527" s="199">
        <v>934</v>
      </c>
      <c r="D2527" s="200">
        <v>301.66381156316919</v>
      </c>
      <c r="E2527" s="201">
        <v>0.2926970651757248</v>
      </c>
      <c r="F2527" s="200">
        <v>916</v>
      </c>
    </row>
    <row r="2528" spans="2:6" x14ac:dyDescent="0.2">
      <c r="B2528" s="103" t="s">
        <v>2479</v>
      </c>
      <c r="C2528" s="199">
        <v>608</v>
      </c>
      <c r="D2528" s="200">
        <v>647.80756578947364</v>
      </c>
      <c r="E2528" s="201">
        <v>0.29613770692466912</v>
      </c>
      <c r="F2528" s="200">
        <v>5898</v>
      </c>
    </row>
    <row r="2529" spans="2:6" x14ac:dyDescent="0.2">
      <c r="B2529" s="103" t="s">
        <v>2480</v>
      </c>
      <c r="C2529" s="199">
        <v>898</v>
      </c>
      <c r="D2529" s="200">
        <v>1135.5356347438753</v>
      </c>
      <c r="E2529" s="201">
        <v>0.30280131999402538</v>
      </c>
      <c r="F2529" s="200">
        <v>4436</v>
      </c>
    </row>
    <row r="2530" spans="2:6" x14ac:dyDescent="0.2">
      <c r="B2530" s="103" t="s">
        <v>2481</v>
      </c>
      <c r="C2530" s="199">
        <v>0</v>
      </c>
      <c r="D2530" s="200">
        <v>0</v>
      </c>
      <c r="E2530" s="201">
        <v>0</v>
      </c>
      <c r="F2530" s="200">
        <v>0</v>
      </c>
    </row>
    <row r="2531" spans="2:6" x14ac:dyDescent="0.2">
      <c r="B2531" s="103" t="s">
        <v>2482</v>
      </c>
      <c r="C2531" s="199">
        <v>28</v>
      </c>
      <c r="D2531" s="200">
        <v>457.28571428571428</v>
      </c>
      <c r="E2531" s="201">
        <v>0.29333333333333322</v>
      </c>
      <c r="F2531" s="200">
        <v>762</v>
      </c>
    </row>
    <row r="2532" spans="2:6" x14ac:dyDescent="0.2">
      <c r="B2532" s="103" t="s">
        <v>2483</v>
      </c>
      <c r="C2532" s="199">
        <v>232</v>
      </c>
      <c r="D2532" s="200">
        <v>1572.875</v>
      </c>
      <c r="E2532" s="201">
        <v>0.30348422145190579</v>
      </c>
      <c r="F2532" s="200">
        <v>4815</v>
      </c>
    </row>
    <row r="2533" spans="2:6" x14ac:dyDescent="0.2">
      <c r="B2533" s="103" t="s">
        <v>2484</v>
      </c>
      <c r="C2533" s="199">
        <v>14</v>
      </c>
      <c r="D2533" s="200">
        <v>325.35714285714283</v>
      </c>
      <c r="E2533" s="201">
        <v>0.28812701625656278</v>
      </c>
      <c r="F2533" s="200">
        <v>433</v>
      </c>
    </row>
    <row r="2534" spans="2:6" x14ac:dyDescent="0.2">
      <c r="B2534" s="103" t="s">
        <v>2485</v>
      </c>
      <c r="C2534" s="199">
        <v>533</v>
      </c>
      <c r="D2534" s="200">
        <v>790.40150093808631</v>
      </c>
      <c r="E2534" s="201">
        <v>0.2971897465996125</v>
      </c>
      <c r="F2534" s="200">
        <v>7356</v>
      </c>
    </row>
    <row r="2535" spans="2:6" x14ac:dyDescent="0.2">
      <c r="B2535" s="103" t="s">
        <v>2486</v>
      </c>
      <c r="C2535" s="199">
        <v>7</v>
      </c>
      <c r="D2535" s="200">
        <v>1787.8571428571429</v>
      </c>
      <c r="E2535" s="201">
        <v>0.30136293585051055</v>
      </c>
      <c r="F2535" s="200">
        <v>2780</v>
      </c>
    </row>
    <row r="2536" spans="2:6" x14ac:dyDescent="0.2">
      <c r="B2536" s="103" t="s">
        <v>2487</v>
      </c>
      <c r="C2536" s="199">
        <v>1735</v>
      </c>
      <c r="D2536" s="200">
        <v>449.24726224783859</v>
      </c>
      <c r="E2536" s="201">
        <v>0.29391597358600996</v>
      </c>
      <c r="F2536" s="200">
        <v>4438</v>
      </c>
    </row>
    <row r="2537" spans="2:6" x14ac:dyDescent="0.2">
      <c r="B2537" s="103" t="s">
        <v>2488</v>
      </c>
      <c r="C2537" s="199">
        <v>19</v>
      </c>
      <c r="D2537" s="200">
        <v>457.10526315789474</v>
      </c>
      <c r="E2537" s="201">
        <v>0.29370984105512354</v>
      </c>
      <c r="F2537" s="200">
        <v>771</v>
      </c>
    </row>
    <row r="2538" spans="2:6" x14ac:dyDescent="0.2">
      <c r="B2538" s="103" t="s">
        <v>2489</v>
      </c>
      <c r="C2538" s="199">
        <v>96</v>
      </c>
      <c r="D2538" s="200">
        <v>1822.65625</v>
      </c>
      <c r="E2538" s="201">
        <v>0.30060042777257623</v>
      </c>
      <c r="F2538" s="200">
        <v>3988</v>
      </c>
    </row>
    <row r="2539" spans="2:6" x14ac:dyDescent="0.2">
      <c r="B2539" s="103" t="s">
        <v>2490</v>
      </c>
      <c r="C2539" s="199">
        <v>140</v>
      </c>
      <c r="D2539" s="200">
        <v>1478.2571428571428</v>
      </c>
      <c r="E2539" s="201">
        <v>0.30126836198902684</v>
      </c>
      <c r="F2539" s="200">
        <v>5925</v>
      </c>
    </row>
    <row r="2540" spans="2:6" x14ac:dyDescent="0.2">
      <c r="B2540" s="103" t="s">
        <v>2491</v>
      </c>
      <c r="C2540" s="199">
        <v>3</v>
      </c>
      <c r="D2540" s="200">
        <v>1429</v>
      </c>
      <c r="E2540" s="201">
        <v>0.3028611797951255</v>
      </c>
      <c r="F2540" s="200">
        <v>1832</v>
      </c>
    </row>
    <row r="2541" spans="2:6" x14ac:dyDescent="0.2">
      <c r="B2541" s="103" t="s">
        <v>2492</v>
      </c>
      <c r="C2541" s="199">
        <v>46</v>
      </c>
      <c r="D2541" s="200">
        <v>1149.195652173913</v>
      </c>
      <c r="E2541" s="201">
        <v>0.30286519654182631</v>
      </c>
      <c r="F2541" s="200">
        <v>2457</v>
      </c>
    </row>
    <row r="2542" spans="2:6" x14ac:dyDescent="0.2">
      <c r="B2542" s="103" t="s">
        <v>2493</v>
      </c>
      <c r="C2542" s="199">
        <v>0</v>
      </c>
      <c r="D2542" s="200">
        <v>0</v>
      </c>
      <c r="E2542" s="201">
        <v>0</v>
      </c>
      <c r="F2542" s="200">
        <v>0</v>
      </c>
    </row>
    <row r="2543" spans="2:6" x14ac:dyDescent="0.2">
      <c r="B2543" s="103" t="s">
        <v>2494</v>
      </c>
      <c r="C2543" s="199">
        <v>89</v>
      </c>
      <c r="D2543" s="200">
        <v>851.52808988764048</v>
      </c>
      <c r="E2543" s="201">
        <v>0.30308823176535515</v>
      </c>
      <c r="F2543" s="200">
        <v>1880</v>
      </c>
    </row>
    <row r="2544" spans="2:6" x14ac:dyDescent="0.2">
      <c r="B2544" s="103" t="s">
        <v>2495</v>
      </c>
      <c r="C2544" s="199">
        <v>151</v>
      </c>
      <c r="D2544" s="200">
        <v>349.56953642384104</v>
      </c>
      <c r="E2544" s="201">
        <v>0.2928903956808584</v>
      </c>
      <c r="F2544" s="200">
        <v>878</v>
      </c>
    </row>
    <row r="2545" spans="2:6" x14ac:dyDescent="0.2">
      <c r="B2545" s="103" t="s">
        <v>2496</v>
      </c>
      <c r="C2545" s="199">
        <v>57</v>
      </c>
      <c r="D2545" s="200">
        <v>799.45614035087715</v>
      </c>
      <c r="E2545" s="201">
        <v>0.29076511762941792</v>
      </c>
      <c r="F2545" s="200">
        <v>1738</v>
      </c>
    </row>
    <row r="2546" spans="2:6" x14ac:dyDescent="0.2">
      <c r="B2546" s="103" t="s">
        <v>2497</v>
      </c>
      <c r="C2546" s="199">
        <v>3</v>
      </c>
      <c r="D2546" s="200">
        <v>1081.6666666666667</v>
      </c>
      <c r="E2546" s="201">
        <v>0.30157992565055758</v>
      </c>
      <c r="F2546" s="200">
        <v>1350</v>
      </c>
    </row>
    <row r="2547" spans="2:6" x14ac:dyDescent="0.2">
      <c r="B2547" s="103" t="s">
        <v>2498</v>
      </c>
      <c r="C2547" s="199">
        <v>7</v>
      </c>
      <c r="D2547" s="200">
        <v>690.71428571428567</v>
      </c>
      <c r="E2547" s="201">
        <v>0.2982910728607564</v>
      </c>
      <c r="F2547" s="200">
        <v>1044</v>
      </c>
    </row>
    <row r="2548" spans="2:6" x14ac:dyDescent="0.2">
      <c r="B2548" s="103" t="s">
        <v>2499</v>
      </c>
      <c r="C2548" s="199">
        <v>138</v>
      </c>
      <c r="D2548" s="200">
        <v>368.06521739130437</v>
      </c>
      <c r="E2548" s="201">
        <v>0.29405668897482795</v>
      </c>
      <c r="F2548" s="200">
        <v>1970</v>
      </c>
    </row>
    <row r="2549" spans="2:6" x14ac:dyDescent="0.2">
      <c r="B2549" s="103" t="s">
        <v>2500</v>
      </c>
      <c r="C2549" s="199">
        <v>416</v>
      </c>
      <c r="D2549" s="200">
        <v>304.58413461538464</v>
      </c>
      <c r="E2549" s="201">
        <v>0.29677593132604896</v>
      </c>
      <c r="F2549" s="200">
        <v>914</v>
      </c>
    </row>
    <row r="2550" spans="2:6" x14ac:dyDescent="0.2">
      <c r="B2550" s="103" t="s">
        <v>2501</v>
      </c>
      <c r="C2550" s="199">
        <v>1186</v>
      </c>
      <c r="D2550" s="200">
        <v>359.94688026981453</v>
      </c>
      <c r="E2550" s="201">
        <v>0.29940812300156483</v>
      </c>
      <c r="F2550" s="200">
        <v>1519</v>
      </c>
    </row>
    <row r="2551" spans="2:6" x14ac:dyDescent="0.2">
      <c r="B2551" s="103" t="s">
        <v>2502</v>
      </c>
      <c r="C2551" s="199">
        <v>0</v>
      </c>
      <c r="D2551" s="200">
        <v>0</v>
      </c>
      <c r="E2551" s="201">
        <v>0</v>
      </c>
      <c r="F2551" s="200">
        <v>0</v>
      </c>
    </row>
    <row r="2552" spans="2:6" x14ac:dyDescent="0.2">
      <c r="B2552" s="103" t="s">
        <v>2503</v>
      </c>
      <c r="C2552" s="199">
        <v>1247</v>
      </c>
      <c r="D2552" s="200">
        <v>395.62229350441061</v>
      </c>
      <c r="E2552" s="201">
        <v>0.29834523772807175</v>
      </c>
      <c r="F2552" s="200">
        <v>1359</v>
      </c>
    </row>
    <row r="2553" spans="2:6" x14ac:dyDescent="0.2">
      <c r="B2553" s="103" t="s">
        <v>2504</v>
      </c>
      <c r="C2553" s="199">
        <v>1865</v>
      </c>
      <c r="D2553" s="200">
        <v>826.46327077747992</v>
      </c>
      <c r="E2553" s="201">
        <v>0.30025284794838636</v>
      </c>
      <c r="F2553" s="200">
        <v>5584</v>
      </c>
    </row>
    <row r="2554" spans="2:6" x14ac:dyDescent="0.2">
      <c r="B2554" s="103" t="s">
        <v>2505</v>
      </c>
      <c r="C2554" s="199">
        <v>1377</v>
      </c>
      <c r="D2554" s="200">
        <v>511.27668845315907</v>
      </c>
      <c r="E2554" s="201">
        <v>0.29668393040004393</v>
      </c>
      <c r="F2554" s="200">
        <v>1855</v>
      </c>
    </row>
    <row r="2555" spans="2:6" x14ac:dyDescent="0.2">
      <c r="B2555" s="103" t="s">
        <v>2506</v>
      </c>
      <c r="C2555" s="199">
        <v>1738</v>
      </c>
      <c r="D2555" s="200">
        <v>699.06616800920597</v>
      </c>
      <c r="E2555" s="201">
        <v>0.29854428036074654</v>
      </c>
      <c r="F2555" s="200">
        <v>4145</v>
      </c>
    </row>
    <row r="2556" spans="2:6" x14ac:dyDescent="0.2">
      <c r="B2556" s="103" t="s">
        <v>2507</v>
      </c>
      <c r="C2556" s="199">
        <v>38</v>
      </c>
      <c r="D2556" s="200">
        <v>723.68421052631584</v>
      </c>
      <c r="E2556" s="201">
        <v>0.28694853708418555</v>
      </c>
      <c r="F2556" s="200">
        <v>1487</v>
      </c>
    </row>
    <row r="2557" spans="2:6" x14ac:dyDescent="0.2">
      <c r="B2557" s="103" t="s">
        <v>2508</v>
      </c>
      <c r="C2557" s="199">
        <v>977</v>
      </c>
      <c r="D2557" s="200">
        <v>587.05322415557828</v>
      </c>
      <c r="E2557" s="201">
        <v>0.29313386670264707</v>
      </c>
      <c r="F2557" s="200">
        <v>7552</v>
      </c>
    </row>
    <row r="2558" spans="2:6" x14ac:dyDescent="0.2">
      <c r="B2558" s="103" t="s">
        <v>2509</v>
      </c>
      <c r="C2558" s="199">
        <v>56</v>
      </c>
      <c r="D2558" s="200">
        <v>1514.8928571428571</v>
      </c>
      <c r="E2558" s="201">
        <v>0.30028352677575909</v>
      </c>
      <c r="F2558" s="200">
        <v>6136</v>
      </c>
    </row>
    <row r="2559" spans="2:6" x14ac:dyDescent="0.2">
      <c r="B2559" s="103" t="s">
        <v>2510</v>
      </c>
      <c r="C2559" s="199">
        <v>22</v>
      </c>
      <c r="D2559" s="200">
        <v>432.77272727272725</v>
      </c>
      <c r="E2559" s="201">
        <v>0.28170305935262441</v>
      </c>
      <c r="F2559" s="200">
        <v>846</v>
      </c>
    </row>
    <row r="2560" spans="2:6" x14ac:dyDescent="0.2">
      <c r="B2560" s="103" t="s">
        <v>2511</v>
      </c>
      <c r="C2560" s="199">
        <v>8</v>
      </c>
      <c r="D2560" s="200">
        <v>800.25</v>
      </c>
      <c r="E2560" s="201">
        <v>0.29168944778567529</v>
      </c>
      <c r="F2560" s="200">
        <v>1342</v>
      </c>
    </row>
    <row r="2561" spans="2:7" x14ac:dyDescent="0.2">
      <c r="B2561" s="103" t="s">
        <v>2512</v>
      </c>
      <c r="C2561" s="199">
        <v>2</v>
      </c>
      <c r="D2561" s="200">
        <v>803.5</v>
      </c>
      <c r="E2561" s="201">
        <v>0.27659208261617896</v>
      </c>
      <c r="F2561" s="200">
        <v>1096</v>
      </c>
    </row>
    <row r="2562" spans="2:7" x14ac:dyDescent="0.2">
      <c r="B2562" s="103" t="s">
        <v>2513</v>
      </c>
      <c r="C2562" s="199">
        <v>193</v>
      </c>
      <c r="D2562" s="200">
        <v>650.24352331606212</v>
      </c>
      <c r="E2562" s="201">
        <v>0.29594789306003277</v>
      </c>
      <c r="F2562" s="200">
        <v>5727</v>
      </c>
    </row>
    <row r="2563" spans="2:7" x14ac:dyDescent="0.2">
      <c r="B2563" s="103" t="s">
        <v>2514</v>
      </c>
      <c r="C2563" s="199">
        <v>13</v>
      </c>
      <c r="D2563" s="200">
        <v>649</v>
      </c>
      <c r="E2563" s="201">
        <v>0.30027048188483163</v>
      </c>
      <c r="F2563" s="200">
        <v>1058</v>
      </c>
    </row>
    <row r="2564" spans="2:7" x14ac:dyDescent="0.2">
      <c r="B2564" s="104" t="s">
        <v>2515</v>
      </c>
      <c r="C2564" s="202">
        <v>8</v>
      </c>
      <c r="D2564" s="203">
        <v>661.5</v>
      </c>
      <c r="E2564" s="204">
        <v>0.30116093785567943</v>
      </c>
      <c r="F2564" s="203">
        <v>1251</v>
      </c>
    </row>
    <row r="2566" spans="2:7" x14ac:dyDescent="0.2">
      <c r="G2566" s="12" t="s">
        <v>300</v>
      </c>
    </row>
    <row r="2567" spans="2:7" x14ac:dyDescent="0.2">
      <c r="G2567" s="12" t="s">
        <v>337</v>
      </c>
    </row>
    <row r="2568" spans="2:7" x14ac:dyDescent="0.2">
      <c r="B2568" s="3" t="s">
        <v>0</v>
      </c>
      <c r="C2568" s="187"/>
      <c r="D2568" s="188"/>
      <c r="E2568" s="189"/>
      <c r="F2568" s="189"/>
    </row>
    <row r="2569" spans="2:7" x14ac:dyDescent="0.2">
      <c r="B2569" s="3" t="s">
        <v>271</v>
      </c>
      <c r="C2569" s="187"/>
      <c r="D2569" s="188"/>
      <c r="E2569" s="189"/>
      <c r="F2569" s="189"/>
    </row>
    <row r="2570" spans="2:7" x14ac:dyDescent="0.2">
      <c r="B2570" s="102" t="s">
        <v>298</v>
      </c>
      <c r="C2570" s="187"/>
      <c r="D2570" s="188"/>
      <c r="E2570" s="189"/>
      <c r="F2570" s="189"/>
    </row>
    <row r="2571" spans="2:7" x14ac:dyDescent="0.2">
      <c r="B2571" s="3"/>
      <c r="C2571" s="100"/>
      <c r="D2571" s="100"/>
      <c r="E2571" s="100"/>
      <c r="F2571" s="100"/>
    </row>
    <row r="2572" spans="2:7" x14ac:dyDescent="0.2">
      <c r="B2572" s="108"/>
      <c r="C2572" s="159" t="s">
        <v>152</v>
      </c>
      <c r="D2572" s="190"/>
      <c r="E2572" s="191"/>
      <c r="F2572" s="192"/>
    </row>
    <row r="2573" spans="2:7" ht="25.5" x14ac:dyDescent="0.2">
      <c r="B2573" s="160" t="s">
        <v>301</v>
      </c>
      <c r="C2573" s="193" t="s">
        <v>2665</v>
      </c>
      <c r="D2573" s="194" t="s">
        <v>2662</v>
      </c>
      <c r="E2573" s="195" t="s">
        <v>2663</v>
      </c>
      <c r="F2573" s="194" t="s">
        <v>2664</v>
      </c>
    </row>
    <row r="2574" spans="2:7" x14ac:dyDescent="0.2">
      <c r="B2574" s="119" t="s">
        <v>2516</v>
      </c>
      <c r="C2574" s="196">
        <v>26</v>
      </c>
      <c r="D2574" s="197">
        <v>840.65384615384619</v>
      </c>
      <c r="E2574" s="198">
        <v>0.29709120565447877</v>
      </c>
      <c r="F2574" s="197">
        <v>2588</v>
      </c>
    </row>
    <row r="2575" spans="2:7" x14ac:dyDescent="0.2">
      <c r="B2575" s="103" t="s">
        <v>2517</v>
      </c>
      <c r="C2575" s="199">
        <v>25</v>
      </c>
      <c r="D2575" s="200">
        <v>974.08</v>
      </c>
      <c r="E2575" s="201">
        <v>0.3008574040671097</v>
      </c>
      <c r="F2575" s="200">
        <v>1905</v>
      </c>
    </row>
    <row r="2576" spans="2:7" x14ac:dyDescent="0.2">
      <c r="B2576" s="103" t="s">
        <v>2518</v>
      </c>
      <c r="C2576" s="199">
        <v>401</v>
      </c>
      <c r="D2576" s="200">
        <v>591.36408977556107</v>
      </c>
      <c r="E2576" s="201">
        <v>0.30120743616059187</v>
      </c>
      <c r="F2576" s="200">
        <v>3358</v>
      </c>
    </row>
    <row r="2577" spans="2:6" x14ac:dyDescent="0.2">
      <c r="B2577" s="103" t="s">
        <v>2519</v>
      </c>
      <c r="C2577" s="199">
        <v>206</v>
      </c>
      <c r="D2577" s="200">
        <v>679.6650485436893</v>
      </c>
      <c r="E2577" s="201">
        <v>0.29708413610476914</v>
      </c>
      <c r="F2577" s="200">
        <v>2188</v>
      </c>
    </row>
    <row r="2578" spans="2:6" x14ac:dyDescent="0.2">
      <c r="B2578" s="103" t="s">
        <v>2520</v>
      </c>
      <c r="C2578" s="199">
        <v>539</v>
      </c>
      <c r="D2578" s="200">
        <v>363.08348794063079</v>
      </c>
      <c r="E2578" s="201">
        <v>0.29255057545320962</v>
      </c>
      <c r="F2578" s="200">
        <v>1496</v>
      </c>
    </row>
    <row r="2579" spans="2:6" x14ac:dyDescent="0.2">
      <c r="B2579" s="103" t="s">
        <v>2521</v>
      </c>
      <c r="C2579" s="199">
        <v>684</v>
      </c>
      <c r="D2579" s="200">
        <v>624.56725146198835</v>
      </c>
      <c r="E2579" s="201">
        <v>0.2924282198804149</v>
      </c>
      <c r="F2579" s="200">
        <v>2171</v>
      </c>
    </row>
    <row r="2580" spans="2:6" x14ac:dyDescent="0.2">
      <c r="B2580" s="103" t="s">
        <v>2522</v>
      </c>
      <c r="C2580" s="199">
        <v>53</v>
      </c>
      <c r="D2580" s="200">
        <v>479.50943396226415</v>
      </c>
      <c r="E2580" s="201">
        <v>0.29644923478910035</v>
      </c>
      <c r="F2580" s="200">
        <v>1483</v>
      </c>
    </row>
    <row r="2581" spans="2:6" x14ac:dyDescent="0.2">
      <c r="B2581" s="103" t="s">
        <v>2523</v>
      </c>
      <c r="C2581" s="199">
        <v>91</v>
      </c>
      <c r="D2581" s="200">
        <v>1248.5714285714287</v>
      </c>
      <c r="E2581" s="201">
        <v>0.29224528850284082</v>
      </c>
      <c r="F2581" s="200">
        <v>2368</v>
      </c>
    </row>
    <row r="2582" spans="2:6" x14ac:dyDescent="0.2">
      <c r="B2582" s="103" t="s">
        <v>2524</v>
      </c>
      <c r="C2582" s="199">
        <v>214</v>
      </c>
      <c r="D2582" s="200">
        <v>619.49065420560748</v>
      </c>
      <c r="E2582" s="201">
        <v>0.29788893008415074</v>
      </c>
      <c r="F2582" s="200">
        <v>2270</v>
      </c>
    </row>
    <row r="2583" spans="2:6" x14ac:dyDescent="0.2">
      <c r="B2583" s="103" t="s">
        <v>2525</v>
      </c>
      <c r="C2583" s="199">
        <v>121</v>
      </c>
      <c r="D2583" s="200">
        <v>623.92561983471069</v>
      </c>
      <c r="E2583" s="201">
        <v>0.2981399573493404</v>
      </c>
      <c r="F2583" s="200">
        <v>5269</v>
      </c>
    </row>
    <row r="2584" spans="2:6" x14ac:dyDescent="0.2">
      <c r="B2584" s="103" t="s">
        <v>2526</v>
      </c>
      <c r="C2584" s="199">
        <v>114</v>
      </c>
      <c r="D2584" s="200">
        <v>658.5526315789474</v>
      </c>
      <c r="E2584" s="201">
        <v>0.29151264289264422</v>
      </c>
      <c r="F2584" s="200">
        <v>1720</v>
      </c>
    </row>
    <row r="2585" spans="2:6" x14ac:dyDescent="0.2">
      <c r="B2585" s="103" t="s">
        <v>2527</v>
      </c>
      <c r="C2585" s="199">
        <v>5</v>
      </c>
      <c r="D2585" s="200">
        <v>612.20000000000005</v>
      </c>
      <c r="E2585" s="201">
        <v>0.30570258663737149</v>
      </c>
      <c r="F2585" s="200">
        <v>820</v>
      </c>
    </row>
    <row r="2586" spans="2:6" x14ac:dyDescent="0.2">
      <c r="B2586" s="103" t="s">
        <v>2528</v>
      </c>
      <c r="C2586" s="199">
        <v>1</v>
      </c>
      <c r="D2586" s="200">
        <v>493</v>
      </c>
      <c r="E2586" s="201">
        <v>0.29878787878787882</v>
      </c>
      <c r="F2586" s="200">
        <v>493</v>
      </c>
    </row>
    <row r="2587" spans="2:6" x14ac:dyDescent="0.2">
      <c r="B2587" s="103" t="s">
        <v>2529</v>
      </c>
      <c r="C2587" s="199">
        <v>132</v>
      </c>
      <c r="D2587" s="200">
        <v>665.7954545454545</v>
      </c>
      <c r="E2587" s="201">
        <v>0.2952857099658297</v>
      </c>
      <c r="F2587" s="200">
        <v>2132</v>
      </c>
    </row>
    <row r="2588" spans="2:6" x14ac:dyDescent="0.2">
      <c r="B2588" s="103" t="s">
        <v>2530</v>
      </c>
      <c r="C2588" s="199">
        <v>12</v>
      </c>
      <c r="D2588" s="200">
        <v>1711.75</v>
      </c>
      <c r="E2588" s="201">
        <v>0.29742839767165741</v>
      </c>
      <c r="F2588" s="200">
        <v>2922</v>
      </c>
    </row>
    <row r="2589" spans="2:6" x14ac:dyDescent="0.2">
      <c r="B2589" s="103" t="s">
        <v>2531</v>
      </c>
      <c r="C2589" s="199">
        <v>21</v>
      </c>
      <c r="D2589" s="200">
        <v>709.04761904761904</v>
      </c>
      <c r="E2589" s="201">
        <v>0.2912982236481727</v>
      </c>
      <c r="F2589" s="200">
        <v>1838</v>
      </c>
    </row>
    <row r="2590" spans="2:6" x14ac:dyDescent="0.2">
      <c r="B2590" s="103" t="s">
        <v>2532</v>
      </c>
      <c r="C2590" s="199">
        <v>98</v>
      </c>
      <c r="D2590" s="200">
        <v>363.82653061224488</v>
      </c>
      <c r="E2590" s="201">
        <v>0.29160396493064633</v>
      </c>
      <c r="F2590" s="200">
        <v>743</v>
      </c>
    </row>
    <row r="2591" spans="2:6" x14ac:dyDescent="0.2">
      <c r="B2591" s="103" t="s">
        <v>2533</v>
      </c>
      <c r="C2591" s="199">
        <v>21</v>
      </c>
      <c r="D2591" s="200">
        <v>525.38095238095241</v>
      </c>
      <c r="E2591" s="201">
        <v>0.28401163539012031</v>
      </c>
      <c r="F2591" s="200">
        <v>1107</v>
      </c>
    </row>
    <row r="2592" spans="2:6" x14ac:dyDescent="0.2">
      <c r="B2592" s="103" t="s">
        <v>2534</v>
      </c>
      <c r="C2592" s="199">
        <v>30</v>
      </c>
      <c r="D2592" s="200">
        <v>398.33333333333331</v>
      </c>
      <c r="E2592" s="201">
        <v>0.29288497830935523</v>
      </c>
      <c r="F2592" s="200">
        <v>676</v>
      </c>
    </row>
    <row r="2593" spans="2:6" x14ac:dyDescent="0.2">
      <c r="B2593" s="103" t="s">
        <v>2535</v>
      </c>
      <c r="C2593" s="199">
        <v>12</v>
      </c>
      <c r="D2593" s="200">
        <v>724.08333333333337</v>
      </c>
      <c r="E2593" s="201">
        <v>0.3006262325710134</v>
      </c>
      <c r="F2593" s="200">
        <v>2379</v>
      </c>
    </row>
    <row r="2594" spans="2:6" x14ac:dyDescent="0.2">
      <c r="B2594" s="103" t="s">
        <v>2536</v>
      </c>
      <c r="C2594" s="199">
        <v>27</v>
      </c>
      <c r="D2594" s="200">
        <v>902.81481481481478</v>
      </c>
      <c r="E2594" s="201">
        <v>0.29419716134015639</v>
      </c>
      <c r="F2594" s="200">
        <v>2339</v>
      </c>
    </row>
    <row r="2595" spans="2:6" x14ac:dyDescent="0.2">
      <c r="B2595" s="103" t="s">
        <v>2537</v>
      </c>
      <c r="C2595" s="199">
        <v>184</v>
      </c>
      <c r="D2595" s="200">
        <v>565.84239130434787</v>
      </c>
      <c r="E2595" s="201">
        <v>0.28849430991629044</v>
      </c>
      <c r="F2595" s="200">
        <v>1314</v>
      </c>
    </row>
    <row r="2596" spans="2:6" x14ac:dyDescent="0.2">
      <c r="B2596" s="103" t="s">
        <v>2538</v>
      </c>
      <c r="C2596" s="199">
        <v>55</v>
      </c>
      <c r="D2596" s="200">
        <v>606.25454545454545</v>
      </c>
      <c r="E2596" s="201">
        <v>0.29786853906487298</v>
      </c>
      <c r="F2596" s="200">
        <v>1421</v>
      </c>
    </row>
    <row r="2597" spans="2:6" x14ac:dyDescent="0.2">
      <c r="B2597" s="103" t="s">
        <v>2539</v>
      </c>
      <c r="C2597" s="199">
        <v>30</v>
      </c>
      <c r="D2597" s="200">
        <v>878.06666666666672</v>
      </c>
      <c r="E2597" s="201">
        <v>0.27569100670859981</v>
      </c>
      <c r="F2597" s="200">
        <v>1769</v>
      </c>
    </row>
    <row r="2598" spans="2:6" x14ac:dyDescent="0.2">
      <c r="B2598" s="103" t="s">
        <v>2540</v>
      </c>
      <c r="C2598" s="199">
        <v>39</v>
      </c>
      <c r="D2598" s="200">
        <v>1268.5128205128206</v>
      </c>
      <c r="E2598" s="201">
        <v>0.29562702424916032</v>
      </c>
      <c r="F2598" s="200">
        <v>3285</v>
      </c>
    </row>
    <row r="2599" spans="2:6" x14ac:dyDescent="0.2">
      <c r="B2599" s="103" t="s">
        <v>2541</v>
      </c>
      <c r="C2599" s="199">
        <v>95</v>
      </c>
      <c r="D2599" s="200">
        <v>885.8105263157895</v>
      </c>
      <c r="E2599" s="201">
        <v>0.29122773017345205</v>
      </c>
      <c r="F2599" s="200">
        <v>2668</v>
      </c>
    </row>
    <row r="2600" spans="2:6" x14ac:dyDescent="0.2">
      <c r="B2600" s="103" t="s">
        <v>2542</v>
      </c>
      <c r="C2600" s="199">
        <v>0</v>
      </c>
      <c r="D2600" s="200">
        <v>0</v>
      </c>
      <c r="E2600" s="201">
        <v>0</v>
      </c>
      <c r="F2600" s="200">
        <v>0</v>
      </c>
    </row>
    <row r="2601" spans="2:6" x14ac:dyDescent="0.2">
      <c r="B2601" s="103" t="s">
        <v>2543</v>
      </c>
      <c r="C2601" s="199">
        <v>14</v>
      </c>
      <c r="D2601" s="200">
        <v>824.5</v>
      </c>
      <c r="E2601" s="201">
        <v>0.30334805003679177</v>
      </c>
      <c r="F2601" s="200">
        <v>1350</v>
      </c>
    </row>
    <row r="2602" spans="2:6" x14ac:dyDescent="0.2">
      <c r="B2602" s="103" t="s">
        <v>2544</v>
      </c>
      <c r="C2602" s="199">
        <v>151</v>
      </c>
      <c r="D2602" s="200">
        <v>1065.0331125827815</v>
      </c>
      <c r="E2602" s="201">
        <v>0.29950145169370468</v>
      </c>
      <c r="F2602" s="200">
        <v>3124</v>
      </c>
    </row>
    <row r="2603" spans="2:6" x14ac:dyDescent="0.2">
      <c r="B2603" s="103" t="s">
        <v>2545</v>
      </c>
      <c r="C2603" s="199">
        <v>150</v>
      </c>
      <c r="D2603" s="200">
        <v>870.71333333333337</v>
      </c>
      <c r="E2603" s="201">
        <v>0.29729963511043422</v>
      </c>
      <c r="F2603" s="200">
        <v>2482</v>
      </c>
    </row>
    <row r="2604" spans="2:6" x14ac:dyDescent="0.2">
      <c r="B2604" s="103" t="s">
        <v>2546</v>
      </c>
      <c r="C2604" s="199">
        <v>0</v>
      </c>
      <c r="D2604" s="200">
        <v>0</v>
      </c>
      <c r="E2604" s="201">
        <v>0</v>
      </c>
      <c r="F2604" s="200">
        <v>0</v>
      </c>
    </row>
    <row r="2605" spans="2:6" x14ac:dyDescent="0.2">
      <c r="B2605" s="103" t="s">
        <v>2547</v>
      </c>
      <c r="C2605" s="199">
        <v>28</v>
      </c>
      <c r="D2605" s="200">
        <v>601.07142857142856</v>
      </c>
      <c r="E2605" s="201">
        <v>0.29170133111480867</v>
      </c>
      <c r="F2605" s="200">
        <v>938</v>
      </c>
    </row>
    <row r="2606" spans="2:6" x14ac:dyDescent="0.2">
      <c r="B2606" s="103" t="s">
        <v>2548</v>
      </c>
      <c r="C2606" s="199">
        <v>167</v>
      </c>
      <c r="D2606" s="200">
        <v>406.05389221556885</v>
      </c>
      <c r="E2606" s="201">
        <v>0.291687815621263</v>
      </c>
      <c r="F2606" s="200">
        <v>1071</v>
      </c>
    </row>
    <row r="2607" spans="2:6" x14ac:dyDescent="0.2">
      <c r="B2607" s="103" t="s">
        <v>2549</v>
      </c>
      <c r="C2607" s="199">
        <v>141</v>
      </c>
      <c r="D2607" s="200">
        <v>765.71631205673759</v>
      </c>
      <c r="E2607" s="201">
        <v>0.29359649313638037</v>
      </c>
      <c r="F2607" s="200">
        <v>7859</v>
      </c>
    </row>
    <row r="2608" spans="2:6" x14ac:dyDescent="0.2">
      <c r="B2608" s="103" t="s">
        <v>2550</v>
      </c>
      <c r="C2608" s="199">
        <v>119</v>
      </c>
      <c r="D2608" s="200">
        <v>578.68907563025209</v>
      </c>
      <c r="E2608" s="201">
        <v>0.29632052048864654</v>
      </c>
      <c r="F2608" s="200">
        <v>1435</v>
      </c>
    </row>
    <row r="2609" spans="2:7" x14ac:dyDescent="0.2">
      <c r="B2609" s="103" t="s">
        <v>2551</v>
      </c>
      <c r="C2609" s="199">
        <v>17</v>
      </c>
      <c r="D2609" s="200">
        <v>520.70588235294122</v>
      </c>
      <c r="E2609" s="201">
        <v>0.29526350900600407</v>
      </c>
      <c r="F2609" s="200">
        <v>1109</v>
      </c>
    </row>
    <row r="2610" spans="2:7" x14ac:dyDescent="0.2">
      <c r="B2610" s="103" t="s">
        <v>2552</v>
      </c>
      <c r="C2610" s="199">
        <v>16</v>
      </c>
      <c r="D2610" s="200">
        <v>1713.4375</v>
      </c>
      <c r="E2610" s="201">
        <v>0.29741047310124857</v>
      </c>
      <c r="F2610" s="200">
        <v>6320</v>
      </c>
    </row>
    <row r="2611" spans="2:7" x14ac:dyDescent="0.2">
      <c r="B2611" s="103" t="s">
        <v>2553</v>
      </c>
      <c r="C2611" s="199">
        <v>36</v>
      </c>
      <c r="D2611" s="200">
        <v>590.69444444444446</v>
      </c>
      <c r="E2611" s="201">
        <v>0.30157131917066105</v>
      </c>
      <c r="F2611" s="200">
        <v>1384</v>
      </c>
    </row>
    <row r="2612" spans="2:7" x14ac:dyDescent="0.2">
      <c r="B2612" s="103" t="s">
        <v>2554</v>
      </c>
      <c r="C2612" s="199">
        <v>83</v>
      </c>
      <c r="D2612" s="200">
        <v>965.2168674698795</v>
      </c>
      <c r="E2612" s="201">
        <v>0.28424286935819798</v>
      </c>
      <c r="F2612" s="200">
        <v>3313</v>
      </c>
    </row>
    <row r="2613" spans="2:7" x14ac:dyDescent="0.2">
      <c r="B2613" s="103" t="s">
        <v>2555</v>
      </c>
      <c r="C2613" s="199">
        <v>38</v>
      </c>
      <c r="D2613" s="200">
        <v>626.78947368421052</v>
      </c>
      <c r="E2613" s="201">
        <v>0.29915721516761495</v>
      </c>
      <c r="F2613" s="200">
        <v>1558</v>
      </c>
    </row>
    <row r="2614" spans="2:7" x14ac:dyDescent="0.2">
      <c r="B2614" s="103" t="s">
        <v>2556</v>
      </c>
      <c r="C2614" s="199">
        <v>224</v>
      </c>
      <c r="D2614" s="200">
        <v>502.40178571428572</v>
      </c>
      <c r="E2614" s="201">
        <v>0.2916784378571855</v>
      </c>
      <c r="F2614" s="200">
        <v>2825</v>
      </c>
    </row>
    <row r="2615" spans="2:7" x14ac:dyDescent="0.2">
      <c r="B2615" s="103" t="s">
        <v>2557</v>
      </c>
      <c r="C2615" s="199">
        <v>27</v>
      </c>
      <c r="D2615" s="200">
        <v>1211.851851851852</v>
      </c>
      <c r="E2615" s="201">
        <v>0.29866004600387019</v>
      </c>
      <c r="F2615" s="200">
        <v>2162</v>
      </c>
    </row>
    <row r="2616" spans="2:7" x14ac:dyDescent="0.2">
      <c r="B2616" s="103" t="s">
        <v>2558</v>
      </c>
      <c r="C2616" s="199">
        <v>836</v>
      </c>
      <c r="D2616" s="200">
        <v>768.43660287081343</v>
      </c>
      <c r="E2616" s="201">
        <v>0.29787402743130587</v>
      </c>
      <c r="F2616" s="200">
        <v>5411</v>
      </c>
    </row>
    <row r="2617" spans="2:7" x14ac:dyDescent="0.2">
      <c r="B2617" s="103" t="s">
        <v>2559</v>
      </c>
      <c r="C2617" s="199">
        <v>0</v>
      </c>
      <c r="D2617" s="200">
        <v>0</v>
      </c>
      <c r="E2617" s="201">
        <v>0</v>
      </c>
      <c r="F2617" s="200">
        <v>0</v>
      </c>
    </row>
    <row r="2618" spans="2:7" x14ac:dyDescent="0.2">
      <c r="B2618" s="103" t="s">
        <v>2560</v>
      </c>
      <c r="C2618" s="199">
        <v>45</v>
      </c>
      <c r="D2618" s="200">
        <v>1101.2666666666667</v>
      </c>
      <c r="E2618" s="201">
        <v>0.2862845457066272</v>
      </c>
      <c r="F2618" s="200">
        <v>2577</v>
      </c>
    </row>
    <row r="2619" spans="2:7" x14ac:dyDescent="0.2">
      <c r="B2619" s="103" t="s">
        <v>2561</v>
      </c>
      <c r="C2619" s="199">
        <v>0</v>
      </c>
      <c r="D2619" s="200">
        <v>0</v>
      </c>
      <c r="E2619" s="201">
        <v>0</v>
      </c>
      <c r="F2619" s="200">
        <v>0</v>
      </c>
    </row>
    <row r="2620" spans="2:7" x14ac:dyDescent="0.2">
      <c r="B2620" s="103" t="s">
        <v>2562</v>
      </c>
      <c r="C2620" s="199">
        <v>31</v>
      </c>
      <c r="D2620" s="200">
        <v>583.9677419354839</v>
      </c>
      <c r="E2620" s="201">
        <v>0.29861603681770954</v>
      </c>
      <c r="F2620" s="200">
        <v>1562</v>
      </c>
    </row>
    <row r="2621" spans="2:7" x14ac:dyDescent="0.2">
      <c r="B2621" s="104" t="s">
        <v>2563</v>
      </c>
      <c r="C2621" s="202">
        <v>310</v>
      </c>
      <c r="D2621" s="203">
        <v>995.55161290322576</v>
      </c>
      <c r="E2621" s="204">
        <v>0.29209568653432072</v>
      </c>
      <c r="F2621" s="203">
        <v>2622</v>
      </c>
    </row>
    <row r="2623" spans="2:7" x14ac:dyDescent="0.2">
      <c r="G2623" s="12" t="s">
        <v>300</v>
      </c>
    </row>
    <row r="2624" spans="2:7" x14ac:dyDescent="0.2">
      <c r="G2624" s="12" t="s">
        <v>338</v>
      </c>
    </row>
    <row r="2625" spans="2:6" x14ac:dyDescent="0.2">
      <c r="B2625" s="3" t="s">
        <v>0</v>
      </c>
      <c r="C2625" s="187"/>
      <c r="D2625" s="188"/>
      <c r="E2625" s="189"/>
      <c r="F2625" s="189"/>
    </row>
    <row r="2626" spans="2:6" x14ac:dyDescent="0.2">
      <c r="B2626" s="3" t="s">
        <v>271</v>
      </c>
      <c r="C2626" s="187"/>
      <c r="D2626" s="188"/>
      <c r="E2626" s="189"/>
      <c r="F2626" s="189"/>
    </row>
    <row r="2627" spans="2:6" x14ac:dyDescent="0.2">
      <c r="B2627" s="102" t="s">
        <v>298</v>
      </c>
      <c r="C2627" s="187"/>
      <c r="D2627" s="188"/>
      <c r="E2627" s="189"/>
      <c r="F2627" s="189"/>
    </row>
    <row r="2628" spans="2:6" x14ac:dyDescent="0.2">
      <c r="B2628" s="3"/>
      <c r="C2628" s="100"/>
      <c r="D2628" s="100"/>
      <c r="E2628" s="100"/>
      <c r="F2628" s="100"/>
    </row>
    <row r="2629" spans="2:6" x14ac:dyDescent="0.2">
      <c r="B2629" s="108"/>
      <c r="C2629" s="159" t="s">
        <v>152</v>
      </c>
      <c r="D2629" s="190"/>
      <c r="E2629" s="191"/>
      <c r="F2629" s="192"/>
    </row>
    <row r="2630" spans="2:6" ht="25.5" x14ac:dyDescent="0.2">
      <c r="B2630" s="160" t="s">
        <v>301</v>
      </c>
      <c r="C2630" s="193" t="s">
        <v>2665</v>
      </c>
      <c r="D2630" s="194" t="s">
        <v>2662</v>
      </c>
      <c r="E2630" s="195" t="s">
        <v>2663</v>
      </c>
      <c r="F2630" s="194" t="s">
        <v>2664</v>
      </c>
    </row>
    <row r="2631" spans="2:6" x14ac:dyDescent="0.2">
      <c r="B2631" s="119" t="s">
        <v>2564</v>
      </c>
      <c r="C2631" s="196">
        <v>4</v>
      </c>
      <c r="D2631" s="197">
        <v>530.25</v>
      </c>
      <c r="E2631" s="198">
        <v>0.30205069780689264</v>
      </c>
      <c r="F2631" s="197">
        <v>797</v>
      </c>
    </row>
    <row r="2632" spans="2:6" x14ac:dyDescent="0.2">
      <c r="B2632" s="103" t="s">
        <v>2565</v>
      </c>
      <c r="C2632" s="199">
        <v>11</v>
      </c>
      <c r="D2632" s="200">
        <v>1296.3636363636363</v>
      </c>
      <c r="E2632" s="201">
        <v>0.29287327993427814</v>
      </c>
      <c r="F2632" s="200">
        <v>2321</v>
      </c>
    </row>
    <row r="2633" spans="2:6" x14ac:dyDescent="0.2">
      <c r="B2633" s="103" t="s">
        <v>2566</v>
      </c>
      <c r="C2633" s="199">
        <v>3</v>
      </c>
      <c r="D2633" s="200">
        <v>712.66666666666663</v>
      </c>
      <c r="E2633" s="201">
        <v>0.25188501413760611</v>
      </c>
      <c r="F2633" s="200">
        <v>898</v>
      </c>
    </row>
    <row r="2634" spans="2:6" x14ac:dyDescent="0.2">
      <c r="B2634" s="103" t="s">
        <v>2567</v>
      </c>
      <c r="C2634" s="199">
        <v>9</v>
      </c>
      <c r="D2634" s="200">
        <v>293.33333333333331</v>
      </c>
      <c r="E2634" s="201">
        <v>0.30167980802194028</v>
      </c>
      <c r="F2634" s="200">
        <v>474</v>
      </c>
    </row>
    <row r="2635" spans="2:6" x14ac:dyDescent="0.2">
      <c r="B2635" s="103" t="s">
        <v>2568</v>
      </c>
      <c r="C2635" s="199">
        <v>0</v>
      </c>
      <c r="D2635" s="200">
        <v>0</v>
      </c>
      <c r="E2635" s="201">
        <v>0</v>
      </c>
      <c r="F2635" s="200">
        <v>0</v>
      </c>
    </row>
    <row r="2636" spans="2:6" x14ac:dyDescent="0.2">
      <c r="B2636" s="103" t="s">
        <v>2569</v>
      </c>
      <c r="C2636" s="199">
        <v>1486</v>
      </c>
      <c r="D2636" s="200">
        <v>449.58344549125167</v>
      </c>
      <c r="E2636" s="201">
        <v>0.2957965237496254</v>
      </c>
      <c r="F2636" s="200">
        <v>3478</v>
      </c>
    </row>
    <row r="2637" spans="2:6" x14ac:dyDescent="0.2">
      <c r="B2637" s="103" t="s">
        <v>2570</v>
      </c>
      <c r="C2637" s="199">
        <v>15</v>
      </c>
      <c r="D2637" s="200">
        <v>1034.8666666666666</v>
      </c>
      <c r="E2637" s="201">
        <v>0.28575373230491685</v>
      </c>
      <c r="F2637" s="200">
        <v>1833</v>
      </c>
    </row>
    <row r="2638" spans="2:6" x14ac:dyDescent="0.2">
      <c r="B2638" s="103" t="s">
        <v>2571</v>
      </c>
      <c r="C2638" s="199">
        <v>5</v>
      </c>
      <c r="D2638" s="200">
        <v>795</v>
      </c>
      <c r="E2638" s="201">
        <v>0.26175424733306984</v>
      </c>
      <c r="F2638" s="200">
        <v>1087</v>
      </c>
    </row>
    <row r="2639" spans="2:6" x14ac:dyDescent="0.2">
      <c r="B2639" s="103" t="s">
        <v>2572</v>
      </c>
      <c r="C2639" s="199">
        <v>21</v>
      </c>
      <c r="D2639" s="200">
        <v>975.90476190476193</v>
      </c>
      <c r="E2639" s="201">
        <v>0.30381285578747619</v>
      </c>
      <c r="F2639" s="200">
        <v>1818</v>
      </c>
    </row>
    <row r="2640" spans="2:6" x14ac:dyDescent="0.2">
      <c r="B2640" s="103" t="s">
        <v>2573</v>
      </c>
      <c r="C2640" s="199">
        <v>50</v>
      </c>
      <c r="D2640" s="200">
        <v>1689.1</v>
      </c>
      <c r="E2640" s="201">
        <v>0.30273756053496603</v>
      </c>
      <c r="F2640" s="200">
        <v>3713</v>
      </c>
    </row>
    <row r="2641" spans="2:6" x14ac:dyDescent="0.2">
      <c r="B2641" s="103" t="s">
        <v>2574</v>
      </c>
      <c r="C2641" s="199">
        <v>192</v>
      </c>
      <c r="D2641" s="200">
        <v>1131.859375</v>
      </c>
      <c r="E2641" s="201">
        <v>0.29597180248117461</v>
      </c>
      <c r="F2641" s="200">
        <v>7074</v>
      </c>
    </row>
    <row r="2642" spans="2:6" x14ac:dyDescent="0.2">
      <c r="B2642" s="103" t="s">
        <v>2575</v>
      </c>
      <c r="C2642" s="199">
        <v>2</v>
      </c>
      <c r="D2642" s="200">
        <v>690</v>
      </c>
      <c r="E2642" s="201">
        <v>0.30463576158940397</v>
      </c>
      <c r="F2642" s="200">
        <v>729</v>
      </c>
    </row>
    <row r="2643" spans="2:6" x14ac:dyDescent="0.2">
      <c r="B2643" s="103" t="s">
        <v>2576</v>
      </c>
      <c r="C2643" s="199">
        <v>22</v>
      </c>
      <c r="D2643" s="200">
        <v>322.5</v>
      </c>
      <c r="E2643" s="201">
        <v>0.30115879281803126</v>
      </c>
      <c r="F2643" s="200">
        <v>516</v>
      </c>
    </row>
    <row r="2644" spans="2:6" x14ac:dyDescent="0.2">
      <c r="B2644" s="103" t="s">
        <v>2577</v>
      </c>
      <c r="C2644" s="199">
        <v>147</v>
      </c>
      <c r="D2644" s="200">
        <v>691.31292517006807</v>
      </c>
      <c r="E2644" s="201">
        <v>0.28673933224043413</v>
      </c>
      <c r="F2644" s="200">
        <v>2341</v>
      </c>
    </row>
    <row r="2645" spans="2:6" x14ac:dyDescent="0.2">
      <c r="B2645" s="103" t="s">
        <v>2578</v>
      </c>
      <c r="C2645" s="199">
        <v>14</v>
      </c>
      <c r="D2645" s="200">
        <v>450.5</v>
      </c>
      <c r="E2645" s="201">
        <v>0.26777905150087045</v>
      </c>
      <c r="F2645" s="200">
        <v>1075</v>
      </c>
    </row>
    <row r="2646" spans="2:6" x14ac:dyDescent="0.2">
      <c r="B2646" s="103" t="s">
        <v>2579</v>
      </c>
      <c r="C2646" s="199">
        <v>562</v>
      </c>
      <c r="D2646" s="200">
        <v>728.41103202846978</v>
      </c>
      <c r="E2646" s="201">
        <v>0.29785532697605177</v>
      </c>
      <c r="F2646" s="200">
        <v>2357</v>
      </c>
    </row>
    <row r="2647" spans="2:6" x14ac:dyDescent="0.2">
      <c r="B2647" s="103" t="s">
        <v>2580</v>
      </c>
      <c r="C2647" s="199">
        <v>704</v>
      </c>
      <c r="D2647" s="200">
        <v>822.06818181818187</v>
      </c>
      <c r="E2647" s="201">
        <v>0.30007186344079662</v>
      </c>
      <c r="F2647" s="200">
        <v>4185</v>
      </c>
    </row>
    <row r="2648" spans="2:6" x14ac:dyDescent="0.2">
      <c r="B2648" s="103" t="s">
        <v>2581</v>
      </c>
      <c r="C2648" s="199">
        <v>0</v>
      </c>
      <c r="D2648" s="200">
        <v>0</v>
      </c>
      <c r="E2648" s="201">
        <v>0</v>
      </c>
      <c r="F2648" s="200">
        <v>0</v>
      </c>
    </row>
    <row r="2649" spans="2:6" x14ac:dyDescent="0.2">
      <c r="B2649" s="103" t="s">
        <v>2582</v>
      </c>
      <c r="C2649" s="199">
        <v>44</v>
      </c>
      <c r="D2649" s="200">
        <v>1210.0227272727273</v>
      </c>
      <c r="E2649" s="201">
        <v>0.29013062172015247</v>
      </c>
      <c r="F2649" s="200">
        <v>2932</v>
      </c>
    </row>
    <row r="2650" spans="2:6" x14ac:dyDescent="0.2">
      <c r="B2650" s="103" t="s">
        <v>2583</v>
      </c>
      <c r="C2650" s="199">
        <v>476</v>
      </c>
      <c r="D2650" s="200">
        <v>559.18487394957981</v>
      </c>
      <c r="E2650" s="201">
        <v>0.30000338131037041</v>
      </c>
      <c r="F2650" s="200">
        <v>2076</v>
      </c>
    </row>
    <row r="2651" spans="2:6" x14ac:dyDescent="0.2">
      <c r="B2651" s="103" t="s">
        <v>2584</v>
      </c>
      <c r="C2651" s="199">
        <v>0</v>
      </c>
      <c r="D2651" s="200">
        <v>0</v>
      </c>
      <c r="E2651" s="201">
        <v>0</v>
      </c>
      <c r="F2651" s="200">
        <v>0</v>
      </c>
    </row>
    <row r="2652" spans="2:6" x14ac:dyDescent="0.2">
      <c r="B2652" s="103" t="s">
        <v>2585</v>
      </c>
      <c r="C2652" s="199">
        <v>329</v>
      </c>
      <c r="D2652" s="200">
        <v>602.70516717325233</v>
      </c>
      <c r="E2652" s="201">
        <v>0.29671561299629046</v>
      </c>
      <c r="F2652" s="200">
        <v>2185</v>
      </c>
    </row>
    <row r="2653" spans="2:6" x14ac:dyDescent="0.2">
      <c r="B2653" s="103" t="s">
        <v>2586</v>
      </c>
      <c r="C2653" s="199">
        <v>281</v>
      </c>
      <c r="D2653" s="200">
        <v>689.41992882562272</v>
      </c>
      <c r="E2653" s="201">
        <v>0.29842535938530168</v>
      </c>
      <c r="F2653" s="200">
        <v>3452</v>
      </c>
    </row>
    <row r="2654" spans="2:6" x14ac:dyDescent="0.2">
      <c r="B2654" s="103" t="s">
        <v>2587</v>
      </c>
      <c r="C2654" s="199">
        <v>59</v>
      </c>
      <c r="D2654" s="200">
        <v>439.11864406779659</v>
      </c>
      <c r="E2654" s="201">
        <v>0.29043540648401422</v>
      </c>
      <c r="F2654" s="200">
        <v>968</v>
      </c>
    </row>
    <row r="2655" spans="2:6" x14ac:dyDescent="0.2">
      <c r="B2655" s="103" t="s">
        <v>2588</v>
      </c>
      <c r="C2655" s="199">
        <v>41</v>
      </c>
      <c r="D2655" s="200">
        <v>1037.8048780487804</v>
      </c>
      <c r="E2655" s="201">
        <v>0.30319872877430765</v>
      </c>
      <c r="F2655" s="200">
        <v>1730</v>
      </c>
    </row>
    <row r="2656" spans="2:6" x14ac:dyDescent="0.2">
      <c r="B2656" s="103" t="s">
        <v>2589</v>
      </c>
      <c r="C2656" s="199">
        <v>79</v>
      </c>
      <c r="D2656" s="200">
        <v>1133.7594936708861</v>
      </c>
      <c r="E2656" s="201">
        <v>0.28571200719647072</v>
      </c>
      <c r="F2656" s="200">
        <v>6803</v>
      </c>
    </row>
    <row r="2657" spans="2:6" x14ac:dyDescent="0.2">
      <c r="B2657" s="103" t="s">
        <v>2590</v>
      </c>
      <c r="C2657" s="199">
        <v>39</v>
      </c>
      <c r="D2657" s="200">
        <v>1032.1282051282051</v>
      </c>
      <c r="E2657" s="201">
        <v>0.30087602589209639</v>
      </c>
      <c r="F2657" s="200">
        <v>1963</v>
      </c>
    </row>
    <row r="2658" spans="2:6" x14ac:dyDescent="0.2">
      <c r="B2658" s="103" t="s">
        <v>2591</v>
      </c>
      <c r="C2658" s="199">
        <v>20</v>
      </c>
      <c r="D2658" s="200">
        <v>665.05</v>
      </c>
      <c r="E2658" s="201">
        <v>0.29215630285325189</v>
      </c>
      <c r="F2658" s="200">
        <v>1529</v>
      </c>
    </row>
    <row r="2659" spans="2:6" x14ac:dyDescent="0.2">
      <c r="B2659" s="103" t="s">
        <v>2592</v>
      </c>
      <c r="C2659" s="199">
        <v>41</v>
      </c>
      <c r="D2659" s="200">
        <v>1169.0487804878048</v>
      </c>
      <c r="E2659" s="201">
        <v>0.29946580862828398</v>
      </c>
      <c r="F2659" s="200">
        <v>11807</v>
      </c>
    </row>
    <row r="2660" spans="2:6" x14ac:dyDescent="0.2">
      <c r="B2660" s="103" t="s">
        <v>2593</v>
      </c>
      <c r="C2660" s="199">
        <v>18</v>
      </c>
      <c r="D2660" s="200">
        <v>779.38888888888891</v>
      </c>
      <c r="E2660" s="201">
        <v>0.29084689540789888</v>
      </c>
      <c r="F2660" s="200">
        <v>2613</v>
      </c>
    </row>
    <row r="2661" spans="2:6" x14ac:dyDescent="0.2">
      <c r="B2661" s="103" t="s">
        <v>2594</v>
      </c>
      <c r="C2661" s="199">
        <v>16</v>
      </c>
      <c r="D2661" s="200">
        <v>1021.625</v>
      </c>
      <c r="E2661" s="201">
        <v>0.3044458102847778</v>
      </c>
      <c r="F2661" s="200">
        <v>1561</v>
      </c>
    </row>
    <row r="2662" spans="2:6" x14ac:dyDescent="0.2">
      <c r="B2662" s="103" t="s">
        <v>2595</v>
      </c>
      <c r="C2662" s="199">
        <v>18</v>
      </c>
      <c r="D2662" s="200">
        <v>500.83333333333331</v>
      </c>
      <c r="E2662" s="201">
        <v>0.29003925101344841</v>
      </c>
      <c r="F2662" s="200">
        <v>936</v>
      </c>
    </row>
    <row r="2663" spans="2:6" x14ac:dyDescent="0.2">
      <c r="B2663" s="103" t="s">
        <v>2596</v>
      </c>
      <c r="C2663" s="199">
        <v>30</v>
      </c>
      <c r="D2663" s="200">
        <v>871.56666666666672</v>
      </c>
      <c r="E2663" s="201">
        <v>0.30369587437279311</v>
      </c>
      <c r="F2663" s="200">
        <v>1403</v>
      </c>
    </row>
    <row r="2664" spans="2:6" x14ac:dyDescent="0.2">
      <c r="B2664" s="103" t="s">
        <v>2597</v>
      </c>
      <c r="C2664" s="199">
        <v>183</v>
      </c>
      <c r="D2664" s="200">
        <v>1043.4644808743169</v>
      </c>
      <c r="E2664" s="201">
        <v>0.2967086923959017</v>
      </c>
      <c r="F2664" s="200">
        <v>3960</v>
      </c>
    </row>
    <row r="2665" spans="2:6" x14ac:dyDescent="0.2">
      <c r="B2665" s="103" t="s">
        <v>2598</v>
      </c>
      <c r="C2665" s="199">
        <v>11</v>
      </c>
      <c r="D2665" s="200">
        <v>447</v>
      </c>
      <c r="E2665" s="201">
        <v>0.28788056206088997</v>
      </c>
      <c r="F2665" s="200">
        <v>682</v>
      </c>
    </row>
    <row r="2666" spans="2:6" x14ac:dyDescent="0.2">
      <c r="B2666" s="103" t="s">
        <v>2599</v>
      </c>
      <c r="C2666" s="199">
        <v>10</v>
      </c>
      <c r="D2666" s="200">
        <v>753.6</v>
      </c>
      <c r="E2666" s="201">
        <v>0.29988062077198574</v>
      </c>
      <c r="F2666" s="200">
        <v>1143</v>
      </c>
    </row>
    <row r="2667" spans="2:6" x14ac:dyDescent="0.2">
      <c r="B2667" s="103" t="s">
        <v>2600</v>
      </c>
      <c r="C2667" s="199">
        <v>15</v>
      </c>
      <c r="D2667" s="200">
        <v>1193.8666666666666</v>
      </c>
      <c r="E2667" s="201">
        <v>0.29664231642067951</v>
      </c>
      <c r="F2667" s="200">
        <v>2020</v>
      </c>
    </row>
    <row r="2668" spans="2:6" x14ac:dyDescent="0.2">
      <c r="B2668" s="103" t="s">
        <v>2601</v>
      </c>
      <c r="C2668" s="199">
        <v>77</v>
      </c>
      <c r="D2668" s="200">
        <v>997.49350649350652</v>
      </c>
      <c r="E2668" s="201">
        <v>0.30191193465460175</v>
      </c>
      <c r="F2668" s="200">
        <v>2474</v>
      </c>
    </row>
    <row r="2669" spans="2:6" x14ac:dyDescent="0.2">
      <c r="B2669" s="103" t="s">
        <v>2602</v>
      </c>
      <c r="C2669" s="199">
        <v>2</v>
      </c>
      <c r="D2669" s="200">
        <v>670</v>
      </c>
      <c r="E2669" s="201">
        <v>0.3087557603686637</v>
      </c>
      <c r="F2669" s="200">
        <v>1137</v>
      </c>
    </row>
    <row r="2670" spans="2:6" x14ac:dyDescent="0.2">
      <c r="B2670" s="103" t="s">
        <v>2603</v>
      </c>
      <c r="C2670" s="199">
        <v>88</v>
      </c>
      <c r="D2670" s="200">
        <v>1307.3977272727273</v>
      </c>
      <c r="E2670" s="201">
        <v>0.2969962465989644</v>
      </c>
      <c r="F2670" s="200">
        <v>4615</v>
      </c>
    </row>
    <row r="2671" spans="2:6" x14ac:dyDescent="0.2">
      <c r="B2671" s="103" t="s">
        <v>2604</v>
      </c>
      <c r="C2671" s="199">
        <v>35</v>
      </c>
      <c r="D2671" s="200">
        <v>1075.4571428571428</v>
      </c>
      <c r="E2671" s="201">
        <v>0.29474961826083557</v>
      </c>
      <c r="F2671" s="200">
        <v>2613</v>
      </c>
    </row>
    <row r="2672" spans="2:6" x14ac:dyDescent="0.2">
      <c r="B2672" s="103" t="s">
        <v>2605</v>
      </c>
      <c r="C2672" s="199">
        <v>206</v>
      </c>
      <c r="D2672" s="200">
        <v>724.79611650485435</v>
      </c>
      <c r="E2672" s="201">
        <v>0.29804316104447248</v>
      </c>
      <c r="F2672" s="200">
        <v>2352</v>
      </c>
    </row>
    <row r="2673" spans="2:7" x14ac:dyDescent="0.2">
      <c r="B2673" s="103" t="s">
        <v>2606</v>
      </c>
      <c r="C2673" s="199">
        <v>2</v>
      </c>
      <c r="D2673" s="200">
        <v>1699</v>
      </c>
      <c r="E2673" s="201">
        <v>0.30255542694328197</v>
      </c>
      <c r="F2673" s="200">
        <v>1787</v>
      </c>
    </row>
    <row r="2674" spans="2:7" x14ac:dyDescent="0.2">
      <c r="B2674" s="103" t="s">
        <v>2607</v>
      </c>
      <c r="C2674" s="199">
        <v>28</v>
      </c>
      <c r="D2674" s="200">
        <v>787.64285714285711</v>
      </c>
      <c r="E2674" s="201">
        <v>0.29668393085356826</v>
      </c>
      <c r="F2674" s="200">
        <v>1524</v>
      </c>
    </row>
    <row r="2675" spans="2:7" x14ac:dyDescent="0.2">
      <c r="B2675" s="103" t="s">
        <v>2608</v>
      </c>
      <c r="C2675" s="199">
        <v>78</v>
      </c>
      <c r="D2675" s="200">
        <v>696.82051282051282</v>
      </c>
      <c r="E2675" s="201">
        <v>0.30165892428001362</v>
      </c>
      <c r="F2675" s="200">
        <v>1715</v>
      </c>
    </row>
    <row r="2676" spans="2:7" x14ac:dyDescent="0.2">
      <c r="B2676" s="103" t="s">
        <v>2609</v>
      </c>
      <c r="C2676" s="199">
        <v>30</v>
      </c>
      <c r="D2676" s="200">
        <v>889.9666666666667</v>
      </c>
      <c r="E2676" s="201">
        <v>0.29850629458196365</v>
      </c>
      <c r="F2676" s="200">
        <v>1679</v>
      </c>
    </row>
    <row r="2677" spans="2:7" x14ac:dyDescent="0.2">
      <c r="B2677" s="103" t="s">
        <v>2610</v>
      </c>
      <c r="C2677" s="199">
        <v>0</v>
      </c>
      <c r="D2677" s="200">
        <v>0</v>
      </c>
      <c r="E2677" s="201">
        <v>0</v>
      </c>
      <c r="F2677" s="200">
        <v>0</v>
      </c>
    </row>
    <row r="2678" spans="2:7" x14ac:dyDescent="0.2">
      <c r="B2678" s="104" t="s">
        <v>2611</v>
      </c>
      <c r="C2678" s="202">
        <v>24</v>
      </c>
      <c r="D2678" s="203">
        <v>541.66666666666663</v>
      </c>
      <c r="E2678" s="204">
        <v>0.2801301527786757</v>
      </c>
      <c r="F2678" s="203">
        <v>1167</v>
      </c>
    </row>
    <row r="2680" spans="2:7" x14ac:dyDescent="0.2">
      <c r="G2680" s="12" t="s">
        <v>300</v>
      </c>
    </row>
    <row r="2681" spans="2:7" x14ac:dyDescent="0.2">
      <c r="G2681" s="12" t="s">
        <v>339</v>
      </c>
    </row>
    <row r="2682" spans="2:7" x14ac:dyDescent="0.2">
      <c r="B2682" s="3" t="s">
        <v>0</v>
      </c>
      <c r="C2682" s="187"/>
      <c r="D2682" s="188"/>
      <c r="E2682" s="189"/>
      <c r="F2682" s="189"/>
    </row>
    <row r="2683" spans="2:7" x14ac:dyDescent="0.2">
      <c r="B2683" s="3" t="s">
        <v>271</v>
      </c>
      <c r="C2683" s="187"/>
      <c r="D2683" s="188"/>
      <c r="E2683" s="189"/>
      <c r="F2683" s="189"/>
    </row>
    <row r="2684" spans="2:7" x14ac:dyDescent="0.2">
      <c r="B2684" s="102" t="s">
        <v>298</v>
      </c>
      <c r="C2684" s="187"/>
      <c r="D2684" s="188"/>
      <c r="E2684" s="189"/>
      <c r="F2684" s="189"/>
    </row>
    <row r="2685" spans="2:7" x14ac:dyDescent="0.2">
      <c r="B2685" s="3"/>
      <c r="C2685" s="100"/>
      <c r="D2685" s="100"/>
      <c r="E2685" s="100"/>
      <c r="F2685" s="100"/>
    </row>
    <row r="2686" spans="2:7" x14ac:dyDescent="0.2">
      <c r="B2686" s="108"/>
      <c r="C2686" s="159" t="s">
        <v>152</v>
      </c>
      <c r="D2686" s="190"/>
      <c r="E2686" s="191"/>
      <c r="F2686" s="192"/>
    </row>
    <row r="2687" spans="2:7" ht="25.5" x14ac:dyDescent="0.2">
      <c r="B2687" s="160" t="s">
        <v>301</v>
      </c>
      <c r="C2687" s="193" t="s">
        <v>2665</v>
      </c>
      <c r="D2687" s="194" t="s">
        <v>2662</v>
      </c>
      <c r="E2687" s="195" t="s">
        <v>2663</v>
      </c>
      <c r="F2687" s="194" t="s">
        <v>2664</v>
      </c>
    </row>
    <row r="2688" spans="2:7" x14ac:dyDescent="0.2">
      <c r="B2688" s="119" t="s">
        <v>2612</v>
      </c>
      <c r="C2688" s="196">
        <v>22</v>
      </c>
      <c r="D2688" s="197">
        <v>917.59090909090912</v>
      </c>
      <c r="E2688" s="198">
        <v>0.28679197033627424</v>
      </c>
      <c r="F2688" s="197">
        <v>1534</v>
      </c>
    </row>
    <row r="2689" spans="2:6" x14ac:dyDescent="0.2">
      <c r="B2689" s="103" t="s">
        <v>2613</v>
      </c>
      <c r="C2689" s="199">
        <v>908</v>
      </c>
      <c r="D2689" s="200">
        <v>704.99889867841409</v>
      </c>
      <c r="E2689" s="201">
        <v>0.29908900451152554</v>
      </c>
      <c r="F2689" s="200">
        <v>3297</v>
      </c>
    </row>
    <row r="2690" spans="2:6" x14ac:dyDescent="0.2">
      <c r="B2690" s="103" t="s">
        <v>2614</v>
      </c>
      <c r="C2690" s="199">
        <v>0</v>
      </c>
      <c r="D2690" s="200">
        <v>0</v>
      </c>
      <c r="E2690" s="201">
        <v>0</v>
      </c>
      <c r="F2690" s="200">
        <v>0</v>
      </c>
    </row>
    <row r="2691" spans="2:6" x14ac:dyDescent="0.2">
      <c r="B2691" s="103" t="s">
        <v>2615</v>
      </c>
      <c r="C2691" s="199">
        <v>6</v>
      </c>
      <c r="D2691" s="200">
        <v>931.66666666666663</v>
      </c>
      <c r="E2691" s="201">
        <v>0.30055379321468889</v>
      </c>
      <c r="F2691" s="200">
        <v>1292</v>
      </c>
    </row>
    <row r="2692" spans="2:6" x14ac:dyDescent="0.2">
      <c r="B2692" s="103" t="s">
        <v>2616</v>
      </c>
      <c r="C2692" s="199">
        <v>59</v>
      </c>
      <c r="D2692" s="200">
        <v>615.49152542372883</v>
      </c>
      <c r="E2692" s="201">
        <v>0.29454371436218962</v>
      </c>
      <c r="F2692" s="200">
        <v>2957</v>
      </c>
    </row>
    <row r="2693" spans="2:6" x14ac:dyDescent="0.2">
      <c r="B2693" s="103" t="s">
        <v>2617</v>
      </c>
      <c r="C2693" s="199">
        <v>1</v>
      </c>
      <c r="D2693" s="200">
        <v>1016</v>
      </c>
      <c r="E2693" s="201">
        <v>0.30247097350401897</v>
      </c>
      <c r="F2693" s="200">
        <v>1016</v>
      </c>
    </row>
    <row r="2694" spans="2:6" x14ac:dyDescent="0.2">
      <c r="B2694" s="103" t="s">
        <v>2618</v>
      </c>
      <c r="C2694" s="199">
        <v>3</v>
      </c>
      <c r="D2694" s="200">
        <v>997.33333333333337</v>
      </c>
      <c r="E2694" s="201">
        <v>0.29973953115608087</v>
      </c>
      <c r="F2694" s="200">
        <v>1473</v>
      </c>
    </row>
    <row r="2695" spans="2:6" x14ac:dyDescent="0.2">
      <c r="B2695" s="103" t="s">
        <v>2619</v>
      </c>
      <c r="C2695" s="199">
        <v>415</v>
      </c>
      <c r="D2695" s="200">
        <v>682.07469879518078</v>
      </c>
      <c r="E2695" s="201">
        <v>0.29465723550322953</v>
      </c>
      <c r="F2695" s="200">
        <v>3580</v>
      </c>
    </row>
    <row r="2696" spans="2:6" x14ac:dyDescent="0.2">
      <c r="B2696" s="103" t="s">
        <v>2620</v>
      </c>
      <c r="C2696" s="199">
        <v>349</v>
      </c>
      <c r="D2696" s="200">
        <v>937.51575931232094</v>
      </c>
      <c r="E2696" s="201">
        <v>0.29136241558145493</v>
      </c>
      <c r="F2696" s="200">
        <v>4075</v>
      </c>
    </row>
    <row r="2697" spans="2:6" x14ac:dyDescent="0.2">
      <c r="B2697" s="103" t="s">
        <v>2621</v>
      </c>
      <c r="C2697" s="199">
        <v>257</v>
      </c>
      <c r="D2697" s="200">
        <v>1228.2101167315175</v>
      </c>
      <c r="E2697" s="201">
        <v>0.29991296680576784</v>
      </c>
      <c r="F2697" s="200">
        <v>9655</v>
      </c>
    </row>
    <row r="2698" spans="2:6" x14ac:dyDescent="0.2">
      <c r="B2698" s="103" t="s">
        <v>2622</v>
      </c>
      <c r="C2698" s="199">
        <v>367</v>
      </c>
      <c r="D2698" s="200">
        <v>1248.6594005449592</v>
      </c>
      <c r="E2698" s="201">
        <v>0.2994107281580991</v>
      </c>
      <c r="F2698" s="200">
        <v>11442</v>
      </c>
    </row>
    <row r="2699" spans="2:6" x14ac:dyDescent="0.2">
      <c r="B2699" s="103" t="s">
        <v>2623</v>
      </c>
      <c r="C2699" s="199">
        <v>173</v>
      </c>
      <c r="D2699" s="200">
        <v>1043.2601156069363</v>
      </c>
      <c r="E2699" s="201">
        <v>0.30145076647102642</v>
      </c>
      <c r="F2699" s="200">
        <v>5549</v>
      </c>
    </row>
    <row r="2700" spans="2:6" x14ac:dyDescent="0.2">
      <c r="B2700" s="103" t="s">
        <v>2624</v>
      </c>
      <c r="C2700" s="199">
        <v>449</v>
      </c>
      <c r="D2700" s="200">
        <v>999.81069042316255</v>
      </c>
      <c r="E2700" s="201">
        <v>0.29898664961653854</v>
      </c>
      <c r="F2700" s="200">
        <v>4813</v>
      </c>
    </row>
    <row r="2701" spans="2:6" x14ac:dyDescent="0.2">
      <c r="B2701" s="103" t="s">
        <v>2625</v>
      </c>
      <c r="C2701" s="199">
        <v>140</v>
      </c>
      <c r="D2701" s="200">
        <v>1585.6857142857143</v>
      </c>
      <c r="E2701" s="201">
        <v>0.30323345572165405</v>
      </c>
      <c r="F2701" s="200">
        <v>8671</v>
      </c>
    </row>
    <row r="2702" spans="2:6" x14ac:dyDescent="0.2">
      <c r="B2702" s="103" t="s">
        <v>2626</v>
      </c>
      <c r="C2702" s="199">
        <v>124</v>
      </c>
      <c r="D2702" s="200">
        <v>852.0322580645161</v>
      </c>
      <c r="E2702" s="201">
        <v>0.29822956890906216</v>
      </c>
      <c r="F2702" s="200">
        <v>2483</v>
      </c>
    </row>
    <row r="2703" spans="2:6" x14ac:dyDescent="0.2">
      <c r="B2703" s="103" t="s">
        <v>2627</v>
      </c>
      <c r="C2703" s="199">
        <v>1868</v>
      </c>
      <c r="D2703" s="200">
        <v>868.52248394004278</v>
      </c>
      <c r="E2703" s="201">
        <v>0.30199457139442787</v>
      </c>
      <c r="F2703" s="200">
        <v>10266</v>
      </c>
    </row>
    <row r="2704" spans="2:6" x14ac:dyDescent="0.2">
      <c r="B2704" s="103" t="s">
        <v>2628</v>
      </c>
      <c r="C2704" s="199">
        <v>10</v>
      </c>
      <c r="D2704" s="200">
        <v>1133.7</v>
      </c>
      <c r="E2704" s="201">
        <v>0.29245453372887908</v>
      </c>
      <c r="F2704" s="200">
        <v>4901</v>
      </c>
    </row>
    <row r="2705" spans="2:6" x14ac:dyDescent="0.2">
      <c r="B2705" s="103" t="s">
        <v>2629</v>
      </c>
      <c r="C2705" s="199">
        <v>0</v>
      </c>
      <c r="D2705" s="200">
        <v>0</v>
      </c>
      <c r="E2705" s="201">
        <v>0</v>
      </c>
      <c r="F2705" s="200">
        <v>0</v>
      </c>
    </row>
    <row r="2706" spans="2:6" x14ac:dyDescent="0.2">
      <c r="B2706" s="103" t="s">
        <v>2630</v>
      </c>
      <c r="C2706" s="199">
        <v>0</v>
      </c>
      <c r="D2706" s="200">
        <v>0</v>
      </c>
      <c r="E2706" s="201">
        <v>0</v>
      </c>
      <c r="F2706" s="200">
        <v>0</v>
      </c>
    </row>
    <row r="2707" spans="2:6" x14ac:dyDescent="0.2">
      <c r="B2707" s="103" t="s">
        <v>2631</v>
      </c>
      <c r="C2707" s="199">
        <v>4</v>
      </c>
      <c r="D2707" s="200">
        <v>518.75</v>
      </c>
      <c r="E2707" s="201">
        <v>0.30331822832919153</v>
      </c>
      <c r="F2707" s="200">
        <v>813</v>
      </c>
    </row>
    <row r="2708" spans="2:6" x14ac:dyDescent="0.2">
      <c r="B2708" s="103" t="s">
        <v>2632</v>
      </c>
      <c r="C2708" s="199">
        <v>2</v>
      </c>
      <c r="D2708" s="200">
        <v>665.5</v>
      </c>
      <c r="E2708" s="201">
        <v>0.29923561151079148</v>
      </c>
      <c r="F2708" s="200">
        <v>750</v>
      </c>
    </row>
    <row r="2709" spans="2:6" x14ac:dyDescent="0.2">
      <c r="B2709" s="103" t="s">
        <v>2633</v>
      </c>
      <c r="C2709" s="199">
        <v>0</v>
      </c>
      <c r="D2709" s="200">
        <v>0</v>
      </c>
      <c r="E2709" s="201">
        <v>0</v>
      </c>
      <c r="F2709" s="200">
        <v>0</v>
      </c>
    </row>
    <row r="2710" spans="2:6" x14ac:dyDescent="0.2">
      <c r="B2710" s="103" t="s">
        <v>2634</v>
      </c>
      <c r="C2710" s="199">
        <v>1</v>
      </c>
      <c r="D2710" s="200">
        <v>980</v>
      </c>
      <c r="E2710" s="201">
        <v>0.30730636563185953</v>
      </c>
      <c r="F2710" s="200">
        <v>980</v>
      </c>
    </row>
    <row r="2711" spans="2:6" x14ac:dyDescent="0.2">
      <c r="B2711" s="103" t="s">
        <v>2635</v>
      </c>
      <c r="C2711" s="199">
        <v>2</v>
      </c>
      <c r="D2711" s="200">
        <v>1943.5</v>
      </c>
      <c r="E2711" s="201">
        <v>0.306811903070487</v>
      </c>
      <c r="F2711" s="200">
        <v>3455</v>
      </c>
    </row>
    <row r="2712" spans="2:6" x14ac:dyDescent="0.2">
      <c r="B2712" s="103" t="s">
        <v>2636</v>
      </c>
      <c r="C2712" s="199">
        <v>3069</v>
      </c>
      <c r="D2712" s="200">
        <v>1370.2407950472466</v>
      </c>
      <c r="E2712" s="201">
        <v>0.30130463367569282</v>
      </c>
      <c r="F2712" s="200">
        <v>9625</v>
      </c>
    </row>
    <row r="2713" spans="2:6" x14ac:dyDescent="0.2">
      <c r="B2713" s="103" t="s">
        <v>2637</v>
      </c>
      <c r="C2713" s="199">
        <v>10</v>
      </c>
      <c r="D2713" s="200">
        <v>2663.1</v>
      </c>
      <c r="E2713" s="201">
        <v>0.30147391776852017</v>
      </c>
      <c r="F2713" s="200">
        <v>4889</v>
      </c>
    </row>
    <row r="2714" spans="2:6" x14ac:dyDescent="0.2">
      <c r="B2714" s="104" t="s">
        <v>2638</v>
      </c>
      <c r="C2714" s="202">
        <v>1</v>
      </c>
      <c r="D2714" s="203">
        <v>595</v>
      </c>
      <c r="E2714" s="204">
        <v>0.30341662417134119</v>
      </c>
      <c r="F2714" s="203">
        <v>595</v>
      </c>
    </row>
  </sheetData>
  <printOptions horizontalCentered="1"/>
  <pageMargins left="0" right="0" top="0.5" bottom="0.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56"/>
  <dimension ref="A1:I8"/>
  <sheetViews>
    <sheetView zoomScaleNormal="100" zoomScaleSheetLayoutView="100" workbookViewId="0">
      <selection activeCell="F14" sqref="F14"/>
    </sheetView>
  </sheetViews>
  <sheetFormatPr defaultRowHeight="12.75" x14ac:dyDescent="0.2"/>
  <sheetData>
    <row r="1" spans="1:9" x14ac:dyDescent="0.2">
      <c r="A1" s="11"/>
      <c r="B1" s="11"/>
      <c r="C1" s="11"/>
      <c r="D1" s="11"/>
      <c r="E1" s="11"/>
      <c r="F1" s="11"/>
      <c r="G1" s="11"/>
      <c r="H1" s="11"/>
      <c r="I1" s="17" t="s">
        <v>2646</v>
      </c>
    </row>
    <row r="2" spans="1:9" x14ac:dyDescent="0.2">
      <c r="A2" s="9" t="s">
        <v>0</v>
      </c>
      <c r="B2" s="10"/>
      <c r="C2" s="10"/>
      <c r="D2" s="10"/>
      <c r="E2" s="10"/>
      <c r="F2" s="10"/>
      <c r="G2" s="10"/>
      <c r="H2" s="10"/>
      <c r="I2" s="10"/>
    </row>
    <row r="3" spans="1:9" x14ac:dyDescent="0.2">
      <c r="A3" s="9" t="s">
        <v>271</v>
      </c>
      <c r="B3" s="10"/>
      <c r="C3" s="10"/>
      <c r="D3" s="10"/>
      <c r="E3" s="10"/>
      <c r="F3" s="10"/>
      <c r="G3" s="10"/>
      <c r="H3" s="10"/>
      <c r="I3" s="10"/>
    </row>
    <row r="4" spans="1:9" x14ac:dyDescent="0.2">
      <c r="A4" s="9" t="s">
        <v>2645</v>
      </c>
      <c r="B4" s="10"/>
      <c r="C4" s="10"/>
      <c r="D4" s="10"/>
      <c r="E4" s="10"/>
      <c r="F4" s="10"/>
      <c r="G4" s="10"/>
      <c r="H4" s="10"/>
      <c r="I4" s="10"/>
    </row>
    <row r="8" spans="1:9" x14ac:dyDescent="0.2">
      <c r="A8" s="6" t="s">
        <v>2647</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dimension ref="A1:I24"/>
  <sheetViews>
    <sheetView zoomScaleNormal="100" workbookViewId="0">
      <selection activeCell="I24" sqref="I24"/>
    </sheetView>
  </sheetViews>
  <sheetFormatPr defaultColWidth="9.140625" defaultRowHeight="12.75" x14ac:dyDescent="0.2"/>
  <cols>
    <col min="1" max="1" width="16.28515625" style="16" customWidth="1"/>
    <col min="2" max="2" width="1.7109375" style="16" customWidth="1"/>
    <col min="3" max="3" width="22.7109375" style="16" customWidth="1"/>
    <col min="4" max="4" width="1.7109375" style="16" customWidth="1"/>
    <col min="5" max="5" width="15.7109375" style="16" customWidth="1"/>
    <col min="6" max="6" width="1.7109375" style="16" customWidth="1"/>
    <col min="7" max="7" width="15.7109375" style="16" customWidth="1"/>
    <col min="8" max="8" width="1.7109375" style="16" customWidth="1"/>
    <col min="9" max="9" width="16.28515625" style="16" customWidth="1"/>
    <col min="10" max="16384" width="9.140625" style="16"/>
  </cols>
  <sheetData>
    <row r="1" spans="1:9" x14ac:dyDescent="0.2">
      <c r="A1" s="26"/>
      <c r="B1" s="26"/>
      <c r="C1" s="25"/>
      <c r="D1" s="25"/>
      <c r="E1" s="25"/>
      <c r="F1" s="25"/>
      <c r="G1" s="25"/>
      <c r="H1" s="25"/>
      <c r="I1" s="26" t="s">
        <v>1</v>
      </c>
    </row>
    <row r="2" spans="1:9" x14ac:dyDescent="0.2">
      <c r="A2" s="15" t="s">
        <v>0</v>
      </c>
      <c r="B2" s="15"/>
      <c r="C2" s="25"/>
      <c r="D2" s="25"/>
      <c r="E2" s="25"/>
      <c r="F2" s="25"/>
      <c r="G2" s="25"/>
      <c r="H2" s="25"/>
      <c r="I2" s="25"/>
    </row>
    <row r="3" spans="1:9" x14ac:dyDescent="0.2">
      <c r="A3" s="9" t="s">
        <v>271</v>
      </c>
      <c r="B3" s="15"/>
      <c r="C3" s="25"/>
      <c r="D3" s="25"/>
      <c r="E3" s="25"/>
      <c r="F3" s="25"/>
      <c r="G3" s="25"/>
      <c r="H3" s="25"/>
      <c r="I3" s="25"/>
    </row>
    <row r="4" spans="1:9" x14ac:dyDescent="0.2">
      <c r="A4" s="15" t="s">
        <v>2</v>
      </c>
      <c r="B4" s="15"/>
      <c r="C4" s="25"/>
      <c r="D4" s="25"/>
      <c r="E4" s="25"/>
      <c r="F4" s="25"/>
      <c r="G4" s="25"/>
      <c r="H4" s="25"/>
      <c r="I4" s="25"/>
    </row>
    <row r="8" spans="1:9" x14ac:dyDescent="0.2">
      <c r="A8" s="39" t="s">
        <v>162</v>
      </c>
      <c r="B8" s="39"/>
      <c r="E8" s="39"/>
      <c r="F8" s="39"/>
      <c r="G8" s="39"/>
      <c r="H8" s="39"/>
      <c r="I8" s="39" t="s">
        <v>6</v>
      </c>
    </row>
    <row r="9" spans="1:9" x14ac:dyDescent="0.2">
      <c r="A9" s="39" t="s">
        <v>146</v>
      </c>
      <c r="B9" s="39"/>
      <c r="E9" s="39" t="s">
        <v>7</v>
      </c>
      <c r="F9" s="39"/>
      <c r="G9" s="39" t="s">
        <v>8</v>
      </c>
      <c r="H9" s="39"/>
      <c r="I9" s="39" t="s">
        <v>9</v>
      </c>
    </row>
    <row r="10" spans="1:9" x14ac:dyDescent="0.2">
      <c r="A10" s="46" t="s">
        <v>56</v>
      </c>
      <c r="B10" s="44"/>
      <c r="C10" s="46" t="s">
        <v>151</v>
      </c>
      <c r="D10" s="44"/>
      <c r="E10" s="46" t="s">
        <v>6</v>
      </c>
      <c r="F10" s="44"/>
      <c r="G10" s="46" t="s">
        <v>11</v>
      </c>
      <c r="H10" s="44"/>
      <c r="I10" s="46" t="s">
        <v>12</v>
      </c>
    </row>
    <row r="11" spans="1:9" x14ac:dyDescent="0.2">
      <c r="A11" s="39">
        <v>20234</v>
      </c>
      <c r="B11" s="39"/>
      <c r="C11" s="39" t="s">
        <v>152</v>
      </c>
      <c r="D11" s="39"/>
      <c r="E11" s="47">
        <v>2154664657.0799999</v>
      </c>
      <c r="F11" s="47"/>
      <c r="G11" s="47">
        <v>2748265447.4299998</v>
      </c>
      <c r="H11" s="47"/>
      <c r="I11" s="48">
        <f>G11/E11</f>
        <v>1.2754956732591731</v>
      </c>
    </row>
    <row r="12" spans="1:9" x14ac:dyDescent="0.2">
      <c r="A12" s="39"/>
      <c r="B12" s="39"/>
      <c r="C12" s="39"/>
      <c r="D12" s="39"/>
      <c r="E12" s="47"/>
      <c r="F12" s="47"/>
      <c r="G12" s="47"/>
      <c r="H12" s="47"/>
      <c r="I12" s="48"/>
    </row>
    <row r="14" spans="1:9" x14ac:dyDescent="0.2">
      <c r="A14" s="16" t="s">
        <v>153</v>
      </c>
    </row>
    <row r="16" spans="1:9" x14ac:dyDescent="0.2">
      <c r="A16" s="16" t="s">
        <v>154</v>
      </c>
    </row>
    <row r="17" spans="1:1" x14ac:dyDescent="0.2">
      <c r="A17" s="16" t="s">
        <v>155</v>
      </c>
    </row>
    <row r="18" spans="1:1" x14ac:dyDescent="0.2">
      <c r="A18" s="16" t="s">
        <v>156</v>
      </c>
    </row>
    <row r="19" spans="1:1" x14ac:dyDescent="0.2">
      <c r="A19" s="16" t="s">
        <v>157</v>
      </c>
    </row>
    <row r="20" spans="1:1" x14ac:dyDescent="0.2">
      <c r="A20" s="16" t="s">
        <v>158</v>
      </c>
    </row>
    <row r="22" spans="1:1" x14ac:dyDescent="0.2">
      <c r="A22" s="16" t="s">
        <v>159</v>
      </c>
    </row>
    <row r="23" spans="1:1" x14ac:dyDescent="0.2">
      <c r="A23" s="16" t="s">
        <v>160</v>
      </c>
    </row>
    <row r="24" spans="1:1" x14ac:dyDescent="0.2">
      <c r="A24" s="16" t="s">
        <v>161</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B1:E28"/>
  <sheetViews>
    <sheetView zoomScaleNormal="100" workbookViewId="0">
      <selection activeCell="E9" sqref="E9"/>
    </sheetView>
  </sheetViews>
  <sheetFormatPr defaultColWidth="9.140625" defaultRowHeight="12.75" x14ac:dyDescent="0.2"/>
  <cols>
    <col min="1" max="1" width="13.7109375" style="16" customWidth="1"/>
    <col min="2" max="2" width="11.85546875" style="16" customWidth="1"/>
    <col min="3" max="3" width="10.7109375" style="16" customWidth="1"/>
    <col min="4" max="4" width="31.5703125" style="16" customWidth="1"/>
    <col min="5" max="5" width="13.7109375" style="16" customWidth="1"/>
    <col min="6" max="16384" width="9.140625" style="16"/>
  </cols>
  <sheetData>
    <row r="1" spans="2:5" x14ac:dyDescent="0.2">
      <c r="C1" s="25"/>
      <c r="D1" s="25"/>
      <c r="E1" s="26" t="s">
        <v>226</v>
      </c>
    </row>
    <row r="2" spans="2:5" x14ac:dyDescent="0.2">
      <c r="B2" s="15" t="s">
        <v>0</v>
      </c>
      <c r="C2" s="25"/>
      <c r="D2" s="25"/>
    </row>
    <row r="3" spans="2:5" x14ac:dyDescent="0.2">
      <c r="B3" s="9" t="s">
        <v>2688</v>
      </c>
      <c r="C3" s="25"/>
      <c r="D3" s="25"/>
    </row>
    <row r="4" spans="2:5" x14ac:dyDescent="0.2">
      <c r="B4" s="15" t="s">
        <v>227</v>
      </c>
      <c r="C4" s="25"/>
      <c r="D4" s="25"/>
    </row>
    <row r="8" spans="2:5" x14ac:dyDescent="0.2">
      <c r="D8" s="25" t="s">
        <v>2667</v>
      </c>
    </row>
    <row r="9" spans="2:5" x14ac:dyDescent="0.2">
      <c r="D9" s="105" t="s">
        <v>149</v>
      </c>
    </row>
    <row r="10" spans="2:5" x14ac:dyDescent="0.2">
      <c r="D10" s="46" t="s">
        <v>150</v>
      </c>
    </row>
    <row r="11" spans="2:5" x14ac:dyDescent="0.2">
      <c r="B11" s="16" t="s">
        <v>228</v>
      </c>
      <c r="D11" s="39">
        <v>0</v>
      </c>
    </row>
    <row r="12" spans="2:5" x14ac:dyDescent="0.2">
      <c r="B12" s="16" t="s">
        <v>229</v>
      </c>
      <c r="D12" s="39">
        <v>0</v>
      </c>
    </row>
    <row r="13" spans="2:5" x14ac:dyDescent="0.2">
      <c r="B13" s="16" t="s">
        <v>230</v>
      </c>
      <c r="D13" s="39">
        <v>0</v>
      </c>
    </row>
    <row r="14" spans="2:5" x14ac:dyDescent="0.2">
      <c r="B14" s="16" t="s">
        <v>231</v>
      </c>
      <c r="D14" s="39">
        <v>0</v>
      </c>
    </row>
    <row r="15" spans="2:5" x14ac:dyDescent="0.2">
      <c r="B15" s="16" t="s">
        <v>232</v>
      </c>
      <c r="D15" s="39">
        <v>0</v>
      </c>
    </row>
    <row r="16" spans="2:5" x14ac:dyDescent="0.2">
      <c r="B16" s="16" t="s">
        <v>233</v>
      </c>
      <c r="D16" s="39">
        <v>0</v>
      </c>
    </row>
    <row r="17" spans="2:4" x14ac:dyDescent="0.2">
      <c r="B17" s="16" t="s">
        <v>234</v>
      </c>
      <c r="D17" s="39">
        <v>0</v>
      </c>
    </row>
    <row r="18" spans="2:4" x14ac:dyDescent="0.2">
      <c r="B18" s="16" t="s">
        <v>235</v>
      </c>
      <c r="D18" s="39">
        <v>0</v>
      </c>
    </row>
    <row r="19" spans="2:4" x14ac:dyDescent="0.2">
      <c r="B19" s="16" t="s">
        <v>236</v>
      </c>
      <c r="D19" s="39">
        <v>0</v>
      </c>
    </row>
    <row r="20" spans="2:4" x14ac:dyDescent="0.2">
      <c r="B20" s="16" t="s">
        <v>13</v>
      </c>
      <c r="D20" s="39">
        <f>SUM(D11:D19)</f>
        <v>0</v>
      </c>
    </row>
    <row r="24" spans="2:4" x14ac:dyDescent="0.2">
      <c r="B24" s="41"/>
    </row>
    <row r="27" spans="2:4" x14ac:dyDescent="0.2">
      <c r="B27" s="41"/>
    </row>
    <row r="28" spans="2:4" x14ac:dyDescent="0.2">
      <c r="B28" s="41"/>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L36"/>
  <sheetViews>
    <sheetView zoomScaleNormal="100" zoomScaleSheetLayoutView="100" workbookViewId="0">
      <selection activeCell="G36" sqref="G36"/>
    </sheetView>
  </sheetViews>
  <sheetFormatPr defaultColWidth="9.140625" defaultRowHeight="12.75" x14ac:dyDescent="0.2"/>
  <cols>
    <col min="1" max="3" width="4.7109375" style="16" customWidth="1"/>
    <col min="4" max="6" width="9.140625" style="16"/>
    <col min="7" max="7" width="11.7109375" style="16" customWidth="1"/>
    <col min="8" max="8" width="4.7109375" style="16" customWidth="1"/>
    <col min="9" max="9" width="11.7109375" style="16" customWidth="1"/>
    <col min="10" max="10" width="4.7109375" style="16" customWidth="1"/>
    <col min="11" max="11" width="11.7109375" style="16" customWidth="1"/>
    <col min="12" max="12" width="11.42578125" style="16" customWidth="1"/>
    <col min="13" max="16384" width="9.140625" style="16"/>
  </cols>
  <sheetData>
    <row r="1" spans="1:12" x14ac:dyDescent="0.2">
      <c r="L1" s="26" t="s">
        <v>30</v>
      </c>
    </row>
    <row r="2" spans="1:12" x14ac:dyDescent="0.2">
      <c r="A2" s="24"/>
      <c r="L2" s="26" t="s">
        <v>31</v>
      </c>
    </row>
    <row r="3" spans="1:12" x14ac:dyDescent="0.2">
      <c r="A3" s="15" t="s">
        <v>0</v>
      </c>
      <c r="B3" s="25"/>
      <c r="C3" s="25"/>
      <c r="D3" s="25"/>
      <c r="E3" s="25"/>
      <c r="F3" s="25"/>
      <c r="G3" s="25"/>
      <c r="H3" s="25"/>
      <c r="I3" s="25"/>
      <c r="J3" s="25"/>
      <c r="K3" s="25"/>
      <c r="L3" s="25"/>
    </row>
    <row r="4" spans="1:12" x14ac:dyDescent="0.2">
      <c r="A4" s="9" t="s">
        <v>271</v>
      </c>
      <c r="B4" s="25"/>
      <c r="C4" s="25"/>
      <c r="D4" s="25"/>
      <c r="E4" s="25"/>
      <c r="F4" s="25"/>
      <c r="G4" s="25"/>
      <c r="H4" s="25"/>
      <c r="I4" s="25"/>
      <c r="J4" s="25"/>
      <c r="K4" s="25"/>
      <c r="L4" s="25"/>
    </row>
    <row r="5" spans="1:12" x14ac:dyDescent="0.2">
      <c r="A5" s="15" t="s">
        <v>60</v>
      </c>
      <c r="B5" s="25"/>
      <c r="C5" s="25"/>
      <c r="D5" s="25"/>
      <c r="E5" s="25"/>
      <c r="F5" s="25"/>
      <c r="G5" s="25"/>
      <c r="H5" s="25"/>
      <c r="I5" s="25"/>
      <c r="J5" s="25"/>
      <c r="K5" s="25"/>
      <c r="L5" s="25"/>
    </row>
    <row r="6" spans="1:12" x14ac:dyDescent="0.2">
      <c r="A6" s="15"/>
      <c r="B6" s="25"/>
      <c r="C6" s="25"/>
      <c r="D6" s="25"/>
      <c r="E6" s="25"/>
      <c r="F6" s="25"/>
      <c r="G6" s="25"/>
      <c r="H6" s="25"/>
      <c r="I6" s="25"/>
      <c r="J6" s="25"/>
      <c r="K6" s="25"/>
      <c r="L6" s="25"/>
    </row>
    <row r="7" spans="1:12" x14ac:dyDescent="0.2">
      <c r="A7" s="15"/>
      <c r="B7" s="25"/>
      <c r="C7" s="25"/>
      <c r="D7" s="25"/>
      <c r="E7" s="25"/>
      <c r="F7" s="25"/>
      <c r="G7" s="25"/>
      <c r="H7" s="25"/>
      <c r="I7" s="25"/>
      <c r="J7" s="25"/>
      <c r="K7" s="25"/>
      <c r="L7" s="25"/>
    </row>
    <row r="8" spans="1:12" x14ac:dyDescent="0.2">
      <c r="A8" s="15"/>
      <c r="B8" s="25"/>
      <c r="C8" s="25"/>
      <c r="D8" s="25"/>
      <c r="E8" s="25"/>
      <c r="F8" s="25"/>
      <c r="G8" s="25"/>
      <c r="H8" s="25"/>
      <c r="I8" s="25"/>
      <c r="J8" s="25"/>
      <c r="K8" s="25"/>
      <c r="L8" s="25"/>
    </row>
    <row r="9" spans="1:12" x14ac:dyDescent="0.2">
      <c r="A9" s="16" t="s">
        <v>179</v>
      </c>
    </row>
    <row r="10" spans="1:12" x14ac:dyDescent="0.2">
      <c r="A10" s="16" t="s">
        <v>180</v>
      </c>
    </row>
    <row r="11" spans="1:12" x14ac:dyDescent="0.2">
      <c r="A11" s="16" t="s">
        <v>181</v>
      </c>
    </row>
    <row r="12" spans="1:12" x14ac:dyDescent="0.2">
      <c r="A12" s="16" t="s">
        <v>2681</v>
      </c>
    </row>
    <row r="13" spans="1:12" x14ac:dyDescent="0.2">
      <c r="A13" s="16" t="s">
        <v>2675</v>
      </c>
    </row>
    <row r="14" spans="1:12" x14ac:dyDescent="0.2">
      <c r="A14" s="16" t="s">
        <v>2674</v>
      </c>
    </row>
    <row r="16" spans="1:12" x14ac:dyDescent="0.2">
      <c r="A16" s="16" t="s">
        <v>182</v>
      </c>
    </row>
    <row r="17" spans="1:2" x14ac:dyDescent="0.2">
      <c r="A17" s="16" t="s">
        <v>184</v>
      </c>
    </row>
    <row r="18" spans="1:2" x14ac:dyDescent="0.2">
      <c r="A18" s="16" t="s">
        <v>183</v>
      </c>
    </row>
    <row r="20" spans="1:2" x14ac:dyDescent="0.2">
      <c r="A20" s="24" t="s">
        <v>18</v>
      </c>
      <c r="B20" s="24" t="s">
        <v>19</v>
      </c>
    </row>
    <row r="22" spans="1:2" x14ac:dyDescent="0.2">
      <c r="B22" s="16" t="s">
        <v>185</v>
      </c>
    </row>
    <row r="23" spans="1:2" x14ac:dyDescent="0.2">
      <c r="B23" s="16" t="s">
        <v>186</v>
      </c>
    </row>
    <row r="24" spans="1:2" x14ac:dyDescent="0.2">
      <c r="B24" s="16" t="s">
        <v>188</v>
      </c>
    </row>
    <row r="25" spans="1:2" x14ac:dyDescent="0.2">
      <c r="B25" s="16" t="s">
        <v>187</v>
      </c>
    </row>
    <row r="27" spans="1:2" x14ac:dyDescent="0.2">
      <c r="A27" s="24" t="s">
        <v>20</v>
      </c>
      <c r="B27" s="24" t="s">
        <v>169</v>
      </c>
    </row>
    <row r="29" spans="1:2" x14ac:dyDescent="0.2">
      <c r="B29" s="16" t="s">
        <v>28</v>
      </c>
    </row>
    <row r="30" spans="1:2" x14ac:dyDescent="0.2">
      <c r="B30" s="16" t="s">
        <v>29</v>
      </c>
    </row>
    <row r="31" spans="1:2" x14ac:dyDescent="0.2">
      <c r="B31" s="16" t="s">
        <v>2690</v>
      </c>
    </row>
    <row r="32" spans="1:2" x14ac:dyDescent="0.2">
      <c r="B32" s="16" t="s">
        <v>2691</v>
      </c>
    </row>
    <row r="34" spans="2:11" x14ac:dyDescent="0.2">
      <c r="G34" s="39" t="s">
        <v>149</v>
      </c>
      <c r="I34" s="39"/>
      <c r="K34" s="39"/>
    </row>
    <row r="35" spans="2:11" x14ac:dyDescent="0.2">
      <c r="B35" s="49"/>
      <c r="G35" s="46" t="s">
        <v>150</v>
      </c>
      <c r="I35" s="39"/>
      <c r="K35" s="39"/>
    </row>
    <row r="36" spans="2:11" x14ac:dyDescent="0.2">
      <c r="B36" s="16" t="s">
        <v>178</v>
      </c>
      <c r="G36" s="178">
        <f>'Exhibit 9 - p2'!E47</f>
        <v>0.50871794185925312</v>
      </c>
      <c r="I36" s="178"/>
      <c r="K36" s="178"/>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61"/>
  <sheetViews>
    <sheetView view="pageBreakPreview" topLeftCell="A11" zoomScale="101" zoomScaleNormal="100" zoomScaleSheetLayoutView="101" workbookViewId="0">
      <selection activeCell="E15" sqref="E15"/>
    </sheetView>
  </sheetViews>
  <sheetFormatPr defaultColWidth="9.140625" defaultRowHeight="12.75" x14ac:dyDescent="0.2"/>
  <cols>
    <col min="1" max="5" width="16.28515625" style="7" customWidth="1"/>
    <col min="6" max="6" width="15" style="7" bestFit="1" customWidth="1"/>
    <col min="7" max="7" width="16" style="7" customWidth="1"/>
    <col min="8" max="16384" width="9.140625" style="7"/>
  </cols>
  <sheetData>
    <row r="1" spans="1:10" x14ac:dyDescent="0.2">
      <c r="D1" s="24"/>
      <c r="F1" s="26" t="s">
        <v>30</v>
      </c>
    </row>
    <row r="2" spans="1:10" x14ac:dyDescent="0.2">
      <c r="A2" s="24"/>
      <c r="B2" s="24"/>
      <c r="C2" s="24"/>
      <c r="D2" s="24"/>
      <c r="F2" s="26" t="s">
        <v>32</v>
      </c>
    </row>
    <row r="3" spans="1:10" x14ac:dyDescent="0.2">
      <c r="A3" s="15" t="s">
        <v>0</v>
      </c>
      <c r="B3" s="15"/>
      <c r="C3" s="15"/>
      <c r="D3" s="15"/>
      <c r="E3" s="15"/>
      <c r="F3" s="90"/>
    </row>
    <row r="4" spans="1:10" x14ac:dyDescent="0.2">
      <c r="A4" s="15" t="s">
        <v>271</v>
      </c>
      <c r="B4" s="15"/>
      <c r="C4" s="15"/>
      <c r="D4" s="15"/>
      <c r="E4" s="15"/>
      <c r="F4" s="90"/>
    </row>
    <row r="5" spans="1:10" x14ac:dyDescent="0.2">
      <c r="A5" s="15" t="s">
        <v>60</v>
      </c>
      <c r="B5" s="15"/>
      <c r="C5" s="15"/>
      <c r="D5" s="25"/>
      <c r="E5" s="25"/>
      <c r="F5" s="25"/>
      <c r="G5" s="16"/>
      <c r="H5" s="16"/>
    </row>
    <row r="6" spans="1:10" x14ac:dyDescent="0.2">
      <c r="A6" s="15"/>
      <c r="B6" s="15"/>
      <c r="C6" s="15"/>
      <c r="D6" s="25"/>
      <c r="E6" s="25"/>
      <c r="F6" s="25"/>
      <c r="G6" s="16"/>
      <c r="H6" s="16"/>
    </row>
    <row r="7" spans="1:10" x14ac:dyDescent="0.2">
      <c r="A7" s="15"/>
      <c r="B7" s="15"/>
      <c r="C7" s="15"/>
      <c r="D7" s="25"/>
      <c r="E7" s="25"/>
      <c r="F7" s="25"/>
      <c r="G7" s="16"/>
      <c r="H7" s="16"/>
    </row>
    <row r="9" spans="1:10" x14ac:dyDescent="0.2">
      <c r="A9" s="38" t="s">
        <v>14</v>
      </c>
      <c r="B9" s="37" t="s">
        <v>15</v>
      </c>
      <c r="C9" s="37" t="s">
        <v>16</v>
      </c>
      <c r="D9" s="37" t="s">
        <v>21</v>
      </c>
      <c r="E9" s="37" t="s">
        <v>22</v>
      </c>
      <c r="F9" s="78" t="s">
        <v>239</v>
      </c>
    </row>
    <row r="10" spans="1:10" ht="13.5" customHeight="1" x14ac:dyDescent="0.2">
      <c r="A10" s="34" t="s">
        <v>146</v>
      </c>
      <c r="B10" s="32"/>
      <c r="C10" s="32" t="s">
        <v>171</v>
      </c>
      <c r="D10" s="32" t="s">
        <v>17</v>
      </c>
      <c r="E10" s="28"/>
      <c r="F10" s="79" t="s">
        <v>340</v>
      </c>
    </row>
    <row r="11" spans="1:10" ht="13.5" customHeight="1" x14ac:dyDescent="0.2">
      <c r="A11" s="33" t="s">
        <v>10</v>
      </c>
      <c r="B11" s="36" t="s">
        <v>170</v>
      </c>
      <c r="C11" s="36" t="s">
        <v>172</v>
      </c>
      <c r="D11" s="54" t="s">
        <v>174</v>
      </c>
      <c r="E11" s="36" t="s">
        <v>27</v>
      </c>
      <c r="F11" s="35" t="s">
        <v>172</v>
      </c>
    </row>
    <row r="12" spans="1:10" ht="13.5" customHeight="1" x14ac:dyDescent="0.2">
      <c r="A12" s="34">
        <v>1990</v>
      </c>
      <c r="B12" s="50">
        <v>128861977.8</v>
      </c>
      <c r="C12" s="59">
        <v>77600768.14549394</v>
      </c>
      <c r="D12" s="52">
        <f>C12/B12</f>
        <v>0.60220066050774168</v>
      </c>
      <c r="E12" s="80">
        <v>1.2434586548051834E-2</v>
      </c>
      <c r="F12" s="82">
        <v>234507017.41101441</v>
      </c>
      <c r="G12" s="213"/>
      <c r="H12" s="43"/>
      <c r="J12" s="60"/>
    </row>
    <row r="13" spans="1:10" ht="13.5" customHeight="1" x14ac:dyDescent="0.2">
      <c r="A13" s="34">
        <v>1991</v>
      </c>
      <c r="B13" s="50">
        <v>142028504</v>
      </c>
      <c r="C13" s="59">
        <v>218184040.12581882</v>
      </c>
      <c r="D13" s="52">
        <f t="shared" ref="D13:D37" si="0">C13/B13</f>
        <v>1.5361989599342596</v>
      </c>
      <c r="E13" s="80">
        <v>1.2434586548051834E-2</v>
      </c>
      <c r="F13" s="83">
        <v>221848264.61627698</v>
      </c>
      <c r="G13" s="213"/>
      <c r="H13" s="43"/>
      <c r="J13" s="60"/>
    </row>
    <row r="14" spans="1:10" ht="13.5" customHeight="1" x14ac:dyDescent="0.2">
      <c r="A14" s="34">
        <v>1992</v>
      </c>
      <c r="B14" s="50">
        <v>158630981.19999999</v>
      </c>
      <c r="C14" s="59">
        <v>43303299.510467887</v>
      </c>
      <c r="D14" s="52">
        <f t="shared" si="0"/>
        <v>0.27298135069763968</v>
      </c>
      <c r="E14" s="80">
        <v>1.2434586548051834E-2</v>
      </c>
      <c r="F14" s="83">
        <v>257613331.94369501</v>
      </c>
      <c r="G14" s="213"/>
      <c r="H14" s="43"/>
      <c r="J14" s="60"/>
    </row>
    <row r="15" spans="1:10" ht="13.5" customHeight="1" x14ac:dyDescent="0.2">
      <c r="A15" s="34">
        <v>1993</v>
      </c>
      <c r="B15" s="50">
        <v>172623390.59999979</v>
      </c>
      <c r="C15" s="59">
        <v>107166078.41433135</v>
      </c>
      <c r="D15" s="52">
        <f t="shared" si="0"/>
        <v>0.62080855926793199</v>
      </c>
      <c r="E15" s="80">
        <v>1.2434586548051834E-2</v>
      </c>
      <c r="F15" s="83">
        <v>290942167.47576582</v>
      </c>
      <c r="G15" s="213"/>
      <c r="H15" s="43"/>
      <c r="J15" s="60"/>
    </row>
    <row r="16" spans="1:10" ht="13.5" customHeight="1" x14ac:dyDescent="0.2">
      <c r="A16" s="34">
        <v>1994</v>
      </c>
      <c r="B16" s="50">
        <v>182199025.7999998</v>
      </c>
      <c r="C16" s="59">
        <v>43408461.732026935</v>
      </c>
      <c r="D16" s="52">
        <f t="shared" si="0"/>
        <v>0.23824749633774925</v>
      </c>
      <c r="E16" s="80">
        <v>1.2434586548051834E-2</v>
      </c>
      <c r="F16" s="83">
        <v>310083449.17093647</v>
      </c>
      <c r="G16" s="213"/>
      <c r="H16" s="43"/>
      <c r="J16" s="60"/>
    </row>
    <row r="17" spans="1:10" x14ac:dyDescent="0.2">
      <c r="A17" s="34">
        <v>1995</v>
      </c>
      <c r="B17" s="50">
        <v>185917462.0800001</v>
      </c>
      <c r="C17" s="59">
        <v>101140690.0599854</v>
      </c>
      <c r="D17" s="52">
        <f t="shared" si="0"/>
        <v>0.54400855588521668</v>
      </c>
      <c r="E17" s="80">
        <v>1.2434586548051834E-2</v>
      </c>
      <c r="F17" s="83">
        <v>278254938.70772672</v>
      </c>
      <c r="G17" s="213"/>
      <c r="H17" s="43"/>
      <c r="J17" s="60"/>
    </row>
    <row r="18" spans="1:10" x14ac:dyDescent="0.2">
      <c r="A18" s="34">
        <v>1996</v>
      </c>
      <c r="B18" s="50">
        <v>186104813.89800009</v>
      </c>
      <c r="C18" s="59">
        <v>50620812.172899127</v>
      </c>
      <c r="D18" s="52">
        <f t="shared" si="0"/>
        <v>0.27200162700059582</v>
      </c>
      <c r="E18" s="80">
        <v>1.2434586548051834E-2</v>
      </c>
      <c r="F18" s="83">
        <v>261002721.68327332</v>
      </c>
      <c r="G18" s="213"/>
      <c r="H18" s="43"/>
      <c r="J18" s="60"/>
    </row>
    <row r="19" spans="1:10" x14ac:dyDescent="0.2">
      <c r="A19" s="34">
        <v>1997</v>
      </c>
      <c r="B19" s="50">
        <v>186488444.24800161</v>
      </c>
      <c r="C19" s="59">
        <v>17247443.640610844</v>
      </c>
      <c r="D19" s="52">
        <f t="shared" si="0"/>
        <v>9.2485321061900952E-2</v>
      </c>
      <c r="E19" s="80">
        <v>1.2434586548051834E-2</v>
      </c>
      <c r="F19" s="83">
        <v>263750015.08867848</v>
      </c>
      <c r="G19" s="213"/>
      <c r="H19" s="43"/>
      <c r="J19" s="60"/>
    </row>
    <row r="20" spans="1:10" x14ac:dyDescent="0.2">
      <c r="A20" s="34">
        <v>1998</v>
      </c>
      <c r="B20" s="50">
        <v>191097338.1400004</v>
      </c>
      <c r="C20" s="59">
        <v>50118114.80527629</v>
      </c>
      <c r="D20" s="52">
        <f t="shared" si="0"/>
        <v>0.26226485043218711</v>
      </c>
      <c r="E20" s="80">
        <v>1.2434586548051834E-2</v>
      </c>
      <c r="F20" s="83">
        <v>297371200.97290325</v>
      </c>
      <c r="G20" s="213"/>
      <c r="H20" s="43"/>
      <c r="J20" s="60"/>
    </row>
    <row r="21" spans="1:10" x14ac:dyDescent="0.2">
      <c r="A21" s="34">
        <v>1999</v>
      </c>
      <c r="B21" s="50">
        <v>202400944.7430003</v>
      </c>
      <c r="C21" s="59">
        <v>10046637.278150538</v>
      </c>
      <c r="D21" s="52">
        <f t="shared" si="0"/>
        <v>4.9637304267069061E-2</v>
      </c>
      <c r="E21" s="80">
        <v>1.2434586548051834E-2</v>
      </c>
      <c r="F21" s="83">
        <v>297321910.91335684</v>
      </c>
      <c r="G21" s="213"/>
      <c r="H21" s="43"/>
      <c r="J21" s="60"/>
    </row>
    <row r="22" spans="1:10" x14ac:dyDescent="0.2">
      <c r="A22" s="34">
        <v>2000</v>
      </c>
      <c r="B22" s="50">
        <v>213448337.99599999</v>
      </c>
      <c r="C22" s="59">
        <v>17018050.718511436</v>
      </c>
      <c r="D22" s="52">
        <f t="shared" si="0"/>
        <v>7.9729132015215573E-2</v>
      </c>
      <c r="E22" s="80">
        <v>1.9006648289952025E-2</v>
      </c>
      <c r="F22" s="83">
        <v>339879448.96602821</v>
      </c>
      <c r="G22" s="213"/>
      <c r="H22" s="43"/>
      <c r="J22" s="60"/>
    </row>
    <row r="23" spans="1:10" x14ac:dyDescent="0.2">
      <c r="A23" s="34">
        <v>2001</v>
      </c>
      <c r="B23" s="50">
        <v>225030144.67900011</v>
      </c>
      <c r="C23" s="59">
        <v>22130172.19500529</v>
      </c>
      <c r="D23" s="52">
        <f t="shared" si="0"/>
        <v>9.8343145210937982E-2</v>
      </c>
      <c r="E23" s="80">
        <v>2.0006998199949496E-2</v>
      </c>
      <c r="F23" s="83">
        <v>434776740.69975781</v>
      </c>
      <c r="G23" s="213"/>
      <c r="H23" s="43"/>
      <c r="J23" s="60"/>
    </row>
    <row r="24" spans="1:10" x14ac:dyDescent="0.2">
      <c r="A24" s="34">
        <v>2002</v>
      </c>
      <c r="B24" s="50">
        <v>240324685.02299961</v>
      </c>
      <c r="C24" s="59">
        <v>35509431.088886268</v>
      </c>
      <c r="D24" s="52">
        <f t="shared" si="0"/>
        <v>0.14775607044065381</v>
      </c>
      <c r="E24" s="80">
        <v>2.1059998105209997E-2</v>
      </c>
      <c r="F24" s="83">
        <v>428593055.61479759</v>
      </c>
      <c r="G24" s="213"/>
      <c r="H24" s="43"/>
      <c r="J24" s="60"/>
    </row>
    <row r="25" spans="1:10" x14ac:dyDescent="0.2">
      <c r="A25" s="34">
        <v>2003</v>
      </c>
      <c r="B25" s="50">
        <v>243610344.06399959</v>
      </c>
      <c r="C25" s="59">
        <v>461200760.49749619</v>
      </c>
      <c r="D25" s="52">
        <f t="shared" si="0"/>
        <v>1.8931903826560532</v>
      </c>
      <c r="E25" s="80">
        <v>2.2168419058115785E-2</v>
      </c>
      <c r="F25" s="83">
        <v>313315119.89154261</v>
      </c>
      <c r="G25" s="213"/>
      <c r="H25" s="43"/>
      <c r="J25" s="60"/>
    </row>
    <row r="26" spans="1:10" x14ac:dyDescent="0.2">
      <c r="A26" s="34">
        <v>2004</v>
      </c>
      <c r="B26" s="50">
        <v>260576782.52399951</v>
      </c>
      <c r="C26" s="59">
        <v>-95030522.007968917</v>
      </c>
      <c r="D26" s="52">
        <f t="shared" si="0"/>
        <v>-0.3646929748977788</v>
      </c>
      <c r="E26" s="80">
        <v>2.3335177955911352E-2</v>
      </c>
      <c r="F26" s="83">
        <v>289428803.96279806</v>
      </c>
      <c r="G26" s="213"/>
      <c r="H26" s="43"/>
      <c r="J26" s="60"/>
    </row>
    <row r="27" spans="1:10" x14ac:dyDescent="0.2">
      <c r="A27" s="34">
        <v>2005</v>
      </c>
      <c r="B27" s="50">
        <v>289827403.15899938</v>
      </c>
      <c r="C27" s="59">
        <v>32107758.972509835</v>
      </c>
      <c r="D27" s="52">
        <f t="shared" si="0"/>
        <v>0.11078234363813939</v>
      </c>
      <c r="E27" s="80">
        <v>2.4563345216748793E-2</v>
      </c>
      <c r="F27" s="83">
        <v>257772431.84903193</v>
      </c>
      <c r="G27" s="213"/>
      <c r="H27" s="43"/>
      <c r="J27" s="60"/>
    </row>
    <row r="28" spans="1:10" x14ac:dyDescent="0.2">
      <c r="A28" s="34">
        <v>2006</v>
      </c>
      <c r="B28" s="50">
        <v>320061743.70499903</v>
      </c>
      <c r="C28" s="59">
        <v>18566050.849253785</v>
      </c>
      <c r="D28" s="52">
        <f t="shared" si="0"/>
        <v>5.8007716368520812E-2</v>
      </c>
      <c r="E28" s="80">
        <v>2.5856152859735571E-2</v>
      </c>
      <c r="F28" s="83">
        <v>327476035.30695486</v>
      </c>
      <c r="G28" s="213"/>
      <c r="H28" s="43"/>
      <c r="J28" s="60"/>
    </row>
    <row r="29" spans="1:10" x14ac:dyDescent="0.2">
      <c r="A29" s="34">
        <v>2007</v>
      </c>
      <c r="B29" s="50">
        <v>346610084.3709991</v>
      </c>
      <c r="C29" s="59">
        <v>309218258.01751947</v>
      </c>
      <c r="D29" s="52">
        <f t="shared" si="0"/>
        <v>0.89212135468783205</v>
      </c>
      <c r="E29" s="80">
        <v>2.7217003010247969E-2</v>
      </c>
      <c r="F29" s="83">
        <v>406251367.21341896</v>
      </c>
      <c r="G29" s="213"/>
      <c r="H29" s="43"/>
      <c r="J29" s="60"/>
    </row>
    <row r="30" spans="1:10" x14ac:dyDescent="0.2">
      <c r="A30" s="34">
        <v>2008</v>
      </c>
      <c r="B30" s="50">
        <v>369369712.84299898</v>
      </c>
      <c r="C30" s="59">
        <v>173497116.68103361</v>
      </c>
      <c r="D30" s="52">
        <f t="shared" si="0"/>
        <v>0.46971126935569502</v>
      </c>
      <c r="E30" s="80">
        <v>2.8649476852892604E-2</v>
      </c>
      <c r="F30" s="83">
        <v>427408902.51560467</v>
      </c>
      <c r="G30" s="213"/>
      <c r="H30" s="43"/>
      <c r="J30" s="60"/>
    </row>
    <row r="31" spans="1:10" x14ac:dyDescent="0.2">
      <c r="A31" s="34">
        <v>2009</v>
      </c>
      <c r="B31" s="50">
        <v>388245682.01099849</v>
      </c>
      <c r="C31" s="59">
        <v>-12114866.712981716</v>
      </c>
      <c r="D31" s="52">
        <f t="shared" si="0"/>
        <v>-3.1204124796006146E-2</v>
      </c>
      <c r="E31" s="80">
        <v>3.0157344055676421E-2</v>
      </c>
      <c r="F31" s="83">
        <v>447135099.83645672</v>
      </c>
      <c r="G31" s="213"/>
      <c r="H31" s="43"/>
      <c r="J31" s="60"/>
    </row>
    <row r="32" spans="1:10" x14ac:dyDescent="0.2">
      <c r="A32" s="34">
        <v>2010</v>
      </c>
      <c r="B32" s="50">
        <v>395460849.99999881</v>
      </c>
      <c r="C32" s="59">
        <v>103625204.5621704</v>
      </c>
      <c r="D32" s="52">
        <f t="shared" si="0"/>
        <v>0.26203656964316624</v>
      </c>
      <c r="E32" s="80">
        <v>3.1744572690185706E-2</v>
      </c>
      <c r="F32" s="83">
        <v>387376202.74217814</v>
      </c>
      <c r="G32" s="213"/>
      <c r="H32" s="43"/>
      <c r="J32" s="60"/>
    </row>
    <row r="33" spans="1:10" x14ac:dyDescent="0.2">
      <c r="A33" s="34">
        <v>2011</v>
      </c>
      <c r="B33" s="50">
        <v>397170391.58299911</v>
      </c>
      <c r="C33" s="59">
        <v>17606250.836426869</v>
      </c>
      <c r="D33" s="52">
        <f t="shared" si="0"/>
        <v>4.4329212875747773E-2</v>
      </c>
      <c r="E33" s="80">
        <v>3.341533967387969E-2</v>
      </c>
      <c r="F33" s="83">
        <v>408729381.73173618</v>
      </c>
      <c r="G33" s="213"/>
      <c r="H33" s="43"/>
      <c r="J33" s="60"/>
    </row>
    <row r="34" spans="1:10" x14ac:dyDescent="0.2">
      <c r="A34" s="34">
        <v>2012</v>
      </c>
      <c r="B34" s="50">
        <v>402597208.36899883</v>
      </c>
      <c r="C34" s="59">
        <v>39507226.408736393</v>
      </c>
      <c r="D34" s="52">
        <f t="shared" si="0"/>
        <v>9.8130900034771748E-2</v>
      </c>
      <c r="E34" s="80">
        <v>3.5174041761978629E-2</v>
      </c>
      <c r="F34" s="83">
        <v>435578230.26264966</v>
      </c>
      <c r="G34" s="213"/>
      <c r="H34" s="43"/>
      <c r="J34" s="60"/>
    </row>
    <row r="35" spans="1:10" x14ac:dyDescent="0.2">
      <c r="A35" s="34">
        <v>2013</v>
      </c>
      <c r="B35" s="50">
        <v>414665875.71599871</v>
      </c>
      <c r="C35" s="59">
        <v>36697759.572173923</v>
      </c>
      <c r="D35" s="52">
        <f t="shared" si="0"/>
        <v>8.8499588997547313E-2</v>
      </c>
      <c r="E35" s="80">
        <v>3.702530711787224E-2</v>
      </c>
      <c r="F35" s="83">
        <v>411194492.1429435</v>
      </c>
      <c r="G35" s="213"/>
      <c r="H35" s="43"/>
      <c r="J35" s="60"/>
    </row>
    <row r="36" spans="1:10" x14ac:dyDescent="0.2">
      <c r="A36" s="34">
        <v>2014</v>
      </c>
      <c r="B36" s="50">
        <v>432660853.79399961</v>
      </c>
      <c r="C36" s="59">
        <v>47482936.736999512</v>
      </c>
      <c r="D36" s="52">
        <f t="shared" si="0"/>
        <v>0.1097463205201534</v>
      </c>
      <c r="E36" s="80">
        <v>3.897400749249709E-2</v>
      </c>
      <c r="F36" s="83">
        <v>389493403.07397592</v>
      </c>
      <c r="G36" s="213"/>
      <c r="H36" s="43"/>
      <c r="J36" s="60"/>
    </row>
    <row r="37" spans="1:10" x14ac:dyDescent="0.2">
      <c r="A37" s="34">
        <v>2015</v>
      </c>
      <c r="B37" s="50">
        <v>455545917.41700029</v>
      </c>
      <c r="C37" s="59">
        <v>211948945.216088</v>
      </c>
      <c r="D37" s="52">
        <f t="shared" si="0"/>
        <v>0.46526362571277952</v>
      </c>
      <c r="E37" s="80">
        <v>4.1025271044733781E-2</v>
      </c>
      <c r="F37" s="83">
        <v>414568851.74983793</v>
      </c>
      <c r="G37" s="213"/>
      <c r="H37" s="43"/>
      <c r="J37" s="60"/>
    </row>
    <row r="38" spans="1:10" x14ac:dyDescent="0.2">
      <c r="A38" s="34">
        <v>2016</v>
      </c>
      <c r="B38" s="50">
        <v>474012597.90600067</v>
      </c>
      <c r="C38" s="59">
        <v>74778797.099999994</v>
      </c>
      <c r="D38" s="52">
        <f t="shared" ref="D38" si="1">C38/B38</f>
        <v>0.15775698247334144</v>
      </c>
      <c r="E38" s="80">
        <v>4.3184495836561872E-2</v>
      </c>
      <c r="F38" s="83">
        <v>547357474.9999994</v>
      </c>
      <c r="G38" s="213"/>
      <c r="H38" s="43"/>
      <c r="J38" s="60"/>
    </row>
    <row r="39" spans="1:10" x14ac:dyDescent="0.2">
      <c r="A39" s="34">
        <v>2017</v>
      </c>
      <c r="B39" s="50">
        <v>488192347.73200148</v>
      </c>
      <c r="C39" s="47">
        <v>2819690782.9799995</v>
      </c>
      <c r="D39" s="52">
        <f>C39/B39</f>
        <v>5.7757783301591195</v>
      </c>
      <c r="E39" s="80">
        <v>4.5457364038486187E-2</v>
      </c>
      <c r="F39" s="83">
        <v>544200558.24999988</v>
      </c>
      <c r="G39" s="213"/>
      <c r="H39" s="43"/>
      <c r="J39" s="60"/>
    </row>
    <row r="40" spans="1:10" x14ac:dyDescent="0.2">
      <c r="A40" s="34">
        <v>2018</v>
      </c>
      <c r="B40" s="50">
        <v>513642444.08400232</v>
      </c>
      <c r="C40" s="47">
        <v>517948393.69999999</v>
      </c>
      <c r="D40" s="52">
        <f t="shared" ref="D40:D44" si="2">C40/B40</f>
        <v>1.0083831654988649</v>
      </c>
      <c r="E40" s="80">
        <v>4.7849856882617038E-2</v>
      </c>
      <c r="F40" s="83">
        <v>537189830.76000023</v>
      </c>
      <c r="G40" s="213"/>
      <c r="H40" s="43"/>
      <c r="J40" s="60"/>
    </row>
    <row r="41" spans="1:10" x14ac:dyDescent="0.2">
      <c r="A41" s="34">
        <v>2019</v>
      </c>
      <c r="B41" s="50">
        <v>545473257.32200229</v>
      </c>
      <c r="C41" s="47">
        <v>124299427.56999999</v>
      </c>
      <c r="D41" s="52">
        <f t="shared" si="2"/>
        <v>0.22787446662417016</v>
      </c>
      <c r="E41" s="80">
        <v>5.0368270402754774E-2</v>
      </c>
      <c r="F41" s="84">
        <v>647205565.28999984</v>
      </c>
      <c r="G41" s="213"/>
      <c r="H41" s="43"/>
      <c r="J41" s="60"/>
    </row>
    <row r="42" spans="1:10" x14ac:dyDescent="0.2">
      <c r="A42" s="34">
        <v>2020</v>
      </c>
      <c r="B42" s="50">
        <v>592758384.71700358</v>
      </c>
      <c r="C42" s="47">
        <v>-218854932.14000005</v>
      </c>
      <c r="D42" s="52">
        <f t="shared" si="2"/>
        <v>-0.36921440131882133</v>
      </c>
      <c r="E42" s="80">
        <v>5.3019232002899756E-2</v>
      </c>
      <c r="F42" s="84">
        <v>598150351.80000067</v>
      </c>
      <c r="G42" s="213"/>
      <c r="H42" s="43"/>
      <c r="J42" s="60"/>
    </row>
    <row r="43" spans="1:10" x14ac:dyDescent="0.2">
      <c r="A43" s="34">
        <v>2021</v>
      </c>
      <c r="B43" s="50">
        <v>674164147.28400481</v>
      </c>
      <c r="C43" s="47">
        <v>18252961.469999991</v>
      </c>
      <c r="D43" s="52">
        <f t="shared" si="2"/>
        <v>2.707495132088443E-2</v>
      </c>
      <c r="E43" s="80">
        <v>5.5809717897789227E-2</v>
      </c>
      <c r="F43" s="84">
        <v>698165727.51000059</v>
      </c>
      <c r="G43" s="213"/>
      <c r="H43" s="43"/>
      <c r="J43" s="60"/>
    </row>
    <row r="44" spans="1:10" x14ac:dyDescent="0.2">
      <c r="A44" s="34">
        <v>2022</v>
      </c>
      <c r="B44" s="50">
        <v>776440162.11600614</v>
      </c>
      <c r="C44" s="47">
        <v>77162158.539999977</v>
      </c>
      <c r="D44" s="52">
        <f t="shared" si="2"/>
        <v>9.9379401407717699E-2</v>
      </c>
      <c r="E44" s="80">
        <v>5.8747071471357083E-2</v>
      </c>
      <c r="F44" s="84">
        <v>889774607.95999897</v>
      </c>
      <c r="G44" s="213"/>
      <c r="H44" s="43"/>
      <c r="J44" s="60"/>
    </row>
    <row r="45" spans="1:10" x14ac:dyDescent="0.2">
      <c r="A45" s="33">
        <v>2023</v>
      </c>
      <c r="B45" s="51">
        <v>845640268.76700544</v>
      </c>
      <c r="C45" s="61">
        <v>205743446.54999998</v>
      </c>
      <c r="D45" s="53">
        <f>C45/B45</f>
        <v>0.2432990175006523</v>
      </c>
      <c r="E45" s="81">
        <v>6.1839022601428512E-2</v>
      </c>
      <c r="F45" s="85">
        <v>1000584992.03</v>
      </c>
      <c r="G45" s="213"/>
      <c r="H45" s="43"/>
      <c r="J45" s="60"/>
    </row>
    <row r="46" spans="1:10" x14ac:dyDescent="0.2">
      <c r="A46" s="32"/>
      <c r="B46" s="32"/>
      <c r="C46" s="32"/>
      <c r="D46" s="28"/>
      <c r="E46" s="28"/>
    </row>
    <row r="47" spans="1:10" x14ac:dyDescent="0.2">
      <c r="A47" s="29" t="s">
        <v>173</v>
      </c>
      <c r="B47" s="29"/>
      <c r="C47" s="29"/>
      <c r="D47" s="28"/>
      <c r="E47" s="27">
        <f>SUMPRODUCT($D$12:$D$45,$E$12:$E$45)</f>
        <v>0.50871794185925312</v>
      </c>
    </row>
    <row r="48" spans="1:10" x14ac:dyDescent="0.2">
      <c r="A48" s="28"/>
      <c r="B48" s="28"/>
      <c r="C48" s="28"/>
      <c r="D48" s="28"/>
      <c r="E48" s="28"/>
    </row>
    <row r="49" spans="1:5" x14ac:dyDescent="0.2">
      <c r="A49" s="31" t="s">
        <v>352</v>
      </c>
      <c r="B49" s="31"/>
      <c r="C49" s="31"/>
      <c r="D49" s="28"/>
      <c r="E49" s="28"/>
    </row>
    <row r="50" spans="1:5" x14ac:dyDescent="0.2">
      <c r="A50" s="30" t="s">
        <v>2639</v>
      </c>
      <c r="B50" s="30"/>
      <c r="C50" s="30"/>
      <c r="D50" s="28"/>
      <c r="E50" s="28"/>
    </row>
    <row r="51" spans="1:5" x14ac:dyDescent="0.2">
      <c r="A51" s="30" t="s">
        <v>2643</v>
      </c>
      <c r="B51" s="30"/>
      <c r="C51" s="30"/>
      <c r="D51" s="28"/>
      <c r="E51" s="28"/>
    </row>
    <row r="52" spans="1:5" x14ac:dyDescent="0.2">
      <c r="A52" s="30" t="s">
        <v>2642</v>
      </c>
      <c r="B52" s="30"/>
      <c r="C52" s="30"/>
      <c r="D52" s="28"/>
      <c r="E52" s="28"/>
    </row>
    <row r="53" spans="1:5" x14ac:dyDescent="0.2">
      <c r="A53" s="29"/>
      <c r="B53" s="29"/>
      <c r="C53" s="29"/>
      <c r="D53" s="28"/>
      <c r="E53" s="28"/>
    </row>
    <row r="54" spans="1:5" x14ac:dyDescent="0.2">
      <c r="A54" s="28" t="s">
        <v>2671</v>
      </c>
      <c r="B54" s="28"/>
      <c r="C54" s="28"/>
      <c r="D54" s="28"/>
      <c r="E54" s="28"/>
    </row>
    <row r="55" spans="1:5" x14ac:dyDescent="0.2">
      <c r="A55" s="29" t="s">
        <v>2640</v>
      </c>
      <c r="B55" s="29"/>
      <c r="C55" s="29"/>
      <c r="D55" s="28"/>
      <c r="E55" s="28"/>
    </row>
    <row r="57" spans="1:5" x14ac:dyDescent="0.2">
      <c r="A57" s="31" t="s">
        <v>341</v>
      </c>
    </row>
    <row r="58" spans="1:5" x14ac:dyDescent="0.2">
      <c r="A58" s="30" t="s">
        <v>342</v>
      </c>
    </row>
    <row r="60" spans="1:5" x14ac:dyDescent="0.2">
      <c r="A60" s="109" t="s">
        <v>2680</v>
      </c>
    </row>
    <row r="61" spans="1:5" x14ac:dyDescent="0.2">
      <c r="A61" s="109" t="s">
        <v>2641</v>
      </c>
    </row>
  </sheetData>
  <printOptions horizontalCentered="1"/>
  <pageMargins left="0" right="0" top="0.5" bottom="0.75" header="0.3" footer="0.3"/>
  <pageSetup scale="92"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58"/>
  <sheetViews>
    <sheetView topLeftCell="A16" zoomScaleNormal="100" zoomScaleSheetLayoutView="100" workbookViewId="0">
      <selection activeCell="K3" sqref="K3"/>
    </sheetView>
  </sheetViews>
  <sheetFormatPr defaultColWidth="9.140625" defaultRowHeight="12.75" x14ac:dyDescent="0.2"/>
  <cols>
    <col min="1" max="2" width="4.7109375" style="16" customWidth="1"/>
    <col min="3" max="9" width="9.140625" style="16"/>
    <col min="10" max="10" width="16.7109375" style="16" customWidth="1"/>
    <col min="11" max="16384" width="9.140625" style="16"/>
  </cols>
  <sheetData>
    <row r="1" spans="1:11" x14ac:dyDescent="0.2">
      <c r="K1" s="26" t="s">
        <v>30</v>
      </c>
    </row>
    <row r="2" spans="1:11" x14ac:dyDescent="0.2">
      <c r="A2" s="24"/>
      <c r="K2" s="26" t="s">
        <v>33</v>
      </c>
    </row>
    <row r="3" spans="1:11" x14ac:dyDescent="0.2">
      <c r="A3" s="15" t="s">
        <v>0</v>
      </c>
      <c r="B3" s="25"/>
      <c r="C3" s="25"/>
      <c r="D3" s="25"/>
      <c r="E3" s="25"/>
      <c r="F3" s="25"/>
      <c r="G3" s="25"/>
      <c r="H3" s="25"/>
      <c r="I3" s="25"/>
      <c r="J3" s="25"/>
      <c r="K3" s="25"/>
    </row>
    <row r="4" spans="1:11" x14ac:dyDescent="0.2">
      <c r="A4" s="9" t="s">
        <v>271</v>
      </c>
      <c r="B4" s="25"/>
      <c r="C4" s="25"/>
      <c r="D4" s="25"/>
      <c r="E4" s="25"/>
      <c r="F4" s="25"/>
      <c r="G4" s="25"/>
      <c r="H4" s="25"/>
      <c r="I4" s="25"/>
      <c r="J4" s="25"/>
      <c r="K4" s="25"/>
    </row>
    <row r="5" spans="1:11" x14ac:dyDescent="0.2">
      <c r="A5" s="15" t="s">
        <v>98</v>
      </c>
      <c r="B5" s="25"/>
      <c r="C5" s="25"/>
      <c r="D5" s="25"/>
      <c r="E5" s="25"/>
      <c r="F5" s="25"/>
      <c r="G5" s="25"/>
      <c r="H5" s="25"/>
      <c r="I5" s="25"/>
      <c r="J5" s="25"/>
      <c r="K5" s="25"/>
    </row>
    <row r="6" spans="1:11" x14ac:dyDescent="0.2">
      <c r="A6" s="15" t="s">
        <v>23</v>
      </c>
      <c r="B6" s="25"/>
      <c r="C6" s="25"/>
      <c r="D6" s="25"/>
      <c r="E6" s="25"/>
      <c r="F6" s="25"/>
      <c r="G6" s="25"/>
      <c r="H6" s="25"/>
      <c r="I6" s="25"/>
      <c r="J6" s="25"/>
      <c r="K6" s="25"/>
    </row>
    <row r="8" spans="1:11" x14ac:dyDescent="0.2">
      <c r="A8" s="16" t="s">
        <v>164</v>
      </c>
    </row>
    <row r="9" spans="1:11" x14ac:dyDescent="0.2">
      <c r="A9" s="16" t="s">
        <v>97</v>
      </c>
    </row>
    <row r="10" spans="1:11" x14ac:dyDescent="0.2">
      <c r="A10" s="16" t="s">
        <v>96</v>
      </c>
    </row>
    <row r="11" spans="1:11" x14ac:dyDescent="0.2">
      <c r="A11" s="16" t="s">
        <v>165</v>
      </c>
    </row>
    <row r="13" spans="1:11" x14ac:dyDescent="0.2">
      <c r="A13" s="24" t="s">
        <v>95</v>
      </c>
    </row>
    <row r="14" spans="1:11" x14ac:dyDescent="0.2">
      <c r="A14" s="24"/>
    </row>
    <row r="15" spans="1:11" x14ac:dyDescent="0.2">
      <c r="A15" s="16" t="s">
        <v>94</v>
      </c>
    </row>
    <row r="16" spans="1:11" x14ac:dyDescent="0.2">
      <c r="A16" s="16" t="s">
        <v>93</v>
      </c>
    </row>
    <row r="17" spans="1:3" x14ac:dyDescent="0.2">
      <c r="A17" s="16" t="s">
        <v>92</v>
      </c>
    </row>
    <row r="18" spans="1:3" x14ac:dyDescent="0.2">
      <c r="A18" s="16" t="s">
        <v>91</v>
      </c>
    </row>
    <row r="19" spans="1:3" x14ac:dyDescent="0.2">
      <c r="A19" s="16" t="s">
        <v>90</v>
      </c>
    </row>
    <row r="20" spans="1:3" x14ac:dyDescent="0.2">
      <c r="A20" s="16" t="s">
        <v>89</v>
      </c>
    </row>
    <row r="21" spans="1:3" x14ac:dyDescent="0.2">
      <c r="A21" s="16" t="s">
        <v>88</v>
      </c>
    </row>
    <row r="23" spans="1:3" x14ac:dyDescent="0.2">
      <c r="A23" s="24" t="s">
        <v>18</v>
      </c>
      <c r="B23" s="24" t="s">
        <v>87</v>
      </c>
    </row>
    <row r="24" spans="1:3" x14ac:dyDescent="0.2">
      <c r="A24" s="24"/>
      <c r="B24" s="24" t="s">
        <v>86</v>
      </c>
    </row>
    <row r="26" spans="1:3" x14ac:dyDescent="0.2">
      <c r="B26" s="16" t="s">
        <v>85</v>
      </c>
    </row>
    <row r="27" spans="1:3" x14ac:dyDescent="0.2">
      <c r="B27" s="16" t="s">
        <v>84</v>
      </c>
    </row>
    <row r="28" spans="1:3" x14ac:dyDescent="0.2">
      <c r="B28" s="16" t="s">
        <v>83</v>
      </c>
    </row>
    <row r="30" spans="1:3" x14ac:dyDescent="0.2">
      <c r="B30" s="16" t="s">
        <v>82</v>
      </c>
    </row>
    <row r="32" spans="1:3" x14ac:dyDescent="0.2">
      <c r="C32" s="16" t="s">
        <v>81</v>
      </c>
    </row>
    <row r="33" spans="1:3" x14ac:dyDescent="0.2">
      <c r="C33" s="16" t="s">
        <v>80</v>
      </c>
    </row>
    <row r="34" spans="1:3" x14ac:dyDescent="0.2">
      <c r="C34" s="16" t="s">
        <v>79</v>
      </c>
    </row>
    <row r="35" spans="1:3" x14ac:dyDescent="0.2">
      <c r="C35" s="16" t="s">
        <v>78</v>
      </c>
    </row>
    <row r="36" spans="1:3" x14ac:dyDescent="0.2">
      <c r="C36" s="16" t="s">
        <v>77</v>
      </c>
    </row>
    <row r="37" spans="1:3" x14ac:dyDescent="0.2">
      <c r="C37" s="16" t="s">
        <v>76</v>
      </c>
    </row>
    <row r="39" spans="1:3" x14ac:dyDescent="0.2">
      <c r="B39" s="16" t="s">
        <v>75</v>
      </c>
    </row>
    <row r="40" spans="1:3" x14ac:dyDescent="0.2">
      <c r="B40" s="16" t="s">
        <v>74</v>
      </c>
    </row>
    <row r="41" spans="1:3" x14ac:dyDescent="0.2">
      <c r="B41" s="16" t="s">
        <v>73</v>
      </c>
    </row>
    <row r="42" spans="1:3" x14ac:dyDescent="0.2">
      <c r="B42" s="16" t="s">
        <v>72</v>
      </c>
    </row>
    <row r="44" spans="1:3" x14ac:dyDescent="0.2">
      <c r="A44" s="24" t="s">
        <v>20</v>
      </c>
      <c r="B44" s="24" t="s">
        <v>71</v>
      </c>
    </row>
    <row r="46" spans="1:3" x14ac:dyDescent="0.2">
      <c r="B46" s="23" t="s">
        <v>2676</v>
      </c>
    </row>
    <row r="47" spans="1:3" x14ac:dyDescent="0.2">
      <c r="B47" s="23" t="s">
        <v>2677</v>
      </c>
    </row>
    <row r="48" spans="1:3" x14ac:dyDescent="0.2">
      <c r="B48" s="23" t="s">
        <v>70</v>
      </c>
    </row>
    <row r="49" spans="2:2" x14ac:dyDescent="0.2">
      <c r="B49" s="23" t="s">
        <v>69</v>
      </c>
    </row>
    <row r="50" spans="2:2" x14ac:dyDescent="0.2">
      <c r="B50" s="23" t="s">
        <v>68</v>
      </c>
    </row>
    <row r="51" spans="2:2" x14ac:dyDescent="0.2">
      <c r="B51" s="23" t="s">
        <v>67</v>
      </c>
    </row>
    <row r="52" spans="2:2" x14ac:dyDescent="0.2">
      <c r="B52" s="23"/>
    </row>
    <row r="53" spans="2:2" x14ac:dyDescent="0.2">
      <c r="B53" s="23" t="s">
        <v>66</v>
      </c>
    </row>
    <row r="54" spans="2:2" x14ac:dyDescent="0.2">
      <c r="B54" s="23" t="s">
        <v>65</v>
      </c>
    </row>
    <row r="55" spans="2:2" x14ac:dyDescent="0.2">
      <c r="B55" s="23" t="s">
        <v>64</v>
      </c>
    </row>
    <row r="56" spans="2:2" x14ac:dyDescent="0.2">
      <c r="B56" s="23" t="s">
        <v>63</v>
      </c>
    </row>
    <row r="57" spans="2:2" x14ac:dyDescent="0.2">
      <c r="B57" s="23" t="s">
        <v>62</v>
      </c>
    </row>
    <row r="58" spans="2:2" x14ac:dyDescent="0.2">
      <c r="B58" s="23" t="s">
        <v>61</v>
      </c>
    </row>
  </sheetData>
  <printOptions horizontalCentered="1"/>
  <pageMargins left="0" right="0" top="0.5" bottom="0.75" header="0.3" footer="0.3"/>
  <pageSetup scale="95"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dimension ref="A1:L49"/>
  <sheetViews>
    <sheetView topLeftCell="A13" zoomScaleNormal="100" zoomScaleSheetLayoutView="100" workbookViewId="0">
      <selection activeCell="K3" sqref="K3"/>
    </sheetView>
  </sheetViews>
  <sheetFormatPr defaultColWidth="9.140625" defaultRowHeight="12.75" x14ac:dyDescent="0.2"/>
  <cols>
    <col min="1" max="1" width="4.7109375" style="16" customWidth="1"/>
    <col min="2" max="2" width="3.5703125" style="16" customWidth="1"/>
    <col min="3" max="5" width="9.140625" style="16"/>
    <col min="6" max="6" width="12.7109375" style="16" customWidth="1"/>
    <col min="7" max="7" width="5.7109375" style="16" customWidth="1"/>
    <col min="8" max="8" width="12.7109375" style="16" customWidth="1"/>
    <col min="9" max="9" width="5.7109375" style="16" customWidth="1"/>
    <col min="10" max="10" width="12.7109375" style="16" customWidth="1"/>
    <col min="11" max="11" width="7.140625" style="16" customWidth="1"/>
    <col min="12" max="12" width="2.7109375" style="16" customWidth="1"/>
    <col min="13" max="13" width="9.140625" style="16" customWidth="1"/>
    <col min="14" max="16384" width="9.140625" style="16"/>
  </cols>
  <sheetData>
    <row r="1" spans="1:12" x14ac:dyDescent="0.2">
      <c r="K1" s="26" t="s">
        <v>30</v>
      </c>
      <c r="L1" s="24"/>
    </row>
    <row r="2" spans="1:12" x14ac:dyDescent="0.2">
      <c r="A2" s="24"/>
      <c r="K2" s="26" t="s">
        <v>34</v>
      </c>
      <c r="L2" s="24"/>
    </row>
    <row r="3" spans="1:12" x14ac:dyDescent="0.2">
      <c r="A3" s="15" t="s">
        <v>0</v>
      </c>
      <c r="B3" s="25"/>
      <c r="C3" s="25"/>
      <c r="D3" s="25"/>
      <c r="E3" s="25"/>
      <c r="F3" s="25"/>
      <c r="G3" s="25"/>
      <c r="H3" s="25"/>
      <c r="I3" s="25"/>
      <c r="J3" s="25"/>
      <c r="K3" s="25"/>
    </row>
    <row r="4" spans="1:12" x14ac:dyDescent="0.2">
      <c r="A4" s="9" t="s">
        <v>271</v>
      </c>
      <c r="B4" s="25"/>
      <c r="C4" s="25"/>
      <c r="D4" s="25"/>
      <c r="E4" s="25"/>
      <c r="F4" s="25"/>
      <c r="G4" s="25"/>
      <c r="H4" s="25"/>
      <c r="I4" s="25"/>
      <c r="J4" s="25"/>
      <c r="K4" s="25"/>
    </row>
    <row r="5" spans="1:12" x14ac:dyDescent="0.2">
      <c r="A5" s="15" t="s">
        <v>98</v>
      </c>
      <c r="B5" s="25"/>
      <c r="C5" s="25"/>
      <c r="D5" s="25"/>
      <c r="E5" s="25"/>
      <c r="F5" s="25"/>
      <c r="G5" s="25"/>
      <c r="H5" s="25"/>
      <c r="I5" s="25"/>
      <c r="J5" s="25"/>
      <c r="K5" s="25"/>
    </row>
    <row r="6" spans="1:12" x14ac:dyDescent="0.2">
      <c r="A6" s="15" t="s">
        <v>23</v>
      </c>
      <c r="B6" s="25"/>
      <c r="C6" s="25"/>
      <c r="D6" s="25"/>
      <c r="E6" s="25"/>
      <c r="F6" s="25"/>
      <c r="G6" s="25"/>
      <c r="H6" s="25"/>
      <c r="I6" s="25"/>
      <c r="J6" s="25"/>
      <c r="K6" s="25"/>
    </row>
    <row r="9" spans="1:12" x14ac:dyDescent="0.2">
      <c r="B9" s="23" t="s">
        <v>133</v>
      </c>
    </row>
    <row r="10" spans="1:12" x14ac:dyDescent="0.2">
      <c r="B10" s="23" t="s">
        <v>132</v>
      </c>
    </row>
    <row r="11" spans="1:12" x14ac:dyDescent="0.2">
      <c r="B11" s="23" t="s">
        <v>131</v>
      </c>
    </row>
    <row r="13" spans="1:12" x14ac:dyDescent="0.2">
      <c r="B13" s="23" t="s">
        <v>130</v>
      </c>
    </row>
    <row r="14" spans="1:12" x14ac:dyDescent="0.2">
      <c r="B14" s="23" t="s">
        <v>129</v>
      </c>
    </row>
    <row r="15" spans="1:12" x14ac:dyDescent="0.2">
      <c r="A15" s="42"/>
      <c r="B15" s="23" t="s">
        <v>128</v>
      </c>
    </row>
    <row r="17" spans="1:3" x14ac:dyDescent="0.2">
      <c r="B17" s="41" t="s">
        <v>127</v>
      </c>
      <c r="C17" s="16" t="s">
        <v>126</v>
      </c>
    </row>
    <row r="18" spans="1:3" x14ac:dyDescent="0.2">
      <c r="B18" s="41" t="s">
        <v>125</v>
      </c>
      <c r="C18" s="16" t="s">
        <v>124</v>
      </c>
    </row>
    <row r="19" spans="1:3" x14ac:dyDescent="0.2">
      <c r="C19" s="16" t="s">
        <v>201</v>
      </c>
    </row>
    <row r="20" spans="1:3" x14ac:dyDescent="0.2">
      <c r="B20" s="41" t="s">
        <v>123</v>
      </c>
      <c r="C20" s="16" t="s">
        <v>122</v>
      </c>
    </row>
    <row r="21" spans="1:3" x14ac:dyDescent="0.2">
      <c r="B21" s="41" t="s">
        <v>121</v>
      </c>
      <c r="C21" s="16" t="s">
        <v>120</v>
      </c>
    </row>
    <row r="22" spans="1:3" x14ac:dyDescent="0.2">
      <c r="C22" s="16" t="s">
        <v>119</v>
      </c>
    </row>
    <row r="23" spans="1:3" x14ac:dyDescent="0.2">
      <c r="B23" s="41" t="s">
        <v>118</v>
      </c>
      <c r="C23" s="16" t="s">
        <v>117</v>
      </c>
    </row>
    <row r="24" spans="1:3" x14ac:dyDescent="0.2">
      <c r="C24" s="16" t="s">
        <v>116</v>
      </c>
    </row>
    <row r="25" spans="1:3" x14ac:dyDescent="0.2">
      <c r="C25" s="16" t="s">
        <v>115</v>
      </c>
    </row>
    <row r="26" spans="1:3" x14ac:dyDescent="0.2">
      <c r="C26" s="16" t="s">
        <v>114</v>
      </c>
    </row>
    <row r="27" spans="1:3" x14ac:dyDescent="0.2">
      <c r="B27" s="41" t="s">
        <v>113</v>
      </c>
      <c r="C27" s="16" t="s">
        <v>112</v>
      </c>
    </row>
    <row r="28" spans="1:3" x14ac:dyDescent="0.2">
      <c r="C28" s="16" t="s">
        <v>111</v>
      </c>
    </row>
    <row r="29" spans="1:3" x14ac:dyDescent="0.2">
      <c r="C29" s="16" t="s">
        <v>110</v>
      </c>
    </row>
    <row r="30" spans="1:3" x14ac:dyDescent="0.2">
      <c r="B30" s="41" t="s">
        <v>109</v>
      </c>
      <c r="C30" s="16" t="s">
        <v>108</v>
      </c>
    </row>
    <row r="32" spans="1:3" x14ac:dyDescent="0.2">
      <c r="A32" s="24" t="s">
        <v>57</v>
      </c>
      <c r="B32" s="24" t="s">
        <v>23</v>
      </c>
    </row>
    <row r="34" spans="1:12" x14ac:dyDescent="0.2">
      <c r="B34" s="40" t="s">
        <v>2679</v>
      </c>
      <c r="C34" s="23"/>
      <c r="D34" s="23"/>
      <c r="E34" s="23"/>
      <c r="F34" s="23"/>
      <c r="G34" s="23"/>
      <c r="H34" s="23"/>
      <c r="I34" s="23"/>
      <c r="J34" s="23"/>
      <c r="K34" s="23"/>
      <c r="L34" s="23"/>
    </row>
    <row r="35" spans="1:12" x14ac:dyDescent="0.2">
      <c r="B35" s="40" t="s">
        <v>107</v>
      </c>
      <c r="C35" s="23"/>
      <c r="D35" s="23"/>
      <c r="E35" s="23"/>
      <c r="F35" s="23"/>
      <c r="G35" s="23"/>
      <c r="H35" s="23"/>
      <c r="I35" s="23"/>
      <c r="J35" s="23"/>
      <c r="K35" s="23"/>
      <c r="L35" s="23"/>
    </row>
    <row r="36" spans="1:12" x14ac:dyDescent="0.2">
      <c r="B36" s="23" t="s">
        <v>106</v>
      </c>
      <c r="C36" s="23"/>
      <c r="D36" s="23"/>
      <c r="E36" s="23"/>
      <c r="F36" s="23"/>
      <c r="G36" s="23"/>
      <c r="H36" s="23"/>
      <c r="I36" s="23"/>
      <c r="J36" s="23"/>
      <c r="K36" s="23"/>
      <c r="L36" s="23"/>
    </row>
    <row r="37" spans="1:12" x14ac:dyDescent="0.2">
      <c r="B37" s="40" t="s">
        <v>105</v>
      </c>
      <c r="C37" s="23"/>
      <c r="D37" s="23"/>
      <c r="E37" s="23"/>
      <c r="F37" s="23"/>
      <c r="G37" s="23"/>
      <c r="H37" s="23"/>
      <c r="I37" s="23"/>
      <c r="J37" s="23"/>
      <c r="K37" s="23"/>
      <c r="L37" s="23"/>
    </row>
    <row r="38" spans="1:12" x14ac:dyDescent="0.2">
      <c r="B38" s="23" t="s">
        <v>353</v>
      </c>
      <c r="C38" s="23"/>
      <c r="D38" s="23"/>
      <c r="E38" s="23"/>
      <c r="F38" s="23"/>
      <c r="G38" s="23"/>
      <c r="H38" s="23"/>
      <c r="I38" s="23"/>
      <c r="J38" s="23"/>
      <c r="K38" s="23"/>
      <c r="L38" s="23"/>
    </row>
    <row r="39" spans="1:12" x14ac:dyDescent="0.2">
      <c r="A39" s="24"/>
      <c r="B39" s="23" t="s">
        <v>166</v>
      </c>
      <c r="C39" s="23"/>
      <c r="D39" s="23"/>
      <c r="E39" s="23"/>
      <c r="F39" s="23"/>
      <c r="G39" s="23"/>
      <c r="H39" s="23"/>
      <c r="I39" s="23"/>
      <c r="J39" s="23"/>
      <c r="K39" s="23"/>
      <c r="L39" s="23"/>
    </row>
    <row r="40" spans="1:12" x14ac:dyDescent="0.2">
      <c r="B40" s="23"/>
      <c r="C40" s="23"/>
      <c r="D40" s="23"/>
      <c r="E40" s="23"/>
      <c r="F40" s="23"/>
      <c r="G40" s="23"/>
      <c r="H40" s="23"/>
      <c r="I40" s="23"/>
      <c r="J40" s="23"/>
      <c r="K40" s="23"/>
      <c r="L40" s="23"/>
    </row>
    <row r="41" spans="1:12" x14ac:dyDescent="0.2">
      <c r="F41" s="39" t="s">
        <v>149</v>
      </c>
      <c r="H41" s="39"/>
      <c r="J41" s="39"/>
    </row>
    <row r="42" spans="1:12" x14ac:dyDescent="0.2">
      <c r="B42" s="23"/>
      <c r="C42" s="49"/>
      <c r="F42" s="46" t="s">
        <v>150</v>
      </c>
      <c r="H42" s="39"/>
      <c r="J42" s="39"/>
      <c r="K42" s="23"/>
      <c r="L42" s="23"/>
    </row>
    <row r="43" spans="1:12" x14ac:dyDescent="0.2">
      <c r="C43" s="23" t="s">
        <v>104</v>
      </c>
      <c r="F43" s="214">
        <v>2.0762001396409543E-2</v>
      </c>
      <c r="H43" s="214"/>
      <c r="J43" s="214"/>
      <c r="K43" s="23"/>
      <c r="L43" s="23"/>
    </row>
    <row r="44" spans="1:12" x14ac:dyDescent="0.2">
      <c r="B44" s="23"/>
      <c r="C44" s="23" t="s">
        <v>103</v>
      </c>
      <c r="F44" s="214">
        <v>5.2921998159728006E-2</v>
      </c>
      <c r="H44" s="214"/>
      <c r="J44" s="214"/>
      <c r="K44" s="23"/>
      <c r="L44" s="23"/>
    </row>
    <row r="45" spans="1:12" x14ac:dyDescent="0.2">
      <c r="B45" s="23"/>
      <c r="C45" s="23" t="s">
        <v>102</v>
      </c>
      <c r="F45" s="178">
        <v>2.6162532245748861E-2</v>
      </c>
      <c r="H45" s="178"/>
      <c r="J45" s="178"/>
      <c r="K45" s="23"/>
      <c r="L45" s="23"/>
    </row>
    <row r="46" spans="1:12" x14ac:dyDescent="0.2">
      <c r="B46" s="23"/>
      <c r="C46" s="23" t="s">
        <v>101</v>
      </c>
      <c r="F46" s="214">
        <f>AVERAGE(F43:F45)</f>
        <v>3.3282177267295467E-2</v>
      </c>
      <c r="H46" s="214"/>
      <c r="J46" s="214"/>
      <c r="K46" s="23"/>
      <c r="L46" s="23"/>
    </row>
    <row r="47" spans="1:12" x14ac:dyDescent="0.2">
      <c r="F47" s="215"/>
      <c r="H47" s="227"/>
      <c r="J47" s="227"/>
    </row>
    <row r="48" spans="1:12" x14ac:dyDescent="0.2">
      <c r="C48" s="16" t="s">
        <v>100</v>
      </c>
      <c r="F48" s="214">
        <v>1.044</v>
      </c>
      <c r="H48" s="214"/>
      <c r="J48" s="214"/>
    </row>
    <row r="49" spans="3:10" x14ac:dyDescent="0.2">
      <c r="C49" s="16" t="s">
        <v>99</v>
      </c>
      <c r="F49" s="178">
        <f>F46*F48</f>
        <v>3.4746593067056471E-2</v>
      </c>
      <c r="H49" s="178"/>
      <c r="J49" s="178"/>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dimension ref="A1:N45"/>
  <sheetViews>
    <sheetView topLeftCell="A12" zoomScaleNormal="100" workbookViewId="0">
      <selection activeCell="F18" sqref="F18"/>
    </sheetView>
  </sheetViews>
  <sheetFormatPr defaultColWidth="9.140625" defaultRowHeight="12.75" x14ac:dyDescent="0.2"/>
  <cols>
    <col min="1" max="5" width="9.7109375" style="16" customWidth="1"/>
    <col min="6" max="6" width="39.42578125" style="16" customWidth="1"/>
    <col min="7" max="8" width="9.140625" style="16"/>
    <col min="9" max="9" width="15.28515625" style="16" bestFit="1" customWidth="1"/>
    <col min="10" max="10" width="12.42578125" style="16" customWidth="1"/>
    <col min="11" max="11" width="16.5703125" style="16" bestFit="1" customWidth="1"/>
    <col min="12" max="13" width="9.140625" style="16"/>
    <col min="14" max="14" width="14" style="16" bestFit="1" customWidth="1"/>
    <col min="15" max="16384" width="9.140625" style="16"/>
  </cols>
  <sheetData>
    <row r="1" spans="1:14" x14ac:dyDescent="0.2">
      <c r="G1" s="26" t="s">
        <v>30</v>
      </c>
    </row>
    <row r="2" spans="1:14" x14ac:dyDescent="0.2">
      <c r="A2" s="24"/>
      <c r="G2" s="26" t="s">
        <v>134</v>
      </c>
    </row>
    <row r="3" spans="1:14" x14ac:dyDescent="0.2">
      <c r="A3" s="15" t="s">
        <v>0</v>
      </c>
      <c r="B3" s="25"/>
      <c r="C3" s="25"/>
      <c r="D3" s="25"/>
      <c r="E3" s="25"/>
      <c r="F3" s="25"/>
    </row>
    <row r="4" spans="1:14" x14ac:dyDescent="0.2">
      <c r="A4" s="9" t="s">
        <v>271</v>
      </c>
      <c r="B4" s="25"/>
      <c r="C4" s="25"/>
      <c r="D4" s="25"/>
      <c r="E4" s="25"/>
      <c r="F4" s="25"/>
    </row>
    <row r="5" spans="1:14" x14ac:dyDescent="0.2">
      <c r="A5" s="15" t="s">
        <v>3</v>
      </c>
      <c r="B5" s="25"/>
      <c r="C5" s="25"/>
      <c r="D5" s="25"/>
      <c r="E5" s="25"/>
      <c r="F5" s="25"/>
    </row>
    <row r="6" spans="1:14" x14ac:dyDescent="0.2">
      <c r="A6" s="15"/>
      <c r="B6" s="25"/>
      <c r="C6" s="25"/>
      <c r="D6" s="25"/>
      <c r="E6" s="25"/>
      <c r="F6" s="25"/>
    </row>
    <row r="7" spans="1:14" x14ac:dyDescent="0.2">
      <c r="A7" s="15"/>
      <c r="B7" s="25"/>
      <c r="C7" s="25"/>
      <c r="D7" s="25"/>
      <c r="E7" s="25"/>
      <c r="F7" s="25"/>
    </row>
    <row r="8" spans="1:14" x14ac:dyDescent="0.2">
      <c r="A8" s="15"/>
      <c r="B8" s="25"/>
      <c r="C8" s="25"/>
      <c r="D8" s="25"/>
      <c r="E8" s="25"/>
      <c r="F8" s="25"/>
    </row>
    <row r="9" spans="1:14" x14ac:dyDescent="0.2">
      <c r="F9" s="45" t="s">
        <v>2678</v>
      </c>
    </row>
    <row r="10" spans="1:14" x14ac:dyDescent="0.2">
      <c r="F10" s="39" t="s">
        <v>149</v>
      </c>
    </row>
    <row r="11" spans="1:14" x14ac:dyDescent="0.2">
      <c r="F11" s="46" t="s">
        <v>150</v>
      </c>
    </row>
    <row r="12" spans="1:14" ht="15" x14ac:dyDescent="0.2">
      <c r="A12" s="7" t="s">
        <v>144</v>
      </c>
      <c r="B12" s="7"/>
      <c r="C12" s="7"/>
      <c r="D12" s="7"/>
      <c r="E12" s="7"/>
      <c r="F12" s="216">
        <v>1308527844.9658799</v>
      </c>
      <c r="I12" s="179"/>
      <c r="K12" s="113"/>
      <c r="M12" s="114"/>
      <c r="N12" s="113"/>
    </row>
    <row r="13" spans="1:14" ht="15" x14ac:dyDescent="0.2">
      <c r="A13" s="7" t="s">
        <v>175</v>
      </c>
      <c r="B13" s="7"/>
      <c r="C13" s="7"/>
      <c r="D13" s="7"/>
      <c r="E13" s="7"/>
      <c r="F13" s="217">
        <f>'Exhibit 9 - p1'!G36</f>
        <v>0.50871794185925312</v>
      </c>
      <c r="I13" s="179"/>
      <c r="K13" s="113"/>
      <c r="M13" s="114"/>
      <c r="N13" s="113"/>
    </row>
    <row r="14" spans="1:14" ht="15" x14ac:dyDescent="0.2">
      <c r="A14" s="7" t="s">
        <v>176</v>
      </c>
      <c r="B14" s="7"/>
      <c r="C14" s="7"/>
      <c r="D14" s="7"/>
      <c r="E14" s="7"/>
      <c r="F14" s="217">
        <f>'Exhibit 9 - p4'!F49</f>
        <v>3.4746593067056471E-2</v>
      </c>
      <c r="I14" s="180"/>
      <c r="M14" s="115"/>
    </row>
    <row r="15" spans="1:14" ht="15" x14ac:dyDescent="0.2">
      <c r="A15" s="7" t="s">
        <v>177</v>
      </c>
      <c r="B15" s="7"/>
      <c r="C15" s="7"/>
      <c r="D15" s="7"/>
      <c r="E15" s="7"/>
      <c r="F15" s="217">
        <f>F13+F14</f>
        <v>0.54346453492630964</v>
      </c>
      <c r="I15" s="180"/>
      <c r="M15" s="115"/>
    </row>
    <row r="16" spans="1:14" ht="15" x14ac:dyDescent="0.2">
      <c r="A16" s="7" t="s">
        <v>206</v>
      </c>
      <c r="B16" s="7"/>
      <c r="C16" s="7"/>
      <c r="D16" s="7"/>
      <c r="E16" s="7"/>
      <c r="F16" s="216">
        <f>F45</f>
        <v>1056818925.7114666</v>
      </c>
      <c r="I16" s="180"/>
      <c r="M16" s="115"/>
    </row>
    <row r="17" spans="1:13" ht="15" x14ac:dyDescent="0.2">
      <c r="A17" s="7" t="s">
        <v>143</v>
      </c>
      <c r="B17" s="7"/>
      <c r="C17" s="7"/>
      <c r="D17" s="7"/>
      <c r="E17" s="7"/>
      <c r="F17" s="216">
        <f>F16*F15</f>
        <v>574343605.96310437</v>
      </c>
      <c r="I17" s="180"/>
      <c r="M17" s="115"/>
    </row>
    <row r="18" spans="1:13" x14ac:dyDescent="0.2">
      <c r="A18" s="7" t="s">
        <v>142</v>
      </c>
      <c r="B18" s="7"/>
      <c r="C18" s="7"/>
      <c r="D18" s="7"/>
      <c r="E18" s="7"/>
      <c r="F18" s="218">
        <f>F17/F12</f>
        <v>0.43892348808066861</v>
      </c>
      <c r="K18" s="113"/>
    </row>
    <row r="19" spans="1:13" x14ac:dyDescent="0.2">
      <c r="A19" s="7"/>
      <c r="B19" s="7"/>
      <c r="C19" s="7"/>
      <c r="D19" s="7"/>
      <c r="E19" s="7"/>
      <c r="F19" s="219"/>
      <c r="K19" s="113"/>
    </row>
    <row r="20" spans="1:13" x14ac:dyDescent="0.2">
      <c r="A20" s="7" t="s">
        <v>141</v>
      </c>
      <c r="B20" s="7"/>
      <c r="C20" s="7"/>
      <c r="D20" s="7"/>
      <c r="E20" s="7"/>
      <c r="F20" s="218">
        <f>F18+1</f>
        <v>1.4389234880806687</v>
      </c>
      <c r="K20" s="113"/>
    </row>
    <row r="25" spans="1:13" x14ac:dyDescent="0.2">
      <c r="A25" s="16" t="s">
        <v>140</v>
      </c>
    </row>
    <row r="26" spans="1:13" x14ac:dyDescent="0.2">
      <c r="A26" s="41" t="s">
        <v>139</v>
      </c>
    </row>
    <row r="27" spans="1:13" x14ac:dyDescent="0.2">
      <c r="A27" s="16" t="s">
        <v>168</v>
      </c>
    </row>
    <row r="28" spans="1:13" x14ac:dyDescent="0.2">
      <c r="A28" s="41" t="s">
        <v>2692</v>
      </c>
    </row>
    <row r="29" spans="1:13" x14ac:dyDescent="0.2">
      <c r="A29" s="16" t="s">
        <v>138</v>
      </c>
    </row>
    <row r="30" spans="1:13" x14ac:dyDescent="0.2">
      <c r="A30" s="16" t="s">
        <v>204</v>
      </c>
    </row>
    <row r="31" spans="1:13" x14ac:dyDescent="0.2">
      <c r="A31" s="16" t="s">
        <v>137</v>
      </c>
    </row>
    <row r="32" spans="1:13" x14ac:dyDescent="0.2">
      <c r="A32" s="16" t="s">
        <v>136</v>
      </c>
    </row>
    <row r="33" spans="1:6" x14ac:dyDescent="0.2">
      <c r="A33" s="16" t="s">
        <v>135</v>
      </c>
    </row>
    <row r="36" spans="1:6" x14ac:dyDescent="0.2">
      <c r="F36" s="45" t="s">
        <v>2678</v>
      </c>
    </row>
    <row r="37" spans="1:6" x14ac:dyDescent="0.2">
      <c r="F37" s="39" t="s">
        <v>149</v>
      </c>
    </row>
    <row r="38" spans="1:6" x14ac:dyDescent="0.2">
      <c r="F38" s="46" t="s">
        <v>150</v>
      </c>
    </row>
    <row r="39" spans="1:6" x14ac:dyDescent="0.2">
      <c r="A39" s="16" t="s">
        <v>170</v>
      </c>
      <c r="F39" s="55">
        <v>845640268.75999999</v>
      </c>
    </row>
    <row r="40" spans="1:6" x14ac:dyDescent="0.2">
      <c r="A40" s="16" t="s">
        <v>203</v>
      </c>
      <c r="F40" s="181">
        <v>9.2999999999999999E-2</v>
      </c>
    </row>
    <row r="41" spans="1:6" x14ac:dyDescent="0.2">
      <c r="A41" s="16" t="s">
        <v>295</v>
      </c>
      <c r="F41" s="182">
        <v>45108</v>
      </c>
    </row>
    <row r="42" spans="1:6" x14ac:dyDescent="0.2">
      <c r="A42" s="16" t="s">
        <v>294</v>
      </c>
      <c r="F42" s="182">
        <v>46023</v>
      </c>
    </row>
    <row r="43" spans="1:6" x14ac:dyDescent="0.2">
      <c r="A43" s="16" t="s">
        <v>202</v>
      </c>
      <c r="F43" s="183">
        <v>2.506849315068493</v>
      </c>
    </row>
    <row r="44" spans="1:6" x14ac:dyDescent="0.2">
      <c r="A44" s="16" t="s">
        <v>12</v>
      </c>
      <c r="F44" s="183">
        <f>(1+F40)^F43</f>
        <v>1.2497263490788195</v>
      </c>
    </row>
    <row r="45" spans="1:6" x14ac:dyDescent="0.2">
      <c r="A45" s="16" t="s">
        <v>207</v>
      </c>
      <c r="F45" s="55">
        <f>F44*F39</f>
        <v>1056818925.7114666</v>
      </c>
    </row>
  </sheetData>
  <printOptions horizontalCentered="1"/>
  <pageMargins left="0" right="0" top="0.5" bottom="0.75" header="0.3" footer="0.3"/>
  <pageSetup orientation="portrait" r:id="rId1"/>
  <headerFooter>
    <oddFooter>&amp;C&amp;8©, Copyright, State Farm Mutual Automobile Insurance Company 2024
No reproduction of this copyrighted material allowed without express written consent from State Farm®</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21</vt:i4>
      </vt:variant>
      <vt:variant>
        <vt:lpstr>Named Ranges</vt:lpstr>
      </vt:variant>
      <vt:variant>
        <vt:i4>1</vt:i4>
      </vt:variant>
    </vt:vector>
  </HeadingPairs>
  <TitlesOfParts>
    <vt:vector size="22" baseType="lpstr">
      <vt:lpstr>Exhibit 2</vt:lpstr>
      <vt:lpstr>Exhibit 3</vt:lpstr>
      <vt:lpstr>Exhibit 4</vt:lpstr>
      <vt:lpstr>Exhibit 6</vt:lpstr>
      <vt:lpstr>Exhibit 9 - p1</vt:lpstr>
      <vt:lpstr>Exhibit 9 - p2</vt:lpstr>
      <vt:lpstr>Exhibit 9 - p3</vt:lpstr>
      <vt:lpstr>Exhibit 9 - p4</vt:lpstr>
      <vt:lpstr>Exhibit 9 - p5</vt:lpstr>
      <vt:lpstr>Exhibit 9 - p6</vt:lpstr>
      <vt:lpstr>Exhibit 9 - p7</vt:lpstr>
      <vt:lpstr>Exhibit 10</vt:lpstr>
      <vt:lpstr>Exhibit 11</vt:lpstr>
      <vt:lpstr>Exhibit 12</vt:lpstr>
      <vt:lpstr>Exhibit 14</vt:lpstr>
      <vt:lpstr>Exhibit 14A</vt:lpstr>
      <vt:lpstr>Exhibit 15</vt:lpstr>
      <vt:lpstr>Exhibit 19</vt:lpstr>
      <vt:lpstr>Exhibit 20 - p1</vt:lpstr>
      <vt:lpstr>Exhibit 20 - p2</vt:lpstr>
      <vt:lpstr>Reinsurance Exh</vt:lpstr>
      <vt:lpstr>'Exhibit 20 - p1'!Print_Area</vt:lpstr>
    </vt:vector>
  </TitlesOfParts>
  <Company>State Farm Insurance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czyf</dc:creator>
  <cp:lastModifiedBy>Brett Ware</cp:lastModifiedBy>
  <cp:lastPrinted>2024-05-31T16:14:40Z</cp:lastPrinted>
  <dcterms:created xsi:type="dcterms:W3CDTF">2007-12-11T00:21:28Z</dcterms:created>
  <dcterms:modified xsi:type="dcterms:W3CDTF">2024-08-26T19:21:46Z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61ecbe3-7ba9-4124-b9d7-ffd820687beb_Enabled">
    <vt:lpwstr>true</vt:lpwstr>
  </property>
  <property fmtid="{D5CDD505-2E9C-101B-9397-08002B2CF9AE}" pid="3" name="MSIP_Label_261ecbe3-7ba9-4124-b9d7-ffd820687beb_SetDate">
    <vt:lpwstr>2021-04-01T20:55:02Z</vt:lpwstr>
  </property>
  <property fmtid="{D5CDD505-2E9C-101B-9397-08002B2CF9AE}" pid="4" name="MSIP_Label_261ecbe3-7ba9-4124-b9d7-ffd820687beb_Method">
    <vt:lpwstr>Standard</vt:lpwstr>
  </property>
  <property fmtid="{D5CDD505-2E9C-101B-9397-08002B2CF9AE}" pid="5" name="MSIP_Label_261ecbe3-7ba9-4124-b9d7-ffd820687beb_Name">
    <vt:lpwstr>261ecbe3-7ba9-4124-b9d7-ffd820687beb</vt:lpwstr>
  </property>
  <property fmtid="{D5CDD505-2E9C-101B-9397-08002B2CF9AE}" pid="6" name="MSIP_Label_261ecbe3-7ba9-4124-b9d7-ffd820687beb_SiteId">
    <vt:lpwstr>fa23982e-6646-4a33-a5c4-1a848d02fcc4</vt:lpwstr>
  </property>
  <property fmtid="{D5CDD505-2E9C-101B-9397-08002B2CF9AE}" pid="7" name="MSIP_Label_261ecbe3-7ba9-4124-b9d7-ffd820687beb_ActionId">
    <vt:lpwstr>b8b4d9dd-36d7-4a93-824d-c4acdede1bd4</vt:lpwstr>
  </property>
  <property fmtid="{D5CDD505-2E9C-101B-9397-08002B2CF9AE}" pid="8" name="MSIP_Label_261ecbe3-7ba9-4124-b9d7-ffd820687beb_ContentBits">
    <vt:lpwstr>0</vt:lpwstr>
  </property>
</Properties>
</file>