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Documents\TN Filing\Rating Algorithm &amp; Rating Sample\"/>
    </mc:Choice>
  </mc:AlternateContent>
  <xr:revisionPtr revIDLastSave="0" documentId="13_ncr:1_{6CAF358B-3CF8-4693-A316-59ADAC8C6EAF}" xr6:coauthVersionLast="47" xr6:coauthVersionMax="47" xr10:uidLastSave="{00000000-0000-0000-0000-000000000000}"/>
  <bookViews>
    <workbookView xWindow="-28920" yWindow="-120" windowWidth="29040" windowHeight="15840" xr2:uid="{1A06C45C-BEDF-4D58-9DA4-9CCFD7A1ECDF}"/>
  </bookViews>
  <sheets>
    <sheet name="Renters" sheetId="3" r:id="rId1"/>
    <sheet name="Condominium Unitown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4" l="1"/>
  <c r="D25" i="4" l="1"/>
  <c r="D24" i="3"/>
  <c r="D32" i="3" s="1"/>
  <c r="D33" i="3" s="1"/>
  <c r="D34" i="3" s="1"/>
  <c r="D35" i="3" s="1"/>
  <c r="D36" i="3" s="1"/>
  <c r="D37" i="3" s="1"/>
  <c r="D38" i="3" s="1"/>
  <c r="D39" i="3" s="1"/>
  <c r="D33" i="4" l="1"/>
  <c r="D34" i="4" s="1"/>
  <c r="D35" i="4" s="1"/>
  <c r="D36" i="4" s="1"/>
  <c r="D37" i="4" s="1"/>
  <c r="D38" i="4" s="1"/>
  <c r="D39" i="4" s="1"/>
  <c r="D40" i="3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l="1"/>
  <c r="D66" i="3" s="1"/>
  <c r="A16" i="3" s="1"/>
  <c r="D40" i="4"/>
  <c r="D41" i="4" s="1"/>
  <c r="D42" i="4" s="1"/>
  <c r="D43" i="4" l="1"/>
  <c r="C51" i="4" s="1"/>
  <c r="D47" i="4" l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A17" i="4" s="1"/>
</calcChain>
</file>

<file path=xl/sharedStrings.xml><?xml version="1.0" encoding="utf-8"?>
<sst xmlns="http://schemas.openxmlformats.org/spreadsheetml/2006/main" count="227" uniqueCount="112">
  <si>
    <t>Premium</t>
  </si>
  <si>
    <t>Step</t>
  </si>
  <si>
    <t>State Farm General Insurance Company</t>
  </si>
  <si>
    <t>Operation</t>
  </si>
  <si>
    <t>/</t>
  </si>
  <si>
    <t>+</t>
  </si>
  <si>
    <t>Policy Characteristics</t>
  </si>
  <si>
    <t>Number of Claims = 0</t>
  </si>
  <si>
    <t>Home/Auto Discount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</si>
  <si>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</si>
  <si>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</si>
  <si>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</si>
  <si>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</si>
  <si>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</si>
  <si>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Annual Premiums</t>
  </si>
  <si>
    <t>Adjustment</t>
  </si>
  <si>
    <t>Rating Sample</t>
  </si>
  <si>
    <t>Step 1</t>
  </si>
  <si>
    <t>A. Base Rate</t>
  </si>
  <si>
    <t>California Renters</t>
  </si>
  <si>
    <t>California Condominium Unitowners</t>
  </si>
  <si>
    <t>C. Risk Amount Factor</t>
  </si>
  <si>
    <t>D. Risk Amount</t>
  </si>
  <si>
    <t>E. Base Risk Amount</t>
  </si>
  <si>
    <t>B. Zone Factor</t>
  </si>
  <si>
    <t>02. State Farm Fair Plan Companion Coverage</t>
  </si>
  <si>
    <t>03. Renters Occupancy</t>
  </si>
  <si>
    <t>04. Claim Free Discount</t>
  </si>
  <si>
    <t>05. Claim Record Rating Plan</t>
  </si>
  <si>
    <t>06. Home/Auto Discount</t>
  </si>
  <si>
    <t>07. Home Alert Protection</t>
  </si>
  <si>
    <t>08. Automatic Sprinkler Discount</t>
  </si>
  <si>
    <t>09. Loss Settlement - Personal Property</t>
  </si>
  <si>
    <t>10. Deductibles</t>
  </si>
  <si>
    <t>11. Additional Insured</t>
  </si>
  <si>
    <t>12. Adult Day Care Liability Coverage</t>
  </si>
  <si>
    <t>13. Adult Family Home Coverage</t>
  </si>
  <si>
    <t>14. Back-up of Sewer or Drain</t>
  </si>
  <si>
    <t>15. Business Property - Increased Limits</t>
  </si>
  <si>
    <t>16. Business Pursuits</t>
  </si>
  <si>
    <t>17. Child Care</t>
  </si>
  <si>
    <t>18. Firearms</t>
  </si>
  <si>
    <t>19. Home Rental Coverage</t>
  </si>
  <si>
    <t>20. Incidental Business</t>
  </si>
  <si>
    <t>21. Jewelry and Furs</t>
  </si>
  <si>
    <t>22. Loss Assessments</t>
  </si>
  <si>
    <t>23. Medical Payments - Optional Limits</t>
  </si>
  <si>
    <t>24. Nurses' Professional Liability Coverage</t>
  </si>
  <si>
    <t>25. Off Premises Structures</t>
  </si>
  <si>
    <t>26. Personal Injury Coverage</t>
  </si>
  <si>
    <t>27. Personal Liability - Optional Limits</t>
  </si>
  <si>
    <t>28. Rented Personal Property</t>
  </si>
  <si>
    <t>29. Silverware and Goldware</t>
  </si>
  <si>
    <t>30. Vacancy Coverage</t>
  </si>
  <si>
    <t>31. Waterbed Liability Coverage</t>
  </si>
  <si>
    <t>32. Workers' Compensation</t>
  </si>
  <si>
    <t>33. Cyber Event, Identity Restoration, and Fraud Loss Coverage</t>
  </si>
  <si>
    <t>Home Alert Protection = Fire or Smoke Local Alarm</t>
  </si>
  <si>
    <t>Deductible = $500</t>
  </si>
  <si>
    <t>Coverage B - Personal Property = $20,000</t>
  </si>
  <si>
    <t>Years Insured = 0</t>
  </si>
  <si>
    <t>Automatic Sprinkler System = Complete</t>
  </si>
  <si>
    <t>Loss Settlement - Personal Property = Yes</t>
  </si>
  <si>
    <t>Zone = 41</t>
  </si>
  <si>
    <t>Personal Injury Limit = $100,000</t>
  </si>
  <si>
    <t>Rented Personal Property = Yes</t>
  </si>
  <si>
    <t>Number of Claims = 1</t>
  </si>
  <si>
    <t>Years Insured = 5</t>
  </si>
  <si>
    <t>Deductible = $1,000</t>
  </si>
  <si>
    <t>Seasonal/Secondary Dwelling = Yes</t>
  </si>
  <si>
    <t>Building Ordinance or Law = Yes</t>
  </si>
  <si>
    <t>03. Seasonal/Secondary Dwellings</t>
  </si>
  <si>
    <t>10. Wildfire Mitigation Discount - Community Level</t>
  </si>
  <si>
    <t>Coverage B - Personal Property = $300,000</t>
  </si>
  <si>
    <t>Coverage A - Dwelling = $150,000</t>
  </si>
  <si>
    <t>^ Utilizes a model</t>
  </si>
  <si>
    <t>B. Zip Code Factor^</t>
  </si>
  <si>
    <r>
      <t>Zip Code =</t>
    </r>
    <r>
      <rPr>
        <sz val="10"/>
        <rFont val="Arial"/>
        <family val="2"/>
      </rPr>
      <t xml:space="preserve"> 90067</t>
    </r>
  </si>
  <si>
    <r>
      <t xml:space="preserve">Note: </t>
    </r>
    <r>
      <rPr>
        <sz val="10"/>
        <color rgb="FF000000"/>
        <rFont val="Arial"/>
        <family val="2"/>
      </rPr>
      <t>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</si>
  <si>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is an optional coverage with premium calculated using a multiplicative adjustment applied to the basic premium. 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</si>
  <si>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12. Deductibles</t>
  </si>
  <si>
    <t>13. Additional Insured</t>
  </si>
  <si>
    <t>14. Adult Day Care Liability Coverage</t>
  </si>
  <si>
    <t>15. Adult Family Home Coverage</t>
  </si>
  <si>
    <t>16. Back-up of Sewer or Drain</t>
  </si>
  <si>
    <t>17. Building Ordinance or Law Coverage</t>
  </si>
  <si>
    <t>18. Business Property - Increased Limits</t>
  </si>
  <si>
    <t>19. Business Pursuits</t>
  </si>
  <si>
    <t>20. Child Care</t>
  </si>
  <si>
    <t>21. Condominiums Building Property Coverage - Increased Limits</t>
  </si>
  <si>
    <t>22. Dwellings Under Construction</t>
  </si>
  <si>
    <t>23. Fire Department Service Charge</t>
  </si>
  <si>
    <t>24. Firearms</t>
  </si>
  <si>
    <t>25. Home Rental Coverage</t>
  </si>
  <si>
    <t>26. Incidental Business</t>
  </si>
  <si>
    <t>27. Jewelry and Furs</t>
  </si>
  <si>
    <t>28. Joint Unitowners</t>
  </si>
  <si>
    <t>29. Loss Assessments</t>
  </si>
  <si>
    <t>30. Medical Payments - Optional Limits</t>
  </si>
  <si>
    <t>31. Nurses' Professional Liability Coverage</t>
  </si>
  <si>
    <t>32. Off Premises Structures</t>
  </si>
  <si>
    <t>33. Personal Injury Coverage</t>
  </si>
  <si>
    <t>34. Personal Liability - Optional Limits</t>
  </si>
  <si>
    <t>35. Rented Personal Property</t>
  </si>
  <si>
    <t>36. Silverware and Goldware</t>
  </si>
  <si>
    <t>37. Vacancy Coverage</t>
  </si>
  <si>
    <t>38. Waterbed Liability Coverage</t>
  </si>
  <si>
    <t>39. Workers' Compensation</t>
  </si>
  <si>
    <t>40. Cyber Event, Identity Restoration, and Fraud Loss Coverage</t>
  </si>
  <si>
    <t>Wildfire Mitigation Discount - Community Level = Board of Forestry and Fire Protection’s Fire Risk Reduction Community</t>
  </si>
  <si>
    <t>11. Wildfire Mitigation Discount - Property Level^^</t>
  </si>
  <si>
    <t>^^ Sum of qualifying mandatory and optional discounts (IBHS)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</si>
</sst>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5" xfId="0" applyFont="1" applyBorder="1"/>
    <xf numFmtId="165" fontId="4" fillId="0" borderId="5" xfId="0" applyNumberFormat="1" applyFont="1" applyBorder="1" applyAlignment="1">
      <alignment vertical="top"/>
    </xf>
    <xf numFmtId="165" fontId="3" fillId="0" borderId="5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Font="1" applyBorder="1"/>
    <xf numFmtId="165" fontId="2" fillId="0" borderId="4" xfId="0" applyNumberFormat="1" applyFont="1" applyBorder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166" fontId="4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wrapText="1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E035-9A49-4D14-8797-FAA74BBB6E93}">
  <dimension ref="A1:E70"/>
  <sheetViews>
    <sheetView tabSelected="1" workbookViewId="0">
      <selection activeCell="C24" sqref="C24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29"/>
    </row>
    <row r="2" spans="1:5" x14ac:dyDescent="0.2">
      <c r="A2" s="6" t="s">
        <v>19</v>
      </c>
      <c r="B2" s="5"/>
      <c r="C2" s="5"/>
      <c r="D2" s="5"/>
      <c r="E2" s="29"/>
    </row>
    <row r="3" spans="1:5" x14ac:dyDescent="0.2">
      <c r="A3" s="4" t="s">
        <v>16</v>
      </c>
      <c r="B3" s="4"/>
      <c r="C3" s="4"/>
      <c r="D3" s="4"/>
      <c r="E3" s="29"/>
    </row>
    <row r="4" spans="1:5" x14ac:dyDescent="0.2">
      <c r="E4" s="29"/>
    </row>
    <row r="5" spans="1:5" x14ac:dyDescent="0.2">
      <c r="A5" s="15" t="s">
        <v>6</v>
      </c>
      <c r="E5" s="29"/>
    </row>
    <row r="6" spans="1:5" x14ac:dyDescent="0.2">
      <c r="A6" s="2" t="s">
        <v>63</v>
      </c>
      <c r="E6" s="30"/>
    </row>
    <row r="7" spans="1:5" x14ac:dyDescent="0.2">
      <c r="A7" s="2" t="s">
        <v>59</v>
      </c>
      <c r="E7" s="30"/>
    </row>
    <row r="8" spans="1:5" x14ac:dyDescent="0.2">
      <c r="A8" s="2" t="s">
        <v>7</v>
      </c>
      <c r="E8" s="29"/>
    </row>
    <row r="9" spans="1:5" x14ac:dyDescent="0.2">
      <c r="A9" s="2" t="s">
        <v>60</v>
      </c>
      <c r="E9" s="29"/>
    </row>
    <row r="10" spans="1:5" x14ac:dyDescent="0.2">
      <c r="A10" s="2" t="s">
        <v>57</v>
      </c>
    </row>
    <row r="11" spans="1:5" x14ac:dyDescent="0.2">
      <c r="A11" s="2" t="s">
        <v>61</v>
      </c>
    </row>
    <row r="12" spans="1:5" x14ac:dyDescent="0.2">
      <c r="A12" s="2" t="s">
        <v>62</v>
      </c>
    </row>
    <row r="13" spans="1:5" x14ac:dyDescent="0.2">
      <c r="A13" s="2" t="s">
        <v>58</v>
      </c>
    </row>
    <row r="14" spans="1:5" x14ac:dyDescent="0.2">
      <c r="A14" s="2" t="s">
        <v>64</v>
      </c>
    </row>
    <row r="15" spans="1:5" x14ac:dyDescent="0.2">
      <c r="A15" s="2" t="s">
        <v>65</v>
      </c>
    </row>
    <row r="16" spans="1:5" x14ac:dyDescent="0.2">
      <c r="A16" s="27" t="str">
        <f>"Total Premium = "&amp;TEXT(D66,"$0,0")</f>
        <v>Total Premium = $165</v>
      </c>
    </row>
    <row r="18" spans="1:4" x14ac:dyDescent="0.2">
      <c r="A18" s="20" t="s">
        <v>14</v>
      </c>
      <c r="B18" s="21"/>
      <c r="C18" s="21"/>
      <c r="D18" s="21"/>
    </row>
    <row r="20" spans="1:4" x14ac:dyDescent="0.2">
      <c r="A20" s="20" t="s">
        <v>13</v>
      </c>
      <c r="B20" s="21"/>
      <c r="C20" s="21"/>
      <c r="D20" s="21"/>
    </row>
    <row r="22" spans="1:4" x14ac:dyDescent="0.2">
      <c r="A22" s="22" t="s">
        <v>9</v>
      </c>
      <c r="B22" s="23"/>
      <c r="C22" s="23"/>
      <c r="D22" s="24"/>
    </row>
    <row r="23" spans="1:4" x14ac:dyDescent="0.2">
      <c r="A23" s="26" t="s">
        <v>17</v>
      </c>
      <c r="B23" s="15" t="s">
        <v>3</v>
      </c>
      <c r="C23" s="15" t="s">
        <v>15</v>
      </c>
      <c r="D23" s="15" t="s">
        <v>0</v>
      </c>
    </row>
    <row r="24" spans="1:4" ht="12.75" customHeight="1" x14ac:dyDescent="0.2">
      <c r="A24" s="2" t="s">
        <v>18</v>
      </c>
      <c r="B24" s="2"/>
      <c r="C24" s="31">
        <v>287.68</v>
      </c>
      <c r="D24" s="42">
        <f>ROUND((C24*C25*C26*C27)/C28,0)</f>
        <v>143</v>
      </c>
    </row>
    <row r="25" spans="1:4" x14ac:dyDescent="0.2">
      <c r="A25" s="3" t="s">
        <v>24</v>
      </c>
      <c r="B25" s="3" t="s">
        <v>12</v>
      </c>
      <c r="C25" s="25">
        <v>0.623</v>
      </c>
      <c r="D25" s="42"/>
    </row>
    <row r="26" spans="1:4" x14ac:dyDescent="0.2">
      <c r="A26" s="2" t="s">
        <v>21</v>
      </c>
      <c r="B26" s="2" t="s">
        <v>12</v>
      </c>
      <c r="C26" s="25">
        <v>1.2</v>
      </c>
      <c r="D26" s="42"/>
    </row>
    <row r="27" spans="1:4" x14ac:dyDescent="0.2">
      <c r="A27" s="2" t="s">
        <v>22</v>
      </c>
      <c r="B27" s="2" t="s">
        <v>12</v>
      </c>
      <c r="C27" s="11">
        <v>20000</v>
      </c>
      <c r="D27" s="42"/>
    </row>
    <row r="28" spans="1:4" x14ac:dyDescent="0.2">
      <c r="A28" s="2" t="s">
        <v>23</v>
      </c>
      <c r="B28" s="2" t="s">
        <v>4</v>
      </c>
      <c r="C28" s="11">
        <v>30000</v>
      </c>
      <c r="D28" s="42"/>
    </row>
    <row r="29" spans="1:4" x14ac:dyDescent="0.2">
      <c r="A29" s="12"/>
      <c r="B29" s="12"/>
      <c r="C29" s="13"/>
      <c r="D29" s="14"/>
    </row>
    <row r="30" spans="1:4" x14ac:dyDescent="0.2">
      <c r="A30" s="22" t="s">
        <v>10</v>
      </c>
      <c r="B30" s="23"/>
      <c r="C30" s="23"/>
      <c r="D30" s="24"/>
    </row>
    <row r="31" spans="1:4" x14ac:dyDescent="0.2">
      <c r="A31" s="26" t="s">
        <v>1</v>
      </c>
      <c r="B31" s="15" t="s">
        <v>3</v>
      </c>
      <c r="C31" s="15" t="s">
        <v>15</v>
      </c>
      <c r="D31" s="15" t="s">
        <v>0</v>
      </c>
    </row>
    <row r="32" spans="1:4" x14ac:dyDescent="0.2">
      <c r="A32" s="3" t="s">
        <v>25</v>
      </c>
      <c r="B32" s="3" t="s">
        <v>12</v>
      </c>
      <c r="C32" s="10">
        <v>1</v>
      </c>
      <c r="D32" s="9">
        <f>D24+ROUND(D24*(C32-1),0)</f>
        <v>143</v>
      </c>
    </row>
    <row r="33" spans="1:4" x14ac:dyDescent="0.2">
      <c r="A33" s="3" t="s">
        <v>26</v>
      </c>
      <c r="B33" s="3" t="s">
        <v>12</v>
      </c>
      <c r="C33" s="10">
        <v>1</v>
      </c>
      <c r="D33" s="9">
        <f>D32+ROUND(D32*(C33-1),0)</f>
        <v>143</v>
      </c>
    </row>
    <row r="34" spans="1:4" x14ac:dyDescent="0.2">
      <c r="A34" s="3" t="s">
        <v>27</v>
      </c>
      <c r="B34" s="3" t="s">
        <v>12</v>
      </c>
      <c r="C34" s="10">
        <v>0.92</v>
      </c>
      <c r="D34" s="9">
        <f t="shared" ref="D34:D40" si="0">D33+ROUND(D33*(C34-1),0)</f>
        <v>132</v>
      </c>
    </row>
    <row r="35" spans="1:4" x14ac:dyDescent="0.2">
      <c r="A35" s="3" t="s">
        <v>28</v>
      </c>
      <c r="B35" s="3" t="s">
        <v>12</v>
      </c>
      <c r="C35" s="10">
        <v>1</v>
      </c>
      <c r="D35" s="9">
        <f t="shared" si="0"/>
        <v>132</v>
      </c>
    </row>
    <row r="36" spans="1:4" x14ac:dyDescent="0.2">
      <c r="A36" s="3" t="s">
        <v>29</v>
      </c>
      <c r="B36" s="3" t="s">
        <v>12</v>
      </c>
      <c r="C36" s="10">
        <v>1</v>
      </c>
      <c r="D36" s="9">
        <f t="shared" si="0"/>
        <v>132</v>
      </c>
    </row>
    <row r="37" spans="1:4" x14ac:dyDescent="0.2">
      <c r="A37" s="3" t="s">
        <v>30</v>
      </c>
      <c r="B37" s="3" t="s">
        <v>12</v>
      </c>
      <c r="C37" s="10">
        <v>0.98</v>
      </c>
      <c r="D37" s="9">
        <f t="shared" si="0"/>
        <v>129</v>
      </c>
    </row>
    <row r="38" spans="1:4" x14ac:dyDescent="0.2">
      <c r="A38" s="3" t="s">
        <v>31</v>
      </c>
      <c r="B38" s="3" t="s">
        <v>12</v>
      </c>
      <c r="C38" s="10">
        <v>0.9</v>
      </c>
      <c r="D38" s="9">
        <f t="shared" si="0"/>
        <v>116</v>
      </c>
    </row>
    <row r="39" spans="1:4" x14ac:dyDescent="0.2">
      <c r="A39" s="3" t="s">
        <v>32</v>
      </c>
      <c r="B39" s="3" t="s">
        <v>12</v>
      </c>
      <c r="C39" s="10">
        <v>1.26</v>
      </c>
      <c r="D39" s="9">
        <f>D38+ROUND(MAX(D38*(C39-1),15),0)</f>
        <v>146</v>
      </c>
    </row>
    <row r="40" spans="1:4" x14ac:dyDescent="0.2">
      <c r="A40" s="3" t="s">
        <v>33</v>
      </c>
      <c r="B40" s="3" t="s">
        <v>12</v>
      </c>
      <c r="C40" s="10">
        <v>1</v>
      </c>
      <c r="D40" s="9">
        <f t="shared" si="0"/>
        <v>146</v>
      </c>
    </row>
    <row r="41" spans="1:4" x14ac:dyDescent="0.2">
      <c r="A41" s="12"/>
      <c r="B41" s="12"/>
      <c r="C41" s="13"/>
      <c r="D41" s="14"/>
    </row>
    <row r="42" spans="1:4" x14ac:dyDescent="0.2">
      <c r="A42" s="22" t="s">
        <v>11</v>
      </c>
      <c r="B42" s="23"/>
      <c r="C42" s="23"/>
      <c r="D42" s="24"/>
    </row>
    <row r="43" spans="1:4" x14ac:dyDescent="0.2">
      <c r="A43" s="26" t="s">
        <v>1</v>
      </c>
      <c r="B43" s="15" t="s">
        <v>3</v>
      </c>
      <c r="C43" s="28" t="s">
        <v>15</v>
      </c>
      <c r="D43" s="15" t="s">
        <v>0</v>
      </c>
    </row>
    <row r="44" spans="1:4" ht="12.75" customHeight="1" x14ac:dyDescent="0.2">
      <c r="A44" s="3" t="s">
        <v>34</v>
      </c>
      <c r="B44" s="3" t="s">
        <v>5</v>
      </c>
      <c r="C44" s="11">
        <v>0</v>
      </c>
      <c r="D44" s="9">
        <f>ROUND(D40+C44,0)</f>
        <v>146</v>
      </c>
    </row>
    <row r="45" spans="1:4" x14ac:dyDescent="0.2">
      <c r="A45" s="3" t="s">
        <v>35</v>
      </c>
      <c r="B45" s="3" t="s">
        <v>5</v>
      </c>
      <c r="C45" s="11">
        <v>0</v>
      </c>
      <c r="D45" s="9">
        <f>ROUND(D44+C45,0)</f>
        <v>146</v>
      </c>
    </row>
    <row r="46" spans="1:4" x14ac:dyDescent="0.2">
      <c r="A46" s="3" t="s">
        <v>36</v>
      </c>
      <c r="B46" s="3" t="s">
        <v>5</v>
      </c>
      <c r="C46" s="11">
        <v>0</v>
      </c>
      <c r="D46" s="9">
        <f t="shared" ref="D46:D66" si="1">ROUND(D45+C46,0)</f>
        <v>146</v>
      </c>
    </row>
    <row r="47" spans="1:4" ht="12.75" customHeight="1" x14ac:dyDescent="0.2">
      <c r="A47" s="3" t="s">
        <v>37</v>
      </c>
      <c r="B47" s="3" t="s">
        <v>5</v>
      </c>
      <c r="C47" s="11">
        <v>0</v>
      </c>
      <c r="D47" s="9">
        <f t="shared" si="1"/>
        <v>146</v>
      </c>
    </row>
    <row r="48" spans="1:4" x14ac:dyDescent="0.2">
      <c r="A48" s="3" t="s">
        <v>38</v>
      </c>
      <c r="B48" s="3" t="s">
        <v>5</v>
      </c>
      <c r="C48" s="11">
        <v>0</v>
      </c>
      <c r="D48" s="9">
        <f t="shared" si="1"/>
        <v>146</v>
      </c>
    </row>
    <row r="49" spans="1:4" x14ac:dyDescent="0.2">
      <c r="A49" s="3" t="s">
        <v>39</v>
      </c>
      <c r="B49" s="3" t="s">
        <v>5</v>
      </c>
      <c r="C49" s="11">
        <v>0</v>
      </c>
      <c r="D49" s="9">
        <f t="shared" si="1"/>
        <v>146</v>
      </c>
    </row>
    <row r="50" spans="1:4" x14ac:dyDescent="0.2">
      <c r="A50" s="3" t="s">
        <v>40</v>
      </c>
      <c r="B50" s="3" t="s">
        <v>5</v>
      </c>
      <c r="C50" s="11">
        <v>0</v>
      </c>
      <c r="D50" s="9">
        <f t="shared" si="1"/>
        <v>146</v>
      </c>
    </row>
    <row r="51" spans="1:4" x14ac:dyDescent="0.2">
      <c r="A51" s="3" t="s">
        <v>41</v>
      </c>
      <c r="B51" s="3" t="s">
        <v>5</v>
      </c>
      <c r="C51" s="11">
        <v>0</v>
      </c>
      <c r="D51" s="9">
        <f t="shared" si="1"/>
        <v>146</v>
      </c>
    </row>
    <row r="52" spans="1:4" x14ac:dyDescent="0.2">
      <c r="A52" s="3" t="s">
        <v>42</v>
      </c>
      <c r="B52" s="3" t="s">
        <v>5</v>
      </c>
      <c r="C52" s="11">
        <v>0</v>
      </c>
      <c r="D52" s="9">
        <f t="shared" si="1"/>
        <v>146</v>
      </c>
    </row>
    <row r="53" spans="1:4" x14ac:dyDescent="0.2">
      <c r="A53" s="3" t="s">
        <v>43</v>
      </c>
      <c r="B53" s="3" t="s">
        <v>5</v>
      </c>
      <c r="C53" s="11">
        <v>0</v>
      </c>
      <c r="D53" s="9">
        <f t="shared" si="1"/>
        <v>146</v>
      </c>
    </row>
    <row r="54" spans="1:4" x14ac:dyDescent="0.2">
      <c r="A54" s="3" t="s">
        <v>44</v>
      </c>
      <c r="B54" s="3" t="s">
        <v>5</v>
      </c>
      <c r="C54" s="11">
        <v>0</v>
      </c>
      <c r="D54" s="9">
        <f t="shared" si="1"/>
        <v>146</v>
      </c>
    </row>
    <row r="55" spans="1:4" x14ac:dyDescent="0.2">
      <c r="A55" s="3" t="s">
        <v>45</v>
      </c>
      <c r="B55" s="3" t="s">
        <v>5</v>
      </c>
      <c r="C55" s="11">
        <v>0</v>
      </c>
      <c r="D55" s="9">
        <f t="shared" si="1"/>
        <v>146</v>
      </c>
    </row>
    <row r="56" spans="1:4" x14ac:dyDescent="0.2">
      <c r="A56" s="3" t="s">
        <v>46</v>
      </c>
      <c r="B56" s="3" t="s">
        <v>5</v>
      </c>
      <c r="C56" s="11">
        <v>0</v>
      </c>
      <c r="D56" s="9">
        <f t="shared" si="1"/>
        <v>146</v>
      </c>
    </row>
    <row r="57" spans="1:4" x14ac:dyDescent="0.2">
      <c r="A57" s="3" t="s">
        <v>47</v>
      </c>
      <c r="B57" s="3" t="s">
        <v>5</v>
      </c>
      <c r="C57" s="11">
        <v>0</v>
      </c>
      <c r="D57" s="9">
        <f t="shared" si="1"/>
        <v>146</v>
      </c>
    </row>
    <row r="58" spans="1:4" x14ac:dyDescent="0.2">
      <c r="A58" s="3" t="s">
        <v>48</v>
      </c>
      <c r="B58" s="3" t="s">
        <v>5</v>
      </c>
      <c r="C58" s="11">
        <v>0</v>
      </c>
      <c r="D58" s="9">
        <f t="shared" si="1"/>
        <v>146</v>
      </c>
    </row>
    <row r="59" spans="1:4" x14ac:dyDescent="0.2">
      <c r="A59" s="3" t="s">
        <v>49</v>
      </c>
      <c r="B59" s="3" t="s">
        <v>5</v>
      </c>
      <c r="C59" s="11">
        <v>10</v>
      </c>
      <c r="D59" s="9">
        <f t="shared" si="1"/>
        <v>156</v>
      </c>
    </row>
    <row r="60" spans="1:4" x14ac:dyDescent="0.2">
      <c r="A60" s="3" t="s">
        <v>50</v>
      </c>
      <c r="B60" s="3" t="s">
        <v>5</v>
      </c>
      <c r="C60" s="11">
        <v>0</v>
      </c>
      <c r="D60" s="9">
        <f t="shared" si="1"/>
        <v>156</v>
      </c>
    </row>
    <row r="61" spans="1:4" x14ac:dyDescent="0.2">
      <c r="A61" s="3" t="s">
        <v>51</v>
      </c>
      <c r="B61" s="3" t="s">
        <v>5</v>
      </c>
      <c r="C61" s="11">
        <v>9</v>
      </c>
      <c r="D61" s="9">
        <f t="shared" si="1"/>
        <v>165</v>
      </c>
    </row>
    <row r="62" spans="1:4" x14ac:dyDescent="0.2">
      <c r="A62" s="3" t="s">
        <v>52</v>
      </c>
      <c r="B62" s="3" t="s">
        <v>5</v>
      </c>
      <c r="C62" s="11">
        <v>0</v>
      </c>
      <c r="D62" s="9">
        <f t="shared" si="1"/>
        <v>165</v>
      </c>
    </row>
    <row r="63" spans="1:4" x14ac:dyDescent="0.2">
      <c r="A63" s="3" t="s">
        <v>53</v>
      </c>
      <c r="B63" s="3" t="s">
        <v>5</v>
      </c>
      <c r="C63" s="11">
        <v>0</v>
      </c>
      <c r="D63" s="9">
        <f t="shared" si="1"/>
        <v>165</v>
      </c>
    </row>
    <row r="64" spans="1:4" x14ac:dyDescent="0.2">
      <c r="A64" s="3" t="s">
        <v>54</v>
      </c>
      <c r="B64" s="3" t="s">
        <v>5</v>
      </c>
      <c r="C64" s="11">
        <v>0</v>
      </c>
      <c r="D64" s="9">
        <f t="shared" si="1"/>
        <v>165</v>
      </c>
    </row>
    <row r="65" spans="1:4" x14ac:dyDescent="0.2">
      <c r="A65" s="3" t="s">
        <v>55</v>
      </c>
      <c r="B65" s="3" t="s">
        <v>5</v>
      </c>
      <c r="C65" s="11">
        <v>0</v>
      </c>
      <c r="D65" s="9">
        <f>MAX(ROUND(D64+C65,0),130)</f>
        <v>165</v>
      </c>
    </row>
    <row r="66" spans="1:4" x14ac:dyDescent="0.2">
      <c r="A66" s="7" t="s">
        <v>56</v>
      </c>
      <c r="B66" s="8" t="s">
        <v>5</v>
      </c>
      <c r="C66" s="16">
        <v>0</v>
      </c>
      <c r="D66" s="9">
        <f t="shared" si="1"/>
        <v>165</v>
      </c>
    </row>
    <row r="67" spans="1:4" x14ac:dyDescent="0.2">
      <c r="C67" s="18"/>
      <c r="D67" s="19"/>
    </row>
    <row r="68" spans="1:4" ht="12.75" customHeight="1" x14ac:dyDescent="0.2">
      <c r="A68" s="41" t="s">
        <v>78</v>
      </c>
      <c r="B68" s="41"/>
      <c r="C68" s="41"/>
      <c r="D68" s="41"/>
    </row>
    <row r="69" spans="1:4" ht="12.75" customHeight="1" x14ac:dyDescent="0.2">
      <c r="A69" s="41"/>
      <c r="B69" s="41"/>
      <c r="C69" s="41"/>
      <c r="D69" s="41"/>
    </row>
    <row r="70" spans="1:4" x14ac:dyDescent="0.2">
      <c r="A70" s="41"/>
      <c r="B70" s="41"/>
      <c r="C70" s="41"/>
      <c r="D70" s="41"/>
    </row>
  </sheetData>
  <mergeCells count="2">
    <mergeCell ref="D24:D28"/>
    <mergeCell ref="A68:D70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C5C-E3F4-425C-9CDA-82A1546D8240}">
  <dimension ref="A1:E81"/>
  <sheetViews>
    <sheetView workbookViewId="0">
      <selection activeCell="C25" sqref="C25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29"/>
    </row>
    <row r="2" spans="1:5" x14ac:dyDescent="0.2">
      <c r="A2" s="6" t="s">
        <v>20</v>
      </c>
      <c r="B2" s="5"/>
      <c r="C2" s="5"/>
      <c r="D2" s="5"/>
      <c r="E2" s="29"/>
    </row>
    <row r="3" spans="1:5" x14ac:dyDescent="0.2">
      <c r="A3" s="4" t="s">
        <v>16</v>
      </c>
      <c r="B3" s="4"/>
      <c r="C3" s="4"/>
      <c r="D3" s="4"/>
      <c r="E3" s="29"/>
    </row>
    <row r="4" spans="1:5" x14ac:dyDescent="0.2">
      <c r="E4" s="29"/>
    </row>
    <row r="5" spans="1:5" x14ac:dyDescent="0.2">
      <c r="A5" s="15" t="s">
        <v>6</v>
      </c>
      <c r="E5" s="29"/>
    </row>
    <row r="6" spans="1:5" x14ac:dyDescent="0.2">
      <c r="A6" s="2" t="s">
        <v>77</v>
      </c>
      <c r="E6" s="30"/>
    </row>
    <row r="7" spans="1:5" x14ac:dyDescent="0.2">
      <c r="A7" s="2" t="s">
        <v>73</v>
      </c>
      <c r="E7" s="29"/>
    </row>
    <row r="8" spans="1:5" x14ac:dyDescent="0.2">
      <c r="A8" s="2" t="s">
        <v>69</v>
      </c>
      <c r="E8" s="29"/>
    </row>
    <row r="9" spans="1:5" x14ac:dyDescent="0.2">
      <c r="A9" s="2" t="s">
        <v>66</v>
      </c>
      <c r="E9" s="29"/>
    </row>
    <row r="10" spans="1:5" x14ac:dyDescent="0.2">
      <c r="A10" s="2" t="s">
        <v>67</v>
      </c>
      <c r="E10" s="29"/>
    </row>
    <row r="11" spans="1:5" x14ac:dyDescent="0.2">
      <c r="A11" s="2" t="s">
        <v>8</v>
      </c>
    </row>
    <row r="12" spans="1:5" x14ac:dyDescent="0.2">
      <c r="A12" s="2" t="s">
        <v>62</v>
      </c>
    </row>
    <row r="13" spans="1:5" ht="25.5" x14ac:dyDescent="0.2">
      <c r="A13" s="38" t="s">
        <v>109</v>
      </c>
    </row>
    <row r="14" spans="1:5" x14ac:dyDescent="0.2">
      <c r="A14" s="2" t="s">
        <v>68</v>
      </c>
    </row>
    <row r="15" spans="1:5" x14ac:dyDescent="0.2">
      <c r="A15" s="2" t="s">
        <v>70</v>
      </c>
    </row>
    <row r="16" spans="1:5" x14ac:dyDescent="0.2">
      <c r="A16" s="2" t="s">
        <v>74</v>
      </c>
    </row>
    <row r="17" spans="1:4" x14ac:dyDescent="0.2">
      <c r="A17" s="27" t="str">
        <f>"Total Premium = "&amp;TEXT(D74,"$0,0")</f>
        <v>Total Premium = $3,596</v>
      </c>
    </row>
    <row r="19" spans="1:4" x14ac:dyDescent="0.2">
      <c r="A19" s="20" t="s">
        <v>14</v>
      </c>
      <c r="B19" s="21"/>
      <c r="C19" s="21"/>
      <c r="D19" s="21"/>
    </row>
    <row r="21" spans="1:4" x14ac:dyDescent="0.2">
      <c r="A21" s="20" t="s">
        <v>13</v>
      </c>
      <c r="B21" s="21"/>
      <c r="C21" s="21"/>
      <c r="D21" s="21"/>
    </row>
    <row r="23" spans="1:4" x14ac:dyDescent="0.2">
      <c r="A23" s="22" t="s">
        <v>9</v>
      </c>
      <c r="B23" s="23"/>
      <c r="C23" s="23"/>
      <c r="D23" s="24"/>
    </row>
    <row r="24" spans="1:4" x14ac:dyDescent="0.2">
      <c r="A24" s="26" t="s">
        <v>17</v>
      </c>
      <c r="B24" s="15" t="s">
        <v>3</v>
      </c>
      <c r="C24" s="15" t="s">
        <v>15</v>
      </c>
      <c r="D24" s="15" t="s">
        <v>0</v>
      </c>
    </row>
    <row r="25" spans="1:4" ht="12.75" customHeight="1" x14ac:dyDescent="0.2">
      <c r="A25" s="2" t="s">
        <v>18</v>
      </c>
      <c r="B25" s="2"/>
      <c r="C25" s="31">
        <v>512.70000000000005</v>
      </c>
      <c r="D25" s="42">
        <f>ROUND((C25*C26*C27*C28)/C29,0)</f>
        <v>3037</v>
      </c>
    </row>
    <row r="26" spans="1:4" x14ac:dyDescent="0.2">
      <c r="A26" s="3" t="s">
        <v>76</v>
      </c>
      <c r="B26" s="3" t="s">
        <v>12</v>
      </c>
      <c r="C26" s="25">
        <v>1.234</v>
      </c>
      <c r="D26" s="42"/>
    </row>
    <row r="27" spans="1:4" x14ac:dyDescent="0.2">
      <c r="A27" s="2" t="s">
        <v>21</v>
      </c>
      <c r="B27" s="2" t="s">
        <v>12</v>
      </c>
      <c r="C27" s="25">
        <v>0.48</v>
      </c>
      <c r="D27" s="42"/>
    </row>
    <row r="28" spans="1:4" x14ac:dyDescent="0.2">
      <c r="A28" s="2" t="s">
        <v>22</v>
      </c>
      <c r="B28" s="2" t="s">
        <v>12</v>
      </c>
      <c r="C28" s="11">
        <v>300000</v>
      </c>
      <c r="D28" s="42"/>
    </row>
    <row r="29" spans="1:4" x14ac:dyDescent="0.2">
      <c r="A29" s="2" t="s">
        <v>23</v>
      </c>
      <c r="B29" s="2" t="s">
        <v>4</v>
      </c>
      <c r="C29" s="11">
        <v>30000</v>
      </c>
      <c r="D29" s="42"/>
    </row>
    <row r="30" spans="1:4" x14ac:dyDescent="0.2">
      <c r="A30" s="12"/>
      <c r="B30" s="12"/>
      <c r="C30" s="13"/>
      <c r="D30" s="14"/>
    </row>
    <row r="31" spans="1:4" x14ac:dyDescent="0.2">
      <c r="A31" s="22" t="s">
        <v>10</v>
      </c>
      <c r="B31" s="23"/>
      <c r="C31" s="23"/>
      <c r="D31" s="24"/>
    </row>
    <row r="32" spans="1:4" x14ac:dyDescent="0.2">
      <c r="A32" s="26" t="s">
        <v>1</v>
      </c>
      <c r="B32" s="15" t="s">
        <v>3</v>
      </c>
      <c r="C32" s="15" t="s">
        <v>15</v>
      </c>
      <c r="D32" s="15" t="s">
        <v>0</v>
      </c>
    </row>
    <row r="33" spans="1:4" x14ac:dyDescent="0.2">
      <c r="A33" s="3" t="s">
        <v>25</v>
      </c>
      <c r="B33" s="3" t="s">
        <v>12</v>
      </c>
      <c r="C33" s="10">
        <v>1</v>
      </c>
      <c r="D33" s="9">
        <f>D25+ROUND(D25*(C33-1),0)</f>
        <v>3037</v>
      </c>
    </row>
    <row r="34" spans="1:4" x14ac:dyDescent="0.2">
      <c r="A34" s="3" t="s">
        <v>71</v>
      </c>
      <c r="B34" s="3" t="s">
        <v>12</v>
      </c>
      <c r="C34" s="10">
        <v>1.1000000000000001</v>
      </c>
      <c r="D34" s="9">
        <f t="shared" ref="D34:D39" si="0">D33+ROUND(D33*(C34-1),0)</f>
        <v>3341</v>
      </c>
    </row>
    <row r="35" spans="1:4" x14ac:dyDescent="0.2">
      <c r="A35" s="3" t="s">
        <v>27</v>
      </c>
      <c r="B35" s="3" t="s">
        <v>12</v>
      </c>
      <c r="C35" s="10">
        <v>1</v>
      </c>
      <c r="D35" s="9">
        <f t="shared" si="0"/>
        <v>3341</v>
      </c>
    </row>
    <row r="36" spans="1:4" x14ac:dyDescent="0.2">
      <c r="A36" s="3" t="s">
        <v>28</v>
      </c>
      <c r="B36" s="3" t="s">
        <v>12</v>
      </c>
      <c r="C36" s="10">
        <v>1.05</v>
      </c>
      <c r="D36" s="9">
        <f t="shared" si="0"/>
        <v>3508</v>
      </c>
    </row>
    <row r="37" spans="1:4" x14ac:dyDescent="0.2">
      <c r="A37" s="3" t="s">
        <v>29</v>
      </c>
      <c r="B37" s="3" t="s">
        <v>12</v>
      </c>
      <c r="C37" s="10">
        <v>0.78</v>
      </c>
      <c r="D37" s="9">
        <f t="shared" si="0"/>
        <v>2736</v>
      </c>
    </row>
    <row r="38" spans="1:4" x14ac:dyDescent="0.2">
      <c r="A38" s="3" t="s">
        <v>30</v>
      </c>
      <c r="B38" s="3" t="s">
        <v>12</v>
      </c>
      <c r="C38" s="10">
        <v>1</v>
      </c>
      <c r="D38" s="9">
        <f t="shared" si="0"/>
        <v>2736</v>
      </c>
    </row>
    <row r="39" spans="1:4" x14ac:dyDescent="0.2">
      <c r="A39" s="3" t="s">
        <v>31</v>
      </c>
      <c r="B39" s="3" t="s">
        <v>12</v>
      </c>
      <c r="C39" s="10">
        <v>1</v>
      </c>
      <c r="D39" s="9">
        <f t="shared" si="0"/>
        <v>2736</v>
      </c>
    </row>
    <row r="40" spans="1:4" x14ac:dyDescent="0.2">
      <c r="A40" s="3" t="s">
        <v>32</v>
      </c>
      <c r="B40" s="3" t="s">
        <v>12</v>
      </c>
      <c r="C40" s="10">
        <v>1.26</v>
      </c>
      <c r="D40" s="9">
        <f>D39+ROUND(MAX(D39*(C40-1),15),0)</f>
        <v>3447</v>
      </c>
    </row>
    <row r="41" spans="1:4" x14ac:dyDescent="0.2">
      <c r="A41" s="3" t="s">
        <v>72</v>
      </c>
      <c r="B41" s="3" t="s">
        <v>12</v>
      </c>
      <c r="C41" s="25">
        <v>0.999</v>
      </c>
      <c r="D41" s="9">
        <f>D40+ROUND(D40*(C41-1),0)</f>
        <v>3444</v>
      </c>
    </row>
    <row r="42" spans="1:4" x14ac:dyDescent="0.2">
      <c r="A42" s="3" t="s">
        <v>110</v>
      </c>
      <c r="B42" s="3" t="s">
        <v>12</v>
      </c>
      <c r="C42" s="10">
        <v>1</v>
      </c>
      <c r="D42" s="9">
        <f>D41+ROUND(D41*(C42-1),0)</f>
        <v>3444</v>
      </c>
    </row>
    <row r="43" spans="1:4" x14ac:dyDescent="0.2">
      <c r="A43" s="3" t="s">
        <v>80</v>
      </c>
      <c r="B43" s="3" t="s">
        <v>12</v>
      </c>
      <c r="C43" s="10">
        <v>0.9</v>
      </c>
      <c r="D43" s="9">
        <f>D41+ROUND(D41*(C43-1),0)</f>
        <v>3100</v>
      </c>
    </row>
    <row r="44" spans="1:4" x14ac:dyDescent="0.2">
      <c r="A44" s="12"/>
      <c r="B44" s="12"/>
      <c r="C44" s="13"/>
      <c r="D44" s="14"/>
    </row>
    <row r="45" spans="1:4" x14ac:dyDescent="0.2">
      <c r="A45" s="22" t="s">
        <v>11</v>
      </c>
      <c r="B45" s="23"/>
      <c r="C45" s="23"/>
      <c r="D45" s="24"/>
    </row>
    <row r="46" spans="1:4" x14ac:dyDescent="0.2">
      <c r="A46" s="26" t="s">
        <v>1</v>
      </c>
      <c r="B46" s="15" t="s">
        <v>3</v>
      </c>
      <c r="C46" s="28" t="s">
        <v>15</v>
      </c>
      <c r="D46" s="15" t="s">
        <v>0</v>
      </c>
    </row>
    <row r="47" spans="1:4" ht="12.75" customHeight="1" x14ac:dyDescent="0.2">
      <c r="A47" s="3" t="s">
        <v>81</v>
      </c>
      <c r="B47" s="3" t="s">
        <v>5</v>
      </c>
      <c r="C47" s="11">
        <v>0</v>
      </c>
      <c r="D47" s="9">
        <f>ROUND(D43+C47,0)</f>
        <v>3100</v>
      </c>
    </row>
    <row r="48" spans="1:4" x14ac:dyDescent="0.2">
      <c r="A48" s="3" t="s">
        <v>82</v>
      </c>
      <c r="B48" s="3" t="s">
        <v>5</v>
      </c>
      <c r="C48" s="11">
        <v>0</v>
      </c>
      <c r="D48" s="9">
        <f>ROUND(D47+C48,0)</f>
        <v>3100</v>
      </c>
    </row>
    <row r="49" spans="1:4" x14ac:dyDescent="0.2">
      <c r="A49" s="3" t="s">
        <v>83</v>
      </c>
      <c r="B49" s="3" t="s">
        <v>5</v>
      </c>
      <c r="C49" s="11">
        <v>0</v>
      </c>
      <c r="D49" s="9">
        <f t="shared" ref="D49:D72" si="1">ROUND(D48+C49,0)</f>
        <v>3100</v>
      </c>
    </row>
    <row r="50" spans="1:4" ht="12.75" customHeight="1" x14ac:dyDescent="0.2">
      <c r="A50" s="3" t="s">
        <v>84</v>
      </c>
      <c r="B50" s="3" t="s">
        <v>5</v>
      </c>
      <c r="C50" s="11">
        <v>0</v>
      </c>
      <c r="D50" s="9">
        <f t="shared" si="1"/>
        <v>3100</v>
      </c>
    </row>
    <row r="51" spans="1:4" ht="12.75" customHeight="1" x14ac:dyDescent="0.2">
      <c r="A51" s="3" t="s">
        <v>85</v>
      </c>
      <c r="B51" s="3" t="s">
        <v>5</v>
      </c>
      <c r="C51" s="11">
        <f>ROUND(MAX(D43*0.02,10),0)</f>
        <v>62</v>
      </c>
      <c r="D51" s="9">
        <f t="shared" si="1"/>
        <v>3162</v>
      </c>
    </row>
    <row r="52" spans="1:4" x14ac:dyDescent="0.2">
      <c r="A52" s="3" t="s">
        <v>86</v>
      </c>
      <c r="B52" s="3" t="s">
        <v>5</v>
      </c>
      <c r="C52" s="11">
        <v>0</v>
      </c>
      <c r="D52" s="9">
        <f t="shared" si="1"/>
        <v>3162</v>
      </c>
    </row>
    <row r="53" spans="1:4" x14ac:dyDescent="0.2">
      <c r="A53" s="3" t="s">
        <v>87</v>
      </c>
      <c r="B53" s="3" t="s">
        <v>5</v>
      </c>
      <c r="C53" s="11">
        <v>0</v>
      </c>
      <c r="D53" s="9">
        <f t="shared" si="1"/>
        <v>3162</v>
      </c>
    </row>
    <row r="54" spans="1:4" x14ac:dyDescent="0.2">
      <c r="A54" s="3" t="s">
        <v>88</v>
      </c>
      <c r="B54" s="3" t="s">
        <v>5</v>
      </c>
      <c r="C54" s="11">
        <v>0</v>
      </c>
      <c r="D54" s="9">
        <f t="shared" si="1"/>
        <v>3162</v>
      </c>
    </row>
    <row r="55" spans="1:4" x14ac:dyDescent="0.2">
      <c r="A55" s="3" t="s">
        <v>89</v>
      </c>
      <c r="B55" s="3" t="s">
        <v>5</v>
      </c>
      <c r="C55" s="11">
        <f>ROUND((150000-MAX(0.3*300000,1000))*7.23/1000,0)</f>
        <v>434</v>
      </c>
      <c r="D55" s="9">
        <f t="shared" si="1"/>
        <v>3596</v>
      </c>
    </row>
    <row r="56" spans="1:4" x14ac:dyDescent="0.2">
      <c r="A56" s="3" t="s">
        <v>90</v>
      </c>
      <c r="B56" s="3" t="s">
        <v>5</v>
      </c>
      <c r="C56" s="11">
        <v>0</v>
      </c>
      <c r="D56" s="9">
        <f t="shared" si="1"/>
        <v>3596</v>
      </c>
    </row>
    <row r="57" spans="1:4" x14ac:dyDescent="0.2">
      <c r="A57" s="3" t="s">
        <v>91</v>
      </c>
      <c r="B57" s="3" t="s">
        <v>5</v>
      </c>
      <c r="C57" s="11">
        <v>0</v>
      </c>
      <c r="D57" s="9">
        <f t="shared" si="1"/>
        <v>3596</v>
      </c>
    </row>
    <row r="58" spans="1:4" x14ac:dyDescent="0.2">
      <c r="A58" s="3" t="s">
        <v>92</v>
      </c>
      <c r="B58" s="3" t="s">
        <v>5</v>
      </c>
      <c r="C58" s="11">
        <v>0</v>
      </c>
      <c r="D58" s="9">
        <f t="shared" si="1"/>
        <v>3596</v>
      </c>
    </row>
    <row r="59" spans="1:4" x14ac:dyDescent="0.2">
      <c r="A59" s="3" t="s">
        <v>93</v>
      </c>
      <c r="B59" s="3" t="s">
        <v>5</v>
      </c>
      <c r="C59" s="11">
        <v>0</v>
      </c>
      <c r="D59" s="9">
        <f t="shared" si="1"/>
        <v>3596</v>
      </c>
    </row>
    <row r="60" spans="1:4" x14ac:dyDescent="0.2">
      <c r="A60" s="3" t="s">
        <v>94</v>
      </c>
      <c r="B60" s="3" t="s">
        <v>5</v>
      </c>
      <c r="C60" s="11">
        <v>0</v>
      </c>
      <c r="D60" s="9">
        <f t="shared" si="1"/>
        <v>3596</v>
      </c>
    </row>
    <row r="61" spans="1:4" x14ac:dyDescent="0.2">
      <c r="A61" s="3" t="s">
        <v>95</v>
      </c>
      <c r="B61" s="3" t="s">
        <v>5</v>
      </c>
      <c r="C61" s="11">
        <v>0</v>
      </c>
      <c r="D61" s="9">
        <f t="shared" si="1"/>
        <v>3596</v>
      </c>
    </row>
    <row r="62" spans="1:4" x14ac:dyDescent="0.2">
      <c r="A62" s="3" t="s">
        <v>96</v>
      </c>
      <c r="B62" s="3" t="s">
        <v>5</v>
      </c>
      <c r="C62" s="11">
        <v>0</v>
      </c>
      <c r="D62" s="9">
        <f t="shared" si="1"/>
        <v>3596</v>
      </c>
    </row>
    <row r="63" spans="1:4" x14ac:dyDescent="0.2">
      <c r="A63" s="3" t="s">
        <v>97</v>
      </c>
      <c r="B63" s="3" t="s">
        <v>5</v>
      </c>
      <c r="C63" s="11">
        <v>0</v>
      </c>
      <c r="D63" s="9">
        <f t="shared" si="1"/>
        <v>3596</v>
      </c>
    </row>
    <row r="64" spans="1:4" x14ac:dyDescent="0.2">
      <c r="A64" s="3" t="s">
        <v>98</v>
      </c>
      <c r="B64" s="3" t="s">
        <v>5</v>
      </c>
      <c r="C64" s="11">
        <v>0</v>
      </c>
      <c r="D64" s="9">
        <f t="shared" si="1"/>
        <v>3596</v>
      </c>
    </row>
    <row r="65" spans="1:4" x14ac:dyDescent="0.2">
      <c r="A65" s="3" t="s">
        <v>99</v>
      </c>
      <c r="B65" s="3" t="s">
        <v>5</v>
      </c>
      <c r="C65" s="11">
        <v>0</v>
      </c>
      <c r="D65" s="9">
        <f t="shared" si="1"/>
        <v>3596</v>
      </c>
    </row>
    <row r="66" spans="1:4" x14ac:dyDescent="0.2">
      <c r="A66" s="3" t="s">
        <v>100</v>
      </c>
      <c r="B66" s="3" t="s">
        <v>5</v>
      </c>
      <c r="C66" s="11">
        <v>0</v>
      </c>
      <c r="D66" s="9">
        <f t="shared" si="1"/>
        <v>3596</v>
      </c>
    </row>
    <row r="67" spans="1:4" x14ac:dyDescent="0.2">
      <c r="A67" s="3" t="s">
        <v>101</v>
      </c>
      <c r="B67" s="3" t="s">
        <v>5</v>
      </c>
      <c r="C67" s="11">
        <v>0</v>
      </c>
      <c r="D67" s="9">
        <f t="shared" si="1"/>
        <v>3596</v>
      </c>
    </row>
    <row r="68" spans="1:4" x14ac:dyDescent="0.2">
      <c r="A68" s="3" t="s">
        <v>102</v>
      </c>
      <c r="B68" s="3" t="s">
        <v>5</v>
      </c>
      <c r="C68" s="11">
        <v>0</v>
      </c>
      <c r="D68" s="9">
        <f t="shared" si="1"/>
        <v>3596</v>
      </c>
    </row>
    <row r="69" spans="1:4" x14ac:dyDescent="0.2">
      <c r="A69" s="3" t="s">
        <v>103</v>
      </c>
      <c r="B69" s="3" t="s">
        <v>5</v>
      </c>
      <c r="C69" s="11">
        <v>0</v>
      </c>
      <c r="D69" s="9">
        <f t="shared" si="1"/>
        <v>3596</v>
      </c>
    </row>
    <row r="70" spans="1:4" x14ac:dyDescent="0.2">
      <c r="A70" s="3" t="s">
        <v>104</v>
      </c>
      <c r="B70" s="3" t="s">
        <v>5</v>
      </c>
      <c r="C70" s="11">
        <v>0</v>
      </c>
      <c r="D70" s="9">
        <f t="shared" si="1"/>
        <v>3596</v>
      </c>
    </row>
    <row r="71" spans="1:4" x14ac:dyDescent="0.2">
      <c r="A71" s="3" t="s">
        <v>105</v>
      </c>
      <c r="B71" s="3" t="s">
        <v>5</v>
      </c>
      <c r="C71" s="11">
        <v>0</v>
      </c>
      <c r="D71" s="9">
        <f t="shared" si="1"/>
        <v>3596</v>
      </c>
    </row>
    <row r="72" spans="1:4" x14ac:dyDescent="0.2">
      <c r="A72" s="3" t="s">
        <v>106</v>
      </c>
      <c r="B72" s="3" t="s">
        <v>5</v>
      </c>
      <c r="C72" s="11">
        <v>0</v>
      </c>
      <c r="D72" s="9">
        <f t="shared" si="1"/>
        <v>3596</v>
      </c>
    </row>
    <row r="73" spans="1:4" x14ac:dyDescent="0.2">
      <c r="A73" s="3" t="s">
        <v>107</v>
      </c>
      <c r="B73" s="3" t="s">
        <v>5</v>
      </c>
      <c r="C73" s="11">
        <v>0</v>
      </c>
      <c r="D73" s="9">
        <f>MAX(ROUND(D72+C73,0),130)</f>
        <v>3596</v>
      </c>
    </row>
    <row r="74" spans="1:4" x14ac:dyDescent="0.2">
      <c r="A74" s="7" t="s">
        <v>108</v>
      </c>
      <c r="B74" s="8" t="s">
        <v>5</v>
      </c>
      <c r="C74" s="16">
        <v>0</v>
      </c>
      <c r="D74" s="17">
        <f>ROUND(D73+C74,0)</f>
        <v>3596</v>
      </c>
    </row>
    <row r="75" spans="1:4" x14ac:dyDescent="0.2">
      <c r="A75" s="37" t="s">
        <v>75</v>
      </c>
      <c r="B75" s="32"/>
      <c r="C75" s="33"/>
      <c r="D75" s="34"/>
    </row>
    <row r="76" spans="1:4" x14ac:dyDescent="0.2">
      <c r="A76" s="29" t="s">
        <v>111</v>
      </c>
      <c r="B76" s="32"/>
      <c r="C76" s="39"/>
      <c r="D76" s="40"/>
    </row>
    <row r="77" spans="1:4" x14ac:dyDescent="0.2">
      <c r="C77" s="35"/>
      <c r="D77" s="36"/>
    </row>
    <row r="78" spans="1:4" ht="12.75" customHeight="1" x14ac:dyDescent="0.2">
      <c r="A78" s="41" t="s">
        <v>79</v>
      </c>
      <c r="B78" s="41"/>
      <c r="C78" s="41"/>
      <c r="D78" s="41"/>
    </row>
    <row r="79" spans="1:4" ht="12.75" customHeight="1" x14ac:dyDescent="0.2">
      <c r="A79" s="41"/>
      <c r="B79" s="41"/>
      <c r="C79" s="41"/>
      <c r="D79" s="41"/>
    </row>
    <row r="80" spans="1:4" x14ac:dyDescent="0.2">
      <c r="A80" s="41"/>
      <c r="B80" s="41"/>
      <c r="C80" s="41"/>
      <c r="D80" s="41"/>
    </row>
    <row r="81" spans="1:4" x14ac:dyDescent="0.2">
      <c r="A81" s="41"/>
      <c r="B81" s="41"/>
      <c r="C81" s="41"/>
      <c r="D81" s="41"/>
    </row>
  </sheetData>
  <mergeCells count="2">
    <mergeCell ref="D25:D29"/>
    <mergeCell ref="A78:D81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Renters</vt:lpstr>
      <vt:lpstr>Condominium Unitowners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2024-01-29T13:41:34Z</cp:lastPrinted>
  <dcterms:created xsi:type="dcterms:W3CDTF">2022-06-30T12:39:18Z</dcterms:created>
  <dcterms:modified xsi:type="dcterms:W3CDTF">2024-05-31T16:42:12Z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