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5466273-0AC7-412F-B2D3-60BCFCAD48FE}" xr6:coauthVersionLast="47" xr6:coauthVersionMax="47" xr10:uidLastSave="{00000000-0000-0000-0000-000000000000}"/>
  <bookViews>
    <workbookView xWindow="20" yWindow="20" windowWidth="18720" windowHeight="10180" firstSheet="1" activeTab="3" xr2:uid="{00000000-000D-0000-FFFF-FFFF00000000}"/>
  </bookViews>
  <sheets>
    <sheet name="Form Responses 1" sheetId="1" state="hidden" r:id="rId1"/>
    <sheet name="Monthly sales data" sheetId="2" r:id="rId2"/>
    <sheet name="pivot table" sheetId="8" r:id="rId3"/>
    <sheet name="pivot chart" sheetId="9" r:id="rId4"/>
  </sheets>
  <calcPr calcId="191029"/>
  <pivotCaches>
    <pivotCache cacheId="0" r:id="rId5"/>
    <pivotCache cacheId="1" r:id="rId6"/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G5" i="2"/>
  <c r="E11" i="2"/>
  <c r="I3" i="2" s="1"/>
  <c r="I6" i="2"/>
  <c r="D6" i="2"/>
  <c r="I5" i="2"/>
  <c r="D5" i="2"/>
  <c r="I4" i="2"/>
  <c r="I2" i="2"/>
  <c r="G2" i="2"/>
  <c r="F2" i="2"/>
  <c r="F3" i="2" s="1"/>
  <c r="E3" i="2"/>
  <c r="H3" i="2" l="1"/>
  <c r="H2" i="2"/>
  <c r="F5" i="2"/>
  <c r="H6" i="2" l="1"/>
  <c r="J6" i="2" s="1"/>
  <c r="E5" i="2"/>
  <c r="J4" i="2"/>
  <c r="J3" i="2"/>
  <c r="H5" i="2" l="1"/>
  <c r="J5" i="2" l="1"/>
  <c r="J2" i="2"/>
</calcChain>
</file>

<file path=xl/sharedStrings.xml><?xml version="1.0" encoding="utf-8"?>
<sst xmlns="http://schemas.openxmlformats.org/spreadsheetml/2006/main" count="371" uniqueCount="173">
  <si>
    <t>Timestamp</t>
  </si>
  <si>
    <t>Score</t>
  </si>
  <si>
    <t>Priyanka prakash</t>
  </si>
  <si>
    <t>Female</t>
  </si>
  <si>
    <t>Karnataka</t>
  </si>
  <si>
    <t>above all</t>
  </si>
  <si>
    <t>Ragi bols</t>
  </si>
  <si>
    <t>Drink warm water throughout the day.</t>
  </si>
  <si>
    <t>It is important to eat soft foods at small intervals and to add amchoor in the food. What to do for Post covid fatigue? Consume energy-boosting foods like banana, apples, oranges or sweet lime juice to deal with post-COVID fatigue.</t>
  </si>
  <si>
    <t>Veg Poha , Veg upm,  idli , milk with haldi and ginger powder</t>
  </si>
  <si>
    <t>Mark all answers correct</t>
  </si>
  <si>
    <t>Sugary drinks, alcohol, coffee</t>
  </si>
  <si>
    <t>ragi or multi grain flour Chapati</t>
  </si>
  <si>
    <t>Chapathi</t>
  </si>
  <si>
    <t>2-3 times per day</t>
  </si>
  <si>
    <t>3-5 times</t>
  </si>
  <si>
    <t>PUSHPALATHA A</t>
  </si>
  <si>
    <t xml:space="preserve">Oilyfood </t>
  </si>
  <si>
    <t>Strength</t>
  </si>
  <si>
    <t>Organic and healthy food</t>
  </si>
  <si>
    <t>Mark all answers incorrect</t>
  </si>
  <si>
    <t>1,2,3</t>
  </si>
  <si>
    <t>Ragi and rice</t>
  </si>
  <si>
    <t>others</t>
  </si>
  <si>
    <t>Kajal y</t>
  </si>
  <si>
    <t xml:space="preserve">Karnataka </t>
  </si>
  <si>
    <t>Fresh fruits</t>
  </si>
  <si>
    <t>Kashaya</t>
  </si>
  <si>
    <t>Khichdi</t>
  </si>
  <si>
    <t>Drinking plenty of fluids, like warm water with tulsi leaves</t>
  </si>
  <si>
    <t>Soup</t>
  </si>
  <si>
    <t>More then 3times</t>
  </si>
  <si>
    <t>more then 5 times</t>
  </si>
  <si>
    <t xml:space="preserve">Varsha </t>
  </si>
  <si>
    <t>wholegrain foods like unprocessed maize, millet, oats, wheat and brown rice (they are rich in valuable fibre).</t>
  </si>
  <si>
    <t>Immunity booster food that helps maintain body condition</t>
  </si>
  <si>
    <t xml:space="preserve">Golden milk </t>
  </si>
  <si>
    <t>Alovera and bottle gaurd juice</t>
  </si>
  <si>
    <t>Consume energy-boosting foods like(banana, apples, oranges or sweet lime juice).</t>
  </si>
  <si>
    <t>Golden milk</t>
  </si>
  <si>
    <t>less than 3</t>
  </si>
  <si>
    <t>Nayan Dev</t>
  </si>
  <si>
    <t>Male</t>
  </si>
  <si>
    <t>Pappaya, Jinger , turmeric</t>
  </si>
  <si>
    <t>Jinger, turmeric</t>
  </si>
  <si>
    <t>Consume energy-boosting foods like(banana, apples, oranges or sweet lime juice)., Take warm water with organic honey and lime., Add sweet potato in the salad or as a part of your meal., Mark all answers correct</t>
  </si>
  <si>
    <t>Curd Salad ( carrot and cucumber)</t>
  </si>
  <si>
    <t>Rise and radam with masale</t>
  </si>
  <si>
    <t>Pavithra</t>
  </si>
  <si>
    <t>Kalai</t>
  </si>
  <si>
    <t>Non veg</t>
  </si>
  <si>
    <t xml:space="preserve">Fruits </t>
  </si>
  <si>
    <t>Mint chutney</t>
  </si>
  <si>
    <t>banana, apples, oranges or sweet lime juice</t>
  </si>
  <si>
    <t xml:space="preserve">Samber rice </t>
  </si>
  <si>
    <t>Less then 3 times</t>
  </si>
  <si>
    <t>Chandra Vamshi</t>
  </si>
  <si>
    <t>Telangana</t>
  </si>
  <si>
    <t>Food which build immune system</t>
  </si>
  <si>
    <t>Citrus fruits</t>
  </si>
  <si>
    <t>Vishnu</t>
  </si>
  <si>
    <t xml:space="preserve">Andhra Pradesh </t>
  </si>
  <si>
    <t>Protein foods</t>
  </si>
  <si>
    <t xml:space="preserve">Well being immunity booster </t>
  </si>
  <si>
    <t>Curd rice</t>
  </si>
  <si>
    <t>Consume energy-boosting foods like(banana, apples, oranges or sweet lime juice)., Take warm water with organic honey and lime., Add sweet potato in the salad or as a part of your meal.</t>
  </si>
  <si>
    <t>Roti</t>
  </si>
  <si>
    <t xml:space="preserve">Pavan </t>
  </si>
  <si>
    <t>Dolo 650</t>
  </si>
  <si>
    <t xml:space="preserve">Hot water </t>
  </si>
  <si>
    <t xml:space="preserve">Chapati </t>
  </si>
  <si>
    <t>Nidhi Roy</t>
  </si>
  <si>
    <t>mix of wholegrains like wheat, maize and rice, legumes like lentils and beans,  fresh fruit and vegetables , with some foods from animal sources (e.g. meat, fish, eggs and milk).</t>
  </si>
  <si>
    <t>Boiled vegetables</t>
  </si>
  <si>
    <t>Kadha</t>
  </si>
  <si>
    <t>Green vegetables and hot water</t>
  </si>
  <si>
    <t>Take warm water with organic honey and lime.</t>
  </si>
  <si>
    <t>Amaranth/Rice ,Veg Pulao/ khicadi/ dal , green vegs ,</t>
  </si>
  <si>
    <t>Green vegetables</t>
  </si>
  <si>
    <t>Geetha</t>
  </si>
  <si>
    <t>Vegetables and  Fresh juices and hot water fruits</t>
  </si>
  <si>
    <t>Sugary drinks, alcohol, coffee, banana, apples, oranges or sweet lime juice</t>
  </si>
  <si>
    <t>Keerthan Gowda</t>
  </si>
  <si>
    <t>Nandisha P S</t>
  </si>
  <si>
    <t>Supriya</t>
  </si>
  <si>
    <t>For snacks, choose raw vegetables, fresh fruit, and unsalted nuts.</t>
  </si>
  <si>
    <t>Nisha</t>
  </si>
  <si>
    <t>Ragi muddhe,</t>
  </si>
  <si>
    <t>Immunity booster food</t>
  </si>
  <si>
    <t>Ragi muddhe,rice chapati</t>
  </si>
  <si>
    <t xml:space="preserve">Kavitha </t>
  </si>
  <si>
    <t xml:space="preserve">Immunity boosting foods </t>
  </si>
  <si>
    <t xml:space="preserve">Fruits and vegetables </t>
  </si>
  <si>
    <t>Sabera Sayeed</t>
  </si>
  <si>
    <t xml:space="preserve">Protein rich food like meat, soya. Immunity building vitamin C foods. </t>
  </si>
  <si>
    <t>Vitamin C capsules, citrus foods</t>
  </si>
  <si>
    <t>Hot food and water</t>
  </si>
  <si>
    <t>Any hot food</t>
  </si>
  <si>
    <t xml:space="preserve">Shruthi Bharath </t>
  </si>
  <si>
    <t xml:space="preserve">Multivitamins </t>
  </si>
  <si>
    <t>Health ok</t>
  </si>
  <si>
    <t xml:space="preserve">Hot food </t>
  </si>
  <si>
    <t>Ragi ball ,rice and sambar</t>
  </si>
  <si>
    <t>Swathi.T.S</t>
  </si>
  <si>
    <t>Milk,sea foods,citrus fruits,Almonds,vegetables ex....</t>
  </si>
  <si>
    <t>boiled water,citrs fruits,eggs</t>
  </si>
  <si>
    <t>citrus fruit,water decoction</t>
  </si>
  <si>
    <t>ragi ball,chicken carry</t>
  </si>
  <si>
    <t>Priyanka</t>
  </si>
  <si>
    <t>India</t>
  </si>
  <si>
    <t>Raggi Ball</t>
  </si>
  <si>
    <t xml:space="preserve">Ragi or multi grain </t>
  </si>
  <si>
    <t>Ankita Chakravarty</t>
  </si>
  <si>
    <t>Assam</t>
  </si>
  <si>
    <t>Food which have more fibre</t>
  </si>
  <si>
    <t>ORS</t>
  </si>
  <si>
    <t>Boiled food</t>
  </si>
  <si>
    <t xml:space="preserve">Name </t>
  </si>
  <si>
    <t>Age</t>
  </si>
  <si>
    <t>Gender</t>
  </si>
  <si>
    <t>State</t>
  </si>
  <si>
    <t>Healthy diet during the COVID-19 pandemic.</t>
  </si>
  <si>
    <t>Main diet focus for COVID patients  to consume foods that would help rebuild muscle, immunity and energy levels.</t>
  </si>
  <si>
    <t xml:space="preserve">Most used immunity booster in COVID-19 pandemic. </t>
  </si>
  <si>
    <t>Best food to taken when Most COVID patients experience loss of smell and taste or difficulty in swallowing.</t>
  </si>
  <si>
    <t>Most used breakfast food in COVID-19 pandemic.</t>
  </si>
  <si>
    <t>Post COVID-19 fatigue.</t>
  </si>
  <si>
    <t>Most Avoided food to manage dry cough.</t>
  </si>
  <si>
    <t>Most consumed Lunch in covid-19 pendamic.</t>
  </si>
  <si>
    <t>Most consumed food for dinner in covid-19 pandemic.</t>
  </si>
  <si>
    <t>Meals taken before the lockdown.</t>
  </si>
  <si>
    <t>Meals taken during lockdown.</t>
  </si>
  <si>
    <t>Month</t>
  </si>
  <si>
    <t>M1(Feb)</t>
  </si>
  <si>
    <t>M2(March)</t>
  </si>
  <si>
    <t>M3(April)</t>
  </si>
  <si>
    <t>monthly expenses</t>
  </si>
  <si>
    <t>electricity</t>
  </si>
  <si>
    <t>staff cost</t>
  </si>
  <si>
    <t>maintainence</t>
  </si>
  <si>
    <t>Water bill</t>
  </si>
  <si>
    <t>rent</t>
  </si>
  <si>
    <t>gas</t>
  </si>
  <si>
    <t>wifi</t>
  </si>
  <si>
    <t>M4(May)</t>
  </si>
  <si>
    <t>M5(June)</t>
  </si>
  <si>
    <t>M1(Feb))</t>
  </si>
  <si>
    <t>Grand Total</t>
  </si>
  <si>
    <t>Row Labels</t>
  </si>
  <si>
    <t>Total sales</t>
  </si>
  <si>
    <t>Total  Expenses</t>
  </si>
  <si>
    <t xml:space="preserve"> Total Profit</t>
  </si>
  <si>
    <t>Chicken Biriyani and non-veg  Rice Items In Rs</t>
  </si>
  <si>
    <t>Veg thali ,Veg maggi and Veg Items  In Rs</t>
  </si>
  <si>
    <t>Egg and chicken Maggi  In Rs</t>
  </si>
  <si>
    <t>Egg Bhujia In Rs</t>
  </si>
  <si>
    <t>Omlets  In Rs</t>
  </si>
  <si>
    <t>Chicken Kabab  In Rs</t>
  </si>
  <si>
    <t>Sum of Chicken Biriyani and non-veg  Rice Items In Rs</t>
  </si>
  <si>
    <t>Sum of Veg thali ,Veg maggi and Veg Items  In Rs</t>
  </si>
  <si>
    <t>Sum of Egg and chicken Maggi  In Rs</t>
  </si>
  <si>
    <t>Sum of Egg Bhujia In Rs</t>
  </si>
  <si>
    <t>Sum of Omlets  In Rs</t>
  </si>
  <si>
    <t>Sum of Chicken Kabab  In Rs</t>
  </si>
  <si>
    <t>Sum of Total sales</t>
  </si>
  <si>
    <t>Sum of  Total Profit</t>
  </si>
  <si>
    <t>Sum of Total  Expenses</t>
  </si>
  <si>
    <t>Values</t>
  </si>
  <si>
    <t>Food Menu Analysis Monthly</t>
  </si>
  <si>
    <t>Sales and Profit Analysis</t>
  </si>
  <si>
    <t>Sales ,Expenses and Profit Analysis</t>
  </si>
  <si>
    <t xml:space="preserve">First Three month Sales and profit and expenses </t>
  </si>
  <si>
    <t xml:space="preserve">First Three month Sales  and expenses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</si>
</sst>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&quot; / 4&quot;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5"/>
      <name val="Arial"/>
      <family val="2"/>
      <scheme val="minor"/>
    </font>
    <font>
      <b/>
      <u/>
      <sz val="11"/>
      <color theme="5"/>
      <name val="Arial"/>
      <family val="2"/>
      <scheme val="minor"/>
    </font>
    <font>
      <b/>
      <sz val="11"/>
      <color rgb="FF000000"/>
      <name val="Arial"/>
      <family val="2"/>
    </font>
    <font>
      <b/>
      <sz val="11"/>
      <color rgb="FFEA4335"/>
      <name val="Arial"/>
      <family val="2"/>
    </font>
    <font>
      <b/>
      <u/>
      <sz val="11"/>
      <color rgb="FFEA433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164" fontId="1" fillId="0" borderId="1" xfId="0" applyNumberFormat="1" applyFont="1" applyBorder="1" applyAlignment="1"/>
    <xf numFmtId="165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Border="1"/>
    <xf numFmtId="0" fontId="2" fillId="0" borderId="0" xfId="0" applyFont="1" applyAlignment="1"/>
    <xf numFmtId="0" fontId="3" fillId="0" borderId="0" xfId="0" applyFont="1" applyBorder="1"/>
    <xf numFmtId="0" fontId="3" fillId="2" borderId="0" xfId="0" applyFont="1" applyFill="1" applyBorder="1"/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8" fillId="0" borderId="0" xfId="0" applyFont="1" applyBorder="1"/>
    <xf numFmtId="0" fontId="7" fillId="0" borderId="0" xfId="0" applyFont="1" applyBorder="1"/>
    <xf numFmtId="0" fontId="6" fillId="0" borderId="0" xfId="0" applyFont="1" applyBorder="1"/>
    <xf numFmtId="0" fontId="6" fillId="4" borderId="0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1.xlsx]pivot table!PivotTable5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</c:f>
              <c:strCache>
                <c:ptCount val="1"/>
                <c:pt idx="0">
                  <c:v>Sum of Chicken Biriyani and non-veg  Rice Items In 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table'!$A$3:$A$8</c:f>
              <c:strCache>
                <c:ptCount val="5"/>
                <c:pt idx="0">
                  <c:v>M1(Feb))</c:v>
                </c:pt>
                <c:pt idx="1">
                  <c:v>M2(March)</c:v>
                </c:pt>
                <c:pt idx="2">
                  <c:v>M3(April)</c:v>
                </c:pt>
                <c:pt idx="3">
                  <c:v>M4(May)</c:v>
                </c:pt>
                <c:pt idx="4">
                  <c:v>M5(June)</c:v>
                </c:pt>
              </c:strCache>
            </c:strRef>
          </c:cat>
          <c:val>
            <c:numRef>
              <c:f>'pivot table'!$B$3:$B$8</c:f>
              <c:numCache>
                <c:formatCode>General</c:formatCode>
                <c:ptCount val="5"/>
                <c:pt idx="0">
                  <c:v>68000</c:v>
                </c:pt>
                <c:pt idx="1">
                  <c:v>80000</c:v>
                </c:pt>
                <c:pt idx="2">
                  <c:v>50000</c:v>
                </c:pt>
                <c:pt idx="3">
                  <c:v>40000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B-423B-8530-DD74712BB719}"/>
            </c:ext>
          </c:extLst>
        </c:ser>
        <c:ser>
          <c:idx val="1"/>
          <c:order val="1"/>
          <c:tx>
            <c:strRef>
              <c:f>'pivot table'!$C$2</c:f>
              <c:strCache>
                <c:ptCount val="1"/>
                <c:pt idx="0">
                  <c:v>Sum of Veg thali ,Veg maggi and Veg Items  In 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table'!$A$3:$A$8</c:f>
              <c:strCache>
                <c:ptCount val="5"/>
                <c:pt idx="0">
                  <c:v>M1(Feb))</c:v>
                </c:pt>
                <c:pt idx="1">
                  <c:v>M2(March)</c:v>
                </c:pt>
                <c:pt idx="2">
                  <c:v>M3(April)</c:v>
                </c:pt>
                <c:pt idx="3">
                  <c:v>M4(May)</c:v>
                </c:pt>
                <c:pt idx="4">
                  <c:v>M5(June)</c:v>
                </c:pt>
              </c:strCache>
            </c:strRef>
          </c:cat>
          <c:val>
            <c:numRef>
              <c:f>'pivot table'!$C$3:$C$8</c:f>
              <c:numCache>
                <c:formatCode>General</c:formatCode>
                <c:ptCount val="5"/>
                <c:pt idx="0">
                  <c:v>25000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B-423B-8530-DD74712BB719}"/>
            </c:ext>
          </c:extLst>
        </c:ser>
        <c:ser>
          <c:idx val="2"/>
          <c:order val="2"/>
          <c:tx>
            <c:strRef>
              <c:f>'pivot table'!$D$2</c:f>
              <c:strCache>
                <c:ptCount val="1"/>
                <c:pt idx="0">
                  <c:v>Sum of Egg and chicken Maggi  In 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table'!$A$3:$A$8</c:f>
              <c:strCache>
                <c:ptCount val="5"/>
                <c:pt idx="0">
                  <c:v>M1(Feb))</c:v>
                </c:pt>
                <c:pt idx="1">
                  <c:v>M2(March)</c:v>
                </c:pt>
                <c:pt idx="2">
                  <c:v>M3(April)</c:v>
                </c:pt>
                <c:pt idx="3">
                  <c:v>M4(May)</c:v>
                </c:pt>
                <c:pt idx="4">
                  <c:v>M5(June)</c:v>
                </c:pt>
              </c:strCache>
            </c:strRef>
          </c:cat>
          <c:val>
            <c:numRef>
              <c:f>'pivot table'!$D$3:$D$8</c:f>
              <c:numCache>
                <c:formatCode>General</c:formatCode>
                <c:ptCount val="5"/>
                <c:pt idx="0">
                  <c:v>10970</c:v>
                </c:pt>
                <c:pt idx="1">
                  <c:v>13000</c:v>
                </c:pt>
                <c:pt idx="2">
                  <c:v>4600</c:v>
                </c:pt>
                <c:pt idx="3">
                  <c:v>1600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FB-423B-8530-DD74712BB719}"/>
            </c:ext>
          </c:extLst>
        </c:ser>
        <c:ser>
          <c:idx val="3"/>
          <c:order val="3"/>
          <c:tx>
            <c:strRef>
              <c:f>'pivot table'!$E$2</c:f>
              <c:strCache>
                <c:ptCount val="1"/>
                <c:pt idx="0">
                  <c:v>Sum of Egg Bhujia In 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table'!$A$3:$A$8</c:f>
              <c:strCache>
                <c:ptCount val="5"/>
                <c:pt idx="0">
                  <c:v>M1(Feb))</c:v>
                </c:pt>
                <c:pt idx="1">
                  <c:v>M2(March)</c:v>
                </c:pt>
                <c:pt idx="2">
                  <c:v>M3(April)</c:v>
                </c:pt>
                <c:pt idx="3">
                  <c:v>M4(May)</c:v>
                </c:pt>
                <c:pt idx="4">
                  <c:v>M5(June)</c:v>
                </c:pt>
              </c:strCache>
            </c:strRef>
          </c:cat>
          <c:val>
            <c:numRef>
              <c:f>'pivot table'!$E$3:$E$8</c:f>
              <c:numCache>
                <c:formatCode>General</c:formatCode>
                <c:ptCount val="5"/>
                <c:pt idx="0">
                  <c:v>4800</c:v>
                </c:pt>
                <c:pt idx="1">
                  <c:v>5800</c:v>
                </c:pt>
                <c:pt idx="2">
                  <c:v>2400</c:v>
                </c:pt>
                <c:pt idx="3">
                  <c:v>2100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FB-423B-8530-DD74712BB719}"/>
            </c:ext>
          </c:extLst>
        </c:ser>
        <c:ser>
          <c:idx val="4"/>
          <c:order val="4"/>
          <c:tx>
            <c:strRef>
              <c:f>'pivot table'!$F$2</c:f>
              <c:strCache>
                <c:ptCount val="1"/>
                <c:pt idx="0">
                  <c:v>Sum of Omlets  In 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table'!$A$3:$A$8</c:f>
              <c:strCache>
                <c:ptCount val="5"/>
                <c:pt idx="0">
                  <c:v>M1(Feb))</c:v>
                </c:pt>
                <c:pt idx="1">
                  <c:v>M2(March)</c:v>
                </c:pt>
                <c:pt idx="2">
                  <c:v>M3(April)</c:v>
                </c:pt>
                <c:pt idx="3">
                  <c:v>M4(May)</c:v>
                </c:pt>
                <c:pt idx="4">
                  <c:v>M5(June)</c:v>
                </c:pt>
              </c:strCache>
            </c:strRef>
          </c:cat>
          <c:val>
            <c:numRef>
              <c:f>'pivot table'!$F$3:$F$8</c:f>
              <c:numCache>
                <c:formatCode>General</c:formatCode>
                <c:ptCount val="5"/>
                <c:pt idx="0">
                  <c:v>4500</c:v>
                </c:pt>
                <c:pt idx="1">
                  <c:v>4000</c:v>
                </c:pt>
                <c:pt idx="2">
                  <c:v>2250</c:v>
                </c:pt>
                <c:pt idx="3">
                  <c:v>250</c:v>
                </c:pt>
                <c:pt idx="4">
                  <c:v>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FB-423B-8530-DD74712BB719}"/>
            </c:ext>
          </c:extLst>
        </c:ser>
        <c:ser>
          <c:idx val="5"/>
          <c:order val="5"/>
          <c:tx>
            <c:strRef>
              <c:f>'pivot table'!$G$2</c:f>
              <c:strCache>
                <c:ptCount val="1"/>
                <c:pt idx="0">
                  <c:v>Sum of Chicken Kabab  In 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table'!$A$3:$A$8</c:f>
              <c:strCache>
                <c:ptCount val="5"/>
                <c:pt idx="0">
                  <c:v>M1(Feb))</c:v>
                </c:pt>
                <c:pt idx="1">
                  <c:v>M2(March)</c:v>
                </c:pt>
                <c:pt idx="2">
                  <c:v>M3(April)</c:v>
                </c:pt>
                <c:pt idx="3">
                  <c:v>M4(May)</c:v>
                </c:pt>
                <c:pt idx="4">
                  <c:v>M5(June)</c:v>
                </c:pt>
              </c:strCache>
            </c:strRef>
          </c:cat>
          <c:val>
            <c:numRef>
              <c:f>'pivot table'!$G$3:$G$8</c:f>
              <c:numCache>
                <c:formatCode>General</c:formatCode>
                <c:ptCount val="5"/>
                <c:pt idx="0">
                  <c:v>8400</c:v>
                </c:pt>
                <c:pt idx="1">
                  <c:v>10000</c:v>
                </c:pt>
                <c:pt idx="2">
                  <c:v>6280</c:v>
                </c:pt>
                <c:pt idx="3">
                  <c:v>3280</c:v>
                </c:pt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FB-423B-8530-DD74712BB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611056"/>
        <c:axId val="528612040"/>
      </c:barChart>
      <c:catAx>
        <c:axId val="5286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12040"/>
        <c:crosses val="autoZero"/>
        <c:auto val="1"/>
        <c:lblAlgn val="ctr"/>
        <c:lblOffset val="100"/>
        <c:noMultiLvlLbl val="0"/>
      </c:catAx>
      <c:valAx>
        <c:axId val="52861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1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Total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M1(Feb))</c:v>
              </c:pt>
              <c:pt idx="1">
                <c:v>M2(March)</c:v>
              </c:pt>
              <c:pt idx="2">
                <c:v>M3(April)</c:v>
              </c:pt>
              <c:pt idx="3">
                <c:v>M4(May)</c:v>
              </c:pt>
              <c:pt idx="4">
                <c:v>M5(June)</c:v>
              </c:pt>
            </c:strLit>
          </c:cat>
          <c:val>
            <c:numLit>
              <c:formatCode>General</c:formatCode>
              <c:ptCount val="5"/>
              <c:pt idx="0">
                <c:v>121670</c:v>
              </c:pt>
              <c:pt idx="1">
                <c:v>112800</c:v>
              </c:pt>
              <c:pt idx="2">
                <c:v>65530</c:v>
              </c:pt>
              <c:pt idx="3">
                <c:v>47230</c:v>
              </c:pt>
              <c:pt idx="4">
                <c:v>37950</c:v>
              </c:pt>
            </c:numLit>
          </c:val>
          <c:extLst>
            <c:ext xmlns:c16="http://schemas.microsoft.com/office/drawing/2014/chart" uri="{C3380CC4-5D6E-409C-BE32-E72D297353CC}">
              <c16:uniqueId val="{00000000-1043-40D6-B014-5E015DD14795}"/>
            </c:ext>
          </c:extLst>
        </c:ser>
        <c:ser>
          <c:idx val="1"/>
          <c:order val="1"/>
          <c:tx>
            <c:v>Sum of  Total Profit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M1(Feb))</c:v>
              </c:pt>
              <c:pt idx="1">
                <c:v>M2(March)</c:v>
              </c:pt>
              <c:pt idx="2">
                <c:v>M3(April)</c:v>
              </c:pt>
              <c:pt idx="3">
                <c:v>M4(May)</c:v>
              </c:pt>
              <c:pt idx="4">
                <c:v>M5(June)</c:v>
              </c:pt>
            </c:strLit>
          </c:cat>
          <c:val>
            <c:numLit>
              <c:formatCode>General</c:formatCode>
              <c:ptCount val="5"/>
              <c:pt idx="0">
                <c:v>64170</c:v>
              </c:pt>
              <c:pt idx="1">
                <c:v>26800</c:v>
              </c:pt>
              <c:pt idx="2">
                <c:v>9030</c:v>
              </c:pt>
              <c:pt idx="3">
                <c:v>-6270</c:v>
              </c:pt>
              <c:pt idx="4">
                <c:v>-14550</c:v>
              </c:pt>
            </c:numLit>
          </c:val>
          <c:extLst>
            <c:ext xmlns:c16="http://schemas.microsoft.com/office/drawing/2014/chart" uri="{C3380CC4-5D6E-409C-BE32-E72D297353CC}">
              <c16:uniqueId val="{00000001-1043-40D6-B014-5E015DD14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643200"/>
        <c:axId val="528642544"/>
      </c:barChart>
      <c:catAx>
        <c:axId val="5286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42544"/>
        <c:crosses val="autoZero"/>
        <c:auto val="1"/>
        <c:lblAlgn val="ctr"/>
        <c:lblOffset val="100"/>
        <c:noMultiLvlLbl val="0"/>
      </c:catAx>
      <c:valAx>
        <c:axId val="5286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Total  Expenses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306000</c:v>
              </c:pt>
            </c:numLit>
          </c:val>
          <c:extLst>
            <c:ext xmlns:c16="http://schemas.microsoft.com/office/drawing/2014/chart" uri="{C3380CC4-5D6E-409C-BE32-E72D297353CC}">
              <c16:uniqueId val="{00000000-2C8A-46D6-B78A-05895A944624}"/>
            </c:ext>
          </c:extLst>
        </c:ser>
        <c:ser>
          <c:idx val="1"/>
          <c:order val="1"/>
          <c:tx>
            <c:v>Sum of Total sales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385180</c:v>
              </c:pt>
            </c:numLit>
          </c:val>
          <c:extLst>
            <c:ext xmlns:c16="http://schemas.microsoft.com/office/drawing/2014/chart" uri="{C3380CC4-5D6E-409C-BE32-E72D297353CC}">
              <c16:uniqueId val="{00000001-2C8A-46D6-B78A-05895A944624}"/>
            </c:ext>
          </c:extLst>
        </c:ser>
        <c:ser>
          <c:idx val="2"/>
          <c:order val="2"/>
          <c:tx>
            <c:v>Sum of  Total Profit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79180</c:v>
              </c:pt>
            </c:numLit>
          </c:val>
          <c:extLst>
            <c:ext xmlns:c16="http://schemas.microsoft.com/office/drawing/2014/chart" uri="{C3380CC4-5D6E-409C-BE32-E72D297353CC}">
              <c16:uniqueId val="{00000002-2C8A-46D6-B78A-05895A944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659928"/>
        <c:axId val="528654680"/>
      </c:barChart>
      <c:catAx>
        <c:axId val="52865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54680"/>
        <c:crosses val="autoZero"/>
        <c:auto val="1"/>
        <c:lblAlgn val="ctr"/>
        <c:lblOffset val="100"/>
        <c:noMultiLvlLbl val="0"/>
      </c:catAx>
      <c:valAx>
        <c:axId val="52865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5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Sum of Total sales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300000</c:v>
              </c:pt>
            </c:numLit>
          </c:val>
          <c:extLst>
            <c:ext xmlns:c16="http://schemas.microsoft.com/office/drawing/2014/chart" uri="{C3380CC4-5D6E-409C-BE32-E72D297353CC}">
              <c16:uniqueId val="{00000000-71FF-44DD-8122-38C3389B66B0}"/>
            </c:ext>
          </c:extLst>
        </c:ser>
        <c:ser>
          <c:idx val="1"/>
          <c:order val="1"/>
          <c:tx>
            <c:v>Sum of Total  Expenses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200000</c:v>
              </c:pt>
            </c:numLit>
          </c:val>
          <c:extLst>
            <c:ext xmlns:c16="http://schemas.microsoft.com/office/drawing/2014/chart" uri="{C3380CC4-5D6E-409C-BE32-E72D297353CC}">
              <c16:uniqueId val="{00000001-71FF-44DD-8122-38C3389B66B0}"/>
            </c:ext>
          </c:extLst>
        </c:ser>
        <c:ser>
          <c:idx val="2"/>
          <c:order val="2"/>
          <c:tx>
            <c:v>Sum of  Total Profit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100000</c:v>
              </c:pt>
            </c:numLit>
          </c:val>
          <c:extLst>
            <c:ext xmlns:c16="http://schemas.microsoft.com/office/drawing/2014/chart" uri="{C3380CC4-5D6E-409C-BE32-E72D297353CC}">
              <c16:uniqueId val="{00000002-71FF-44DD-8122-38C3389B6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8643856"/>
        <c:axId val="528650744"/>
        <c:axId val="0"/>
      </c:bar3DChart>
      <c:catAx>
        <c:axId val="5286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50744"/>
        <c:crosses val="autoZero"/>
        <c:auto val="1"/>
        <c:lblAlgn val="ctr"/>
        <c:lblOffset val="100"/>
        <c:noMultiLvlLbl val="0"/>
      </c:catAx>
      <c:valAx>
        <c:axId val="52865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BC-4923-AA21-EF0F2DA8B5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BC-4923-AA21-EF0F2DA8B5AF}"/>
              </c:ext>
            </c:extLst>
          </c:dPt>
          <c:cat>
            <c:strLit>
              <c:ptCount val="2"/>
              <c:pt idx="0">
                <c:v>Sum of Total  Expenses</c:v>
              </c:pt>
              <c:pt idx="1">
                <c:v>Sum of  Total Profit</c:v>
              </c:pt>
            </c:strLit>
          </c:cat>
          <c:val>
            <c:numLit>
              <c:formatCode>General</c:formatCode>
              <c:ptCount val="2"/>
              <c:pt idx="0">
                <c:v>200000</c:v>
              </c:pt>
              <c:pt idx="1">
                <c:v>100000</c:v>
              </c:pt>
            </c:numLit>
          </c:val>
          <c:extLst>
            <c:ext xmlns:c16="http://schemas.microsoft.com/office/drawing/2014/chart" uri="{C3380CC4-5D6E-409C-BE32-E72D297353CC}">
              <c16:uniqueId val="{00000004-F1BC-4923-AA21-EF0F2DA8B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43445-25D3-406C-8B8D-5E200B667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19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78FFB6-56F5-437F-A443-DE50868D0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7B7E6D-5375-4C06-8CE7-AD7003865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304800</xdr:colOff>
      <xdr:row>39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DA96DC-26E6-490E-B227-44D95F4EF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8</xdr:col>
      <xdr:colOff>304800</xdr:colOff>
      <xdr:row>60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221B6-B6CF-4F7F-82BD-BD249675B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93.537617939815" createdVersion="7" refreshedVersion="7" minRefreshableVersion="3" recordCount="5" xr:uid="{91B6EFF1-8E6F-41FA-83B3-F1A5E70BD2AA}">
  <cacheSource type="worksheet">
    <worksheetSource ref="A1:J6" sheet="Monthly sales data"/>
  </cacheSource>
  <cacheFields count="10">
    <cacheField name="Month" numFmtId="0">
      <sharedItems count="5">
        <s v="M1(Feb))"/>
        <s v="M2(March)"/>
        <s v="M3(April)"/>
        <s v="M4(May)"/>
        <s v="M5(June)"/>
      </sharedItems>
    </cacheField>
    <cacheField name="Chicken Biriyani and non-veg  Rice Items In Rs" numFmtId="0">
      <sharedItems containsSemiMixedTypes="0" containsString="0" containsNumber="1" containsInteger="1" minValue="30000" maxValue="80000"/>
    </cacheField>
    <cacheField name="Veg thali ,Veg maggi and Veg Items  In Rs" numFmtId="0">
      <sharedItems containsSemiMixedTypes="0" containsString="0" containsNumber="1" containsInteger="1" minValue="0" maxValue="25000"/>
    </cacheField>
    <cacheField name="Egg and chicken Maggi  In Rs" numFmtId="0">
      <sharedItems containsSemiMixedTypes="0" containsString="0" containsNumber="1" containsInteger="1" minValue="1000" maxValue="13000"/>
    </cacheField>
    <cacheField name="Egg Bhujia In Rs" numFmtId="0">
      <sharedItems containsSemiMixedTypes="0" containsString="0" containsNumber="1" containsInteger="1" minValue="2000" maxValue="5800"/>
    </cacheField>
    <cacheField name="Omlets  In Rs" numFmtId="0">
      <sharedItems containsSemiMixedTypes="0" containsString="0" containsNumber="1" containsInteger="1" minValue="250" maxValue="4500"/>
    </cacheField>
    <cacheField name="Chicken Kabab  In Rs" numFmtId="0">
      <sharedItems containsSemiMixedTypes="0" containsString="0" containsNumber="1" containsInteger="1" minValue="3000" maxValue="10000"/>
    </cacheField>
    <cacheField name="Total sales" numFmtId="0">
      <sharedItems containsSemiMixedTypes="0" containsString="0" containsNumber="1" containsInteger="1" minValue="37950" maxValue="121670" count="5">
        <n v="121670"/>
        <n v="112800"/>
        <n v="65530"/>
        <n v="47230"/>
        <n v="37950"/>
      </sharedItems>
    </cacheField>
    <cacheField name="Total  Expenses" numFmtId="0">
      <sharedItems containsSemiMixedTypes="0" containsString="0" containsNumber="1" containsInteger="1" minValue="52500" maxValue="86000"/>
    </cacheField>
    <cacheField name=" Total Profit" numFmtId="0">
      <sharedItems containsSemiMixedTypes="0" containsString="0" containsNumber="1" containsInteger="1" minValue="-14550" maxValue="641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93.542991666669" createdVersion="7" refreshedVersion="7" minRefreshableVersion="3" recordCount="5" xr:uid="{8BE72664-230E-4801-80D2-D62834512CDA}">
  <cacheSource type="worksheet">
    <worksheetSource ref="H1:J6" sheet="Monthly sales data"/>
  </cacheSource>
  <cacheFields count="3">
    <cacheField name="Total sales" numFmtId="0">
      <sharedItems containsSemiMixedTypes="0" containsString="0" containsNumber="1" containsInteger="1" minValue="37950" maxValue="121670" count="5">
        <n v="121670"/>
        <n v="112800"/>
        <n v="65530"/>
        <n v="47230"/>
        <n v="37950"/>
      </sharedItems>
    </cacheField>
    <cacheField name="Total  Expenses" numFmtId="0">
      <sharedItems containsSemiMixedTypes="0" containsString="0" containsNumber="1" containsInteger="1" minValue="52500" maxValue="86000" count="5">
        <n v="57500"/>
        <n v="86000"/>
        <n v="56500"/>
        <n v="53500"/>
        <n v="52500"/>
      </sharedItems>
    </cacheField>
    <cacheField name=" Total Profit" numFmtId="0">
      <sharedItems containsSemiMixedTypes="0" containsString="0" containsNumber="1" containsInteger="1" minValue="-14550" maxValue="641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93.544895023151" createdVersion="7" refreshedVersion="7" minRefreshableVersion="3" recordCount="3" xr:uid="{FD80A39F-7C99-4717-B370-232C4C0E35B1}">
  <cacheSource type="worksheet">
    <worksheetSource ref="H1:J4" sheet="Monthly sales data"/>
  </cacheSource>
  <cacheFields count="3">
    <cacheField name="Total sales" numFmtId="0">
      <sharedItems containsSemiMixedTypes="0" containsString="0" containsNumber="1" containsInteger="1" minValue="65530" maxValue="121670"/>
    </cacheField>
    <cacheField name="Total  Expenses" numFmtId="0">
      <sharedItems containsSemiMixedTypes="0" containsString="0" containsNumber="1" containsInteger="1" minValue="56500" maxValue="86000"/>
    </cacheField>
    <cacheField name=" Total Profit" numFmtId="0">
      <sharedItems containsSemiMixedTypes="0" containsString="0" containsNumber="1" containsInteger="1" minValue="9030" maxValue="641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93.547285300927" createdVersion="7" refreshedVersion="7" minRefreshableVersion="3" recordCount="3" xr:uid="{81922E96-3613-4F7F-B070-764922E71DFC}">
  <cacheSource type="worksheet">
    <worksheetSource ref="I1:J4" sheet="Monthly sales data"/>
  </cacheSource>
  <cacheFields count="2">
    <cacheField name="Total  Expenses" numFmtId="0">
      <sharedItems containsSemiMixedTypes="0" containsString="0" containsNumber="1" containsInteger="1" minValue="56500" maxValue="86000" count="3">
        <n v="57500"/>
        <n v="86000"/>
        <n v="56500"/>
      </sharedItems>
    </cacheField>
    <cacheField name=" Total Profit" numFmtId="0">
      <sharedItems containsSemiMixedTypes="0" containsString="0" containsNumber="1" containsInteger="1" minValue="9030" maxValue="64170" count="3">
        <n v="64170"/>
        <n v="26800"/>
        <n v="90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68000"/>
    <n v="25000"/>
    <n v="10970"/>
    <n v="4800"/>
    <n v="4500"/>
    <n v="8400"/>
    <x v="0"/>
    <n v="57500"/>
    <n v="64170"/>
  </r>
  <r>
    <x v="1"/>
    <n v="80000"/>
    <n v="0"/>
    <n v="13000"/>
    <n v="5800"/>
    <n v="4000"/>
    <n v="10000"/>
    <x v="1"/>
    <n v="86000"/>
    <n v="26800"/>
  </r>
  <r>
    <x v="2"/>
    <n v="50000"/>
    <n v="0"/>
    <n v="4600"/>
    <n v="2400"/>
    <n v="2250"/>
    <n v="6280"/>
    <x v="2"/>
    <n v="56500"/>
    <n v="9030"/>
  </r>
  <r>
    <x v="3"/>
    <n v="40000"/>
    <n v="0"/>
    <n v="1600"/>
    <n v="2100"/>
    <n v="250"/>
    <n v="3280"/>
    <x v="3"/>
    <n v="53500"/>
    <n v="-6270"/>
  </r>
  <r>
    <x v="4"/>
    <n v="30000"/>
    <n v="0"/>
    <n v="1000"/>
    <n v="2000"/>
    <n v="1950"/>
    <n v="3000"/>
    <x v="4"/>
    <n v="52500"/>
    <n v="-145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64170"/>
  </r>
  <r>
    <x v="1"/>
    <x v="1"/>
    <n v="26800"/>
  </r>
  <r>
    <x v="2"/>
    <x v="2"/>
    <n v="9030"/>
  </r>
  <r>
    <x v="3"/>
    <x v="3"/>
    <n v="-6270"/>
  </r>
  <r>
    <x v="4"/>
    <x v="4"/>
    <n v="-145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21670"/>
    <n v="57500"/>
    <n v="64170"/>
  </r>
  <r>
    <n v="112800"/>
    <n v="86000"/>
    <n v="26800"/>
  </r>
  <r>
    <n v="65530"/>
    <n v="56500"/>
    <n v="903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</r>
  <r>
    <x v="1"/>
    <x v="1"/>
  </r>
  <r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8E4B1-9D9E-48D1-BD2C-44BDB096BC16}" name="PivotTable1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26:C27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Total sales" fld="0" baseField="0" baseItem="0"/>
    <dataField name="Sum of Total  Expenses" fld="1" baseField="0" baseItem="0"/>
    <dataField name="Sum of  Total Profit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46307-1F62-4FE2-80BB-4770830E4001}" name="PivotTable1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21:C22" firstHeaderRow="0" firstDataRow="1" firstDataCol="0"/>
  <pivotFields count="3">
    <pivotField dataField="1" showAll="0">
      <items count="6">
        <item x="4"/>
        <item x="3"/>
        <item x="2"/>
        <item x="1"/>
        <item x="0"/>
        <item t="default"/>
      </items>
    </pivotField>
    <pivotField dataField="1" showAll="0">
      <items count="6">
        <item x="4"/>
        <item x="3"/>
        <item x="2"/>
        <item x="0"/>
        <item x="1"/>
        <item t="default"/>
      </items>
    </pivotField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Total  Expenses" fld="1" baseField="0" baseItem="0"/>
    <dataField name="Sum of Total sales" fld="0" baseField="0" baseItem="0"/>
    <dataField name="Sum of  Total Profit" fld="2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3AA70-B627-4846-BFC8-BDE23258FCC3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1:C17" firstHeaderRow="0" firstDataRow="1" firstDataCol="1"/>
  <pivotFields count="10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7" baseField="0" baseItem="0"/>
    <dataField name="Sum of  Total Profit" fld="9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8E63D-6BFB-4292-B647-18B94DCC50E3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2:G8" firstHeaderRow="0" firstDataRow="1" firstDataCol="1"/>
  <pivotFields count="10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6"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Chicken Biriyani and non-veg  Rice Items In Rs" fld="1" baseField="0" baseItem="0"/>
    <dataField name="Sum of Veg thali ,Veg maggi and Veg Items  In Rs" fld="2" baseField="0" baseItem="0"/>
    <dataField name="Sum of Egg and chicken Maggi  In Rs" fld="3" baseField="0" baseItem="0"/>
    <dataField name="Sum of Egg Bhujia In Rs" fld="4" baseField="0" baseItem="0"/>
    <dataField name="Sum of Omlets  In Rs" fld="5" baseField="0" baseItem="0"/>
    <dataField name="Sum of Chicken Kabab  In Rs" fld="6" baseField="0" baseItem="0"/>
  </dataFields>
  <chartFormats count="6"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BCB96-1C1A-4270-BFCD-882407B446C6}" name="PivotTable14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1:B33" firstHeaderRow="1" firstDataRow="1" firstDataCol="1"/>
  <pivotFields count="2">
    <pivotField dataField="1" showAll="0">
      <items count="4">
        <item x="2"/>
        <item x="0"/>
        <item x="1"/>
        <item t="default"/>
      </items>
    </pivotField>
    <pivotField dataField="1" showAll="0">
      <items count="4">
        <item x="2"/>
        <item x="1"/>
        <item x="0"/>
        <item t="default"/>
      </items>
    </pivotField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Total  Expenses" fld="0" baseField="0" baseItem="0"/>
    <dataField name="Sum of  Total Profit" fld="1" baseField="0" baseItem="0"/>
  </dataFields>
  <chartFormats count="5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3"/>
  <sheetViews>
    <sheetView workbookViewId="0">
      <pane ySplit="1" topLeftCell="A2" activePane="bottomLeft" state="frozen"/>
      <selection pane="bottomLeft" activeCell="C1" sqref="C1"/>
    </sheetView>
  </sheetViews>
  <sheetFormatPr defaultColWidth="12.6328125" defaultRowHeight="15.75" customHeight="1" x14ac:dyDescent="0.25"/>
  <cols>
    <col min="1" max="1" width="15.81640625" customWidth="1"/>
    <col min="2" max="2" width="8.6328125" customWidth="1"/>
    <col min="3" max="3" width="16.81640625" customWidth="1"/>
    <col min="4" max="4" width="6.453125" customWidth="1"/>
    <col min="5" max="5" width="10" customWidth="1"/>
    <col min="6" max="6" width="14.54296875" customWidth="1"/>
    <col min="7" max="7" width="18.81640625" customWidth="1"/>
    <col min="8" max="23" width="18.90625" customWidth="1"/>
  </cols>
  <sheetData>
    <row r="1" spans="1:17" s="6" customFormat="1" ht="15.75" customHeight="1" x14ac:dyDescent="0.3">
      <c r="A1" s="5" t="s">
        <v>0</v>
      </c>
      <c r="B1" s="5" t="s">
        <v>1</v>
      </c>
      <c r="C1" s="5" t="s">
        <v>117</v>
      </c>
      <c r="D1" s="5" t="s">
        <v>118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124</v>
      </c>
      <c r="K1" s="5" t="s">
        <v>125</v>
      </c>
      <c r="L1" s="5" t="s">
        <v>126</v>
      </c>
      <c r="M1" s="5" t="s">
        <v>127</v>
      </c>
      <c r="N1" s="5" t="s">
        <v>128</v>
      </c>
      <c r="O1" s="5" t="s">
        <v>129</v>
      </c>
      <c r="P1" s="5" t="s">
        <v>130</v>
      </c>
      <c r="Q1" s="5" t="s">
        <v>131</v>
      </c>
    </row>
    <row r="2" spans="1:17" ht="15.75" customHeight="1" x14ac:dyDescent="0.25">
      <c r="A2" s="1">
        <v>44682.581328321758</v>
      </c>
      <c r="B2" s="2">
        <v>4</v>
      </c>
      <c r="C2" s="3" t="s">
        <v>2</v>
      </c>
      <c r="D2" s="3">
        <v>22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</row>
    <row r="3" spans="1:17" ht="15.75" customHeight="1" x14ac:dyDescent="0.25">
      <c r="A3" s="1">
        <v>44682.587139988427</v>
      </c>
      <c r="B3" s="2">
        <v>0</v>
      </c>
      <c r="C3" s="3" t="s">
        <v>16</v>
      </c>
      <c r="D3" s="3">
        <v>30</v>
      </c>
      <c r="E3" s="3" t="s">
        <v>3</v>
      </c>
      <c r="F3" s="3" t="s">
        <v>4</v>
      </c>
      <c r="G3" s="3" t="s">
        <v>5</v>
      </c>
      <c r="H3" s="3" t="s">
        <v>17</v>
      </c>
      <c r="I3" s="3" t="s">
        <v>18</v>
      </c>
      <c r="J3" s="3" t="s">
        <v>19</v>
      </c>
      <c r="K3" s="3" t="s">
        <v>20</v>
      </c>
      <c r="L3" s="3" t="s">
        <v>10</v>
      </c>
      <c r="M3" s="3" t="s">
        <v>11</v>
      </c>
      <c r="N3" s="3" t="s">
        <v>21</v>
      </c>
      <c r="O3" s="3" t="s">
        <v>22</v>
      </c>
      <c r="P3" s="3" t="s">
        <v>23</v>
      </c>
      <c r="Q3" s="3" t="s">
        <v>23</v>
      </c>
    </row>
    <row r="4" spans="1:17" ht="15.75" customHeight="1" x14ac:dyDescent="0.25">
      <c r="A4" s="1">
        <v>44682.594229062495</v>
      </c>
      <c r="B4" s="2">
        <v>0</v>
      </c>
      <c r="C4" s="3" t="s">
        <v>24</v>
      </c>
      <c r="D4" s="3">
        <v>23</v>
      </c>
      <c r="E4" s="3" t="s">
        <v>3</v>
      </c>
      <c r="F4" s="3" t="s">
        <v>25</v>
      </c>
      <c r="G4" s="3" t="s">
        <v>5</v>
      </c>
      <c r="H4" s="3" t="s">
        <v>26</v>
      </c>
      <c r="I4" s="3" t="s">
        <v>27</v>
      </c>
      <c r="J4" s="3" t="s">
        <v>28</v>
      </c>
      <c r="K4" s="3" t="s">
        <v>20</v>
      </c>
      <c r="L4" s="3" t="s">
        <v>10</v>
      </c>
      <c r="M4" s="3" t="s">
        <v>29</v>
      </c>
      <c r="N4" s="4"/>
      <c r="O4" s="3" t="s">
        <v>30</v>
      </c>
      <c r="P4" s="3" t="s">
        <v>31</v>
      </c>
      <c r="Q4" s="3" t="s">
        <v>32</v>
      </c>
    </row>
    <row r="5" spans="1:17" ht="15.75" customHeight="1" x14ac:dyDescent="0.25">
      <c r="A5" s="1">
        <v>44682.60604810185</v>
      </c>
      <c r="B5" s="2">
        <v>4</v>
      </c>
      <c r="C5" s="3" t="s">
        <v>33</v>
      </c>
      <c r="D5" s="3">
        <v>27</v>
      </c>
      <c r="E5" s="3" t="s">
        <v>3</v>
      </c>
      <c r="F5" s="3" t="s">
        <v>4</v>
      </c>
      <c r="G5" s="3" t="s">
        <v>34</v>
      </c>
      <c r="H5" s="3" t="s">
        <v>35</v>
      </c>
      <c r="I5" s="3" t="s">
        <v>36</v>
      </c>
      <c r="J5" s="3" t="s">
        <v>37</v>
      </c>
      <c r="K5" s="3" t="s">
        <v>9</v>
      </c>
      <c r="L5" s="3" t="s">
        <v>38</v>
      </c>
      <c r="M5" s="3" t="s">
        <v>11</v>
      </c>
      <c r="N5" s="3" t="s">
        <v>21</v>
      </c>
      <c r="O5" s="3" t="s">
        <v>39</v>
      </c>
      <c r="P5" s="3" t="s">
        <v>14</v>
      </c>
      <c r="Q5" s="3" t="s">
        <v>40</v>
      </c>
    </row>
    <row r="6" spans="1:17" ht="15.75" customHeight="1" x14ac:dyDescent="0.25">
      <c r="A6" s="1">
        <v>44682.948284837963</v>
      </c>
      <c r="B6" s="2">
        <v>4</v>
      </c>
      <c r="C6" s="3" t="s">
        <v>41</v>
      </c>
      <c r="D6" s="3">
        <v>23</v>
      </c>
      <c r="E6" s="3" t="s">
        <v>42</v>
      </c>
      <c r="F6" s="3" t="s">
        <v>4</v>
      </c>
      <c r="G6" s="3" t="s">
        <v>5</v>
      </c>
      <c r="H6" s="3" t="s">
        <v>43</v>
      </c>
      <c r="I6" s="3" t="s">
        <v>44</v>
      </c>
      <c r="J6" s="3" t="s">
        <v>13</v>
      </c>
      <c r="K6" s="3" t="s">
        <v>9</v>
      </c>
      <c r="L6" s="3" t="s">
        <v>45</v>
      </c>
      <c r="M6" s="3" t="s">
        <v>11</v>
      </c>
      <c r="N6" s="3" t="s">
        <v>46</v>
      </c>
      <c r="O6" s="3" t="s">
        <v>47</v>
      </c>
      <c r="P6" s="3" t="s">
        <v>14</v>
      </c>
      <c r="Q6" s="3" t="s">
        <v>40</v>
      </c>
    </row>
    <row r="7" spans="1:17" ht="15.75" customHeight="1" x14ac:dyDescent="0.25">
      <c r="A7" s="1">
        <v>44683.469014745366</v>
      </c>
      <c r="B7" s="2">
        <v>4</v>
      </c>
      <c r="C7" s="3" t="s">
        <v>48</v>
      </c>
      <c r="D7" s="3">
        <v>26</v>
      </c>
      <c r="E7" s="3" t="s">
        <v>3</v>
      </c>
      <c r="F7" s="3" t="s">
        <v>25</v>
      </c>
      <c r="G7" s="3" t="s">
        <v>34</v>
      </c>
      <c r="H7" s="4"/>
      <c r="I7" s="4"/>
      <c r="J7" s="4"/>
      <c r="K7" s="3" t="s">
        <v>9</v>
      </c>
      <c r="L7" s="3" t="s">
        <v>38</v>
      </c>
      <c r="M7" s="3" t="s">
        <v>29</v>
      </c>
      <c r="N7" s="3" t="s">
        <v>12</v>
      </c>
      <c r="O7" s="4"/>
      <c r="P7" s="3" t="s">
        <v>14</v>
      </c>
      <c r="Q7" s="3" t="s">
        <v>23</v>
      </c>
    </row>
    <row r="8" spans="1:17" ht="15.75" customHeight="1" x14ac:dyDescent="0.25">
      <c r="A8" s="1">
        <v>44683.47227864583</v>
      </c>
      <c r="B8" s="2">
        <v>4</v>
      </c>
      <c r="C8" s="3" t="s">
        <v>49</v>
      </c>
      <c r="D8" s="3">
        <v>24</v>
      </c>
      <c r="E8" s="3" t="s">
        <v>3</v>
      </c>
      <c r="F8" s="3" t="s">
        <v>4</v>
      </c>
      <c r="G8" s="3" t="s">
        <v>34</v>
      </c>
      <c r="H8" s="3" t="s">
        <v>50</v>
      </c>
      <c r="I8" s="3" t="s">
        <v>51</v>
      </c>
      <c r="J8" s="3" t="s">
        <v>52</v>
      </c>
      <c r="K8" s="3" t="s">
        <v>9</v>
      </c>
      <c r="L8" s="3" t="s">
        <v>38</v>
      </c>
      <c r="M8" s="3" t="s">
        <v>53</v>
      </c>
      <c r="N8" s="3" t="s">
        <v>12</v>
      </c>
      <c r="O8" s="3" t="s">
        <v>54</v>
      </c>
      <c r="P8" s="3" t="s">
        <v>55</v>
      </c>
      <c r="Q8" s="3" t="s">
        <v>32</v>
      </c>
    </row>
    <row r="9" spans="1:17" ht="15.75" customHeight="1" x14ac:dyDescent="0.25">
      <c r="A9" s="1">
        <v>44683.50817050926</v>
      </c>
      <c r="B9" s="2">
        <v>0</v>
      </c>
      <c r="C9" s="3" t="s">
        <v>56</v>
      </c>
      <c r="D9" s="3">
        <v>28</v>
      </c>
      <c r="E9" s="3" t="s">
        <v>42</v>
      </c>
      <c r="F9" s="3" t="s">
        <v>57</v>
      </c>
      <c r="G9" s="3" t="s">
        <v>5</v>
      </c>
      <c r="H9" s="3" t="s">
        <v>58</v>
      </c>
      <c r="I9" s="3" t="s">
        <v>59</v>
      </c>
      <c r="J9" s="3" t="s">
        <v>59</v>
      </c>
      <c r="K9" s="3" t="s">
        <v>20</v>
      </c>
      <c r="L9" s="3" t="s">
        <v>10</v>
      </c>
      <c r="M9" s="3" t="s">
        <v>11</v>
      </c>
      <c r="N9" s="3" t="s">
        <v>21</v>
      </c>
      <c r="O9" s="3" t="s">
        <v>13</v>
      </c>
      <c r="P9" s="3" t="s">
        <v>14</v>
      </c>
      <c r="Q9" s="3" t="s">
        <v>40</v>
      </c>
    </row>
    <row r="10" spans="1:17" ht="15.75" customHeight="1" x14ac:dyDescent="0.25">
      <c r="A10" s="1">
        <v>44683.540049456016</v>
      </c>
      <c r="B10" s="2">
        <v>4</v>
      </c>
      <c r="C10" s="3" t="s">
        <v>60</v>
      </c>
      <c r="D10" s="3">
        <v>26</v>
      </c>
      <c r="E10" s="3" t="s">
        <v>42</v>
      </c>
      <c r="F10" s="3" t="s">
        <v>61</v>
      </c>
      <c r="G10" s="3" t="s">
        <v>5</v>
      </c>
      <c r="H10" s="3" t="s">
        <v>62</v>
      </c>
      <c r="I10" s="3" t="s">
        <v>63</v>
      </c>
      <c r="J10" s="3" t="s">
        <v>64</v>
      </c>
      <c r="K10" s="3" t="s">
        <v>9</v>
      </c>
      <c r="L10" s="3" t="s">
        <v>65</v>
      </c>
      <c r="M10" s="3" t="s">
        <v>11</v>
      </c>
      <c r="N10" s="3" t="s">
        <v>21</v>
      </c>
      <c r="O10" s="3" t="s">
        <v>66</v>
      </c>
      <c r="P10" s="3" t="s">
        <v>31</v>
      </c>
      <c r="Q10" s="3" t="s">
        <v>15</v>
      </c>
    </row>
    <row r="11" spans="1:17" ht="15.75" customHeight="1" x14ac:dyDescent="0.25">
      <c r="A11" s="1">
        <v>44683.72025849537</v>
      </c>
      <c r="B11" s="2">
        <v>4</v>
      </c>
      <c r="C11" s="3" t="s">
        <v>67</v>
      </c>
      <c r="D11" s="3">
        <v>27</v>
      </c>
      <c r="E11" s="3" t="s">
        <v>42</v>
      </c>
      <c r="F11" s="3" t="s">
        <v>25</v>
      </c>
      <c r="G11" s="3" t="s">
        <v>5</v>
      </c>
      <c r="H11" s="3" t="s">
        <v>68</v>
      </c>
      <c r="I11" s="3" t="s">
        <v>69</v>
      </c>
      <c r="J11" s="4"/>
      <c r="K11" s="3" t="s">
        <v>9</v>
      </c>
      <c r="L11" s="3" t="s">
        <v>10</v>
      </c>
      <c r="M11" s="3" t="s">
        <v>53</v>
      </c>
      <c r="N11" s="3" t="s">
        <v>12</v>
      </c>
      <c r="O11" s="3" t="s">
        <v>70</v>
      </c>
      <c r="P11" s="3" t="s">
        <v>55</v>
      </c>
      <c r="Q11" s="3" t="s">
        <v>40</v>
      </c>
    </row>
    <row r="12" spans="1:17" ht="15.75" customHeight="1" x14ac:dyDescent="0.25">
      <c r="A12" s="1">
        <v>44684.590499722224</v>
      </c>
      <c r="B12" s="2">
        <v>4</v>
      </c>
      <c r="C12" s="3" t="s">
        <v>71</v>
      </c>
      <c r="D12" s="3">
        <v>34</v>
      </c>
      <c r="E12" s="3" t="s">
        <v>3</v>
      </c>
      <c r="F12" s="3" t="s">
        <v>4</v>
      </c>
      <c r="G12" s="3" t="s">
        <v>72</v>
      </c>
      <c r="H12" s="3" t="s">
        <v>73</v>
      </c>
      <c r="I12" s="3" t="s">
        <v>74</v>
      </c>
      <c r="J12" s="3" t="s">
        <v>75</v>
      </c>
      <c r="K12" s="3" t="s">
        <v>9</v>
      </c>
      <c r="L12" s="3" t="s">
        <v>76</v>
      </c>
      <c r="M12" s="3" t="s">
        <v>11</v>
      </c>
      <c r="N12" s="3" t="s">
        <v>77</v>
      </c>
      <c r="O12" s="3" t="s">
        <v>78</v>
      </c>
      <c r="P12" s="3" t="s">
        <v>14</v>
      </c>
      <c r="Q12" s="3" t="s">
        <v>15</v>
      </c>
    </row>
    <row r="13" spans="1:17" ht="15.75" customHeight="1" x14ac:dyDescent="0.25">
      <c r="A13" s="1">
        <v>44685.536109212961</v>
      </c>
      <c r="B13" s="2">
        <v>4</v>
      </c>
      <c r="C13" s="3" t="s">
        <v>79</v>
      </c>
      <c r="D13" s="3">
        <v>25</v>
      </c>
      <c r="E13" s="3" t="s">
        <v>3</v>
      </c>
      <c r="F13" s="3" t="s">
        <v>4</v>
      </c>
      <c r="G13" s="3" t="s">
        <v>5</v>
      </c>
      <c r="H13" s="3" t="s">
        <v>80</v>
      </c>
      <c r="I13" s="3" t="s">
        <v>74</v>
      </c>
      <c r="J13" s="4"/>
      <c r="K13" s="3" t="s">
        <v>9</v>
      </c>
      <c r="L13" s="3" t="s">
        <v>38</v>
      </c>
      <c r="M13" s="3" t="s">
        <v>81</v>
      </c>
      <c r="N13" s="3" t="s">
        <v>12</v>
      </c>
      <c r="O13" s="4"/>
      <c r="P13" s="3" t="s">
        <v>14</v>
      </c>
      <c r="Q13" s="3" t="s">
        <v>15</v>
      </c>
    </row>
    <row r="14" spans="1:17" ht="15.75" customHeight="1" x14ac:dyDescent="0.25">
      <c r="A14" s="1">
        <v>44685.912331851854</v>
      </c>
      <c r="B14" s="2">
        <v>4</v>
      </c>
      <c r="C14" s="3" t="s">
        <v>82</v>
      </c>
      <c r="D14" s="3">
        <v>28</v>
      </c>
      <c r="E14" s="3" t="s">
        <v>42</v>
      </c>
      <c r="F14" s="3" t="s">
        <v>25</v>
      </c>
      <c r="G14" s="3" t="s">
        <v>72</v>
      </c>
      <c r="H14" s="4"/>
      <c r="I14" s="4"/>
      <c r="J14" s="4"/>
      <c r="K14" s="3" t="s">
        <v>9</v>
      </c>
      <c r="L14" s="3" t="s">
        <v>38</v>
      </c>
      <c r="M14" s="3" t="s">
        <v>29</v>
      </c>
      <c r="N14" s="3" t="s">
        <v>12</v>
      </c>
      <c r="O14" s="3" t="s">
        <v>70</v>
      </c>
      <c r="P14" s="3" t="s">
        <v>55</v>
      </c>
      <c r="Q14" s="3" t="s">
        <v>40</v>
      </c>
    </row>
    <row r="15" spans="1:17" ht="15.75" customHeight="1" x14ac:dyDescent="0.25">
      <c r="A15" s="1">
        <v>44685.912892025459</v>
      </c>
      <c r="B15" s="2">
        <v>4</v>
      </c>
      <c r="C15" s="3" t="s">
        <v>83</v>
      </c>
      <c r="D15" s="3">
        <v>28</v>
      </c>
      <c r="E15" s="3" t="s">
        <v>42</v>
      </c>
      <c r="F15" s="3" t="s">
        <v>4</v>
      </c>
      <c r="G15" s="3" t="s">
        <v>5</v>
      </c>
      <c r="H15" s="4"/>
      <c r="I15" s="4"/>
      <c r="J15" s="4"/>
      <c r="K15" s="3" t="s">
        <v>9</v>
      </c>
      <c r="L15" s="3" t="s">
        <v>38</v>
      </c>
      <c r="M15" s="3" t="s">
        <v>53</v>
      </c>
      <c r="N15" s="3" t="s">
        <v>12</v>
      </c>
      <c r="O15" s="4"/>
      <c r="P15" s="3" t="s">
        <v>55</v>
      </c>
      <c r="Q15" s="3" t="s">
        <v>40</v>
      </c>
    </row>
    <row r="16" spans="1:17" ht="15.75" customHeight="1" x14ac:dyDescent="0.25">
      <c r="A16" s="1">
        <v>44687.526287384258</v>
      </c>
      <c r="B16" s="2">
        <v>4</v>
      </c>
      <c r="C16" s="3" t="s">
        <v>84</v>
      </c>
      <c r="D16" s="3">
        <v>28</v>
      </c>
      <c r="E16" s="3" t="s">
        <v>3</v>
      </c>
      <c r="F16" s="3" t="s">
        <v>25</v>
      </c>
      <c r="G16" s="3" t="s">
        <v>85</v>
      </c>
      <c r="H16" s="4"/>
      <c r="I16" s="4"/>
      <c r="J16" s="4"/>
      <c r="K16" s="3" t="s">
        <v>9</v>
      </c>
      <c r="L16" s="3" t="s">
        <v>38</v>
      </c>
      <c r="M16" s="3" t="s">
        <v>53</v>
      </c>
      <c r="N16" s="4"/>
      <c r="O16" s="4"/>
      <c r="P16" s="3" t="s">
        <v>14</v>
      </c>
      <c r="Q16" s="3" t="s">
        <v>40</v>
      </c>
    </row>
    <row r="17" spans="1:17" ht="15.75" customHeight="1" x14ac:dyDescent="0.25">
      <c r="A17" s="1">
        <v>44687.526328749998</v>
      </c>
      <c r="B17" s="2">
        <v>0</v>
      </c>
      <c r="C17" s="3" t="s">
        <v>86</v>
      </c>
      <c r="D17" s="3">
        <v>25</v>
      </c>
      <c r="E17" s="3" t="s">
        <v>3</v>
      </c>
      <c r="F17" s="3" t="s">
        <v>4</v>
      </c>
      <c r="G17" s="3" t="s">
        <v>5</v>
      </c>
      <c r="H17" s="3" t="s">
        <v>87</v>
      </c>
      <c r="I17" s="3" t="s">
        <v>88</v>
      </c>
      <c r="J17" s="3" t="s">
        <v>68</v>
      </c>
      <c r="K17" s="3" t="s">
        <v>20</v>
      </c>
      <c r="L17" s="3" t="s">
        <v>10</v>
      </c>
      <c r="M17" s="3" t="s">
        <v>11</v>
      </c>
      <c r="N17" s="3" t="s">
        <v>21</v>
      </c>
      <c r="O17" s="3" t="s">
        <v>89</v>
      </c>
      <c r="P17" s="3" t="s">
        <v>31</v>
      </c>
      <c r="Q17" s="3" t="s">
        <v>40</v>
      </c>
    </row>
    <row r="18" spans="1:17" ht="15.75" customHeight="1" x14ac:dyDescent="0.25">
      <c r="A18" s="1">
        <v>44687.547211157405</v>
      </c>
      <c r="B18" s="2">
        <v>4</v>
      </c>
      <c r="C18" s="3" t="s">
        <v>90</v>
      </c>
      <c r="D18" s="3">
        <v>28</v>
      </c>
      <c r="E18" s="3" t="s">
        <v>3</v>
      </c>
      <c r="F18" s="3" t="s">
        <v>4</v>
      </c>
      <c r="G18" s="3" t="s">
        <v>5</v>
      </c>
      <c r="H18" s="3" t="s">
        <v>91</v>
      </c>
      <c r="I18" s="3" t="s">
        <v>92</v>
      </c>
      <c r="J18" s="4"/>
      <c r="K18" s="3" t="s">
        <v>9</v>
      </c>
      <c r="L18" s="3" t="s">
        <v>10</v>
      </c>
      <c r="M18" s="3" t="s">
        <v>29</v>
      </c>
      <c r="N18" s="3" t="s">
        <v>12</v>
      </c>
      <c r="O18" s="4"/>
      <c r="P18" s="3" t="s">
        <v>14</v>
      </c>
      <c r="Q18" s="3" t="s">
        <v>40</v>
      </c>
    </row>
    <row r="19" spans="1:17" ht="15.75" customHeight="1" x14ac:dyDescent="0.25">
      <c r="A19" s="1">
        <v>44687.551074641204</v>
      </c>
      <c r="B19" s="2">
        <v>4</v>
      </c>
      <c r="C19" s="3" t="s">
        <v>93</v>
      </c>
      <c r="D19" s="3">
        <v>25</v>
      </c>
      <c r="E19" s="3" t="s">
        <v>3</v>
      </c>
      <c r="F19" s="3" t="s">
        <v>57</v>
      </c>
      <c r="G19" s="3" t="s">
        <v>5</v>
      </c>
      <c r="H19" s="3" t="s">
        <v>94</v>
      </c>
      <c r="I19" s="3" t="s">
        <v>95</v>
      </c>
      <c r="J19" s="3" t="s">
        <v>96</v>
      </c>
      <c r="K19" s="3" t="s">
        <v>9</v>
      </c>
      <c r="L19" s="3" t="s">
        <v>10</v>
      </c>
      <c r="M19" s="3" t="s">
        <v>11</v>
      </c>
      <c r="N19" s="3" t="s">
        <v>77</v>
      </c>
      <c r="O19" s="3" t="s">
        <v>97</v>
      </c>
      <c r="P19" s="3" t="s">
        <v>14</v>
      </c>
      <c r="Q19" s="4"/>
    </row>
    <row r="20" spans="1:17" ht="15.75" customHeight="1" x14ac:dyDescent="0.25">
      <c r="A20" s="1">
        <v>44687.767007569448</v>
      </c>
      <c r="B20" s="2">
        <v>4</v>
      </c>
      <c r="C20" s="3" t="s">
        <v>98</v>
      </c>
      <c r="D20" s="3">
        <v>35</v>
      </c>
      <c r="E20" s="3" t="s">
        <v>3</v>
      </c>
      <c r="F20" s="3" t="s">
        <v>25</v>
      </c>
      <c r="G20" s="3" t="s">
        <v>72</v>
      </c>
      <c r="H20" s="3" t="s">
        <v>99</v>
      </c>
      <c r="I20" s="3" t="s">
        <v>100</v>
      </c>
      <c r="J20" s="3" t="s">
        <v>101</v>
      </c>
      <c r="K20" s="3" t="s">
        <v>9</v>
      </c>
      <c r="L20" s="3" t="s">
        <v>38</v>
      </c>
      <c r="M20" s="3" t="s">
        <v>11</v>
      </c>
      <c r="N20" s="3" t="s">
        <v>12</v>
      </c>
      <c r="O20" s="3" t="s">
        <v>102</v>
      </c>
      <c r="P20" s="3" t="s">
        <v>14</v>
      </c>
      <c r="Q20" s="3" t="s">
        <v>40</v>
      </c>
    </row>
    <row r="21" spans="1:17" ht="15.75" customHeight="1" x14ac:dyDescent="0.25">
      <c r="A21" s="1">
        <v>44687.838179421291</v>
      </c>
      <c r="B21" s="2">
        <v>4</v>
      </c>
      <c r="C21" s="3" t="s">
        <v>103</v>
      </c>
      <c r="D21" s="3">
        <v>28</v>
      </c>
      <c r="E21" s="3" t="s">
        <v>3</v>
      </c>
      <c r="F21" s="3" t="s">
        <v>4</v>
      </c>
      <c r="G21" s="3" t="s">
        <v>5</v>
      </c>
      <c r="H21" s="3" t="s">
        <v>104</v>
      </c>
      <c r="I21" s="3" t="s">
        <v>105</v>
      </c>
      <c r="J21" s="3" t="s">
        <v>106</v>
      </c>
      <c r="K21" s="3" t="s">
        <v>9</v>
      </c>
      <c r="L21" s="3" t="s">
        <v>38</v>
      </c>
      <c r="M21" s="3" t="s">
        <v>11</v>
      </c>
      <c r="N21" s="3" t="s">
        <v>12</v>
      </c>
      <c r="O21" s="3" t="s">
        <v>107</v>
      </c>
      <c r="P21" s="3" t="s">
        <v>55</v>
      </c>
      <c r="Q21" s="3" t="s">
        <v>40</v>
      </c>
    </row>
    <row r="22" spans="1:17" ht="15.75" customHeight="1" x14ac:dyDescent="0.25">
      <c r="A22" s="1">
        <v>44687.937801423614</v>
      </c>
      <c r="B22" s="2">
        <v>4</v>
      </c>
      <c r="C22" s="3" t="s">
        <v>108</v>
      </c>
      <c r="D22" s="3">
        <v>23</v>
      </c>
      <c r="E22" s="3" t="s">
        <v>3</v>
      </c>
      <c r="F22" s="3" t="s">
        <v>109</v>
      </c>
      <c r="G22" s="3" t="s">
        <v>5</v>
      </c>
      <c r="H22" s="3" t="s">
        <v>110</v>
      </c>
      <c r="I22" s="3" t="s">
        <v>27</v>
      </c>
      <c r="J22" s="3" t="s">
        <v>110</v>
      </c>
      <c r="K22" s="3" t="s">
        <v>9</v>
      </c>
      <c r="L22" s="3" t="s">
        <v>10</v>
      </c>
      <c r="M22" s="3" t="s">
        <v>11</v>
      </c>
      <c r="N22" s="3" t="s">
        <v>12</v>
      </c>
      <c r="O22" s="3" t="s">
        <v>111</v>
      </c>
      <c r="P22" s="3" t="s">
        <v>14</v>
      </c>
      <c r="Q22" s="3" t="s">
        <v>32</v>
      </c>
    </row>
    <row r="23" spans="1:17" ht="15.75" customHeight="1" x14ac:dyDescent="0.25">
      <c r="A23" s="1">
        <v>44688.341739722222</v>
      </c>
      <c r="B23" s="2">
        <v>0</v>
      </c>
      <c r="C23" s="3" t="s">
        <v>112</v>
      </c>
      <c r="D23" s="3">
        <v>27</v>
      </c>
      <c r="E23" s="3" t="s">
        <v>3</v>
      </c>
      <c r="F23" s="3" t="s">
        <v>113</v>
      </c>
      <c r="G23" s="3" t="s">
        <v>5</v>
      </c>
      <c r="H23" s="3" t="s">
        <v>114</v>
      </c>
      <c r="I23" s="3" t="s">
        <v>115</v>
      </c>
      <c r="J23" s="3" t="s">
        <v>116</v>
      </c>
      <c r="K23" s="3" t="s">
        <v>20</v>
      </c>
      <c r="L23" s="3" t="s">
        <v>10</v>
      </c>
      <c r="M23" s="3" t="s">
        <v>11</v>
      </c>
      <c r="N23" s="3" t="s">
        <v>21</v>
      </c>
      <c r="O23" s="3" t="s">
        <v>116</v>
      </c>
      <c r="P23" s="3" t="s">
        <v>14</v>
      </c>
      <c r="Q23" s="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251A-E219-43FB-B927-1F03F511F32E}">
  <dimension ref="A1:L15"/>
  <sheetViews>
    <sheetView workbookViewId="0">
      <selection activeCell="D19" sqref="D19"/>
    </sheetView>
  </sheetViews>
  <sheetFormatPr defaultRowHeight="12.5" x14ac:dyDescent="0.25"/>
  <cols>
    <col min="1" max="1" width="20.6328125" style="9" customWidth="1"/>
    <col min="2" max="2" width="11.36328125" style="9" customWidth="1"/>
    <col min="3" max="3" width="13" style="9" customWidth="1"/>
    <col min="4" max="4" width="14.26953125" style="9" customWidth="1"/>
    <col min="5" max="5" width="11.90625" style="9" customWidth="1"/>
    <col min="6" max="6" width="10.26953125" style="9" customWidth="1"/>
    <col min="7" max="7" width="13" style="9" customWidth="1"/>
    <col min="8" max="8" width="11.36328125" style="9" customWidth="1"/>
    <col min="9" max="9" width="15.81640625" style="9" customWidth="1"/>
    <col min="10" max="10" width="10" style="9" customWidth="1"/>
    <col min="11" max="11" width="12.7265625" style="9" customWidth="1"/>
    <col min="12" max="16384" width="8.7265625" style="9"/>
  </cols>
  <sheetData>
    <row r="1" spans="1:12" s="7" customFormat="1" ht="14" x14ac:dyDescent="0.3">
      <c r="A1" s="19" t="s">
        <v>132</v>
      </c>
      <c r="B1" s="19" t="s">
        <v>152</v>
      </c>
      <c r="C1" s="19" t="s">
        <v>153</v>
      </c>
      <c r="D1" s="19" t="s">
        <v>154</v>
      </c>
      <c r="E1" s="19" t="s">
        <v>155</v>
      </c>
      <c r="F1" s="19" t="s">
        <v>156</v>
      </c>
      <c r="G1" s="19" t="s">
        <v>157</v>
      </c>
      <c r="H1" s="20" t="s">
        <v>149</v>
      </c>
      <c r="I1" s="20" t="s">
        <v>150</v>
      </c>
      <c r="J1" s="20" t="s">
        <v>151</v>
      </c>
      <c r="K1" s="8"/>
      <c r="L1" s="7">
        <v>30</v>
      </c>
    </row>
    <row r="2" spans="1:12" x14ac:dyDescent="0.25">
      <c r="A2" s="21" t="s">
        <v>146</v>
      </c>
      <c r="B2" s="21">
        <v>68000</v>
      </c>
      <c r="C2" s="21">
        <v>25000</v>
      </c>
      <c r="D2" s="21">
        <v>10970</v>
      </c>
      <c r="E2" s="21">
        <v>4800</v>
      </c>
      <c r="F2" s="21">
        <f>150*L1</f>
        <v>4500</v>
      </c>
      <c r="G2" s="21">
        <f>280*L1</f>
        <v>8400</v>
      </c>
      <c r="H2" s="21">
        <f>SUM(B2:G2)</f>
        <v>121670</v>
      </c>
      <c r="I2" s="21">
        <f>SUM(B10:H10)</f>
        <v>57500</v>
      </c>
      <c r="J2" s="21">
        <f>H2-I2</f>
        <v>64170</v>
      </c>
    </row>
    <row r="3" spans="1:12" x14ac:dyDescent="0.25">
      <c r="A3" s="21" t="s">
        <v>134</v>
      </c>
      <c r="B3" s="21">
        <v>80000</v>
      </c>
      <c r="C3" s="21">
        <v>0</v>
      </c>
      <c r="D3" s="21">
        <v>13000</v>
      </c>
      <c r="E3" s="21">
        <f>E2+1000</f>
        <v>5800</v>
      </c>
      <c r="F3" s="21">
        <f>F2-500</f>
        <v>4000</v>
      </c>
      <c r="G3" s="21">
        <v>10000</v>
      </c>
      <c r="H3" s="21">
        <f t="shared" ref="H3:H4" si="0">SUM(B3:G3)</f>
        <v>112800</v>
      </c>
      <c r="I3" s="21">
        <f>SUM(B11:H11)</f>
        <v>86000</v>
      </c>
      <c r="J3" s="21">
        <f>H3-I3</f>
        <v>26800</v>
      </c>
    </row>
    <row r="4" spans="1:12" x14ac:dyDescent="0.25">
      <c r="A4" s="21" t="s">
        <v>135</v>
      </c>
      <c r="B4" s="21">
        <v>50000</v>
      </c>
      <c r="C4" s="21">
        <v>0</v>
      </c>
      <c r="D4" s="21">
        <v>4600</v>
      </c>
      <c r="E4" s="21">
        <v>2400</v>
      </c>
      <c r="F4" s="21">
        <v>2250</v>
      </c>
      <c r="G4" s="21">
        <v>6280</v>
      </c>
      <c r="H4" s="21">
        <f t="shared" si="0"/>
        <v>65530</v>
      </c>
      <c r="I4" s="21">
        <f>SUM(B12:H12)</f>
        <v>56500</v>
      </c>
      <c r="J4" s="21">
        <f>H4-I4</f>
        <v>9030</v>
      </c>
    </row>
    <row r="5" spans="1:12" s="10" customFormat="1" ht="14" x14ac:dyDescent="0.3">
      <c r="A5" s="22" t="s">
        <v>144</v>
      </c>
      <c r="B5" s="22">
        <v>40000</v>
      </c>
      <c r="C5" s="22">
        <v>0</v>
      </c>
      <c r="D5" s="22">
        <f>D4-3000</f>
        <v>1600</v>
      </c>
      <c r="E5" s="22">
        <f>E4-300</f>
        <v>2100</v>
      </c>
      <c r="F5" s="22">
        <f>F4-2000</f>
        <v>250</v>
      </c>
      <c r="G5" s="22">
        <f>G4-3000</f>
        <v>3280</v>
      </c>
      <c r="H5" s="22">
        <f t="shared" ref="H5:H6" si="1">B5+C5+D5+E5+F5+G5</f>
        <v>47230</v>
      </c>
      <c r="I5" s="22">
        <f>SUM(B13:H13)</f>
        <v>53500</v>
      </c>
      <c r="J5" s="22">
        <f>H5-I5</f>
        <v>-6270</v>
      </c>
    </row>
    <row r="6" spans="1:12" x14ac:dyDescent="0.25">
      <c r="A6" s="22" t="s">
        <v>145</v>
      </c>
      <c r="B6" s="22">
        <v>30000</v>
      </c>
      <c r="C6" s="22">
        <v>0</v>
      </c>
      <c r="D6" s="22">
        <f>1000</f>
        <v>1000</v>
      </c>
      <c r="E6" s="22">
        <v>2000</v>
      </c>
      <c r="F6" s="22">
        <v>1950</v>
      </c>
      <c r="G6" s="22">
        <v>3000</v>
      </c>
      <c r="H6" s="22">
        <f t="shared" si="1"/>
        <v>37950</v>
      </c>
      <c r="I6" s="22">
        <f>SUM(B14:H14)</f>
        <v>52500</v>
      </c>
      <c r="J6" s="22">
        <f>H6-I6</f>
        <v>-14550</v>
      </c>
    </row>
    <row r="7" spans="1:12" ht="14" x14ac:dyDescent="0.3">
      <c r="A7" s="15"/>
      <c r="B7" s="15"/>
      <c r="C7" s="15"/>
      <c r="D7" s="15"/>
      <c r="E7" s="15"/>
      <c r="F7" s="15"/>
      <c r="G7" s="15"/>
      <c r="H7" s="15"/>
      <c r="I7" s="16"/>
      <c r="J7" s="15"/>
    </row>
    <row r="8" spans="1:12" s="11" customFormat="1" ht="14" x14ac:dyDescent="0.3">
      <c r="A8" s="9"/>
      <c r="B8" s="9"/>
      <c r="C8" s="9"/>
      <c r="D8" s="9"/>
      <c r="E8" s="9"/>
      <c r="F8" s="9"/>
      <c r="G8" s="9"/>
      <c r="H8" s="9"/>
      <c r="I8" s="9"/>
      <c r="J8" s="9"/>
    </row>
    <row r="9" spans="1:12" ht="14" x14ac:dyDescent="0.3">
      <c r="A9" s="19" t="s">
        <v>136</v>
      </c>
      <c r="B9" s="19" t="s">
        <v>137</v>
      </c>
      <c r="C9" s="19" t="s">
        <v>138</v>
      </c>
      <c r="D9" s="19" t="s">
        <v>139</v>
      </c>
      <c r="E9" s="19" t="s">
        <v>140</v>
      </c>
      <c r="F9" s="19" t="s">
        <v>141</v>
      </c>
      <c r="G9" s="19" t="s">
        <v>142</v>
      </c>
      <c r="H9" s="19" t="s">
        <v>143</v>
      </c>
      <c r="I9" s="17"/>
      <c r="J9" s="18"/>
    </row>
    <row r="10" spans="1:12" s="7" customFormat="1" ht="14" x14ac:dyDescent="0.3">
      <c r="A10" s="21" t="s">
        <v>133</v>
      </c>
      <c r="B10" s="21">
        <v>4000</v>
      </c>
      <c r="C10" s="21">
        <v>25000</v>
      </c>
      <c r="D10" s="21">
        <v>5000</v>
      </c>
      <c r="E10" s="21">
        <v>5000</v>
      </c>
      <c r="F10" s="21">
        <v>14000</v>
      </c>
      <c r="G10" s="21">
        <v>2500</v>
      </c>
      <c r="H10" s="21">
        <v>2000</v>
      </c>
      <c r="I10" s="9"/>
      <c r="J10" s="9"/>
    </row>
    <row r="11" spans="1:12" x14ac:dyDescent="0.25">
      <c r="A11" s="21" t="s">
        <v>134</v>
      </c>
      <c r="B11" s="21">
        <v>9000</v>
      </c>
      <c r="C11" s="21">
        <v>35000</v>
      </c>
      <c r="D11" s="21">
        <v>10000</v>
      </c>
      <c r="E11" s="21">
        <f>E10*2</f>
        <v>10000</v>
      </c>
      <c r="F11" s="21">
        <v>14000</v>
      </c>
      <c r="G11" s="21">
        <v>6000</v>
      </c>
      <c r="H11" s="21">
        <v>2000</v>
      </c>
    </row>
    <row r="12" spans="1:12" x14ac:dyDescent="0.25">
      <c r="A12" s="21" t="s">
        <v>135</v>
      </c>
      <c r="B12" s="21">
        <v>5000</v>
      </c>
      <c r="C12" s="21">
        <v>20000</v>
      </c>
      <c r="D12" s="21">
        <v>5000</v>
      </c>
      <c r="E12" s="21">
        <v>8000</v>
      </c>
      <c r="F12" s="21">
        <v>14000</v>
      </c>
      <c r="G12" s="21">
        <v>2500</v>
      </c>
      <c r="H12" s="21">
        <v>2000</v>
      </c>
    </row>
    <row r="13" spans="1:12" s="10" customFormat="1" ht="14" x14ac:dyDescent="0.3">
      <c r="A13" s="22" t="s">
        <v>144</v>
      </c>
      <c r="B13" s="22">
        <v>5000</v>
      </c>
      <c r="C13" s="22">
        <v>20000</v>
      </c>
      <c r="D13" s="22">
        <v>5000</v>
      </c>
      <c r="E13" s="22">
        <v>5000</v>
      </c>
      <c r="F13" s="22">
        <v>14000</v>
      </c>
      <c r="G13" s="22">
        <v>2500</v>
      </c>
      <c r="H13" s="22">
        <v>2000</v>
      </c>
      <c r="I13" s="9"/>
      <c r="J13" s="9"/>
    </row>
    <row r="14" spans="1:12" x14ac:dyDescent="0.25">
      <c r="A14" s="22" t="s">
        <v>145</v>
      </c>
      <c r="B14" s="22">
        <v>4000</v>
      </c>
      <c r="C14" s="22">
        <v>20000</v>
      </c>
      <c r="D14" s="22">
        <v>5000</v>
      </c>
      <c r="E14" s="22">
        <v>5000</v>
      </c>
      <c r="F14" s="22">
        <v>14000</v>
      </c>
      <c r="G14" s="22">
        <v>2500</v>
      </c>
      <c r="H14" s="22">
        <v>2000</v>
      </c>
    </row>
    <row r="15" spans="1:12" ht="14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160C-A17C-4D75-82E1-7D1A6D78B1D6}">
  <dimension ref="A1:G33"/>
  <sheetViews>
    <sheetView workbookViewId="0">
      <selection activeCell="G20" sqref="A1:XFD1048576"/>
    </sheetView>
  </sheetViews>
  <sheetFormatPr defaultRowHeight="12.5" x14ac:dyDescent="0.25"/>
  <cols>
    <col min="1" max="1" width="13" bestFit="1" customWidth="1"/>
    <col min="2" max="2" width="15.90625" customWidth="1"/>
    <col min="3" max="3" width="17.08984375" customWidth="1"/>
    <col min="4" max="4" width="18.7265625" customWidth="1"/>
    <col min="5" max="5" width="13.1796875" customWidth="1"/>
    <col min="6" max="6" width="10" customWidth="1"/>
    <col min="7" max="7" width="14.90625" customWidth="1"/>
    <col min="8" max="8" width="17" bestFit="1" customWidth="1"/>
  </cols>
  <sheetData>
    <row r="1" spans="1:7" x14ac:dyDescent="0.25">
      <c r="B1" t="s">
        <v>168</v>
      </c>
    </row>
    <row r="2" spans="1:7" x14ac:dyDescent="0.25">
      <c r="A2" s="12" t="s">
        <v>148</v>
      </c>
      <c r="B2" t="s">
        <v>158</v>
      </c>
      <c r="C2" t="s">
        <v>159</v>
      </c>
      <c r="D2" t="s">
        <v>160</v>
      </c>
      <c r="E2" t="s">
        <v>161</v>
      </c>
      <c r="F2" t="s">
        <v>162</v>
      </c>
      <c r="G2" t="s">
        <v>163</v>
      </c>
    </row>
    <row r="3" spans="1:7" x14ac:dyDescent="0.25">
      <c r="A3" s="14" t="s">
        <v>146</v>
      </c>
      <c r="B3" s="13">
        <v>68000</v>
      </c>
      <c r="C3" s="13">
        <v>25000</v>
      </c>
      <c r="D3" s="13">
        <v>10970</v>
      </c>
      <c r="E3" s="13">
        <v>4800</v>
      </c>
      <c r="F3" s="13">
        <v>4500</v>
      </c>
      <c r="G3" s="13">
        <v>8400</v>
      </c>
    </row>
    <row r="4" spans="1:7" x14ac:dyDescent="0.25">
      <c r="A4" s="14" t="s">
        <v>134</v>
      </c>
      <c r="B4" s="13">
        <v>80000</v>
      </c>
      <c r="C4" s="13">
        <v>0</v>
      </c>
      <c r="D4" s="13">
        <v>13000</v>
      </c>
      <c r="E4" s="13">
        <v>5800</v>
      </c>
      <c r="F4" s="13">
        <v>4000</v>
      </c>
      <c r="G4" s="13">
        <v>10000</v>
      </c>
    </row>
    <row r="5" spans="1:7" x14ac:dyDescent="0.25">
      <c r="A5" s="14" t="s">
        <v>135</v>
      </c>
      <c r="B5" s="13">
        <v>50000</v>
      </c>
      <c r="C5" s="13">
        <v>0</v>
      </c>
      <c r="D5" s="13">
        <v>4600</v>
      </c>
      <c r="E5" s="13">
        <v>2400</v>
      </c>
      <c r="F5" s="13">
        <v>2250</v>
      </c>
      <c r="G5" s="13">
        <v>6280</v>
      </c>
    </row>
    <row r="6" spans="1:7" x14ac:dyDescent="0.25">
      <c r="A6" s="14" t="s">
        <v>144</v>
      </c>
      <c r="B6" s="13">
        <v>40000</v>
      </c>
      <c r="C6" s="13">
        <v>0</v>
      </c>
      <c r="D6" s="13">
        <v>1600</v>
      </c>
      <c r="E6" s="13">
        <v>2100</v>
      </c>
      <c r="F6" s="13">
        <v>250</v>
      </c>
      <c r="G6" s="13">
        <v>3280</v>
      </c>
    </row>
    <row r="7" spans="1:7" x14ac:dyDescent="0.25">
      <c r="A7" s="14" t="s">
        <v>145</v>
      </c>
      <c r="B7" s="13">
        <v>30000</v>
      </c>
      <c r="C7" s="13">
        <v>0</v>
      </c>
      <c r="D7" s="13">
        <v>1000</v>
      </c>
      <c r="E7" s="13">
        <v>2000</v>
      </c>
      <c r="F7" s="13">
        <v>1950</v>
      </c>
      <c r="G7" s="13">
        <v>3000</v>
      </c>
    </row>
    <row r="8" spans="1:7" x14ac:dyDescent="0.25">
      <c r="A8" s="14" t="s">
        <v>147</v>
      </c>
      <c r="B8" s="13">
        <v>268000</v>
      </c>
      <c r="C8" s="13">
        <v>25000</v>
      </c>
      <c r="D8" s="13">
        <v>31170</v>
      </c>
      <c r="E8" s="13">
        <v>17100</v>
      </c>
      <c r="F8" s="13">
        <v>12950</v>
      </c>
      <c r="G8" s="13">
        <v>30960</v>
      </c>
    </row>
    <row r="10" spans="1:7" x14ac:dyDescent="0.25">
      <c r="B10" t="s">
        <v>169</v>
      </c>
    </row>
    <row r="11" spans="1:7" x14ac:dyDescent="0.25">
      <c r="A11" s="12" t="s">
        <v>148</v>
      </c>
      <c r="B11" s="12" t="s">
        <v>164</v>
      </c>
      <c r="C11" t="s">
        <v>165</v>
      </c>
    </row>
    <row r="12" spans="1:7" x14ac:dyDescent="0.25">
      <c r="A12" s="14" t="s">
        <v>146</v>
      </c>
      <c r="B12" s="13">
        <v>121670</v>
      </c>
      <c r="C12" s="13">
        <v>64170</v>
      </c>
    </row>
    <row r="13" spans="1:7" x14ac:dyDescent="0.25">
      <c r="A13" s="14" t="s">
        <v>134</v>
      </c>
      <c r="B13" s="13">
        <v>112800</v>
      </c>
      <c r="C13" s="13">
        <v>26800</v>
      </c>
    </row>
    <row r="14" spans="1:7" x14ac:dyDescent="0.25">
      <c r="A14" s="14" t="s">
        <v>135</v>
      </c>
      <c r="B14" s="13">
        <v>65530</v>
      </c>
      <c r="C14" s="13">
        <v>9030</v>
      </c>
    </row>
    <row r="15" spans="1:7" x14ac:dyDescent="0.25">
      <c r="A15" s="14" t="s">
        <v>144</v>
      </c>
      <c r="B15" s="13">
        <v>47230</v>
      </c>
      <c r="C15" s="13">
        <v>-6270</v>
      </c>
    </row>
    <row r="16" spans="1:7" x14ac:dyDescent="0.25">
      <c r="A16" s="14" t="s">
        <v>145</v>
      </c>
      <c r="B16" s="13">
        <v>37950</v>
      </c>
      <c r="C16" s="13">
        <v>-14550</v>
      </c>
    </row>
    <row r="17" spans="1:3" x14ac:dyDescent="0.25">
      <c r="A17" s="14" t="s">
        <v>147</v>
      </c>
      <c r="B17" s="13">
        <v>385180</v>
      </c>
      <c r="C17" s="13">
        <v>79180</v>
      </c>
    </row>
    <row r="18" spans="1:3" x14ac:dyDescent="0.25">
      <c r="A18" s="14"/>
      <c r="B18" s="13"/>
      <c r="C18" s="13"/>
    </row>
    <row r="20" spans="1:3" x14ac:dyDescent="0.25">
      <c r="B20" t="s">
        <v>170</v>
      </c>
    </row>
    <row r="21" spans="1:3" x14ac:dyDescent="0.25">
      <c r="A21" s="12" t="s">
        <v>166</v>
      </c>
      <c r="B21" t="s">
        <v>164</v>
      </c>
      <c r="C21" t="s">
        <v>165</v>
      </c>
    </row>
    <row r="22" spans="1:3" x14ac:dyDescent="0.25">
      <c r="A22" s="13">
        <v>306000</v>
      </c>
      <c r="B22" s="13">
        <v>385180</v>
      </c>
      <c r="C22" s="13">
        <v>79180</v>
      </c>
    </row>
    <row r="23" spans="1:3" x14ac:dyDescent="0.25">
      <c r="A23" s="13"/>
      <c r="B23" s="13"/>
      <c r="C23" s="13"/>
    </row>
    <row r="24" spans="1:3" x14ac:dyDescent="0.25">
      <c r="A24" s="13"/>
      <c r="B24" s="13"/>
      <c r="C24" s="13"/>
    </row>
    <row r="25" spans="1:3" x14ac:dyDescent="0.25">
      <c r="B25" t="s">
        <v>171</v>
      </c>
    </row>
    <row r="26" spans="1:3" x14ac:dyDescent="0.25">
      <c r="A26" s="12" t="s">
        <v>164</v>
      </c>
      <c r="B26" t="s">
        <v>166</v>
      </c>
      <c r="C26" t="s">
        <v>165</v>
      </c>
    </row>
    <row r="27" spans="1:3" x14ac:dyDescent="0.25">
      <c r="A27" s="13">
        <v>300000</v>
      </c>
      <c r="B27" s="13">
        <v>200000</v>
      </c>
      <c r="C27" s="13">
        <v>100000</v>
      </c>
    </row>
    <row r="30" spans="1:3" x14ac:dyDescent="0.25">
      <c r="B30" t="s">
        <v>172</v>
      </c>
    </row>
    <row r="31" spans="1:3" x14ac:dyDescent="0.25">
      <c r="A31" s="12" t="s">
        <v>167</v>
      </c>
    </row>
    <row r="32" spans="1:3" x14ac:dyDescent="0.25">
      <c r="A32" s="14" t="s">
        <v>166</v>
      </c>
      <c r="B32" s="13">
        <v>200000</v>
      </c>
    </row>
    <row r="33" spans="1:2" x14ac:dyDescent="0.25">
      <c r="A33" s="14" t="s">
        <v>165</v>
      </c>
      <c r="B33" s="13">
        <v>100000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E2BE-8B74-4AC6-ABC2-707292BB03A4}">
  <dimension ref="B2:L43"/>
  <sheetViews>
    <sheetView tabSelected="1" topLeftCell="A42" workbookViewId="0">
      <selection activeCell="S9" sqref="S9"/>
    </sheetView>
  </sheetViews>
  <sheetFormatPr defaultRowHeight="12.5" x14ac:dyDescent="0.25"/>
  <cols>
    <col min="1" max="16384" width="8.7265625" style="23"/>
  </cols>
  <sheetData>
    <row r="2" spans="2:11" x14ac:dyDescent="0.25">
      <c r="B2" t="s">
        <v>168</v>
      </c>
      <c r="K2" t="s">
        <v>169</v>
      </c>
    </row>
    <row r="22" spans="3:12" x14ac:dyDescent="0.25">
      <c r="C22" t="s">
        <v>170</v>
      </c>
      <c r="L22" t="s">
        <v>171</v>
      </c>
    </row>
    <row r="43" spans="3:3" x14ac:dyDescent="0.25">
      <c r="C43" t="s">
        <v>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1</vt:lpstr>
      <vt:lpstr>Monthly sales data</vt:lpstr>
      <vt:lpstr>pivot table</vt:lpstr>
      <vt:lpstr>pivot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2022-05-08T16:09:42Z</dcterms:created>
  <dcterms:modified xsi:type="dcterms:W3CDTF">2022-05-12T07:57:10Z</dcterms:modified>
</cp:coreProperties>
</file>