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autoCompressPictures="0"/>
  <mc:AlternateContent xmlns:mc="http://schemas.openxmlformats.org/markup-compatibility/2006">
    <mc:Choice Requires="x15">
      <x15ac:absPath xmlns:x15ac="http://schemas.microsoft.com/office/spreadsheetml/2010/11/ac" url="D:\VS_2017_Projects\GAM550\cant_escape_games\"/>
    </mc:Choice>
  </mc:AlternateContent>
  <xr:revisionPtr revIDLastSave="0" documentId="13_ncr:1_{7E5C6DE0-6AD1-411E-AA05-3F005E421DBF}" xr6:coauthVersionLast="41" xr6:coauthVersionMax="45" xr10:uidLastSave="{00000000-0000-0000-0000-000000000000}"/>
  <bookViews>
    <workbookView xWindow="-120" yWindow="-120" windowWidth="29040" windowHeight="15840"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<sst xmlns="http://schemas.openxmlformats.org/spreadsheetml/2006/main" count="1017" uniqueCount="495">
  <si>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</si>
  <si>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</si>
  <si>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</si>
  <si>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</si>
  <si>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</si>
  <si>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</si>
  <si>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</si>
  <si>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</si>
  <si>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</si>
  <si>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</si>
  <si>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</si>
  <si>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</si>
  <si>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</si>
  <si>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</si>
  <si>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</si>
  <si>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</si>
  <si>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</si>
  <si>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</si>
  <si>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</si>
  <si>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</si>
  <si>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</si>
  <si>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</si>
  <si>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</si>
  <si>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</si>
  <si>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</si>
  <si>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</si>
  <si>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</si>
  <si>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</si>
  <si>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</si>
  <si>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</si>
  <si>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</si>
  <si>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</si>
  <si>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</si>
  <si>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</si>
  <si>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</si>
  <si>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</si>
  <si>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</si>
  <si>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</si>
  <si>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</si>
  <si>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</si>
  <si>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</si>
  <si>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</si>
  <si>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</si>
  <si>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</si>
  <si>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</si>
  <si>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</si>
  <si>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</si>
  <si>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</si>
  <si>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</si>
  <si>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</si>
  <si>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</si>
  <si>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</si>
  <si>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</si>
  <si>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</si>
  <si>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</si>
  <si>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</si>
  <si>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</si>
  <si>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</si>
  <si>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</si>
  <si>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</si>
  <si>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</si>
  <si>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</si>
  <si>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</si>
  <si>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</si>
  <si>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</si>
  <si>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</si>
  <si>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</si>
  <si>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</si>
  <si>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</si>
  <si>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</si>
  <si>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</si>
  <si>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</si>
  <si>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</si>
  <si>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</si>
  <si>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</si>
  <si>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</si>
  <si>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</si>
  <si>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</si>
  <si>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</si>
  <si>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</si>
  <si>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</si>
  <si>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</si>
  <si>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</si>
  <si>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</si>
  <si>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</si>
  <si>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</si>
  <si>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</si>
  <si>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</si>
  <si>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</si>
  <si>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</si>
  <si>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</si>
  <si>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</si>
  <si>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</si>
  <si>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</si>
  <si>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</si>
  <si>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</si>
  <si>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</si>
  <si>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</si>
  <si>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</si>
  <si>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</si>
  <si>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</si>
  <si>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</si>
  <si>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</si>
  <si>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</si>
  <si>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</si>
  <si>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</si>
  <si>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</si>
  <si>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</si>
  <si>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</si>
  <si>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</si>
  <si>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</si>
  <si>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</si>
  <si>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</si>
  <si>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</si>
  <si>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</si>
  <si>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</si>
  <si>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</si>
  <si>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</si>
  <si>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</si>
  <si>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</si>
  <si>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</si>
  <si>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</si>
  <si>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</si>
  <si>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</si>
  <si>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</si>
  <si>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</si>
  <si>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</si>
  <si>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</si>
  <si>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</si>
  <si>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</si>
  <si>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</si>
  <si>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</si>
  <si>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</si>
  <si>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</si>
  <si>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</si>
  <si>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</si>
  <si>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</si>
  <si>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</si>
  <si>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</si>
  <si>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</si>
  <si>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</si>
  <si>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</si>
  <si>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</si>
  <si>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</si>
  <si>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</si>
  <si>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</si>
  <si>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</si>
  <si>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</si>
  <si>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</si>
  <si>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</si>
  <si>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</si>
  <si>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</si>
  <si>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</si>
  <si>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</si>
  <si>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</si>
  <si>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</si>
  <si>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</si>
  <si>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</si>
  <si>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</si>
  <si>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</si>
  <si>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</si>
  <si>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</si>
  <si>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</si>
  <si>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</si>
  <si>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</si>
  <si>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</si>
  <si>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</si>
  <si>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</si>
  <si>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</si>
  <si>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</si>
  <si>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</si>
  <si>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</si>
  <si>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</si>
  <si>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</si>
  <si>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</si>
  <si>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</si>
  <si>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</si>
  <si>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</si>
  <si>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</si>
  <si>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</si>
  <si>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</si>
  <si>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</si>
  <si>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</si>
  <si>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</si>
  <si>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</si>
  <si>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</si>
  <si>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</si>
  <si>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</si>
  <si>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</si>
  <si>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</si>
  <si>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</si>
  <si>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</si>
  <si>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</si>
  <si>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</si>
  <si>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</si>
  <si>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</si>
  <si>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</si>
  <si>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</si>
  <si>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</si>
  <si>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</si>
  <si>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</si>
  <si>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</si>
  <si>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</si>
  <si>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</si>
  <si>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</si>
  <si>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</si>
  <si>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</si>
  <si>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</si>
  <si>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</si>
  <si>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</si>
  <si>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</si>
  <si>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</si>
  <si>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</si>
  <si>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</si>
  <si>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</si>
  <si>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</si>
  <si>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</si>
  <si>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</si>
  <si>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</si>
  <si>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</si>
  <si>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</si>
  <si>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</si>
  <si>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</si>
  <si>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</si>
  <si>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</si>
  <si>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</si>
  <si>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</si>
  <si>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</si>
  <si>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</si>
  <si>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</si>
  <si>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</si>
  <si>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</si>
  <si>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</si>
  <si>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</si>
  <si>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</si>
  <si>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</si>
  <si>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</si>
  <si>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</si>
  <si>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</si>
  <si>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</si>
  <si>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</si>
  <si>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</si>
  <si>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</si>
  <si>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</si>
  <si>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</si>
  <si>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</si>
  <si>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</si>
  <si>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</si>
  <si>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</si>
  <si>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</si>
  <si>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</si>
  <si>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</si>
  <si>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</si>
  <si>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</si>
  <si>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</si>
  <si>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</si>
  <si>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</si>
  <si>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</si>
  <si>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</si>
  <si>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</si>
  <si>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</si>
  <si>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</si>
  <si>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</si>
  <si>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</si>
  <si>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</si>
  <si>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</si>
  <si>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</si>
  <si>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</si>
  <si>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</si>
  <si>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</si>
  <si>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</si>
  <si>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</si>
  <si>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</si>
  <si>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</si>
  <si>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</si>
  <si>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</si>
  <si>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</si>
  <si>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</si>
  <si>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</si>
  <si>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</si>
  <si>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</si>
  <si>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</si>
  <si>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</si>
  <si>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</si>
  <si>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</si>
  <si>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</si>
  <si>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</si>
  <si>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</si>
  <si>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</si>
  <si>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</si>
  <si>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</si>
  <si>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</si>
  <si>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</si>
  <si>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</si>
  <si>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</si>
  <si>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</si>
  <si>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</si>
  <si>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</si>
  <si>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</si>
  <si>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</si>
  <si>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</si>
  <si>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</si>
  <si>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</si>
  <si>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</si>
  <si>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</si>
  <si>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</si>
  <si>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</si>
  <si>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</si>
  <si>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</si>
  <si>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</si>
  <si>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</si>
  <si>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</si>
  <si>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</si>
  <si>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</si>
  <si>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</si>
  <si>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</si>
  <si>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</si>
  <si>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</si>
  <si>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</si>
  <si>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</si>
  <si>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</si>
  <si>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</si>
  <si>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</si>
  <si>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</si>
  <si>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</si>
  <si>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</si>
  <si>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</si>
  <si>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</si>
  <si>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</si>
  <si>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</si>
  <si>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</si>
  <si>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</si>
  <si>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</si>
  <si>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</si>
  <si>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</si>
  <si>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</si>
  <si>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</si>
  <si>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</si>
  <si>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</si>
  <si>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</si>
  <si>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</si>
  <si>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</si>
  <si>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</si>
  <si>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</si>
  <si>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</si>
  <si>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</si>
  <si>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</si>
  <si>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</si>
  <si>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</si>
  <si>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</si>
  <si>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</si>
  <si>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</si>
  <si>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</si>
  <si>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</si>
  <si>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</si>
  <si>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</si>
  <si>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</si>
  <si>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</si>
  <si>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</si>
  <si>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</si>
  <si>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</si>
  <si>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</si>
  <si>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</si>
  <si>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</si>
  <si>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</si>
  <si>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</si>
  <si>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</si>
  <si>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</si>
  <si>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</si>
  <si>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</si>
  <si>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</si>
  <si>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</si>
  <si>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</si>
  <si>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</si>
  <si>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</si>
  <si>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</si>
  <si>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</si>
  <si>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</si>
  <si>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</si>
  <si>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</si>
  <si>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</si>
  <si>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</si>
  <si>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</si>
  <si>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</si>
  <si>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</si>
  <si>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</si>
  <si>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</si>
  <si>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</si>
  <si>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</si>
  <si>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</si>
  <si>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</si>
  <si>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</si>
  <si>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</si>
  <si>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</si>
  <si>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</si>
  <si>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</si>
  <si>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</si>
  <si>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</si>
  <si>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</si>
  <si>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</si>
  <si>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</si>
  <si>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</si>
  <si>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</si>
  <si>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</si>
  <si>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</si>
  <si>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</si>
  <si>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</si>
  <si>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</si>
  <si>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</si>
  <si>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</si>
  <si>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</si>
  <si>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</si>
  <si>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</si>
  <si>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</si>
  <si>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</si>
  <si>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</si>
  <si>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</si>
  <si>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</si>
  <si>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</si>
  <si>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</si>
  <si>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</si>
  <si>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</si>
  <si>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</si>
  <si>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</si>
  <si>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</si>
  <si>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</si>
  <si>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</si>
  <si>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</si>
  <si>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</si>
  <si>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</si>
  <si>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</si>
  <si>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</si>
  <si>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</si>
  <si>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</si>
  <si>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</si>
  <si>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</si>
  <si>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</si>
  <si>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</si>
  <si>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</si>
  <si>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</si>
  <si>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</si>
  <si>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</si>
  <si>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</si>
  <si>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</si>
  <si>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</si>
  <si>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</si>
  <si>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</si>
  <si>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</si>
  <si>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</si>
  <si>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</si>
  <si>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</si>
  <si>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</si>
  <si>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</si>
  <si>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</si>
  <si>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</si>
  <si>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</si>
  <si>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</si>
  <si>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</si>
  <si>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</si>
  <si>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</si>
  <si>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</si>
  <si>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</si>
  <si>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</si>
  <si>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</si>
  <si>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</si>
  <si>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</si>
  <si>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</si>
  <si>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</si>
  <si>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</si>
  <si>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</si>
  <si>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</si>
  <si>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</si>
  <si>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</si>
  <si>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</si>
  <si>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</si>
  <si>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</si>
  <si>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</si>
  <si>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</si>
  <si>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</si>
  <si>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</si>
  <si>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</si>
  <si>
    <t>Image Based Lighting implemented. The skybox is another light sources now and it mimics a complete irradiance lighting effect</t>
  </si>
  <si>
    <t>Moment Shadow Map implemented, moment shadow map adds softness to the hard shadow edges</t>
  </si>
  <si>
    <t>We have MSAA with custom shader resolve instead of using Directx11 standard box sub resolve, this gives a better result with lesser MSAA sample count</t>
  </si>
  <si>
    <t>We have keyframe animation working, and the animation can also work from scripts</t>
  </si>
  <si>
    <t>We have normal mapping &amp; parallax mapping implemented</t>
  </si>
  <si>
    <t>We have halo light effect, a halo light effect  convey the intensity of the light sources in a more realistic scene</t>
  </si>
  <si>
    <t>We have GPU based particle system that uses the geometry shader to manage the lifetime of the particles.</t>
  </si>
  <si>
    <t>We are using Semi Implicit Euler method for calculating velocity and position each frame, and Gaus Seidel method when solving for constraints. We are also have Rigid  bodies.</t>
  </si>
  <si>
    <t>we have torque computation</t>
  </si>
  <si>
    <t>We do have gravity, and mass based collision responses. We also have friction.</t>
  </si>
  <si>
    <t>We are using Dynamic Aabb tree to subdivide the space and consider collision only of the objects that are near to each other. We also using GJK and EPA algorithm  to detect collision of convex polygons. We a re usising constraints to simuilate Normal force and friction</t>
  </si>
  <si>
    <t>Input thread &amp; Resources Loading Thread &amp; Main Thread</t>
  </si>
  <si>
    <t>Level Editor</t>
  </si>
  <si>
    <t>Using csv files for each language
Can be changed in runtime if required. Localized Strings are used from scripts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</si>
</sst>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8">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9" fillId="3" borderId="1" xfId="697" applyFill="1" applyBorder="1" applyAlignment="1" applyProtection="1">
      <alignment horizontal="left" vertical="top" wrapText="1"/>
      <protection locked="0"/>
    </xf>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20" fillId="4" borderId="0" xfId="0" applyFont="1" applyFill="1" applyAlignment="1">
      <alignment horizontal="center" vertical="center" wrapText="1"/>
    </xf>
    <xf numFmtId="0" fontId="21" fillId="4" borderId="25" xfId="0" applyFont="1" applyFill="1" applyBorder="1" applyAlignment="1">
      <alignment horizontal="center"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4" borderId="3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75" defaultRowHeight="14.1" customHeight="1"/>
  <cols>
    <col min="1" max="4" width="10.875" style="24"/>
    <col min="5" max="5" width="26.375" style="24" customWidth="1"/>
    <col min="6" max="6" width="9.75" style="24" customWidth="1"/>
    <col min="7" max="7" width="3.75" style="24" customWidth="1"/>
    <col min="8" max="8" width="28.5" style="24" customWidth="1"/>
    <col min="9" max="9" width="15.25" style="24" customWidth="1"/>
    <col min="10" max="10" width="6.5" style="24" customWidth="1"/>
    <col min="11" max="11" width="7.875" style="24" customWidth="1"/>
    <col min="12" max="12" width="7.875" style="67" bestFit="1" customWidth="1"/>
    <col min="13" max="13" width="3.75" style="24" customWidth="1"/>
    <col min="14" max="15" width="10.875" style="24"/>
    <col min="16" max="16" width="11.25" style="24" customWidth="1"/>
    <col min="17" max="17" width="10.875" style="24"/>
    <col min="18" max="18" width="11.25" style="24" customWidth="1"/>
    <col min="19" max="16384" width="10.875" style="24"/>
  </cols>
  <sheetData>
    <row r="1" spans="1:16" ht="24.75" customHeight="1" thickBot="1">
      <c r="A1" s="228" t="s">
        <v>0</v>
      </c>
      <c r="B1" s="229"/>
      <c r="C1" s="230"/>
      <c r="D1" s="21"/>
      <c r="E1" s="228" t="s">
        <v>1</v>
      </c>
      <c r="F1" s="230"/>
      <c r="G1" s="22"/>
      <c r="H1" s="225" t="s">
        <v>2</v>
      </c>
      <c r="I1" s="226"/>
      <c r="J1" s="226"/>
      <c r="K1" s="226"/>
      <c r="L1" s="227"/>
      <c r="M1" s="23"/>
      <c r="N1" s="222" t="s">
        <v>3</v>
      </c>
      <c r="O1" s="223"/>
      <c r="P1" s="224"/>
    </row>
    <row r="2" spans="1:16" ht="14.1" customHeight="1" thickBot="1">
      <c r="A2" s="231"/>
      <c r="B2" s="232"/>
      <c r="C2" s="233"/>
      <c r="D2" s="25"/>
      <c r="E2" s="237"/>
      <c r="F2" s="238"/>
      <c r="G2" s="22"/>
      <c r="H2" s="26"/>
      <c r="I2" s="26"/>
      <c r="J2" s="26"/>
      <c r="K2" s="26"/>
      <c r="L2" s="26"/>
      <c r="M2" s="23"/>
      <c r="N2" s="121"/>
    </row>
    <row r="3" spans="1:16" ht="14.1" customHeight="1" thickBot="1">
      <c r="A3" s="234"/>
      <c r="B3" s="235"/>
      <c r="C3" s="236"/>
      <c r="D3" s="25"/>
      <c r="E3" s="239"/>
      <c r="F3" s="240"/>
      <c r="G3" s="22"/>
      <c r="H3" s="27" t="s">
        <v>4</v>
      </c>
      <c r="I3" s="28"/>
      <c r="J3" s="253" t="s">
        <v>5</v>
      </c>
      <c r="K3" s="254"/>
      <c r="L3" s="10">
        <v>0.65</v>
      </c>
      <c r="M3" s="23"/>
      <c r="N3" s="121"/>
    </row>
    <row r="4" spans="1:16" ht="14.1" customHeight="1" thickBot="1">
      <c r="A4" s="29"/>
      <c r="B4" s="29"/>
      <c r="C4" s="29"/>
      <c r="D4" s="25"/>
      <c r="E4" s="30"/>
      <c r="F4" s="30"/>
      <c r="G4" s="22"/>
      <c r="H4" s="31" t="s">
        <v>6</v>
      </c>
      <c r="I4" s="247"/>
      <c r="J4" s="248"/>
      <c r="K4" s="249"/>
      <c r="L4" s="6">
        <f>IF(LEFT(I4,6)="Normal",0,IF(LEFT(I4,6)="Fairly",0.02,IF(LEFT(I4,4)="Very",0.05,IF(LEFT(I4,5)="Truly",0.1,0))))</f>
        <v>0</v>
      </c>
      <c r="M4" s="23"/>
      <c r="N4" s="157" t="s">
        <v>7</v>
      </c>
      <c r="O4" s="158"/>
      <c r="P4" s="159"/>
    </row>
    <row r="5" spans="1:16" ht="14.1" customHeight="1" thickBot="1">
      <c r="A5" s="244" t="s">
        <v>8</v>
      </c>
      <c r="B5" s="245"/>
      <c r="C5" s="245"/>
      <c r="D5" s="245"/>
      <c r="E5" s="245"/>
      <c r="F5" s="246"/>
      <c r="G5" s="22"/>
      <c r="H5" s="31" t="s">
        <v>9</v>
      </c>
      <c r="I5" s="241"/>
      <c r="J5" s="242"/>
      <c r="K5" s="243"/>
      <c r="L5" s="8" t="s">
        <v>10</v>
      </c>
      <c r="M5" s="23"/>
      <c r="N5" s="160"/>
      <c r="O5" s="161"/>
      <c r="P5" s="162"/>
    </row>
    <row r="6" spans="1:16" ht="14.1" customHeight="1" thickBot="1">
      <c r="A6" s="105" t="s">
        <v>11</v>
      </c>
      <c r="B6" s="105" t="s">
        <v>12</v>
      </c>
      <c r="C6" s="105" t="s">
        <v>13</v>
      </c>
      <c r="D6" s="105" t="s">
        <v>14</v>
      </c>
      <c r="E6" s="106" t="s">
        <v>15</v>
      </c>
      <c r="F6" s="106" t="s">
        <v>16</v>
      </c>
      <c r="G6" s="22"/>
      <c r="H6" s="32" t="s">
        <v>17</v>
      </c>
      <c r="I6" s="250"/>
      <c r="J6" s="251"/>
      <c r="K6" s="252"/>
      <c r="L6" s="9" t="s">
        <v>10</v>
      </c>
      <c r="M6" s="23"/>
      <c r="N6" s="160"/>
      <c r="O6" s="161"/>
      <c r="P6" s="162"/>
    </row>
    <row r="7" spans="1:16" ht="14.1" customHeight="1" thickBot="1">
      <c r="A7" s="102"/>
      <c r="B7" s="102"/>
      <c r="C7" s="123"/>
      <c r="D7" s="123"/>
      <c r="E7" s="103"/>
      <c r="F7" s="104"/>
      <c r="G7" s="5">
        <f>IF(OR($A7="NONE",$F7="(exempt)"),0,IF(OR($A7="OTHER",$A7="CG 3xx",$C7="CONTRACTOR",$D7="CONTRACTOR",$F7="(partial)"),1,2))</f>
        <v>2</v>
      </c>
      <c r="H7" s="255"/>
      <c r="I7" s="255"/>
      <c r="J7" s="255"/>
      <c r="K7" s="3" t="s">
        <v>18</v>
      </c>
      <c r="L7" s="4">
        <f>SUM(L3:L4)</f>
        <v>0.65</v>
      </c>
      <c r="M7" s="23"/>
      <c r="N7" s="160"/>
      <c r="O7" s="161"/>
      <c r="P7" s="162"/>
    </row>
    <row r="8" spans="1:16" ht="14.1" customHeight="1" thickBot="1">
      <c r="A8" s="102"/>
      <c r="B8" s="102"/>
      <c r="C8" s="123"/>
      <c r="D8" s="123"/>
      <c r="E8" s="103"/>
      <c r="F8" s="104"/>
      <c r="G8" s="5">
        <f t="shared" ref="G8:G22" si="0">IF(OR($A8="NONE",$F8="(exempt)"),0,IF(OR($A8="OTHER",$A8="CG 3xx",$C8="CONTRACTOR",$D8="CONTRACTOR",$F8="(partial)"),1,2))</f>
        <v>2</v>
      </c>
      <c r="H8" s="256"/>
      <c r="I8" s="256"/>
      <c r="J8" s="256"/>
      <c r="K8" s="33"/>
      <c r="L8" s="155" t="s">
        <v>19</v>
      </c>
      <c r="M8" s="23"/>
      <c r="N8" s="163"/>
      <c r="O8" s="164"/>
      <c r="P8" s="165"/>
    </row>
    <row r="9" spans="1:16" ht="14.1" customHeight="1" thickBot="1">
      <c r="A9" s="102"/>
      <c r="B9" s="102"/>
      <c r="C9" s="123"/>
      <c r="D9" s="123"/>
      <c r="E9" s="103"/>
      <c r="F9" s="104"/>
      <c r="G9" s="5">
        <f t="shared" si="0"/>
        <v>2</v>
      </c>
      <c r="H9" s="34"/>
      <c r="I9" s="34"/>
      <c r="J9" s="34"/>
      <c r="L9" s="257"/>
      <c r="M9" s="23"/>
      <c r="N9" s="121"/>
    </row>
    <row r="10" spans="1:16" ht="14.1"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1"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135" t="s">
        <v>26</v>
      </c>
      <c r="O11" s="136"/>
      <c r="P11" s="137"/>
    </row>
    <row r="12" spans="1:16" ht="14.1" customHeight="1" thickBot="1">
      <c r="A12" s="102"/>
      <c r="B12" s="102"/>
      <c r="C12" s="123"/>
      <c r="D12" s="123"/>
      <c r="E12" s="103"/>
      <c r="F12" s="104"/>
      <c r="G12" s="5">
        <f t="shared" si="0"/>
        <v>2</v>
      </c>
      <c r="H12" s="40" t="s">
        <v>27</v>
      </c>
      <c r="I12" s="23" t="s">
        <v>28</v>
      </c>
      <c r="J12" s="41"/>
      <c r="K12" s="2">
        <f t="shared" si="1"/>
        <v>0</v>
      </c>
      <c r="L12" s="8" t="s">
        <v>10</v>
      </c>
      <c r="M12" s="36"/>
      <c r="N12" s="138"/>
      <c r="O12" s="139"/>
      <c r="P12" s="140"/>
    </row>
    <row r="13" spans="1:16" ht="14.1" customHeight="1" thickBot="1">
      <c r="A13" s="102"/>
      <c r="B13" s="102"/>
      <c r="C13" s="123"/>
      <c r="D13" s="123"/>
      <c r="E13" s="103"/>
      <c r="F13" s="104"/>
      <c r="G13" s="5">
        <f t="shared" si="0"/>
        <v>2</v>
      </c>
      <c r="H13" s="40" t="s">
        <v>29</v>
      </c>
      <c r="I13" s="23" t="s">
        <v>30</v>
      </c>
      <c r="J13" s="41"/>
      <c r="K13" s="2">
        <f t="shared" si="1"/>
        <v>0</v>
      </c>
      <c r="L13" s="8" t="s">
        <v>10</v>
      </c>
      <c r="M13" s="36"/>
      <c r="N13" s="138"/>
      <c r="O13" s="139"/>
      <c r="P13" s="140"/>
    </row>
    <row r="14" spans="1:16" ht="14.1" customHeight="1" thickBot="1">
      <c r="A14" s="102"/>
      <c r="B14" s="102"/>
      <c r="C14" s="123"/>
      <c r="D14" s="123"/>
      <c r="E14" s="103"/>
      <c r="F14" s="104"/>
      <c r="G14" s="5">
        <f t="shared" si="0"/>
        <v>2</v>
      </c>
      <c r="H14" s="40" t="s">
        <v>31</v>
      </c>
      <c r="I14" s="23" t="s">
        <v>32</v>
      </c>
      <c r="J14" s="41"/>
      <c r="K14" s="2">
        <f t="shared" si="1"/>
        <v>0</v>
      </c>
      <c r="L14" s="8" t="s">
        <v>10</v>
      </c>
      <c r="M14" s="23"/>
      <c r="N14" s="138"/>
      <c r="O14" s="139"/>
      <c r="P14" s="140"/>
    </row>
    <row r="15" spans="1:16" ht="14.1" customHeight="1" thickBot="1">
      <c r="A15" s="102"/>
      <c r="B15" s="102"/>
      <c r="C15" s="123"/>
      <c r="D15" s="123"/>
      <c r="E15" s="103"/>
      <c r="F15" s="104"/>
      <c r="G15" s="5">
        <f t="shared" si="0"/>
        <v>2</v>
      </c>
      <c r="H15" s="40" t="s">
        <v>33</v>
      </c>
      <c r="I15" s="23" t="s">
        <v>32</v>
      </c>
      <c r="J15" s="41"/>
      <c r="K15" s="2">
        <f t="shared" si="1"/>
        <v>0</v>
      </c>
      <c r="L15" s="8" t="s">
        <v>10</v>
      </c>
      <c r="M15" s="36"/>
      <c r="N15" s="138"/>
      <c r="O15" s="139"/>
      <c r="P15" s="140"/>
    </row>
    <row r="16" spans="1:16" ht="14.1" customHeight="1" thickBot="1">
      <c r="A16" s="102"/>
      <c r="B16" s="102"/>
      <c r="C16" s="123"/>
      <c r="D16" s="123"/>
      <c r="E16" s="103"/>
      <c r="F16" s="104"/>
      <c r="G16" s="5">
        <f t="shared" si="0"/>
        <v>2</v>
      </c>
      <c r="H16" s="40" t="s">
        <v>34</v>
      </c>
      <c r="I16" s="23" t="s">
        <v>35</v>
      </c>
      <c r="J16" s="41"/>
      <c r="K16" s="2">
        <f t="shared" si="1"/>
        <v>0</v>
      </c>
      <c r="L16" s="8" t="s">
        <v>10</v>
      </c>
      <c r="M16" s="23"/>
      <c r="N16" s="138"/>
      <c r="O16" s="139"/>
      <c r="P16" s="140"/>
    </row>
    <row r="17" spans="1:19" ht="14.1" customHeight="1" thickBot="1">
      <c r="A17" s="102"/>
      <c r="B17" s="102"/>
      <c r="C17" s="123"/>
      <c r="D17" s="123"/>
      <c r="E17" s="103"/>
      <c r="F17" s="104"/>
      <c r="G17" s="5">
        <f t="shared" si="0"/>
        <v>2</v>
      </c>
      <c r="H17" s="40" t="s">
        <v>36</v>
      </c>
      <c r="I17" s="23" t="s">
        <v>37</v>
      </c>
      <c r="J17" s="41"/>
      <c r="K17" s="2">
        <f t="shared" si="1"/>
        <v>0</v>
      </c>
      <c r="L17" s="8" t="s">
        <v>10</v>
      </c>
      <c r="M17" s="42"/>
      <c r="N17" s="138"/>
      <c r="O17" s="139"/>
      <c r="P17" s="140"/>
    </row>
    <row r="18" spans="1:19" ht="14.1" customHeight="1" thickBot="1">
      <c r="A18" s="102"/>
      <c r="B18" s="102"/>
      <c r="C18" s="123"/>
      <c r="D18" s="123"/>
      <c r="E18" s="103"/>
      <c r="F18" s="104"/>
      <c r="G18" s="5">
        <f t="shared" si="0"/>
        <v>2</v>
      </c>
      <c r="H18" s="40" t="s">
        <v>38</v>
      </c>
      <c r="I18" s="23" t="s">
        <v>32</v>
      </c>
      <c r="J18" s="41"/>
      <c r="K18" s="2">
        <f t="shared" si="1"/>
        <v>0</v>
      </c>
      <c r="L18" s="8" t="s">
        <v>10</v>
      </c>
      <c r="M18" s="43"/>
      <c r="N18" s="138"/>
      <c r="O18" s="139"/>
      <c r="P18" s="140"/>
    </row>
    <row r="19" spans="1:19" ht="14.1" customHeight="1" thickBot="1">
      <c r="A19" s="102"/>
      <c r="B19" s="102"/>
      <c r="C19" s="123"/>
      <c r="D19" s="123"/>
      <c r="E19" s="103"/>
      <c r="F19" s="104"/>
      <c r="G19" s="5">
        <f t="shared" si="0"/>
        <v>2</v>
      </c>
      <c r="H19" s="40" t="s">
        <v>39</v>
      </c>
      <c r="I19" s="23" t="s">
        <v>30</v>
      </c>
      <c r="J19" s="41"/>
      <c r="K19" s="2">
        <f t="shared" si="1"/>
        <v>0</v>
      </c>
      <c r="L19" s="8" t="s">
        <v>10</v>
      </c>
      <c r="M19" s="43"/>
      <c r="N19" s="138"/>
      <c r="O19" s="139"/>
      <c r="P19" s="140"/>
    </row>
    <row r="20" spans="1:19" ht="14.1" customHeight="1" thickBot="1">
      <c r="A20" s="102"/>
      <c r="B20" s="102"/>
      <c r="C20" s="123"/>
      <c r="D20" s="123"/>
      <c r="E20" s="103"/>
      <c r="F20" s="104"/>
      <c r="G20" s="5">
        <f t="shared" si="0"/>
        <v>2</v>
      </c>
      <c r="H20" s="40" t="s">
        <v>40</v>
      </c>
      <c r="I20" s="23" t="s">
        <v>32</v>
      </c>
      <c r="J20" s="41"/>
      <c r="K20" s="2">
        <f t="shared" si="1"/>
        <v>0</v>
      </c>
      <c r="L20" s="8" t="s">
        <v>10</v>
      </c>
      <c r="M20" s="43"/>
      <c r="N20" s="138"/>
      <c r="O20" s="139"/>
      <c r="P20" s="140"/>
    </row>
    <row r="21" spans="1:19" ht="14.1" customHeight="1" thickBot="1">
      <c r="A21" s="102"/>
      <c r="B21" s="102"/>
      <c r="C21" s="123"/>
      <c r="D21" s="123"/>
      <c r="E21" s="103"/>
      <c r="F21" s="104"/>
      <c r="G21" s="5">
        <f t="shared" si="0"/>
        <v>2</v>
      </c>
      <c r="H21" s="32" t="s">
        <v>41</v>
      </c>
      <c r="I21" s="45"/>
      <c r="J21" s="46"/>
      <c r="K21" s="13">
        <f>COUNTIF($G$7:$G$32,1)</f>
        <v>0</v>
      </c>
      <c r="L21" s="9" t="s">
        <v>10</v>
      </c>
      <c r="M21" s="23"/>
      <c r="N21" s="141"/>
      <c r="O21" s="142"/>
      <c r="P21" s="143"/>
    </row>
    <row r="22" spans="1:19" ht="14.1" customHeight="1" thickBot="1">
      <c r="A22" s="102"/>
      <c r="B22" s="102"/>
      <c r="C22" s="123"/>
      <c r="D22" s="123"/>
      <c r="E22" s="103"/>
      <c r="F22" s="104"/>
      <c r="G22" s="5">
        <f t="shared" si="0"/>
        <v>2</v>
      </c>
      <c r="H22" s="199" t="s">
        <v>42</v>
      </c>
      <c r="I22" s="199"/>
      <c r="J22" s="199"/>
      <c r="K22" s="3" t="s">
        <v>18</v>
      </c>
      <c r="L22" s="4">
        <f>SUM(L10:L21)</f>
        <v>0.65</v>
      </c>
      <c r="M22" s="44"/>
      <c r="N22" s="153" t="s">
        <v>43</v>
      </c>
      <c r="O22" s="153"/>
      <c r="P22" s="153"/>
    </row>
    <row r="23" spans="1:19" ht="14.1" customHeight="1" thickBot="1">
      <c r="A23" s="102"/>
      <c r="B23" s="102"/>
      <c r="C23" s="123"/>
      <c r="D23" s="123"/>
      <c r="E23" s="103"/>
      <c r="F23" s="104"/>
      <c r="G23" s="5">
        <f>IF(OR($A23="NONE",$F23="(exempt)"),0,IF(OR($A23="OTHER",$A23="CG 3xx",$C23="CONTRACTOR",$D23="CONTRACTOR",$F23="(partial)"),1,2))</f>
        <v>2</v>
      </c>
      <c r="H23" s="199"/>
      <c r="I23" s="199"/>
      <c r="J23" s="199"/>
      <c r="K23" s="155"/>
      <c r="L23" s="155" t="s">
        <v>19</v>
      </c>
      <c r="M23" s="23"/>
      <c r="N23" s="154"/>
      <c r="O23" s="154"/>
      <c r="P23" s="154"/>
    </row>
    <row r="24" spans="1:19" ht="14.1" customHeight="1" thickBot="1">
      <c r="A24" s="102"/>
      <c r="B24" s="102"/>
      <c r="C24" s="123"/>
      <c r="D24" s="123"/>
      <c r="E24" s="103"/>
      <c r="F24" s="104"/>
      <c r="G24" s="5">
        <f>IF(OR($A24="NONE",$F24="(exempt)"),0,IF(OR($A24="OTHER",$A24="CG 3xx",$C24="CONTRACTOR",$D24="CONTRACTOR",$F24="(partial)"),1,2))</f>
        <v>2</v>
      </c>
      <c r="H24" s="23"/>
      <c r="I24" s="23"/>
      <c r="J24" s="23"/>
      <c r="K24" s="156"/>
      <c r="L24" s="156"/>
      <c r="M24" s="23"/>
      <c r="N24" s="47"/>
    </row>
    <row r="25" spans="1:19" ht="14.1"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135" t="s">
        <v>47</v>
      </c>
      <c r="O25" s="136"/>
      <c r="P25" s="137"/>
      <c r="S25" s="111"/>
    </row>
    <row r="26" spans="1:19" ht="14.1"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138"/>
      <c r="O26" s="186"/>
      <c r="P26" s="140"/>
    </row>
    <row r="27" spans="1:19" ht="14.1"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138"/>
      <c r="O27" s="186"/>
      <c r="P27" s="140"/>
    </row>
    <row r="28" spans="1:19" ht="14.1"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138"/>
      <c r="O28" s="186"/>
      <c r="P28" s="140"/>
    </row>
    <row r="29" spans="1:19" ht="14.1" customHeight="1" thickBot="1">
      <c r="A29" s="102"/>
      <c r="B29" s="102"/>
      <c r="C29" s="123"/>
      <c r="D29" s="123"/>
      <c r="E29" s="103"/>
      <c r="F29" s="104"/>
      <c r="G29" s="5">
        <f t="shared" si="2"/>
        <v>2</v>
      </c>
      <c r="H29" s="54" t="s">
        <v>51</v>
      </c>
      <c r="I29" s="55"/>
      <c r="J29" s="115">
        <f>IF(SUM(K$11:K$20)=0,0,(K$12+(K$16*0.5))/SUM(K$11:K$20))</f>
        <v>0</v>
      </c>
      <c r="K29" s="18">
        <v>0</v>
      </c>
      <c r="L29" s="18">
        <f>AUDIO!F7</f>
        <v>0</v>
      </c>
      <c r="M29" s="23"/>
      <c r="N29" s="138"/>
      <c r="O29" s="186"/>
      <c r="P29" s="140"/>
    </row>
    <row r="30" spans="1:19" ht="14.1"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138"/>
      <c r="O30" s="186"/>
      <c r="P30" s="140"/>
    </row>
    <row r="31" spans="1:19" ht="14.1" customHeight="1" thickBot="1">
      <c r="A31" s="102"/>
      <c r="B31" s="102"/>
      <c r="C31" s="123"/>
      <c r="D31" s="123"/>
      <c r="E31" s="103"/>
      <c r="F31" s="104"/>
      <c r="G31" s="5">
        <f t="shared" si="2"/>
        <v>2</v>
      </c>
      <c r="H31" s="56" t="s">
        <v>52</v>
      </c>
      <c r="I31" s="57"/>
      <c r="J31" s="113"/>
      <c r="K31" s="19"/>
      <c r="L31" s="19">
        <f>SUBMISSION!F5</f>
        <v>0</v>
      </c>
      <c r="M31" s="23"/>
      <c r="N31" s="141"/>
      <c r="O31" s="142"/>
      <c r="P31" s="143"/>
    </row>
    <row r="32" spans="1:19" ht="14.1" customHeight="1" thickBot="1">
      <c r="A32" s="102"/>
      <c r="B32" s="102"/>
      <c r="C32" s="123"/>
      <c r="D32" s="123"/>
      <c r="E32" s="103"/>
      <c r="F32" s="104"/>
      <c r="G32" s="5">
        <f>IF(OR($A32="NONE",$F32="(exempt)"),0,IF(OR($A32="OTHER",$A32="CG 3xx",$C32="CONTRACTOR",$D32="CONTRACTOR",$F32="(partial)"),1,2))</f>
        <v>2</v>
      </c>
      <c r="H32" s="168" t="s">
        <v>53</v>
      </c>
      <c r="I32" s="168"/>
      <c r="J32" s="58" t="s">
        <v>18</v>
      </c>
      <c r="K32" s="20"/>
      <c r="L32" s="20">
        <f>SUM(L26:L31)</f>
        <v>0.65</v>
      </c>
      <c r="M32" s="23"/>
      <c r="N32" s="121"/>
    </row>
    <row r="33" spans="1:16" ht="14.1" customHeight="1" thickBot="1">
      <c r="A33" s="200" t="s">
        <v>54</v>
      </c>
      <c r="B33" s="201"/>
      <c r="C33" s="201"/>
      <c r="D33" s="202"/>
      <c r="E33" s="203"/>
      <c r="F33" s="204"/>
      <c r="G33" s="23"/>
      <c r="H33" s="169"/>
      <c r="I33" s="169"/>
      <c r="J33" s="55"/>
      <c r="K33" s="59"/>
      <c r="L33" s="155" t="s">
        <v>19</v>
      </c>
      <c r="M33" s="23"/>
      <c r="N33" s="121"/>
    </row>
    <row r="34" spans="1:16" ht="14.1" customHeight="1" thickBot="1">
      <c r="B34" s="22"/>
      <c r="C34" s="22"/>
      <c r="D34" s="22"/>
      <c r="E34" s="22"/>
      <c r="F34" s="22"/>
      <c r="G34" s="22"/>
      <c r="H34" s="55"/>
      <c r="I34" s="60"/>
      <c r="J34" s="60"/>
      <c r="K34" s="59"/>
      <c r="L34" s="156"/>
      <c r="M34" s="23"/>
      <c r="N34" s="121"/>
    </row>
    <row r="35" spans="1:16" ht="14.1" customHeight="1" thickBot="1">
      <c r="A35" s="205" t="s">
        <v>55</v>
      </c>
      <c r="B35" s="206"/>
      <c r="C35" s="206"/>
      <c r="D35" s="206"/>
      <c r="E35" s="206"/>
      <c r="F35" s="207"/>
      <c r="H35" s="27" t="s">
        <v>56</v>
      </c>
      <c r="I35" s="28"/>
      <c r="J35" s="35" t="s">
        <v>21</v>
      </c>
      <c r="K35" s="11" t="s">
        <v>22</v>
      </c>
      <c r="L35" s="14">
        <f>L32</f>
        <v>0.65</v>
      </c>
      <c r="M35" s="23"/>
      <c r="N35" s="157" t="s">
        <v>57</v>
      </c>
      <c r="O35" s="158"/>
      <c r="P35" s="159"/>
    </row>
    <row r="36" spans="1:16" ht="14.1" customHeight="1">
      <c r="A36" s="258" t="s">
        <v>58</v>
      </c>
      <c r="B36" s="259"/>
      <c r="C36" s="259"/>
      <c r="D36" s="259"/>
      <c r="E36" s="259"/>
      <c r="F36" s="260"/>
      <c r="H36" s="40" t="s">
        <v>59</v>
      </c>
      <c r="I36" s="23"/>
      <c r="J36" s="41"/>
      <c r="K36" s="98">
        <v>0</v>
      </c>
      <c r="L36" s="6">
        <f>MIN(0.03,K36/100)</f>
        <v>0</v>
      </c>
      <c r="M36" s="23"/>
      <c r="N36" s="160"/>
      <c r="O36" s="161"/>
      <c r="P36" s="162"/>
    </row>
    <row r="37" spans="1:16" ht="14.1" customHeight="1">
      <c r="A37" s="261"/>
      <c r="B37" s="262"/>
      <c r="C37" s="262"/>
      <c r="D37" s="262"/>
      <c r="E37" s="262"/>
      <c r="F37" s="263"/>
      <c r="H37" s="40" t="s">
        <v>60</v>
      </c>
      <c r="I37" s="23"/>
      <c r="J37" s="41"/>
      <c r="K37" s="98">
        <v>0</v>
      </c>
      <c r="L37" s="6">
        <f>-K37/20</f>
        <v>0</v>
      </c>
      <c r="M37" s="23"/>
      <c r="N37" s="160"/>
      <c r="O37" s="161"/>
      <c r="P37" s="162"/>
    </row>
    <row r="38" spans="1:16" ht="16.5" thickBot="1">
      <c r="A38" s="187" t="s">
        <v>61</v>
      </c>
      <c r="B38" s="188"/>
      <c r="C38" s="188"/>
      <c r="D38" s="188"/>
      <c r="E38" s="188"/>
      <c r="F38" s="189"/>
      <c r="H38" s="32" t="s">
        <v>62</v>
      </c>
      <c r="I38" s="45"/>
      <c r="J38" s="46"/>
      <c r="K38" s="99">
        <v>0</v>
      </c>
      <c r="L38" s="7">
        <f>-K38/20</f>
        <v>0</v>
      </c>
      <c r="M38" s="23"/>
      <c r="N38" s="160"/>
      <c r="O38" s="161"/>
      <c r="P38" s="162"/>
    </row>
    <row r="39" spans="1:16" ht="14.1" customHeight="1">
      <c r="A39" s="187" t="s">
        <v>63</v>
      </c>
      <c r="B39" s="188"/>
      <c r="C39" s="188"/>
      <c r="D39" s="188"/>
      <c r="E39" s="188"/>
      <c r="F39" s="189"/>
      <c r="H39" s="179" t="s">
        <v>64</v>
      </c>
      <c r="I39" s="179"/>
      <c r="J39" s="166" t="s">
        <v>65</v>
      </c>
      <c r="K39" s="166"/>
      <c r="L39" s="4">
        <f>SUM(L35:L38)</f>
        <v>0.65</v>
      </c>
      <c r="M39" s="23"/>
      <c r="N39" s="163"/>
      <c r="O39" s="164"/>
      <c r="P39" s="165"/>
    </row>
    <row r="40" spans="1:16" ht="15.75">
      <c r="A40" s="187" t="s">
        <v>66</v>
      </c>
      <c r="B40" s="188"/>
      <c r="C40" s="188"/>
      <c r="D40" s="188"/>
      <c r="E40" s="188"/>
      <c r="F40" s="189"/>
      <c r="H40" s="180"/>
      <c r="I40" s="180"/>
      <c r="J40" s="167"/>
      <c r="K40" s="167"/>
      <c r="M40" s="23"/>
    </row>
    <row r="41" spans="1:16" ht="14.1" customHeight="1" thickBot="1">
      <c r="A41" s="187" t="s">
        <v>67</v>
      </c>
      <c r="B41" s="188"/>
      <c r="C41" s="188"/>
      <c r="D41" s="188"/>
      <c r="E41" s="188"/>
      <c r="F41" s="189"/>
      <c r="H41" s="23"/>
      <c r="I41" s="23"/>
      <c r="J41" s="23"/>
      <c r="K41" s="93"/>
    </row>
    <row r="42" spans="1:16" ht="14.1" customHeight="1" thickBot="1">
      <c r="A42" s="187" t="s">
        <v>68</v>
      </c>
      <c r="B42" s="188"/>
      <c r="C42" s="188"/>
      <c r="D42" s="188"/>
      <c r="E42" s="188"/>
      <c r="F42" s="189"/>
      <c r="H42" s="27" t="s">
        <v>69</v>
      </c>
      <c r="I42" s="28"/>
      <c r="J42" s="35" t="s">
        <v>21</v>
      </c>
      <c r="K42" s="11" t="s">
        <v>22</v>
      </c>
      <c r="L42" s="14" t="s">
        <v>70</v>
      </c>
      <c r="N42" s="170" t="s">
        <v>71</v>
      </c>
      <c r="O42" s="181"/>
      <c r="P42" s="182"/>
    </row>
    <row r="43" spans="1:16" ht="14.1" customHeight="1" thickBot="1">
      <c r="A43" s="190"/>
      <c r="B43" s="191"/>
      <c r="C43" s="191"/>
      <c r="D43" s="191"/>
      <c r="E43" s="191"/>
      <c r="F43" s="192"/>
      <c r="H43" s="32" t="s">
        <v>72</v>
      </c>
      <c r="I43" s="45"/>
      <c r="J43" s="46"/>
      <c r="K43" s="99">
        <f>IF(PROJECT!F2&gt;0,PROJECT!F2,0)</f>
        <v>0</v>
      </c>
      <c r="L43" s="7">
        <f>IF(K43&gt;0,0%,100%)</f>
        <v>1</v>
      </c>
      <c r="N43" s="183"/>
      <c r="O43" s="184"/>
      <c r="P43" s="185"/>
    </row>
    <row r="44" spans="1:16" ht="14.1" customHeight="1" thickBot="1">
      <c r="L44" s="155" t="s">
        <v>19</v>
      </c>
    </row>
    <row r="45" spans="1:16" ht="15" customHeight="1" thickBot="1">
      <c r="A45" s="216" t="s">
        <v>73</v>
      </c>
      <c r="B45" s="217"/>
      <c r="C45" s="217"/>
      <c r="D45" s="217"/>
      <c r="E45" s="217"/>
      <c r="F45" s="218"/>
      <c r="L45" s="156"/>
    </row>
    <row r="46" spans="1:16" ht="14.1" customHeight="1">
      <c r="A46" s="193" t="s">
        <v>74</v>
      </c>
      <c r="B46" s="194"/>
      <c r="C46" s="194"/>
      <c r="D46" s="194"/>
      <c r="E46" s="194"/>
      <c r="F46" s="195"/>
      <c r="H46" s="144" t="s">
        <v>75</v>
      </c>
      <c r="I46" s="145"/>
      <c r="J46" s="146"/>
      <c r="K46" s="208">
        <f>(MAX(0,MIN(1,IF($L39 &lt;= 0.95, ROUND($L39,2), FLOOR((0.95+($L39-0.95)/5),0.01)))))*L43</f>
        <v>0.65</v>
      </c>
      <c r="L46" s="209"/>
      <c r="N46" s="170" t="s">
        <v>76</v>
      </c>
      <c r="O46" s="171"/>
      <c r="P46" s="172"/>
    </row>
    <row r="47" spans="1:16" ht="14.1" customHeight="1">
      <c r="A47" s="196"/>
      <c r="B47" s="197"/>
      <c r="C47" s="197"/>
      <c r="D47" s="197"/>
      <c r="E47" s="197"/>
      <c r="F47" s="198"/>
      <c r="H47" s="147"/>
      <c r="I47" s="148"/>
      <c r="J47" s="149"/>
      <c r="K47" s="210"/>
      <c r="L47" s="211"/>
      <c r="N47" s="173"/>
      <c r="O47" s="174"/>
      <c r="P47" s="175"/>
    </row>
    <row r="48" spans="1:16" ht="14.1" customHeight="1" thickBot="1">
      <c r="A48" s="193" t="s">
        <v>77</v>
      </c>
      <c r="B48" s="194"/>
      <c r="C48" s="194"/>
      <c r="D48" s="194"/>
      <c r="E48" s="194"/>
      <c r="F48" s="195"/>
      <c r="H48" s="150"/>
      <c r="I48" s="151"/>
      <c r="J48" s="152"/>
      <c r="K48" s="212"/>
      <c r="L48" s="213"/>
      <c r="N48" s="176"/>
      <c r="O48" s="177"/>
      <c r="P48" s="178"/>
    </row>
    <row r="49" spans="1:12" ht="14.1" customHeight="1">
      <c r="A49" s="193" t="s">
        <v>78</v>
      </c>
      <c r="B49" s="194"/>
      <c r="C49" s="194"/>
      <c r="D49" s="194"/>
      <c r="E49" s="194"/>
      <c r="F49" s="195"/>
      <c r="H49" s="122"/>
      <c r="I49" s="122"/>
      <c r="J49" s="122"/>
      <c r="K49" s="122"/>
      <c r="L49" s="122"/>
    </row>
    <row r="50" spans="1:12" ht="14.1" customHeight="1">
      <c r="A50" s="193" t="s">
        <v>79</v>
      </c>
      <c r="B50" s="194"/>
      <c r="C50" s="194"/>
      <c r="D50" s="194"/>
      <c r="E50" s="194"/>
      <c r="F50" s="195"/>
      <c r="H50" s="61"/>
      <c r="I50" s="61"/>
      <c r="J50" s="61"/>
      <c r="K50" s="62"/>
      <c r="L50" s="63"/>
    </row>
    <row r="51" spans="1:12" ht="14.1" customHeight="1" thickBot="1">
      <c r="A51" s="219" t="s">
        <v>80</v>
      </c>
      <c r="B51" s="220"/>
      <c r="C51" s="220"/>
      <c r="D51" s="220"/>
      <c r="E51" s="220"/>
      <c r="F51" s="221"/>
      <c r="H51" s="61"/>
      <c r="I51" s="61"/>
      <c r="J51" s="61"/>
      <c r="K51" s="62"/>
      <c r="L51" s="63"/>
    </row>
    <row r="52" spans="1:12" ht="27" customHeight="1">
      <c r="A52" s="214" t="s">
        <v>81</v>
      </c>
      <c r="B52" s="214"/>
      <c r="C52" s="214"/>
      <c r="D52" s="214"/>
      <c r="E52" s="214"/>
      <c r="F52" s="214"/>
      <c r="H52" s="61"/>
      <c r="I52" s="61"/>
      <c r="J52" s="61"/>
      <c r="K52" s="62"/>
      <c r="L52" s="63"/>
    </row>
    <row r="53" spans="1:12" ht="14.1" customHeight="1">
      <c r="A53" s="215"/>
      <c r="B53" s="215"/>
      <c r="C53" s="215"/>
      <c r="D53" s="215"/>
      <c r="E53" s="215"/>
      <c r="F53" s="215"/>
      <c r="H53" s="61"/>
      <c r="I53" s="61"/>
      <c r="J53" s="61"/>
      <c r="K53" s="64"/>
      <c r="L53" s="63"/>
    </row>
    <row r="54" spans="1:12" ht="14.1" customHeight="1">
      <c r="H54" s="65"/>
      <c r="I54" s="65"/>
      <c r="J54" s="65"/>
      <c r="K54" s="66"/>
      <c r="L54" s="63"/>
    </row>
  </sheetData>
  <sortState xmlns:xlrd2="http://schemas.microsoft.com/office/spreadsheetml/2017/richdata2" ref="H6:H15">
    <sortCondition ref="H6"/>
  </sortState>
  <mergeCells count="47">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 ref="A52:F53"/>
    <mergeCell ref="A45:F45"/>
    <mergeCell ref="A48:F48"/>
    <mergeCell ref="A49:F49"/>
    <mergeCell ref="A50:F50"/>
    <mergeCell ref="A51:F51"/>
    <mergeCell ref="A42:F43"/>
    <mergeCell ref="A46:F47"/>
    <mergeCell ref="L23:L24"/>
    <mergeCell ref="H22:J23"/>
    <mergeCell ref="A33:D33"/>
    <mergeCell ref="E33:F33"/>
    <mergeCell ref="A41:F41"/>
    <mergeCell ref="A35:F35"/>
    <mergeCell ref="A38:F38"/>
    <mergeCell ref="A39:F39"/>
    <mergeCell ref="K46:L48"/>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7.25" style="1" customWidth="1"/>
    <col min="8" max="16384" width="10.875" style="1"/>
  </cols>
  <sheetData>
    <row r="1" spans="1:7" ht="16.5" thickBot="1">
      <c r="A1" s="268" t="s">
        <v>82</v>
      </c>
      <c r="B1" s="269"/>
      <c r="C1" s="270"/>
      <c r="D1" s="75" t="s">
        <v>83</v>
      </c>
      <c r="E1" s="76" t="str">
        <f>""&amp;COUNTIF(E$9:E$117,"Untested")&amp;" Untested"</f>
        <v>22 Untested</v>
      </c>
      <c r="F1" s="76" t="str">
        <f>""&amp;COUNTIF(F$9:F$117,"Untested")&amp;" Untested"</f>
        <v>22 Untested</v>
      </c>
      <c r="G1" s="68" t="s">
        <v>84</v>
      </c>
    </row>
    <row r="2" spans="1:7" ht="17.100000000000001" customHeight="1" thickBot="1">
      <c r="A2" s="276" t="s">
        <v>421</v>
      </c>
      <c r="B2" s="277"/>
      <c r="C2" s="278"/>
      <c r="D2" s="77" t="s">
        <v>85</v>
      </c>
      <c r="E2" s="78"/>
      <c r="F2" s="78">
        <f>COUNTIF($G$9:$G$117,D2)</f>
        <v>7</v>
      </c>
      <c r="G2" s="273" t="s">
        <v>86</v>
      </c>
    </row>
    <row r="3" spans="1:7" ht="17.100000000000001" customHeight="1" thickBot="1">
      <c r="A3" s="279"/>
      <c r="B3" s="280"/>
      <c r="C3" s="281"/>
      <c r="D3" s="77" t="s">
        <v>87</v>
      </c>
      <c r="E3" s="78"/>
      <c r="F3" s="78">
        <f>COUNTIF($G$9:$G$117,D3)</f>
        <v>0</v>
      </c>
      <c r="G3" s="274"/>
    </row>
    <row r="4" spans="1:7" ht="16.5" thickBot="1">
      <c r="A4" s="279"/>
      <c r="B4" s="282"/>
      <c r="C4" s="281"/>
      <c r="D4" s="77" t="s">
        <v>88</v>
      </c>
      <c r="E4" s="78"/>
      <c r="F4" s="78">
        <f>COUNTIF($G$9:$G$117,D4)</f>
        <v>0</v>
      </c>
      <c r="G4" s="274"/>
    </row>
    <row r="5" spans="1:7" ht="16.5" thickBot="1">
      <c r="A5" s="279"/>
      <c r="B5" s="282"/>
      <c r="C5" s="281"/>
      <c r="D5" s="77" t="s">
        <v>89</v>
      </c>
      <c r="E5" s="78"/>
      <c r="F5" s="78">
        <f>COUNTIF($G$9:$G$117,D5)</f>
        <v>0</v>
      </c>
      <c r="G5" s="274"/>
    </row>
    <row r="6" spans="1:7" ht="16.5" thickBot="1">
      <c r="A6" s="279"/>
      <c r="B6" s="282"/>
      <c r="C6" s="281"/>
      <c r="D6" s="77" t="s">
        <v>90</v>
      </c>
      <c r="E6" s="78"/>
      <c r="F6" s="78">
        <f>COUNTIF($G$9:$G$117,D6)</f>
        <v>0</v>
      </c>
      <c r="G6" s="274"/>
    </row>
    <row r="7" spans="1:7">
      <c r="A7" s="283"/>
      <c r="B7" s="284"/>
      <c r="C7" s="285"/>
      <c r="D7" s="79" t="s">
        <v>91</v>
      </c>
      <c r="E7" s="286"/>
      <c r="F7" s="287"/>
      <c r="G7" s="275"/>
    </row>
    <row r="8" spans="1:7" ht="8.1" customHeight="1" thickBot="1">
      <c r="A8" s="71"/>
      <c r="B8" s="71"/>
      <c r="C8" s="71"/>
      <c r="D8" s="72"/>
      <c r="E8" s="73"/>
      <c r="F8" s="73"/>
      <c r="G8" s="71"/>
    </row>
    <row r="9" spans="1:7" ht="16.5" thickBot="1">
      <c r="A9" s="271" t="s">
        <v>92</v>
      </c>
      <c r="B9" s="272"/>
      <c r="C9" s="68"/>
      <c r="D9" s="68" t="s">
        <v>93</v>
      </c>
      <c r="E9" s="69" t="s">
        <v>94</v>
      </c>
      <c r="F9" s="69" t="s">
        <v>46</v>
      </c>
      <c r="G9" s="68" t="s">
        <v>95</v>
      </c>
    </row>
    <row r="10" spans="1:7" ht="17.100000000000001" customHeight="1"/>
    <row r="11" spans="1:7" ht="19.5" thickBot="1">
      <c r="A11" s="108" t="s">
        <v>96</v>
      </c>
      <c r="B11" s="107"/>
      <c r="C11" s="107"/>
      <c r="D11" s="107"/>
      <c r="E11" s="264" t="s">
        <v>97</v>
      </c>
      <c r="F11" s="265"/>
      <c r="G11" s="109" t="s">
        <v>85</v>
      </c>
    </row>
    <row r="12" spans="1:7" ht="71.099999999999994" customHeight="1" thickBot="1">
      <c r="A12" s="74" t="s">
        <v>98</v>
      </c>
      <c r="B12" s="266" t="s">
        <v>99</v>
      </c>
      <c r="C12" s="267"/>
      <c r="D12" s="70"/>
      <c r="E12" s="110" t="s">
        <v>100</v>
      </c>
      <c r="F12" s="110" t="s">
        <v>100</v>
      </c>
      <c r="G12" s="70"/>
    </row>
    <row r="13" spans="1:7" ht="71.099999999999994" customHeight="1" thickBot="1">
      <c r="A13" s="74" t="s">
        <v>101</v>
      </c>
      <c r="B13" s="266" t="s">
        <v>102</v>
      </c>
      <c r="C13" s="267"/>
      <c r="D13" s="70"/>
      <c r="E13" s="68" t="s">
        <v>100</v>
      </c>
      <c r="F13" s="110" t="s">
        <v>100</v>
      </c>
      <c r="G13" s="127"/>
    </row>
    <row r="14" spans="1:7" ht="71.099999999999994" customHeight="1" thickBot="1">
      <c r="A14" s="74" t="s">
        <v>103</v>
      </c>
      <c r="B14" s="266" t="s">
        <v>104</v>
      </c>
      <c r="C14" s="267"/>
      <c r="D14" s="70"/>
      <c r="E14" s="68" t="s">
        <v>100</v>
      </c>
      <c r="F14" s="110" t="s">
        <v>100</v>
      </c>
      <c r="G14" s="70"/>
    </row>
    <row r="16" spans="1:7" ht="19.5" thickBot="1">
      <c r="A16" s="108" t="s">
        <v>105</v>
      </c>
      <c r="B16" s="107"/>
      <c r="C16" s="107"/>
      <c r="D16" s="107"/>
      <c r="E16" s="264" t="s">
        <v>97</v>
      </c>
      <c r="F16" s="265"/>
      <c r="G16" s="109" t="s">
        <v>85</v>
      </c>
    </row>
    <row r="17" spans="1:7" ht="73.150000000000006" customHeight="1" thickBot="1">
      <c r="A17" s="74" t="s">
        <v>106</v>
      </c>
      <c r="B17" s="266" t="s">
        <v>107</v>
      </c>
      <c r="C17" s="267"/>
      <c r="D17" s="70"/>
      <c r="E17" s="68" t="s">
        <v>100</v>
      </c>
      <c r="F17" s="68" t="s">
        <v>100</v>
      </c>
      <c r="G17" s="70"/>
    </row>
    <row r="18" spans="1:7" ht="102" customHeight="1" thickBot="1">
      <c r="A18" s="74" t="s">
        <v>108</v>
      </c>
      <c r="B18" s="266" t="s">
        <v>109</v>
      </c>
      <c r="C18" s="267"/>
      <c r="D18" s="70"/>
      <c r="E18" s="68" t="s">
        <v>100</v>
      </c>
      <c r="F18" s="68" t="s">
        <v>100</v>
      </c>
      <c r="G18" s="70"/>
    </row>
    <row r="19" spans="1:7" ht="74.099999999999994" customHeight="1" thickBot="1">
      <c r="A19" s="74" t="s">
        <v>110</v>
      </c>
      <c r="B19" s="266" t="s">
        <v>111</v>
      </c>
      <c r="C19" s="267"/>
      <c r="D19" s="70"/>
      <c r="E19" s="68" t="s">
        <v>100</v>
      </c>
      <c r="F19" s="68" t="s">
        <v>100</v>
      </c>
      <c r="G19" s="70"/>
    </row>
    <row r="21" spans="1:7" ht="19.5" thickBot="1">
      <c r="A21" s="108" t="s">
        <v>112</v>
      </c>
      <c r="B21" s="107"/>
      <c r="C21" s="107"/>
      <c r="D21" s="107"/>
      <c r="E21" s="264" t="s">
        <v>97</v>
      </c>
      <c r="F21" s="265"/>
      <c r="G21" s="109" t="s">
        <v>85</v>
      </c>
    </row>
    <row r="22" spans="1:7" ht="45" customHeight="1" thickBot="1">
      <c r="A22" s="74" t="s">
        <v>113</v>
      </c>
      <c r="B22" s="266" t="s">
        <v>114</v>
      </c>
      <c r="C22" s="267"/>
      <c r="D22" s="70"/>
      <c r="E22" s="68" t="s">
        <v>100</v>
      </c>
      <c r="F22" s="68" t="s">
        <v>100</v>
      </c>
      <c r="G22" s="70"/>
    </row>
    <row r="23" spans="1:7" ht="45" customHeight="1" thickBot="1">
      <c r="A23" s="74" t="s">
        <v>115</v>
      </c>
      <c r="B23" s="266" t="s">
        <v>116</v>
      </c>
      <c r="C23" s="267"/>
      <c r="D23" s="70"/>
      <c r="E23" s="68" t="s">
        <v>100</v>
      </c>
      <c r="F23" s="68" t="s">
        <v>100</v>
      </c>
      <c r="G23" s="70"/>
    </row>
    <row r="24" spans="1:7" ht="87" customHeight="1" thickBot="1">
      <c r="A24" s="74" t="s">
        <v>117</v>
      </c>
      <c r="B24" s="266" t="s">
        <v>118</v>
      </c>
      <c r="C24" s="267"/>
      <c r="D24" s="70"/>
      <c r="E24" s="68" t="s">
        <v>100</v>
      </c>
      <c r="F24" s="68" t="s">
        <v>100</v>
      </c>
      <c r="G24" s="70"/>
    </row>
    <row r="26" spans="1:7" ht="19.5" thickBot="1">
      <c r="A26" s="108" t="s">
        <v>119</v>
      </c>
      <c r="B26" s="107"/>
      <c r="C26" s="107"/>
      <c r="D26" s="107"/>
      <c r="E26" s="264" t="s">
        <v>97</v>
      </c>
      <c r="F26" s="265"/>
      <c r="G26" s="109" t="s">
        <v>85</v>
      </c>
    </row>
    <row r="27" spans="1:7" ht="32.1" customHeight="1" thickBot="1">
      <c r="A27" s="74" t="s">
        <v>120</v>
      </c>
      <c r="B27" s="266" t="s">
        <v>121</v>
      </c>
      <c r="C27" s="267"/>
      <c r="D27" s="70"/>
      <c r="E27" s="68" t="s">
        <v>100</v>
      </c>
      <c r="F27" s="68" t="s">
        <v>100</v>
      </c>
      <c r="G27" s="70"/>
    </row>
    <row r="28" spans="1:7" ht="60" customHeight="1" thickBot="1">
      <c r="A28" s="74" t="s">
        <v>122</v>
      </c>
      <c r="B28" s="266" t="s">
        <v>123</v>
      </c>
      <c r="C28" s="267"/>
      <c r="D28" s="70"/>
      <c r="E28" s="68" t="s">
        <v>100</v>
      </c>
      <c r="F28" s="68" t="s">
        <v>100</v>
      </c>
      <c r="G28" s="70"/>
    </row>
    <row r="29" spans="1:7" ht="60" customHeight="1" thickBot="1">
      <c r="A29" s="74" t="s">
        <v>124</v>
      </c>
      <c r="B29" s="266" t="s">
        <v>125</v>
      </c>
      <c r="C29" s="267"/>
      <c r="D29" s="70"/>
      <c r="E29" s="68" t="s">
        <v>100</v>
      </c>
      <c r="F29" s="68" t="s">
        <v>100</v>
      </c>
      <c r="G29" s="70"/>
    </row>
    <row r="31" spans="1:7" ht="19.5" thickBot="1">
      <c r="A31" s="108" t="s">
        <v>126</v>
      </c>
      <c r="B31" s="107"/>
      <c r="C31" s="107"/>
      <c r="D31" s="107"/>
      <c r="E31" s="264" t="s">
        <v>97</v>
      </c>
      <c r="F31" s="265"/>
      <c r="G31" s="109" t="s">
        <v>85</v>
      </c>
    </row>
    <row r="32" spans="1:7" ht="87" customHeight="1" thickBot="1">
      <c r="A32" s="74" t="s">
        <v>127</v>
      </c>
      <c r="B32" s="266" t="s">
        <v>128</v>
      </c>
      <c r="C32" s="267"/>
      <c r="D32" s="70"/>
      <c r="E32" s="68" t="s">
        <v>100</v>
      </c>
      <c r="F32" s="68" t="s">
        <v>100</v>
      </c>
      <c r="G32" s="70"/>
    </row>
    <row r="33" spans="1:7" ht="87" customHeight="1" thickBot="1">
      <c r="A33" s="74" t="s">
        <v>129</v>
      </c>
      <c r="B33" s="266" t="s">
        <v>130</v>
      </c>
      <c r="C33" s="267"/>
      <c r="D33" s="70"/>
      <c r="E33" s="68" t="s">
        <v>100</v>
      </c>
      <c r="F33" s="68" t="s">
        <v>100</v>
      </c>
      <c r="G33" s="70"/>
    </row>
    <row r="34" spans="1:7" ht="71.099999999999994" customHeight="1" thickBot="1">
      <c r="A34" s="74" t="s">
        <v>131</v>
      </c>
      <c r="B34" s="266" t="s">
        <v>132</v>
      </c>
      <c r="C34" s="267"/>
      <c r="D34" s="70"/>
      <c r="E34" s="68" t="s">
        <v>100</v>
      </c>
      <c r="F34" s="68" t="s">
        <v>100</v>
      </c>
      <c r="G34" s="70"/>
    </row>
    <row r="35" spans="1:7" ht="71.099999999999994" customHeight="1" thickBot="1">
      <c r="A35" s="74" t="s">
        <v>133</v>
      </c>
      <c r="B35" s="266" t="s">
        <v>134</v>
      </c>
      <c r="C35" s="267"/>
      <c r="D35" s="70"/>
      <c r="E35" s="68" t="s">
        <v>100</v>
      </c>
      <c r="F35" s="68" t="s">
        <v>100</v>
      </c>
      <c r="G35" s="70"/>
    </row>
    <row r="37" spans="1:7" ht="19.5" thickBot="1">
      <c r="A37" s="108" t="s">
        <v>135</v>
      </c>
      <c r="B37" s="107"/>
      <c r="C37" s="107"/>
      <c r="D37" s="107"/>
      <c r="E37" s="264" t="s">
        <v>97</v>
      </c>
      <c r="F37" s="265"/>
      <c r="G37" s="109" t="s">
        <v>85</v>
      </c>
    </row>
    <row r="38" spans="1:7" ht="87" customHeight="1" thickBot="1">
      <c r="A38" s="74" t="s">
        <v>136</v>
      </c>
      <c r="B38" s="266" t="s">
        <v>137</v>
      </c>
      <c r="C38" s="267"/>
      <c r="D38" s="70"/>
      <c r="E38" s="68" t="s">
        <v>100</v>
      </c>
      <c r="F38" s="68" t="s">
        <v>100</v>
      </c>
      <c r="G38" s="70"/>
    </row>
    <row r="39" spans="1:7" ht="87" customHeight="1" thickBot="1">
      <c r="A39" s="74" t="s">
        <v>138</v>
      </c>
      <c r="B39" s="266" t="s">
        <v>139</v>
      </c>
      <c r="C39" s="267"/>
      <c r="D39" s="70"/>
      <c r="E39" s="68" t="s">
        <v>100</v>
      </c>
      <c r="F39" s="68" t="s">
        <v>100</v>
      </c>
      <c r="G39" s="70"/>
    </row>
    <row r="41" spans="1:7" ht="19.5" thickBot="1">
      <c r="A41" s="108" t="s">
        <v>140</v>
      </c>
      <c r="B41" s="107"/>
      <c r="C41" s="107"/>
      <c r="D41" s="107"/>
      <c r="E41" s="264" t="s">
        <v>97</v>
      </c>
      <c r="F41" s="265"/>
      <c r="G41" s="109" t="s">
        <v>85</v>
      </c>
    </row>
    <row r="42" spans="1:7" ht="45" customHeight="1" thickBot="1">
      <c r="A42" s="74" t="s">
        <v>141</v>
      </c>
      <c r="B42" s="266" t="s">
        <v>142</v>
      </c>
      <c r="C42" s="267"/>
      <c r="D42" s="70"/>
      <c r="E42" s="68" t="s">
        <v>100</v>
      </c>
      <c r="F42" s="68" t="s">
        <v>100</v>
      </c>
      <c r="G42" s="70"/>
    </row>
    <row r="43" spans="1:7" ht="73.150000000000006" customHeight="1" thickBot="1">
      <c r="A43" s="74" t="s">
        <v>143</v>
      </c>
      <c r="B43" s="266" t="s">
        <v>144</v>
      </c>
      <c r="C43" s="267"/>
      <c r="D43" s="70"/>
      <c r="E43" s="68" t="s">
        <v>100</v>
      </c>
      <c r="F43" s="68" t="s">
        <v>100</v>
      </c>
      <c r="G43" s="70"/>
    </row>
    <row r="44" spans="1:7" ht="59.1" customHeight="1" thickBot="1">
      <c r="A44" s="74" t="s">
        <v>145</v>
      </c>
      <c r="B44" s="266" t="s">
        <v>146</v>
      </c>
      <c r="C44" s="267"/>
      <c r="D44" s="70"/>
      <c r="E44" s="68" t="s">
        <v>100</v>
      </c>
      <c r="F44" s="68" t="s">
        <v>100</v>
      </c>
      <c r="G44" s="70"/>
    </row>
    <row r="45" spans="1:7" ht="46.15" customHeight="1" thickBot="1">
      <c r="A45" s="74" t="s">
        <v>147</v>
      </c>
      <c r="B45" s="266" t="s">
        <v>148</v>
      </c>
      <c r="C45" s="267"/>
      <c r="D45" s="70"/>
      <c r="E45" s="68" t="s">
        <v>100</v>
      </c>
      <c r="F45" s="68" t="s">
        <v>100</v>
      </c>
      <c r="G45" s="70"/>
    </row>
  </sheetData>
  <mergeCells count="34">
    <mergeCell ref="B45:C45"/>
    <mergeCell ref="B19:C19"/>
    <mergeCell ref="B24:C24"/>
    <mergeCell ref="B42:C42"/>
    <mergeCell ref="B43:C43"/>
    <mergeCell ref="B44:C44"/>
    <mergeCell ref="B33:C33"/>
    <mergeCell ref="B35:C35"/>
    <mergeCell ref="G2:G7"/>
    <mergeCell ref="A2:C7"/>
    <mergeCell ref="B18:C18"/>
    <mergeCell ref="B13:C13"/>
    <mergeCell ref="B23:C23"/>
    <mergeCell ref="B12:C12"/>
    <mergeCell ref="B14:C14"/>
    <mergeCell ref="E11:F11"/>
    <mergeCell ref="E16:F16"/>
    <mergeCell ref="E21:F21"/>
    <mergeCell ref="E7:F7"/>
    <mergeCell ref="A1:C1"/>
    <mergeCell ref="B32:C32"/>
    <mergeCell ref="A9:B9"/>
    <mergeCell ref="B27:C27"/>
    <mergeCell ref="B28:C28"/>
    <mergeCell ref="B17:C17"/>
    <mergeCell ref="B29:C29"/>
    <mergeCell ref="B22:C22"/>
    <mergeCell ref="E31:F31"/>
    <mergeCell ref="E41:F41"/>
    <mergeCell ref="E26:F26"/>
    <mergeCell ref="E37:F37"/>
    <mergeCell ref="B38:C38"/>
    <mergeCell ref="B39:C39"/>
    <mergeCell ref="B34:C34"/>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8" t="s">
        <v>149</v>
      </c>
      <c r="B1" s="269"/>
      <c r="C1" s="270"/>
      <c r="D1" s="75" t="s">
        <v>83</v>
      </c>
      <c r="E1" s="76" t="str">
        <f>""&amp;COUNTIF(E$8:E$115,"Untested")&amp;" Untested"</f>
        <v>13 Untested</v>
      </c>
      <c r="F1" s="76" t="str">
        <f>""&amp;COUNTIF(F$8:F$115,"Untested")&amp;" Untested"</f>
        <v>13 Untested</v>
      </c>
      <c r="G1" s="68" t="s">
        <v>84</v>
      </c>
    </row>
    <row r="2" spans="1:7" ht="17.100000000000001" customHeight="1" thickBot="1">
      <c r="A2" s="276" t="s">
        <v>422</v>
      </c>
      <c r="B2" s="277"/>
      <c r="C2" s="278"/>
      <c r="D2" s="77" t="s">
        <v>85</v>
      </c>
      <c r="E2" s="78"/>
      <c r="F2" s="78">
        <f>COUNTIF($G$11:$G$115,D2)</f>
        <v>8</v>
      </c>
      <c r="G2" s="273" t="s">
        <v>86</v>
      </c>
    </row>
    <row r="3" spans="1:7" ht="16.5" thickBot="1">
      <c r="A3" s="279"/>
      <c r="B3" s="280"/>
      <c r="C3" s="281"/>
      <c r="D3" s="77" t="s">
        <v>87</v>
      </c>
      <c r="E3" s="78"/>
      <c r="F3" s="78">
        <f>COUNTIF($G$11:$G$115,D3)</f>
        <v>0</v>
      </c>
      <c r="G3" s="274"/>
    </row>
    <row r="4" spans="1:7" ht="16.5" thickBot="1">
      <c r="A4" s="279"/>
      <c r="B4" s="280"/>
      <c r="C4" s="281"/>
      <c r="D4" s="77" t="s">
        <v>88</v>
      </c>
      <c r="E4" s="78"/>
      <c r="F4" s="78">
        <f>COUNTIF($G$11:$G$115,D4)</f>
        <v>0</v>
      </c>
      <c r="G4" s="274"/>
    </row>
    <row r="5" spans="1:7" ht="16.5" thickBot="1">
      <c r="A5" s="279"/>
      <c r="B5" s="280"/>
      <c r="C5" s="281"/>
      <c r="D5" s="77" t="s">
        <v>89</v>
      </c>
      <c r="E5" s="78"/>
      <c r="F5" s="78">
        <f>COUNTIF($G$11:$G$115,D5)</f>
        <v>0</v>
      </c>
      <c r="G5" s="274"/>
    </row>
    <row r="6" spans="1:7" ht="16.5" thickBot="1">
      <c r="A6" s="279"/>
      <c r="B6" s="280"/>
      <c r="C6" s="281"/>
      <c r="D6" s="77" t="s">
        <v>90</v>
      </c>
      <c r="E6" s="78"/>
      <c r="F6" s="78">
        <f>COUNTIF($G$11:$G$115,D6)</f>
        <v>0</v>
      </c>
      <c r="G6" s="274"/>
    </row>
    <row r="7" spans="1:7" ht="16.5" thickBot="1">
      <c r="A7" s="293"/>
      <c r="B7" s="294"/>
      <c r="C7" s="295"/>
      <c r="D7" s="119" t="s">
        <v>150</v>
      </c>
      <c r="E7" s="288"/>
      <c r="F7" s="289"/>
      <c r="G7" s="290"/>
    </row>
    <row r="8" spans="1:7" ht="8.1" customHeight="1" thickBot="1">
      <c r="A8" s="71"/>
      <c r="B8" s="71"/>
      <c r="C8" s="71"/>
      <c r="D8" s="117"/>
      <c r="E8" s="118"/>
      <c r="F8" s="118"/>
      <c r="G8" s="71"/>
    </row>
    <row r="9" spans="1:7" ht="16.5" thickBot="1">
      <c r="A9" s="271" t="s">
        <v>151</v>
      </c>
      <c r="B9" s="292"/>
      <c r="C9" s="272"/>
      <c r="D9" s="68" t="s">
        <v>93</v>
      </c>
      <c r="E9" s="69" t="s">
        <v>94</v>
      </c>
      <c r="F9" s="69" t="s">
        <v>46</v>
      </c>
      <c r="G9" s="68" t="s">
        <v>95</v>
      </c>
    </row>
    <row r="11" spans="1:7" ht="19.5" thickBot="1">
      <c r="A11" s="108" t="s">
        <v>152</v>
      </c>
      <c r="B11" s="107"/>
      <c r="C11" s="107"/>
      <c r="D11" s="107"/>
      <c r="E11" s="264" t="s">
        <v>97</v>
      </c>
      <c r="F11" s="265"/>
      <c r="G11" s="109" t="s">
        <v>85</v>
      </c>
    </row>
    <row r="12" spans="1:7" ht="59.1" customHeight="1" thickBot="1">
      <c r="A12" s="74" t="s">
        <v>152</v>
      </c>
      <c r="B12" s="266" t="s">
        <v>153</v>
      </c>
      <c r="C12" s="267"/>
      <c r="D12" s="70"/>
      <c r="E12" s="68" t="s">
        <v>100</v>
      </c>
      <c r="F12" s="68" t="s">
        <v>100</v>
      </c>
      <c r="G12" s="70"/>
    </row>
    <row r="14" spans="1:7" ht="19.5" thickBot="1">
      <c r="A14" s="108" t="s">
        <v>154</v>
      </c>
      <c r="B14" s="107"/>
      <c r="C14" s="107"/>
      <c r="D14" s="107"/>
      <c r="E14" s="264" t="s">
        <v>97</v>
      </c>
      <c r="F14" s="265"/>
      <c r="G14" s="109" t="s">
        <v>85</v>
      </c>
    </row>
    <row r="15" spans="1:7" ht="129" customHeight="1" thickBot="1">
      <c r="A15" s="91" t="s">
        <v>155</v>
      </c>
      <c r="B15" s="266" t="s">
        <v>156</v>
      </c>
      <c r="C15" s="267"/>
      <c r="D15" s="70"/>
      <c r="E15" s="68" t="s">
        <v>100</v>
      </c>
      <c r="F15" s="68" t="s">
        <v>100</v>
      </c>
      <c r="G15" s="70"/>
    </row>
    <row r="16" spans="1:7" ht="112.15" customHeight="1" thickBot="1">
      <c r="A16" s="92" t="s">
        <v>157</v>
      </c>
      <c r="B16" s="291" t="s">
        <v>158</v>
      </c>
      <c r="C16" s="267"/>
      <c r="D16" s="70"/>
      <c r="E16" s="68" t="s">
        <v>100</v>
      </c>
      <c r="F16" s="68" t="s">
        <v>100</v>
      </c>
      <c r="G16" s="70"/>
    </row>
    <row r="17" spans="1:7" ht="40.15" customHeight="1" thickBot="1">
      <c r="A17" s="92" t="s">
        <v>159</v>
      </c>
      <c r="B17" s="291" t="s">
        <v>160</v>
      </c>
      <c r="C17" s="267"/>
      <c r="D17" s="70"/>
      <c r="E17" s="68" t="s">
        <v>100</v>
      </c>
      <c r="F17" s="68" t="s">
        <v>100</v>
      </c>
      <c r="G17" s="70"/>
    </row>
    <row r="19" spans="1:7" ht="19.5" thickBot="1">
      <c r="A19" s="108" t="s">
        <v>161</v>
      </c>
      <c r="B19" s="107"/>
      <c r="C19" s="107"/>
      <c r="D19" s="107"/>
      <c r="E19" s="264" t="s">
        <v>97</v>
      </c>
      <c r="F19" s="265"/>
      <c r="G19" s="109" t="s">
        <v>85</v>
      </c>
    </row>
    <row r="20" spans="1:7" ht="107.1" customHeight="1" thickBot="1">
      <c r="A20" s="92" t="s">
        <v>162</v>
      </c>
      <c r="B20" s="291" t="s">
        <v>163</v>
      </c>
      <c r="C20" s="267"/>
      <c r="D20" s="70"/>
      <c r="E20" s="68" t="s">
        <v>100</v>
      </c>
      <c r="F20" s="68" t="s">
        <v>100</v>
      </c>
      <c r="G20" s="70"/>
    </row>
    <row r="21" spans="1:7" ht="119.1" customHeight="1" thickBot="1">
      <c r="A21" s="92" t="s">
        <v>164</v>
      </c>
      <c r="B21" s="291" t="s">
        <v>165</v>
      </c>
      <c r="C21" s="267"/>
      <c r="D21" s="70"/>
      <c r="E21" s="68" t="s">
        <v>100</v>
      </c>
      <c r="F21" s="68" t="s">
        <v>100</v>
      </c>
      <c r="G21" s="70"/>
    </row>
    <row r="23" spans="1:7" ht="19.5" thickBot="1">
      <c r="A23" s="108" t="s">
        <v>166</v>
      </c>
      <c r="B23" s="107"/>
      <c r="C23" s="107"/>
      <c r="D23" s="107"/>
      <c r="E23" s="264" t="s">
        <v>97</v>
      </c>
      <c r="F23" s="265"/>
      <c r="G23" s="109" t="s">
        <v>85</v>
      </c>
    </row>
    <row r="24" spans="1:7" ht="128.1" customHeight="1" thickBot="1">
      <c r="A24" s="92" t="s">
        <v>167</v>
      </c>
      <c r="B24" s="291" t="s">
        <v>168</v>
      </c>
      <c r="C24" s="267"/>
      <c r="D24" s="70"/>
      <c r="E24" s="68" t="s">
        <v>100</v>
      </c>
      <c r="F24" s="68" t="s">
        <v>100</v>
      </c>
      <c r="G24" s="70"/>
    </row>
    <row r="25" spans="1:7" ht="63" customHeight="1" thickBot="1">
      <c r="A25" s="92" t="s">
        <v>169</v>
      </c>
      <c r="B25" s="291" t="s">
        <v>170</v>
      </c>
      <c r="C25" s="267"/>
      <c r="D25" s="70"/>
      <c r="E25" s="68" t="s">
        <v>100</v>
      </c>
      <c r="F25" s="68" t="s">
        <v>100</v>
      </c>
      <c r="G25" s="70"/>
    </row>
    <row r="27" spans="1:7" ht="19.5" thickBot="1">
      <c r="A27" s="108" t="s">
        <v>171</v>
      </c>
      <c r="B27" s="107"/>
      <c r="C27" s="107"/>
      <c r="D27" s="107"/>
      <c r="E27" s="264" t="s">
        <v>97</v>
      </c>
      <c r="F27" s="265"/>
      <c r="G27" s="109" t="s">
        <v>85</v>
      </c>
    </row>
    <row r="28" spans="1:7" ht="98.1" customHeight="1" thickBot="1">
      <c r="A28" s="92" t="s">
        <v>172</v>
      </c>
      <c r="B28" s="291" t="s">
        <v>173</v>
      </c>
      <c r="C28" s="267"/>
      <c r="D28" s="70"/>
      <c r="E28" s="68" t="s">
        <v>100</v>
      </c>
      <c r="F28" s="68" t="s">
        <v>100</v>
      </c>
      <c r="G28" s="70"/>
    </row>
    <row r="29" spans="1:7" ht="104.1" customHeight="1" thickBot="1">
      <c r="A29" s="92" t="s">
        <v>174</v>
      </c>
      <c r="B29" s="291" t="s">
        <v>175</v>
      </c>
      <c r="C29" s="267"/>
      <c r="D29" s="70"/>
      <c r="E29" s="68" t="s">
        <v>100</v>
      </c>
      <c r="F29" s="68" t="s">
        <v>100</v>
      </c>
      <c r="G29" s="70"/>
    </row>
    <row r="31" spans="1:7" ht="19.5" thickBot="1">
      <c r="A31" s="108" t="s">
        <v>176</v>
      </c>
      <c r="B31" s="107"/>
      <c r="C31" s="107"/>
      <c r="D31" s="107"/>
      <c r="E31" s="264" t="s">
        <v>97</v>
      </c>
      <c r="F31" s="265"/>
      <c r="G31" s="109" t="s">
        <v>85</v>
      </c>
    </row>
    <row r="32" spans="1:7" ht="97.15" customHeight="1" thickBot="1">
      <c r="A32" s="92" t="s">
        <v>176</v>
      </c>
      <c r="B32" s="291" t="s">
        <v>177</v>
      </c>
      <c r="C32" s="267"/>
      <c r="D32" s="70"/>
      <c r="E32" s="68" t="s">
        <v>100</v>
      </c>
      <c r="F32" s="68" t="s">
        <v>100</v>
      </c>
      <c r="G32" s="70"/>
    </row>
    <row r="34" spans="1:7" ht="19.5" thickBot="1">
      <c r="A34" s="108" t="s">
        <v>178</v>
      </c>
      <c r="B34" s="107"/>
      <c r="C34" s="107"/>
      <c r="D34" s="107"/>
      <c r="E34" s="264" t="s">
        <v>97</v>
      </c>
      <c r="F34" s="265"/>
      <c r="G34" s="109" t="s">
        <v>85</v>
      </c>
    </row>
    <row r="35" spans="1:7" ht="67.150000000000006" customHeight="1" thickBot="1">
      <c r="A35" s="92" t="s">
        <v>178</v>
      </c>
      <c r="B35" s="291" t="s">
        <v>179</v>
      </c>
      <c r="C35" s="267"/>
      <c r="D35" s="70"/>
      <c r="E35" s="68" t="s">
        <v>100</v>
      </c>
      <c r="F35" s="68" t="s">
        <v>100</v>
      </c>
      <c r="G35" s="70"/>
    </row>
    <row r="37" spans="1:7" ht="19.5" thickBot="1">
      <c r="A37" s="108" t="s">
        <v>147</v>
      </c>
      <c r="B37" s="107"/>
      <c r="C37" s="107"/>
      <c r="D37" s="107"/>
      <c r="E37" s="264" t="s">
        <v>97</v>
      </c>
      <c r="F37" s="265"/>
      <c r="G37" s="109" t="s">
        <v>85</v>
      </c>
    </row>
    <row r="38" spans="1:7" ht="57" customHeight="1" thickBot="1">
      <c r="A38" s="74" t="s">
        <v>147</v>
      </c>
      <c r="B38" s="266" t="s">
        <v>180</v>
      </c>
      <c r="C38" s="267"/>
      <c r="D38" s="70"/>
      <c r="E38" s="68" t="s">
        <v>100</v>
      </c>
      <c r="F38" s="68" t="s">
        <v>100</v>
      </c>
      <c r="G38" s="70"/>
    </row>
    <row r="45" spans="1:7" ht="17.100000000000001" customHeight="1"/>
    <row r="62" ht="17.100000000000001" customHeight="1"/>
    <row r="71" ht="17.100000000000001"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B15:C15"/>
    <mergeCell ref="B16:C16"/>
    <mergeCell ref="A9:C9"/>
    <mergeCell ref="B12:C12"/>
    <mergeCell ref="A1:C1"/>
    <mergeCell ref="A2:C7"/>
    <mergeCell ref="B35:C35"/>
    <mergeCell ref="B38:C38"/>
    <mergeCell ref="B17:C17"/>
    <mergeCell ref="B24:C24"/>
    <mergeCell ref="B32:C32"/>
    <mergeCell ref="B20:C20"/>
    <mergeCell ref="B21:C21"/>
    <mergeCell ref="B29:C29"/>
    <mergeCell ref="B25:C25"/>
    <mergeCell ref="B28:C28"/>
    <mergeCell ref="E34:F34"/>
    <mergeCell ref="E37:F37"/>
    <mergeCell ref="E7:F7"/>
    <mergeCell ref="E23:F23"/>
    <mergeCell ref="G2:G7"/>
    <mergeCell ref="E11:F11"/>
    <mergeCell ref="E14:F14"/>
    <mergeCell ref="E19:F19"/>
    <mergeCell ref="E27:F27"/>
    <mergeCell ref="E31:F31"/>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8" t="s">
        <v>181</v>
      </c>
      <c r="B1" s="269"/>
      <c r="C1" s="270"/>
      <c r="D1" s="75" t="s">
        <v>83</v>
      </c>
      <c r="E1" s="76" t="str">
        <f>""&amp;COUNTIF(E$9:E$128,"Untested")&amp;" Untested"</f>
        <v>15 Untested</v>
      </c>
      <c r="F1" s="76" t="str">
        <f>""&amp;COUNTIF(F$9:F$128,"Untested")&amp;" Untested"</f>
        <v>15 Untested</v>
      </c>
      <c r="G1" s="68" t="s">
        <v>84</v>
      </c>
    </row>
    <row r="2" spans="1:7" ht="17.100000000000001" customHeight="1" thickBot="1">
      <c r="A2" s="276" t="s">
        <v>423</v>
      </c>
      <c r="B2" s="277"/>
      <c r="C2" s="278"/>
      <c r="D2" s="77" t="s">
        <v>85</v>
      </c>
      <c r="E2" s="78"/>
      <c r="F2" s="78">
        <f>COUNTIF($G$9:$G$128,D2)</f>
        <v>6</v>
      </c>
      <c r="G2" s="273" t="s">
        <v>86</v>
      </c>
    </row>
    <row r="3" spans="1:7" ht="16.5" thickBot="1">
      <c r="A3" s="279"/>
      <c r="B3" s="282"/>
      <c r="C3" s="281"/>
      <c r="D3" s="77" t="s">
        <v>87</v>
      </c>
      <c r="E3" s="78"/>
      <c r="F3" s="78">
        <f>COUNTIF($G$9:$G$128,D3)</f>
        <v>0</v>
      </c>
      <c r="G3" s="274"/>
    </row>
    <row r="4" spans="1:7" ht="16.5" thickBot="1">
      <c r="A4" s="279"/>
      <c r="B4" s="282"/>
      <c r="C4" s="281"/>
      <c r="D4" s="77" t="s">
        <v>88</v>
      </c>
      <c r="E4" s="78"/>
      <c r="F4" s="78">
        <f>COUNTIF($G$9:$G$128,D4)</f>
        <v>0</v>
      </c>
      <c r="G4" s="274"/>
    </row>
    <row r="5" spans="1:7" ht="16.5" thickBot="1">
      <c r="A5" s="279"/>
      <c r="B5" s="282"/>
      <c r="C5" s="281"/>
      <c r="D5" s="77" t="s">
        <v>89</v>
      </c>
      <c r="E5" s="78"/>
      <c r="F5" s="78">
        <f>COUNTIF($G$9:$G$128,D5)</f>
        <v>0</v>
      </c>
      <c r="G5" s="274"/>
    </row>
    <row r="6" spans="1:7" ht="16.5" thickBot="1">
      <c r="A6" s="279"/>
      <c r="B6" s="282"/>
      <c r="C6" s="281"/>
      <c r="D6" s="77" t="s">
        <v>90</v>
      </c>
      <c r="E6" s="78"/>
      <c r="F6" s="78">
        <f>COUNTIF($G$9:$G$128,D6)</f>
        <v>0</v>
      </c>
      <c r="G6" s="274"/>
    </row>
    <row r="7" spans="1:7" ht="16.5" thickBot="1">
      <c r="A7" s="283"/>
      <c r="B7" s="284"/>
      <c r="C7" s="285"/>
      <c r="D7" s="79" t="s">
        <v>182</v>
      </c>
      <c r="E7" s="286"/>
      <c r="F7" s="287"/>
      <c r="G7" s="275"/>
    </row>
    <row r="8" spans="1:7" ht="8.1" customHeight="1" thickBot="1">
      <c r="A8" s="71"/>
      <c r="B8" s="71"/>
      <c r="C8" s="71"/>
      <c r="D8" s="72"/>
      <c r="E8" s="73"/>
      <c r="F8" s="73"/>
      <c r="G8" s="71"/>
    </row>
    <row r="9" spans="1:7" ht="17.100000000000001" customHeight="1" thickBot="1">
      <c r="A9" s="271" t="s">
        <v>183</v>
      </c>
      <c r="B9" s="292"/>
      <c r="C9" s="272"/>
      <c r="D9" s="68" t="s">
        <v>93</v>
      </c>
      <c r="E9" s="69" t="s">
        <v>94</v>
      </c>
      <c r="F9" s="69" t="s">
        <v>46</v>
      </c>
      <c r="G9" s="68" t="s">
        <v>95</v>
      </c>
    </row>
    <row r="10" spans="1:7" ht="17.100000000000001" customHeight="1"/>
    <row r="11" spans="1:7" ht="19.5" thickBot="1">
      <c r="A11" s="108" t="s">
        <v>184</v>
      </c>
      <c r="B11" s="107"/>
      <c r="C11" s="107"/>
      <c r="D11" s="107"/>
      <c r="E11" s="264" t="s">
        <v>97</v>
      </c>
      <c r="F11" s="265"/>
      <c r="G11" s="109" t="s">
        <v>85</v>
      </c>
    </row>
    <row r="12" spans="1:7" ht="57" customHeight="1" thickBot="1">
      <c r="A12" s="74" t="s">
        <v>185</v>
      </c>
      <c r="B12" s="266" t="s">
        <v>186</v>
      </c>
      <c r="C12" s="267"/>
      <c r="D12" s="70"/>
      <c r="E12" s="68" t="s">
        <v>100</v>
      </c>
      <c r="F12" s="68" t="s">
        <v>100</v>
      </c>
      <c r="G12" s="70"/>
    </row>
    <row r="13" spans="1:7" ht="72" customHeight="1" thickBot="1">
      <c r="A13" s="74" t="s">
        <v>187</v>
      </c>
      <c r="B13" s="266" t="s">
        <v>188</v>
      </c>
      <c r="C13" s="267"/>
      <c r="D13" s="70"/>
      <c r="E13" s="68" t="s">
        <v>100</v>
      </c>
      <c r="F13" s="68" t="s">
        <v>100</v>
      </c>
      <c r="G13" s="70"/>
    </row>
    <row r="14" spans="1:7" ht="58.15" customHeight="1" thickBot="1">
      <c r="A14" s="74" t="s">
        <v>189</v>
      </c>
      <c r="B14" s="266" t="s">
        <v>190</v>
      </c>
      <c r="C14" s="267"/>
      <c r="D14" s="70"/>
      <c r="E14" s="68" t="s">
        <v>100</v>
      </c>
      <c r="F14" s="68" t="s">
        <v>100</v>
      </c>
      <c r="G14" s="70"/>
    </row>
    <row r="15" spans="1:7" ht="17.100000000000001" customHeight="1"/>
    <row r="16" spans="1:7" ht="19.5" thickBot="1">
      <c r="A16" s="108" t="s">
        <v>191</v>
      </c>
      <c r="B16" s="107"/>
      <c r="C16" s="107"/>
      <c r="D16" s="107"/>
      <c r="E16" s="264" t="s">
        <v>97</v>
      </c>
      <c r="F16" s="265"/>
      <c r="G16" s="109" t="s">
        <v>85</v>
      </c>
    </row>
    <row r="17" spans="1:7" ht="115.15" customHeight="1" thickBot="1">
      <c r="A17" s="74" t="s">
        <v>192</v>
      </c>
      <c r="B17" s="266" t="s">
        <v>193</v>
      </c>
      <c r="C17" s="267"/>
      <c r="D17" s="70"/>
      <c r="E17" s="68" t="s">
        <v>100</v>
      </c>
      <c r="F17" s="68" t="s">
        <v>100</v>
      </c>
      <c r="G17" s="70"/>
    </row>
    <row r="18" spans="1:7" ht="46.15" customHeight="1" thickBot="1">
      <c r="A18" s="74" t="s">
        <v>194</v>
      </c>
      <c r="B18" s="266" t="s">
        <v>195</v>
      </c>
      <c r="C18" s="267"/>
      <c r="D18" s="70"/>
      <c r="E18" s="68" t="s">
        <v>100</v>
      </c>
      <c r="F18" s="68" t="s">
        <v>100</v>
      </c>
      <c r="G18" s="70"/>
    </row>
    <row r="19" spans="1:7" ht="31.15" customHeight="1" thickBot="1">
      <c r="A19" s="74" t="s">
        <v>196</v>
      </c>
      <c r="B19" s="266" t="s">
        <v>197</v>
      </c>
      <c r="C19" s="267"/>
      <c r="D19" s="70"/>
      <c r="E19" s="68" t="s">
        <v>100</v>
      </c>
      <c r="F19" s="68" t="s">
        <v>100</v>
      </c>
      <c r="G19" s="70"/>
    </row>
    <row r="20" spans="1:7" ht="17.100000000000001" customHeight="1"/>
    <row r="21" spans="1:7" ht="19.5" thickBot="1">
      <c r="A21" s="108" t="s">
        <v>198</v>
      </c>
      <c r="B21" s="107"/>
      <c r="C21" s="107"/>
      <c r="D21" s="107"/>
      <c r="E21" s="264" t="s">
        <v>97</v>
      </c>
      <c r="F21" s="265"/>
      <c r="G21" s="109" t="s">
        <v>85</v>
      </c>
    </row>
    <row r="22" spans="1:7" ht="53.1" customHeight="1" thickBot="1">
      <c r="A22" s="74" t="s">
        <v>199</v>
      </c>
      <c r="B22" s="266" t="s">
        <v>200</v>
      </c>
      <c r="C22" s="267"/>
      <c r="D22" s="70"/>
      <c r="E22" s="68" t="s">
        <v>100</v>
      </c>
      <c r="F22" s="68" t="s">
        <v>100</v>
      </c>
      <c r="G22" s="70"/>
    </row>
    <row r="23" spans="1:7" ht="52.15" customHeight="1" thickBot="1">
      <c r="A23" s="74" t="s">
        <v>201</v>
      </c>
      <c r="B23" s="266" t="s">
        <v>202</v>
      </c>
      <c r="C23" s="267"/>
      <c r="D23" s="70"/>
      <c r="E23" s="68" t="s">
        <v>100</v>
      </c>
      <c r="F23" s="68" t="s">
        <v>100</v>
      </c>
      <c r="G23" s="70"/>
    </row>
    <row r="24" spans="1:7" ht="47.1" customHeight="1" thickBot="1">
      <c r="A24" s="74" t="s">
        <v>203</v>
      </c>
      <c r="B24" s="266" t="s">
        <v>204</v>
      </c>
      <c r="C24" s="267"/>
      <c r="D24" s="70"/>
      <c r="E24" s="68" t="s">
        <v>100</v>
      </c>
      <c r="F24" s="68" t="s">
        <v>100</v>
      </c>
      <c r="G24" s="70"/>
    </row>
    <row r="25" spans="1:7" ht="170.1" customHeight="1" thickBot="1">
      <c r="A25" s="74" t="s">
        <v>205</v>
      </c>
      <c r="B25" s="266" t="s">
        <v>206</v>
      </c>
      <c r="C25" s="267"/>
      <c r="D25" s="70"/>
      <c r="E25" s="68" t="s">
        <v>100</v>
      </c>
      <c r="F25" s="68" t="s">
        <v>100</v>
      </c>
      <c r="G25" s="70"/>
    </row>
    <row r="26" spans="1:7" ht="17.100000000000001" customHeight="1"/>
    <row r="27" spans="1:7" ht="19.5" thickBot="1">
      <c r="A27" s="108" t="s">
        <v>207</v>
      </c>
      <c r="B27" s="107"/>
      <c r="C27" s="107"/>
      <c r="D27" s="107"/>
      <c r="E27" s="264" t="s">
        <v>97</v>
      </c>
      <c r="F27" s="265"/>
      <c r="G27" s="109" t="s">
        <v>85</v>
      </c>
    </row>
    <row r="28" spans="1:7" ht="74.099999999999994" customHeight="1" thickBot="1">
      <c r="A28" s="74" t="s">
        <v>208</v>
      </c>
      <c r="B28" s="266" t="s">
        <v>209</v>
      </c>
      <c r="C28" s="267"/>
      <c r="D28" s="70"/>
      <c r="E28" s="68" t="s">
        <v>100</v>
      </c>
      <c r="F28" s="68" t="s">
        <v>100</v>
      </c>
      <c r="G28" s="70"/>
    </row>
    <row r="29" spans="1:7" ht="17.100000000000001" customHeight="1"/>
    <row r="30" spans="1:7" ht="19.5" thickBot="1">
      <c r="A30" s="108" t="s">
        <v>210</v>
      </c>
      <c r="B30" s="107"/>
      <c r="C30" s="107"/>
      <c r="D30" s="107"/>
      <c r="E30" s="264" t="s">
        <v>97</v>
      </c>
      <c r="F30" s="265"/>
      <c r="G30" s="109" t="s">
        <v>85</v>
      </c>
    </row>
    <row r="31" spans="1:7" ht="45" customHeight="1" thickBot="1">
      <c r="A31" s="74" t="s">
        <v>211</v>
      </c>
      <c r="B31" s="266" t="s">
        <v>212</v>
      </c>
      <c r="C31" s="267"/>
      <c r="D31" s="70"/>
      <c r="E31" s="68" t="s">
        <v>100</v>
      </c>
      <c r="F31" s="68" t="s">
        <v>100</v>
      </c>
      <c r="G31" s="70"/>
    </row>
    <row r="32" spans="1:7" ht="87" customHeight="1" thickBot="1">
      <c r="A32" s="74" t="s">
        <v>213</v>
      </c>
      <c r="B32" s="266" t="s">
        <v>214</v>
      </c>
      <c r="C32" s="267"/>
      <c r="D32" s="70"/>
      <c r="E32" s="68" t="s">
        <v>100</v>
      </c>
      <c r="F32" s="68" t="s">
        <v>100</v>
      </c>
      <c r="G32" s="70"/>
    </row>
    <row r="33" spans="1:7" ht="17.100000000000001" customHeight="1"/>
    <row r="34" spans="1:7" ht="19.5" thickBot="1">
      <c r="A34" s="108" t="s">
        <v>215</v>
      </c>
      <c r="B34" s="107"/>
      <c r="C34" s="107"/>
      <c r="D34" s="107"/>
      <c r="E34" s="264" t="s">
        <v>97</v>
      </c>
      <c r="F34" s="265"/>
      <c r="G34" s="109" t="s">
        <v>85</v>
      </c>
    </row>
    <row r="35" spans="1:7" ht="59.1" customHeight="1" thickBot="1">
      <c r="A35" s="74" t="s">
        <v>216</v>
      </c>
      <c r="B35" s="266" t="s">
        <v>217</v>
      </c>
      <c r="C35" s="267"/>
      <c r="D35" s="70"/>
      <c r="E35" s="68" t="s">
        <v>100</v>
      </c>
      <c r="F35" s="68" t="s">
        <v>100</v>
      </c>
      <c r="G35" s="70"/>
    </row>
    <row r="36" spans="1:7" ht="45" customHeight="1" thickBot="1">
      <c r="A36" s="74" t="s">
        <v>147</v>
      </c>
      <c r="B36" s="296" t="s">
        <v>218</v>
      </c>
      <c r="C36" s="297"/>
      <c r="D36" s="70"/>
      <c r="E36" s="68" t="s">
        <v>100</v>
      </c>
      <c r="F36" s="68" t="s">
        <v>100</v>
      </c>
      <c r="G36" s="70"/>
    </row>
  </sheetData>
  <mergeCells count="26">
    <mergeCell ref="B14:C14"/>
    <mergeCell ref="B35:C35"/>
    <mergeCell ref="B22:C22"/>
    <mergeCell ref="B23:C23"/>
    <mergeCell ref="B25:C25"/>
    <mergeCell ref="B28:C28"/>
    <mergeCell ref="B24:C24"/>
    <mergeCell ref="B31:C31"/>
    <mergeCell ref="B19:C19"/>
    <mergeCell ref="B32:C32"/>
    <mergeCell ref="A1:C1"/>
    <mergeCell ref="A2:C7"/>
    <mergeCell ref="G2:G7"/>
    <mergeCell ref="B12:C12"/>
    <mergeCell ref="B13:C13"/>
    <mergeCell ref="A9:C9"/>
    <mergeCell ref="E7:F7"/>
    <mergeCell ref="E11:F11"/>
    <mergeCell ref="B36:C36"/>
    <mergeCell ref="B17:C17"/>
    <mergeCell ref="B18:C18"/>
    <mergeCell ref="E16:F16"/>
    <mergeCell ref="E30:F30"/>
    <mergeCell ref="E21:F21"/>
    <mergeCell ref="E27:F27"/>
    <mergeCell ref="E34:F34"/>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43" zoomScale="85" zoomScaleNormal="85" zoomScalePageLayoutView="130" workbookViewId="0">
      <selection activeCell="D41" sqref="D4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8" t="s">
        <v>411</v>
      </c>
      <c r="B1" s="269"/>
      <c r="C1" s="270"/>
      <c r="D1" s="75" t="s">
        <v>83</v>
      </c>
      <c r="E1" s="76" t="str">
        <f>""&amp;COUNTIF(E$9:E$122,"Untested")&amp;" Untested"</f>
        <v>7 Untested</v>
      </c>
      <c r="F1" s="76" t="str">
        <f>""&amp;COUNTIF(F$9:F$122,"Untested")&amp;" Untested"</f>
        <v>35 Untested</v>
      </c>
      <c r="G1" s="68" t="s">
        <v>84</v>
      </c>
    </row>
    <row r="2" spans="1:7" ht="17.100000000000001" customHeight="1" thickBot="1">
      <c r="A2" s="298" t="s">
        <v>465</v>
      </c>
      <c r="B2" s="299"/>
      <c r="C2" s="300"/>
      <c r="D2" s="77" t="s">
        <v>85</v>
      </c>
      <c r="E2" s="78"/>
      <c r="F2" s="78">
        <f>COUNTIF($G$9:$G$122,D2)</f>
        <v>5</v>
      </c>
      <c r="G2" s="273" t="s">
        <v>220</v>
      </c>
    </row>
    <row r="3" spans="1:7" ht="16.5" thickBot="1">
      <c r="A3" s="301"/>
      <c r="B3" s="302"/>
      <c r="C3" s="303"/>
      <c r="D3" s="77" t="s">
        <v>87</v>
      </c>
      <c r="E3" s="78"/>
      <c r="F3" s="78">
        <f>COUNTIF($G$9:$G$122,D3)</f>
        <v>0</v>
      </c>
      <c r="G3" s="274"/>
    </row>
    <row r="4" spans="1:7" ht="16.5" thickBot="1">
      <c r="A4" s="301"/>
      <c r="B4" s="302"/>
      <c r="C4" s="303"/>
      <c r="D4" s="77" t="s">
        <v>88</v>
      </c>
      <c r="E4" s="78"/>
      <c r="F4" s="78">
        <f>COUNTIF($G$9:$G$122,D4)</f>
        <v>0</v>
      </c>
      <c r="G4" s="274"/>
    </row>
    <row r="5" spans="1:7" ht="16.5" thickBot="1">
      <c r="A5" s="301"/>
      <c r="B5" s="302"/>
      <c r="C5" s="303"/>
      <c r="D5" s="77" t="s">
        <v>89</v>
      </c>
      <c r="E5" s="78"/>
      <c r="F5" s="78">
        <f>COUNTIF($G$9:$G$122,D5)</f>
        <v>0</v>
      </c>
      <c r="G5" s="274"/>
    </row>
    <row r="6" spans="1:7" ht="16.5" thickBot="1">
      <c r="A6" s="304"/>
      <c r="B6" s="305"/>
      <c r="C6" s="306"/>
      <c r="D6" s="77" t="s">
        <v>90</v>
      </c>
      <c r="E6" s="78"/>
      <c r="F6" s="78">
        <f>COUNTIF($G$9:$G$122,D6)</f>
        <v>0</v>
      </c>
      <c r="G6" s="275"/>
    </row>
    <row r="7" spans="1:7" ht="16.5" thickBot="1">
      <c r="A7" s="129"/>
      <c r="B7" s="129"/>
      <c r="C7" s="129"/>
      <c r="D7" s="79" t="s">
        <v>221</v>
      </c>
      <c r="E7" s="286"/>
      <c r="F7" s="287"/>
      <c r="G7" s="120"/>
    </row>
    <row r="8" spans="1:7" ht="16.5" customHeight="1" thickBot="1">
      <c r="A8" s="71"/>
      <c r="B8" s="71"/>
      <c r="C8" s="71"/>
      <c r="D8" s="72"/>
      <c r="E8" s="73"/>
      <c r="F8" s="73"/>
      <c r="G8" s="71"/>
    </row>
    <row r="9" spans="1:7" ht="16.5" thickBot="1">
      <c r="A9" s="271" t="s">
        <v>222</v>
      </c>
      <c r="B9" s="272"/>
      <c r="C9" s="68"/>
      <c r="D9" s="68" t="s">
        <v>93</v>
      </c>
      <c r="E9" s="69" t="s">
        <v>94</v>
      </c>
      <c r="F9" s="69" t="s">
        <v>46</v>
      </c>
      <c r="G9" s="68" t="s">
        <v>95</v>
      </c>
    </row>
    <row r="11" spans="1:7" ht="19.5" thickBot="1">
      <c r="A11" s="108" t="s">
        <v>426</v>
      </c>
      <c r="B11" s="107"/>
      <c r="C11" s="107"/>
      <c r="D11" s="107"/>
      <c r="E11" s="264" t="s">
        <v>97</v>
      </c>
      <c r="F11" s="265"/>
      <c r="G11" s="109" t="s">
        <v>85</v>
      </c>
    </row>
    <row r="12" spans="1:7" ht="181.15" customHeight="1" thickBot="1">
      <c r="A12" s="74" t="s">
        <v>374</v>
      </c>
      <c r="B12" s="266" t="s">
        <v>449</v>
      </c>
      <c r="C12" s="267"/>
      <c r="D12" s="70" t="s">
        <v>478</v>
      </c>
      <c r="E12" s="68" t="s">
        <v>453</v>
      </c>
      <c r="F12" s="68" t="s">
        <v>100</v>
      </c>
      <c r="G12" s="70"/>
    </row>
    <row r="13" spans="1:7" ht="104.1" customHeight="1" thickBot="1">
      <c r="A13" s="74" t="s">
        <v>375</v>
      </c>
      <c r="B13" s="266" t="s">
        <v>446</v>
      </c>
      <c r="C13" s="267"/>
      <c r="D13" s="70" t="s">
        <v>479</v>
      </c>
      <c r="E13" s="68" t="s">
        <v>453</v>
      </c>
      <c r="F13" s="68" t="s">
        <v>100</v>
      </c>
      <c r="G13" s="70"/>
    </row>
    <row r="14" spans="1:7" ht="42" customHeight="1" thickBot="1">
      <c r="A14" s="74" t="s">
        <v>377</v>
      </c>
      <c r="B14" s="266" t="s">
        <v>378</v>
      </c>
      <c r="C14" s="267"/>
      <c r="D14" s="70" t="s">
        <v>480</v>
      </c>
      <c r="E14" s="68" t="s">
        <v>453</v>
      </c>
      <c r="F14" s="68" t="s">
        <v>100</v>
      </c>
      <c r="G14" s="70"/>
    </row>
    <row r="15" spans="1:7" ht="48" customHeight="1" thickBot="1">
      <c r="A15" s="74" t="s">
        <v>376</v>
      </c>
      <c r="B15" s="266" t="s">
        <v>379</v>
      </c>
      <c r="C15" s="267"/>
      <c r="D15" s="70"/>
      <c r="E15" s="68" t="s">
        <v>453</v>
      </c>
      <c r="F15" s="68" t="s">
        <v>100</v>
      </c>
      <c r="G15" s="70"/>
    </row>
    <row r="16" spans="1:7" ht="36" customHeight="1" thickBot="1">
      <c r="A16" s="74" t="s">
        <v>380</v>
      </c>
      <c r="B16" s="266" t="s">
        <v>382</v>
      </c>
      <c r="C16" s="267"/>
      <c r="D16" s="70"/>
      <c r="E16" s="68" t="s">
        <v>454</v>
      </c>
      <c r="F16" s="68" t="s">
        <v>100</v>
      </c>
      <c r="G16" s="70"/>
    </row>
    <row r="17" spans="1:7" ht="71.099999999999994" customHeight="1" thickBot="1">
      <c r="A17" s="74" t="s">
        <v>381</v>
      </c>
      <c r="B17" s="266" t="s">
        <v>383</v>
      </c>
      <c r="C17" s="267"/>
      <c r="D17" s="70" t="s">
        <v>494</v>
      </c>
      <c r="E17" s="68" t="s">
        <v>453</v>
      </c>
      <c r="F17" s="68" t="s">
        <v>100</v>
      </c>
      <c r="G17" s="70"/>
    </row>
    <row r="18" spans="1:7" ht="88.15" customHeight="1" thickBot="1">
      <c r="A18" s="74" t="s">
        <v>384</v>
      </c>
      <c r="B18" s="266" t="s">
        <v>412</v>
      </c>
      <c r="C18" s="267"/>
      <c r="D18" s="70" t="s">
        <v>492</v>
      </c>
      <c r="E18" s="68" t="s">
        <v>454</v>
      </c>
      <c r="F18" s="68" t="s">
        <v>100</v>
      </c>
      <c r="G18" s="70"/>
    </row>
    <row r="19" spans="1:7" ht="39" customHeight="1" thickBot="1">
      <c r="A19" s="74" t="s">
        <v>385</v>
      </c>
      <c r="B19" s="266" t="s">
        <v>386</v>
      </c>
      <c r="C19" s="267"/>
      <c r="D19" s="70"/>
      <c r="E19" s="68" t="s">
        <v>453</v>
      </c>
      <c r="F19" s="68" t="s">
        <v>100</v>
      </c>
      <c r="G19" s="70"/>
    </row>
    <row r="20" spans="1:7" ht="38.1" customHeight="1" thickBot="1">
      <c r="A20" s="74" t="s">
        <v>387</v>
      </c>
      <c r="B20" s="266" t="s">
        <v>388</v>
      </c>
      <c r="C20" s="267"/>
      <c r="D20" s="70"/>
      <c r="E20" s="68" t="s">
        <v>453</v>
      </c>
      <c r="F20" s="68" t="s">
        <v>100</v>
      </c>
      <c r="G20" s="70"/>
    </row>
    <row r="21" spans="1:7" ht="85.15" customHeight="1" thickBot="1">
      <c r="A21" s="74" t="s">
        <v>391</v>
      </c>
      <c r="B21" s="309" t="s">
        <v>447</v>
      </c>
      <c r="C21" s="310"/>
      <c r="D21" s="134" t="s">
        <v>390</v>
      </c>
      <c r="E21" s="68" t="s">
        <v>100</v>
      </c>
      <c r="F21" s="68" t="s">
        <v>100</v>
      </c>
      <c r="G21" s="130"/>
    </row>
    <row r="22" spans="1:7" ht="36" customHeight="1" thickBot="1">
      <c r="A22" s="74" t="s">
        <v>389</v>
      </c>
      <c r="B22" s="266" t="s">
        <v>392</v>
      </c>
      <c r="C22" s="267"/>
      <c r="D22" s="70"/>
      <c r="E22" s="68" t="s">
        <v>451</v>
      </c>
      <c r="F22" s="68" t="s">
        <v>100</v>
      </c>
      <c r="G22" s="70"/>
    </row>
    <row r="23" spans="1:7" ht="61.15" customHeight="1" thickBot="1">
      <c r="A23" s="74" t="s">
        <v>393</v>
      </c>
      <c r="B23" s="266" t="s">
        <v>395</v>
      </c>
      <c r="C23" s="267"/>
      <c r="D23" s="70"/>
      <c r="E23" s="68" t="s">
        <v>453</v>
      </c>
      <c r="F23" s="68" t="s">
        <v>100</v>
      </c>
      <c r="G23" s="70"/>
    </row>
    <row r="24" spans="1:7" ht="51" customHeight="1" thickBot="1">
      <c r="A24" s="74" t="s">
        <v>394</v>
      </c>
      <c r="B24" s="266" t="s">
        <v>396</v>
      </c>
      <c r="C24" s="267"/>
      <c r="D24" s="70"/>
      <c r="E24" s="68" t="s">
        <v>453</v>
      </c>
      <c r="F24" s="68" t="s">
        <v>100</v>
      </c>
      <c r="G24" s="70"/>
    </row>
    <row r="25" spans="1:7" ht="51" customHeight="1" thickBot="1">
      <c r="A25" s="74" t="s">
        <v>28</v>
      </c>
      <c r="B25" s="266" t="s">
        <v>416</v>
      </c>
      <c r="C25" s="267"/>
      <c r="D25" s="70"/>
      <c r="E25" s="68" t="s">
        <v>453</v>
      </c>
      <c r="F25" s="68" t="s">
        <v>100</v>
      </c>
      <c r="G25" s="70"/>
    </row>
    <row r="26" spans="1:7" ht="51" customHeight="1" thickBot="1">
      <c r="A26" s="74" t="s">
        <v>415</v>
      </c>
      <c r="B26" s="266" t="s">
        <v>417</v>
      </c>
      <c r="C26" s="267"/>
      <c r="D26" s="70"/>
      <c r="E26" s="68" t="s">
        <v>454</v>
      </c>
      <c r="F26" s="68" t="s">
        <v>100</v>
      </c>
      <c r="G26" s="70"/>
    </row>
    <row r="27" spans="1:7" ht="51" customHeight="1" thickBot="1">
      <c r="A27" s="74" t="s">
        <v>242</v>
      </c>
      <c r="B27" s="266" t="s">
        <v>418</v>
      </c>
      <c r="C27" s="267"/>
      <c r="D27" s="70"/>
      <c r="E27" s="68" t="s">
        <v>429</v>
      </c>
      <c r="F27" s="68" t="s">
        <v>100</v>
      </c>
      <c r="G27" s="70"/>
    </row>
    <row r="28" spans="1:7" ht="51" customHeight="1" thickBot="1">
      <c r="A28" s="74" t="s">
        <v>413</v>
      </c>
      <c r="B28" s="266" t="s">
        <v>414</v>
      </c>
      <c r="C28" s="267"/>
      <c r="D28" s="70" t="s">
        <v>493</v>
      </c>
      <c r="E28" s="68" t="s">
        <v>453</v>
      </c>
      <c r="F28" s="68" t="s">
        <v>100</v>
      </c>
      <c r="G28" s="70"/>
    </row>
    <row r="30" spans="1:7" ht="19.5" thickBot="1">
      <c r="A30" s="108" t="s">
        <v>397</v>
      </c>
      <c r="B30" s="107"/>
      <c r="C30" s="107"/>
      <c r="D30" s="107"/>
      <c r="E30" s="264" t="s">
        <v>97</v>
      </c>
      <c r="F30" s="265"/>
      <c r="G30" s="109" t="s">
        <v>85</v>
      </c>
    </row>
    <row r="31" spans="1:7" ht="150" customHeight="1" thickBot="1">
      <c r="A31" s="74" t="s">
        <v>398</v>
      </c>
      <c r="B31" s="307" t="s">
        <v>448</v>
      </c>
      <c r="C31" s="308"/>
      <c r="D31" s="70"/>
      <c r="E31" s="68" t="s">
        <v>453</v>
      </c>
      <c r="F31" s="68" t="s">
        <v>100</v>
      </c>
      <c r="G31" s="70"/>
    </row>
    <row r="32" spans="1:7" ht="91.15" customHeight="1" thickBot="1">
      <c r="A32" s="74" t="s">
        <v>399</v>
      </c>
      <c r="B32" s="266" t="s">
        <v>404</v>
      </c>
      <c r="C32" s="267"/>
      <c r="D32" s="70" t="s">
        <v>485</v>
      </c>
      <c r="E32" s="68" t="s">
        <v>454</v>
      </c>
      <c r="F32" s="68" t="s">
        <v>100</v>
      </c>
      <c r="G32" s="70"/>
    </row>
    <row r="33" spans="1:7" ht="78" customHeight="1" thickBot="1">
      <c r="A33" s="74" t="s">
        <v>400</v>
      </c>
      <c r="B33" s="266" t="s">
        <v>477</v>
      </c>
      <c r="C33" s="267"/>
      <c r="D33" s="70" t="s">
        <v>481</v>
      </c>
      <c r="E33" s="68" t="s">
        <v>454</v>
      </c>
      <c r="F33" s="68" t="s">
        <v>100</v>
      </c>
      <c r="G33" s="70"/>
    </row>
    <row r="34" spans="1:7" ht="81.75" customHeight="1" thickBot="1">
      <c r="A34" s="74" t="s">
        <v>401</v>
      </c>
      <c r="B34" s="266" t="s">
        <v>476</v>
      </c>
      <c r="C34" s="267"/>
      <c r="D34" s="70" t="s">
        <v>482</v>
      </c>
      <c r="E34" s="68" t="s">
        <v>454</v>
      </c>
      <c r="F34" s="68" t="s">
        <v>100</v>
      </c>
      <c r="G34" s="70"/>
    </row>
    <row r="35" spans="1:7" ht="79.150000000000006" customHeight="1" thickBot="1">
      <c r="A35" s="74" t="s">
        <v>402</v>
      </c>
      <c r="B35" s="266" t="s">
        <v>475</v>
      </c>
      <c r="C35" s="267"/>
      <c r="D35" s="70" t="s">
        <v>487</v>
      </c>
      <c r="E35" s="68" t="s">
        <v>453</v>
      </c>
      <c r="F35" s="68" t="s">
        <v>100</v>
      </c>
      <c r="G35" s="70"/>
    </row>
    <row r="36" spans="1:7" ht="96.75" customHeight="1" thickBot="1">
      <c r="A36" s="74" t="s">
        <v>403</v>
      </c>
      <c r="B36" s="266" t="s">
        <v>474</v>
      </c>
      <c r="C36" s="267"/>
      <c r="D36" s="70" t="s">
        <v>483</v>
      </c>
      <c r="E36" s="68" t="s">
        <v>454</v>
      </c>
      <c r="F36" s="68" t="s">
        <v>100</v>
      </c>
      <c r="G36" s="70"/>
    </row>
    <row r="37" spans="1:7" ht="78" customHeight="1" thickBot="1">
      <c r="A37" s="74" t="s">
        <v>166</v>
      </c>
      <c r="B37" s="266" t="s">
        <v>473</v>
      </c>
      <c r="C37" s="267"/>
      <c r="D37" s="70" t="s">
        <v>484</v>
      </c>
      <c r="E37" s="68" t="s">
        <v>453</v>
      </c>
      <c r="F37" s="68" t="s">
        <v>100</v>
      </c>
      <c r="G37" s="70"/>
    </row>
    <row r="38" spans="1:7" ht="59.1" customHeight="1" thickBot="1">
      <c r="A38" s="74" t="s">
        <v>409</v>
      </c>
      <c r="B38" s="266" t="s">
        <v>472</v>
      </c>
      <c r="C38" s="267"/>
      <c r="D38" s="70" t="s">
        <v>486</v>
      </c>
      <c r="E38" s="68" t="s">
        <v>454</v>
      </c>
      <c r="F38" s="68" t="s">
        <v>100</v>
      </c>
      <c r="G38" s="70"/>
    </row>
    <row r="40" spans="1:7" ht="19.5" thickBot="1">
      <c r="A40" s="108" t="s">
        <v>445</v>
      </c>
      <c r="B40" s="107"/>
      <c r="C40" s="107"/>
      <c r="D40" s="107"/>
      <c r="E40" s="264" t="s">
        <v>97</v>
      </c>
      <c r="F40" s="265"/>
      <c r="G40" s="109" t="s">
        <v>85</v>
      </c>
    </row>
    <row r="41" spans="1:7" ht="43.15" customHeight="1" thickBot="1">
      <c r="A41" s="74" t="s">
        <v>405</v>
      </c>
      <c r="B41" s="307" t="s">
        <v>471</v>
      </c>
      <c r="C41" s="308"/>
      <c r="D41" s="70" t="s">
        <v>488</v>
      </c>
      <c r="E41" s="68" t="s">
        <v>454</v>
      </c>
      <c r="F41" s="68" t="s">
        <v>100</v>
      </c>
      <c r="G41" s="70"/>
    </row>
    <row r="42" spans="1:7" ht="43.15" customHeight="1" thickBot="1">
      <c r="A42" s="74" t="s">
        <v>406</v>
      </c>
      <c r="B42" s="307" t="s">
        <v>470</v>
      </c>
      <c r="C42" s="308"/>
      <c r="D42" s="70" t="s">
        <v>489</v>
      </c>
      <c r="E42" s="68" t="s">
        <v>451</v>
      </c>
      <c r="F42" s="68" t="s">
        <v>100</v>
      </c>
      <c r="G42" s="70"/>
    </row>
    <row r="43" spans="1:7" ht="43.15" customHeight="1" thickBot="1">
      <c r="A43" s="74" t="s">
        <v>407</v>
      </c>
      <c r="B43" s="307" t="s">
        <v>469</v>
      </c>
      <c r="C43" s="308"/>
      <c r="D43" s="70" t="s">
        <v>490</v>
      </c>
      <c r="E43" s="68" t="s">
        <v>454</v>
      </c>
      <c r="F43" s="68" t="s">
        <v>100</v>
      </c>
      <c r="G43" s="70"/>
    </row>
    <row r="44" spans="1:7" ht="43.15" customHeight="1" thickBot="1">
      <c r="A44" s="74" t="s">
        <v>408</v>
      </c>
      <c r="B44" s="307" t="s">
        <v>410</v>
      </c>
      <c r="C44" s="308"/>
      <c r="D44" s="70" t="s">
        <v>491</v>
      </c>
      <c r="E44" s="68" t="s">
        <v>454</v>
      </c>
      <c r="F44" s="68" t="s">
        <v>100</v>
      </c>
      <c r="G44" s="70"/>
    </row>
    <row r="46" spans="1:7" ht="19.5" thickBot="1">
      <c r="A46" s="108" t="s">
        <v>246</v>
      </c>
      <c r="B46" s="107"/>
      <c r="C46" s="107"/>
      <c r="D46" s="107"/>
      <c r="E46" s="264" t="s">
        <v>97</v>
      </c>
      <c r="F46" s="265"/>
      <c r="G46" s="109" t="s">
        <v>85</v>
      </c>
    </row>
    <row r="47" spans="1:7" ht="56.1" customHeight="1" thickBot="1">
      <c r="A47" s="74" t="s">
        <v>247</v>
      </c>
      <c r="B47" s="266" t="s">
        <v>468</v>
      </c>
      <c r="C47" s="267"/>
      <c r="D47" s="70"/>
      <c r="E47" s="68" t="s">
        <v>100</v>
      </c>
      <c r="F47" s="68" t="s">
        <v>100</v>
      </c>
      <c r="G47" s="70"/>
    </row>
    <row r="48" spans="1:7" ht="56.1" customHeight="1" thickBot="1">
      <c r="A48" s="74" t="s">
        <v>249</v>
      </c>
      <c r="B48" s="266" t="s">
        <v>467</v>
      </c>
      <c r="C48" s="267"/>
      <c r="D48" s="70"/>
      <c r="E48" s="68" t="s">
        <v>100</v>
      </c>
      <c r="F48" s="68" t="s">
        <v>100</v>
      </c>
      <c r="G48" s="70"/>
    </row>
    <row r="49" spans="1:7" ht="56.1" customHeight="1" thickBot="1">
      <c r="A49" s="74" t="s">
        <v>251</v>
      </c>
      <c r="B49" s="266" t="s">
        <v>466</v>
      </c>
      <c r="C49" s="267"/>
      <c r="D49" s="70"/>
      <c r="E49" s="68" t="s">
        <v>100</v>
      </c>
      <c r="F49" s="68" t="s">
        <v>100</v>
      </c>
      <c r="G49" s="70"/>
    </row>
    <row r="50" spans="1:7" ht="62.1" customHeight="1" thickBot="1">
      <c r="A50" s="74" t="s">
        <v>462</v>
      </c>
      <c r="B50" s="266" t="s">
        <v>464</v>
      </c>
      <c r="C50" s="267"/>
      <c r="D50" s="70"/>
      <c r="E50" s="68" t="s">
        <v>100</v>
      </c>
      <c r="F50" s="68" t="s">
        <v>100</v>
      </c>
      <c r="G50" s="70"/>
    </row>
    <row r="51" spans="1:7" ht="62.1" customHeight="1" thickBot="1">
      <c r="A51" s="74" t="s">
        <v>255</v>
      </c>
      <c r="B51" s="266" t="s">
        <v>463</v>
      </c>
      <c r="C51" s="267"/>
      <c r="D51" s="70"/>
      <c r="E51" s="68" t="s">
        <v>100</v>
      </c>
      <c r="F51" s="68" t="s">
        <v>100</v>
      </c>
      <c r="G51" s="70"/>
    </row>
    <row r="53" spans="1:7" ht="19.5" thickBot="1">
      <c r="A53" s="108" t="s">
        <v>257</v>
      </c>
      <c r="B53" s="107"/>
      <c r="C53" s="107"/>
      <c r="D53" s="107"/>
      <c r="E53" s="264" t="s">
        <v>97</v>
      </c>
      <c r="F53" s="265"/>
      <c r="G53" s="109" t="s">
        <v>85</v>
      </c>
    </row>
    <row r="54" spans="1:7" ht="57" customHeight="1" thickBot="1">
      <c r="A54" s="74" t="s">
        <v>147</v>
      </c>
      <c r="B54" s="266" t="s">
        <v>258</v>
      </c>
      <c r="C54" s="267"/>
      <c r="D54" s="70"/>
      <c r="E54" s="68" t="s">
        <v>100</v>
      </c>
      <c r="F54" s="68" t="s">
        <v>100</v>
      </c>
      <c r="G54" s="70"/>
    </row>
    <row r="55" spans="1:7" ht="72" customHeight="1"/>
  </sheetData>
  <mergeCells count="45">
    <mergeCell ref="B24:C24"/>
    <mergeCell ref="B25:C25"/>
    <mergeCell ref="B27:C27"/>
    <mergeCell ref="B28:C28"/>
    <mergeCell ref="B33:C33"/>
    <mergeCell ref="B32:C32"/>
    <mergeCell ref="B35:C35"/>
    <mergeCell ref="B36:C36"/>
    <mergeCell ref="B51:C51"/>
    <mergeCell ref="E53:F53"/>
    <mergeCell ref="E46:F46"/>
    <mergeCell ref="E40:F40"/>
    <mergeCell ref="B44:C4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D21" r:id="rId1" xr:uid="{A5B8FECC-00D7-4B42-B36D-3BD5552D26E9}"/>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8" t="s">
        <v>219</v>
      </c>
      <c r="B1" s="269"/>
      <c r="C1" s="270"/>
      <c r="D1" s="75" t="s">
        <v>83</v>
      </c>
      <c r="E1" s="76" t="str">
        <f>""&amp;COUNTIF(E$9:E$104,"Untested")&amp;" Untested"</f>
        <v>17 Untested</v>
      </c>
      <c r="F1" s="76" t="str">
        <f>""&amp;COUNTIF(F$9:F$104,"Untested")&amp;" Untested"</f>
        <v>17 Untested</v>
      </c>
      <c r="G1" s="68" t="s">
        <v>84</v>
      </c>
    </row>
    <row r="2" spans="1:7" ht="17.100000000000001" customHeight="1" thickBot="1">
      <c r="A2" s="276" t="s">
        <v>420</v>
      </c>
      <c r="B2" s="277"/>
      <c r="C2" s="278"/>
      <c r="D2" s="77" t="s">
        <v>85</v>
      </c>
      <c r="E2" s="78"/>
      <c r="F2" s="78">
        <f>COUNTIF($G$9:$G$104,D2)</f>
        <v>5</v>
      </c>
      <c r="G2" s="273" t="s">
        <v>220</v>
      </c>
    </row>
    <row r="3" spans="1:7" ht="16.5" thickBot="1">
      <c r="A3" s="279"/>
      <c r="B3" s="282"/>
      <c r="C3" s="281"/>
      <c r="D3" s="77" t="s">
        <v>87</v>
      </c>
      <c r="E3" s="78"/>
      <c r="F3" s="78">
        <f>COUNTIF($G$9:$G$104,D3)</f>
        <v>0</v>
      </c>
      <c r="G3" s="274"/>
    </row>
    <row r="4" spans="1:7" ht="16.5" thickBot="1">
      <c r="A4" s="279"/>
      <c r="B4" s="282"/>
      <c r="C4" s="281"/>
      <c r="D4" s="77" t="s">
        <v>88</v>
      </c>
      <c r="E4" s="78"/>
      <c r="F4" s="78">
        <f>COUNTIF($G$9:$G$104,D4)</f>
        <v>0</v>
      </c>
      <c r="G4" s="274"/>
    </row>
    <row r="5" spans="1:7" ht="16.5" thickBot="1">
      <c r="A5" s="279"/>
      <c r="B5" s="282"/>
      <c r="C5" s="281"/>
      <c r="D5" s="77" t="s">
        <v>89</v>
      </c>
      <c r="E5" s="78"/>
      <c r="F5" s="78">
        <f>COUNTIF($G$9:$G$104,D5)</f>
        <v>0</v>
      </c>
      <c r="G5" s="274"/>
    </row>
    <row r="6" spans="1:7" ht="16.5" thickBot="1">
      <c r="A6" s="283"/>
      <c r="B6" s="284"/>
      <c r="C6" s="285"/>
      <c r="D6" s="77" t="s">
        <v>90</v>
      </c>
      <c r="E6" s="78"/>
      <c r="F6" s="78">
        <f>COUNTIF($G$9:$G$104,D6)</f>
        <v>0</v>
      </c>
      <c r="G6" s="275"/>
    </row>
    <row r="7" spans="1:7" ht="16.5" thickBot="1">
      <c r="A7" s="128"/>
      <c r="B7" s="128"/>
      <c r="C7" s="128"/>
      <c r="D7" s="79" t="s">
        <v>221</v>
      </c>
      <c r="E7" s="286"/>
      <c r="F7" s="287"/>
      <c r="G7" s="120"/>
    </row>
    <row r="8" spans="1:7" ht="16.5" customHeight="1" thickBot="1">
      <c r="A8" s="71"/>
      <c r="B8" s="71"/>
      <c r="C8" s="71"/>
      <c r="D8" s="72"/>
      <c r="E8" s="73"/>
      <c r="F8" s="73"/>
      <c r="G8" s="71"/>
    </row>
    <row r="9" spans="1:7">
      <c r="A9" s="271" t="s">
        <v>222</v>
      </c>
      <c r="B9" s="272"/>
      <c r="C9" s="68"/>
      <c r="D9" s="68" t="s">
        <v>93</v>
      </c>
      <c r="E9" s="69" t="s">
        <v>94</v>
      </c>
      <c r="F9" s="69" t="s">
        <v>46</v>
      </c>
      <c r="G9" s="68" t="s">
        <v>95</v>
      </c>
    </row>
    <row r="11" spans="1:7" ht="19.5" thickBot="1">
      <c r="A11" s="108" t="s">
        <v>223</v>
      </c>
      <c r="B11" s="107"/>
      <c r="C11" s="107"/>
      <c r="D11" s="107"/>
      <c r="E11" s="264" t="s">
        <v>97</v>
      </c>
      <c r="F11" s="265"/>
      <c r="G11" s="109" t="s">
        <v>85</v>
      </c>
    </row>
    <row r="12" spans="1:7" ht="70.150000000000006" customHeight="1" thickBot="1">
      <c r="A12" s="74" t="s">
        <v>224</v>
      </c>
      <c r="B12" s="266" t="s">
        <v>225</v>
      </c>
      <c r="C12" s="267"/>
      <c r="D12" s="70"/>
      <c r="E12" s="68" t="s">
        <v>100</v>
      </c>
      <c r="F12" s="68" t="s">
        <v>100</v>
      </c>
      <c r="G12" s="70"/>
    </row>
    <row r="13" spans="1:7" ht="54.75" customHeight="1" thickBot="1">
      <c r="A13" s="74" t="s">
        <v>226</v>
      </c>
      <c r="B13" s="266" t="s">
        <v>227</v>
      </c>
      <c r="C13" s="267"/>
      <c r="D13" s="70"/>
      <c r="E13" s="68" t="s">
        <v>100</v>
      </c>
      <c r="F13" s="68" t="s">
        <v>100</v>
      </c>
      <c r="G13" s="70"/>
    </row>
    <row r="14" spans="1:7" ht="71.099999999999994" customHeight="1">
      <c r="A14" s="74" t="s">
        <v>228</v>
      </c>
      <c r="B14" s="266" t="s">
        <v>229</v>
      </c>
      <c r="C14" s="267"/>
      <c r="D14" s="70"/>
      <c r="E14" s="68" t="s">
        <v>100</v>
      </c>
      <c r="F14" s="68" t="s">
        <v>100</v>
      </c>
      <c r="G14" s="70"/>
    </row>
    <row r="16" spans="1:7" ht="18.75">
      <c r="A16" s="108" t="s">
        <v>230</v>
      </c>
      <c r="B16" s="107"/>
      <c r="C16" s="107"/>
      <c r="D16" s="107"/>
      <c r="E16" s="264" t="s">
        <v>97</v>
      </c>
      <c r="F16" s="265"/>
      <c r="G16" s="109" t="s">
        <v>85</v>
      </c>
    </row>
    <row r="17" spans="1:7" ht="59.1" customHeight="1">
      <c r="A17" s="74" t="s">
        <v>231</v>
      </c>
      <c r="B17" s="266" t="s">
        <v>232</v>
      </c>
      <c r="C17" s="267"/>
      <c r="D17" s="70"/>
      <c r="E17" s="68" t="s">
        <v>100</v>
      </c>
      <c r="F17" s="68" t="s">
        <v>100</v>
      </c>
      <c r="G17" s="70"/>
    </row>
    <row r="18" spans="1:7" ht="59.1" customHeight="1">
      <c r="A18" s="74" t="s">
        <v>233</v>
      </c>
      <c r="B18" s="307" t="s">
        <v>234</v>
      </c>
      <c r="C18" s="308"/>
      <c r="D18" s="70"/>
      <c r="E18" s="68" t="s">
        <v>100</v>
      </c>
      <c r="F18" s="68" t="s">
        <v>100</v>
      </c>
      <c r="G18" s="70"/>
    </row>
    <row r="19" spans="1:7" ht="59.1" customHeight="1">
      <c r="A19" s="74" t="s">
        <v>189</v>
      </c>
      <c r="B19" s="266" t="s">
        <v>235</v>
      </c>
      <c r="C19" s="267"/>
      <c r="D19" s="70"/>
      <c r="E19" s="68" t="s">
        <v>100</v>
      </c>
      <c r="F19" s="68" t="s">
        <v>100</v>
      </c>
      <c r="G19" s="70"/>
    </row>
    <row r="21" spans="1:7" ht="18.75">
      <c r="A21" s="108" t="s">
        <v>236</v>
      </c>
      <c r="B21" s="107"/>
      <c r="C21" s="107"/>
      <c r="D21" s="107"/>
      <c r="E21" s="264" t="s">
        <v>97</v>
      </c>
      <c r="F21" s="265"/>
      <c r="G21" s="109" t="s">
        <v>85</v>
      </c>
    </row>
    <row r="22" spans="1:7" ht="43.15" customHeight="1">
      <c r="A22" s="74" t="s">
        <v>237</v>
      </c>
      <c r="B22" s="307" t="s">
        <v>238</v>
      </c>
      <c r="C22" s="308"/>
      <c r="D22" s="70"/>
      <c r="E22" s="68" t="s">
        <v>100</v>
      </c>
      <c r="F22" s="68" t="s">
        <v>100</v>
      </c>
      <c r="G22" s="70"/>
    </row>
    <row r="23" spans="1:7" ht="43.15" customHeight="1" thickBot="1">
      <c r="A23" s="74" t="s">
        <v>239</v>
      </c>
      <c r="B23" s="307" t="s">
        <v>240</v>
      </c>
      <c r="C23" s="308"/>
      <c r="D23" s="70"/>
      <c r="E23" s="68" t="s">
        <v>100</v>
      </c>
      <c r="F23" s="68" t="s">
        <v>100</v>
      </c>
      <c r="G23" s="70"/>
    </row>
    <row r="24" spans="1:7" ht="43.15" customHeight="1" thickBot="1">
      <c r="A24" s="74" t="s">
        <v>28</v>
      </c>
      <c r="B24" s="307" t="s">
        <v>241</v>
      </c>
      <c r="C24" s="308"/>
      <c r="D24" s="70"/>
      <c r="E24" s="68" t="s">
        <v>100</v>
      </c>
      <c r="F24" s="68" t="s">
        <v>100</v>
      </c>
      <c r="G24" s="70"/>
    </row>
    <row r="25" spans="1:7" ht="43.15" customHeight="1" thickBot="1">
      <c r="A25" s="74" t="s">
        <v>242</v>
      </c>
      <c r="B25" s="307" t="s">
        <v>243</v>
      </c>
      <c r="C25" s="308"/>
      <c r="D25" s="70"/>
      <c r="E25" s="68" t="s">
        <v>100</v>
      </c>
      <c r="F25" s="68" t="s">
        <v>100</v>
      </c>
      <c r="G25" s="70"/>
    </row>
    <row r="26" spans="1:7" ht="43.15" customHeight="1">
      <c r="A26" s="74" t="s">
        <v>244</v>
      </c>
      <c r="B26" s="307" t="s">
        <v>245</v>
      </c>
      <c r="C26" s="308"/>
      <c r="D26" s="70"/>
      <c r="E26" s="68" t="s">
        <v>100</v>
      </c>
      <c r="F26" s="68" t="s">
        <v>100</v>
      </c>
      <c r="G26" s="70"/>
    </row>
    <row r="28" spans="1:7" ht="18.75">
      <c r="A28" s="108" t="s">
        <v>246</v>
      </c>
      <c r="B28" s="107"/>
      <c r="C28" s="107"/>
      <c r="D28" s="107"/>
      <c r="E28" s="264" t="s">
        <v>97</v>
      </c>
      <c r="F28" s="265"/>
      <c r="G28" s="109" t="s">
        <v>85</v>
      </c>
    </row>
    <row r="29" spans="1:7" ht="56.1" customHeight="1" thickBot="1">
      <c r="A29" s="74" t="s">
        <v>247</v>
      </c>
      <c r="B29" s="266" t="s">
        <v>248</v>
      </c>
      <c r="C29" s="267"/>
      <c r="D29" s="70"/>
      <c r="E29" s="68" t="s">
        <v>100</v>
      </c>
      <c r="F29" s="68" t="s">
        <v>100</v>
      </c>
      <c r="G29" s="70"/>
    </row>
    <row r="30" spans="1:7" ht="56.1" customHeight="1" thickBot="1">
      <c r="A30" s="74" t="s">
        <v>249</v>
      </c>
      <c r="B30" s="266" t="s">
        <v>250</v>
      </c>
      <c r="C30" s="267"/>
      <c r="D30" s="70"/>
      <c r="E30" s="68" t="s">
        <v>100</v>
      </c>
      <c r="F30" s="68" t="s">
        <v>100</v>
      </c>
      <c r="G30" s="70"/>
    </row>
    <row r="31" spans="1:7" ht="56.1" customHeight="1" thickBot="1">
      <c r="A31" s="74" t="s">
        <v>251</v>
      </c>
      <c r="B31" s="266" t="s">
        <v>252</v>
      </c>
      <c r="C31" s="267"/>
      <c r="D31" s="70"/>
      <c r="E31" s="68" t="s">
        <v>100</v>
      </c>
      <c r="F31" s="68" t="s">
        <v>100</v>
      </c>
      <c r="G31" s="70"/>
    </row>
    <row r="32" spans="1:7" ht="56.1" customHeight="1">
      <c r="A32" s="74" t="s">
        <v>253</v>
      </c>
      <c r="B32" s="266" t="s">
        <v>254</v>
      </c>
      <c r="C32" s="267"/>
      <c r="D32" s="70"/>
      <c r="E32" s="68" t="s">
        <v>100</v>
      </c>
      <c r="F32" s="68" t="s">
        <v>100</v>
      </c>
      <c r="G32" s="70"/>
    </row>
    <row r="33" spans="1:7" ht="56.1" customHeight="1" thickBot="1">
      <c r="A33" s="74" t="s">
        <v>255</v>
      </c>
      <c r="B33" s="266" t="s">
        <v>256</v>
      </c>
      <c r="C33" s="267"/>
      <c r="D33" s="70"/>
      <c r="E33" s="68" t="s">
        <v>100</v>
      </c>
      <c r="F33" s="68" t="s">
        <v>100</v>
      </c>
      <c r="G33" s="70"/>
    </row>
    <row r="35" spans="1:7" ht="19.5" thickBot="1">
      <c r="A35" s="108" t="s">
        <v>257</v>
      </c>
      <c r="B35" s="107"/>
      <c r="C35" s="107"/>
      <c r="D35" s="107"/>
      <c r="E35" s="264" t="s">
        <v>97</v>
      </c>
      <c r="F35" s="265"/>
      <c r="G35" s="109" t="s">
        <v>85</v>
      </c>
    </row>
    <row r="36" spans="1:7" ht="57" customHeight="1" thickBot="1">
      <c r="A36" s="74" t="s">
        <v>147</v>
      </c>
      <c r="B36" s="266" t="s">
        <v>258</v>
      </c>
      <c r="C36" s="267"/>
      <c r="D36" s="70"/>
      <c r="E36" s="68" t="s">
        <v>100</v>
      </c>
      <c r="F36" s="68" t="s">
        <v>100</v>
      </c>
      <c r="G36" s="70"/>
    </row>
    <row r="37" spans="1:7" ht="72" customHeight="1"/>
  </sheetData>
  <mergeCells count="27">
    <mergeCell ref="E28:F28"/>
    <mergeCell ref="E35:F35"/>
    <mergeCell ref="E21:F21"/>
    <mergeCell ref="B23:C23"/>
    <mergeCell ref="B25:C25"/>
    <mergeCell ref="B32:C32"/>
    <mergeCell ref="B33:C33"/>
    <mergeCell ref="B26:C26"/>
    <mergeCell ref="B31:C31"/>
    <mergeCell ref="B22:C22"/>
    <mergeCell ref="B29:C29"/>
    <mergeCell ref="B24:C24"/>
    <mergeCell ref="B30:C30"/>
    <mergeCell ref="B36:C36"/>
    <mergeCell ref="A1:C1"/>
    <mergeCell ref="B14:C14"/>
    <mergeCell ref="A2:C6"/>
    <mergeCell ref="B17:C17"/>
    <mergeCell ref="B18:C18"/>
    <mergeCell ref="G2:G6"/>
    <mergeCell ref="A9:B9"/>
    <mergeCell ref="B12:C12"/>
    <mergeCell ref="B13:C13"/>
    <mergeCell ref="B19:C19"/>
    <mergeCell ref="E7:F7"/>
    <mergeCell ref="E11:F11"/>
    <mergeCell ref="E16:F16"/>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68" t="s">
        <v>259</v>
      </c>
      <c r="B1" s="269"/>
      <c r="C1" s="270"/>
      <c r="D1" s="75" t="s">
        <v>260</v>
      </c>
      <c r="E1" s="76" t="str">
        <f>""&amp;COUNTIF(E$5:E$32,"Untested")&amp;" Untested"</f>
        <v>6 Untested</v>
      </c>
      <c r="F1" s="76" t="str">
        <f>""&amp;COUNTIF(F$5:F$32,"Untested")&amp;" Untested"</f>
        <v>6 Untested</v>
      </c>
      <c r="G1" s="68" t="s">
        <v>84</v>
      </c>
    </row>
    <row r="2" spans="1:7" ht="21" customHeight="1" thickBot="1">
      <c r="A2" s="276" t="s">
        <v>425</v>
      </c>
      <c r="B2" s="277"/>
      <c r="C2" s="278"/>
      <c r="D2" s="77" t="s">
        <v>261</v>
      </c>
      <c r="E2" s="78">
        <f>COUNTIF(E6:E32,"Fail")</f>
        <v>0</v>
      </c>
      <c r="F2" s="78">
        <f>COUNTIF($F$5:$F$32,"Fail")</f>
        <v>0</v>
      </c>
      <c r="G2" s="273" t="s">
        <v>262</v>
      </c>
    </row>
    <row r="3" spans="1:7" ht="21" customHeight="1" thickBot="1">
      <c r="A3" s="283"/>
      <c r="B3" s="284"/>
      <c r="C3" s="285"/>
      <c r="D3" s="77" t="s">
        <v>263</v>
      </c>
      <c r="E3" s="78">
        <f>COUNTIF(E6:E32,"Pass")</f>
        <v>0</v>
      </c>
      <c r="F3" s="78">
        <f>COUNTIF($F$5:$F$32,"Pass")</f>
        <v>0</v>
      </c>
      <c r="G3" s="275"/>
    </row>
    <row r="4" spans="1:7" ht="12" customHeight="1" thickBot="1">
      <c r="A4" s="94"/>
      <c r="B4" s="94"/>
      <c r="C4" s="94"/>
      <c r="D4" s="96"/>
      <c r="E4" s="95"/>
      <c r="F4" s="95"/>
      <c r="G4" s="97"/>
    </row>
    <row r="5" spans="1:7" ht="16.5" thickBot="1">
      <c r="A5" s="124" t="s">
        <v>264</v>
      </c>
      <c r="B5" s="125"/>
      <c r="C5" s="68"/>
      <c r="D5" s="68" t="s">
        <v>93</v>
      </c>
      <c r="E5" s="69" t="s">
        <v>94</v>
      </c>
      <c r="F5" s="69" t="s">
        <v>46</v>
      </c>
      <c r="G5" s="68" t="s">
        <v>95</v>
      </c>
    </row>
    <row r="6" spans="1:7" ht="43.15" customHeight="1" thickBot="1">
      <c r="A6" s="82"/>
      <c r="B6" s="266"/>
      <c r="C6" s="267"/>
      <c r="D6" s="70"/>
      <c r="E6" s="68" t="s">
        <v>100</v>
      </c>
      <c r="F6" s="68" t="s">
        <v>100</v>
      </c>
      <c r="G6" s="70"/>
    </row>
    <row r="7" spans="1:7" ht="43.15" customHeight="1" thickBot="1">
      <c r="A7" s="82"/>
      <c r="B7" s="266"/>
      <c r="C7" s="267"/>
      <c r="D7" s="70"/>
      <c r="E7" s="68" t="s">
        <v>100</v>
      </c>
      <c r="F7" s="68" t="s">
        <v>100</v>
      </c>
      <c r="G7" s="70"/>
    </row>
    <row r="8" spans="1:7" ht="43.15" customHeight="1" thickBot="1">
      <c r="A8" s="82"/>
      <c r="B8" s="266"/>
      <c r="C8" s="267"/>
      <c r="D8" s="70"/>
      <c r="E8" s="68" t="s">
        <v>100</v>
      </c>
      <c r="F8" s="68" t="s">
        <v>100</v>
      </c>
      <c r="G8" s="70"/>
    </row>
    <row r="9" spans="1:7" ht="43.15" customHeight="1" thickBot="1">
      <c r="A9" s="82"/>
      <c r="B9" s="266"/>
      <c r="C9" s="267"/>
      <c r="D9" s="70"/>
      <c r="E9" s="68" t="s">
        <v>100</v>
      </c>
      <c r="F9" s="68" t="s">
        <v>100</v>
      </c>
      <c r="G9" s="70"/>
    </row>
    <row r="10" spans="1:7" ht="43.15" customHeight="1" thickBot="1">
      <c r="A10" s="82"/>
      <c r="B10" s="266"/>
      <c r="C10" s="267"/>
      <c r="D10" s="70"/>
      <c r="E10" s="68" t="s">
        <v>100</v>
      </c>
      <c r="F10" s="68" t="s">
        <v>100</v>
      </c>
      <c r="G10" s="70"/>
    </row>
    <row r="11" spans="1:7" ht="43.15" customHeight="1" thickBot="1">
      <c r="A11" s="82"/>
      <c r="B11" s="266"/>
      <c r="C11" s="267"/>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68" t="s">
        <v>265</v>
      </c>
      <c r="B1" s="269"/>
      <c r="C1" s="270"/>
      <c r="D1" s="75" t="s">
        <v>260</v>
      </c>
      <c r="E1" s="76" t="str">
        <f>""&amp;COUNTIF(E$7:E$98,"Untested")&amp;" Untested"</f>
        <v>49 Untested</v>
      </c>
      <c r="F1" s="76" t="str">
        <f>""&amp;COUNTIF(F$7:F$98,"Untested")&amp;" Untested"</f>
        <v>49 Untested</v>
      </c>
      <c r="G1" s="68" t="s">
        <v>84</v>
      </c>
    </row>
    <row r="2" spans="1:7" ht="17.100000000000001" customHeight="1" thickBot="1">
      <c r="A2" s="276" t="s">
        <v>424</v>
      </c>
      <c r="B2" s="277"/>
      <c r="C2" s="278"/>
      <c r="D2" s="77" t="s">
        <v>266</v>
      </c>
      <c r="E2" s="78">
        <f>COUNTIF($E$7:$E$98,"Missing")+COUNTIF($E$7:$E$98,"Incomplete")</f>
        <v>0</v>
      </c>
      <c r="F2" s="78">
        <f>COUNTIF($F$7:$F$98,"Missing")+COUNTIF($F$7:$F$98,"Incomplete")</f>
        <v>0</v>
      </c>
      <c r="G2" s="273" t="s">
        <v>267</v>
      </c>
    </row>
    <row r="3" spans="1:7" ht="16.5" thickBot="1">
      <c r="A3" s="279"/>
      <c r="B3" s="282"/>
      <c r="C3" s="281"/>
      <c r="D3" s="77" t="s">
        <v>268</v>
      </c>
      <c r="E3" s="78">
        <f>COUNTIF($E$7:$E$98,"Mostly Complete")</f>
        <v>0</v>
      </c>
      <c r="F3" s="78">
        <f>COUNTIF($F$7:$F$98,"Mostly Complete")</f>
        <v>0</v>
      </c>
      <c r="G3" s="274"/>
    </row>
    <row r="4" spans="1:7" ht="16.5" thickBot="1">
      <c r="A4" s="279"/>
      <c r="B4" s="282"/>
      <c r="C4" s="281"/>
      <c r="D4" s="77" t="s">
        <v>269</v>
      </c>
      <c r="E4" s="78">
        <f>COUNTIF($E$7:$E$98,"Complete")</f>
        <v>0</v>
      </c>
      <c r="F4" s="78">
        <f>COUNTIF($F$7:$F$98,"Complete")</f>
        <v>0</v>
      </c>
      <c r="G4" s="274"/>
    </row>
    <row r="5" spans="1:7" ht="16.5" thickBot="1">
      <c r="A5" s="283"/>
      <c r="B5" s="284"/>
      <c r="C5" s="285"/>
      <c r="D5" s="79" t="s">
        <v>270</v>
      </c>
      <c r="E5" s="80">
        <f>E2*(-0.1)+E3*(-0.02)</f>
        <v>0</v>
      </c>
      <c r="F5" s="80">
        <f>F2*(-0.1)+F3*(-0.02)</f>
        <v>0</v>
      </c>
      <c r="G5" s="275"/>
    </row>
    <row r="6" spans="1:7" ht="8.1" customHeight="1" thickBot="1">
      <c r="A6" s="71"/>
      <c r="B6" s="71"/>
      <c r="C6" s="71"/>
      <c r="D6" s="72"/>
      <c r="E6" s="73"/>
      <c r="F6" s="73"/>
      <c r="G6" s="71"/>
    </row>
    <row r="7" spans="1:7" ht="16.5" thickBot="1">
      <c r="A7" s="271" t="s">
        <v>271</v>
      </c>
      <c r="B7" s="272"/>
      <c r="C7" s="68"/>
      <c r="D7" s="68" t="s">
        <v>93</v>
      </c>
      <c r="E7" s="69" t="s">
        <v>94</v>
      </c>
      <c r="F7" s="69" t="s">
        <v>46</v>
      </c>
      <c r="G7" s="68" t="s">
        <v>95</v>
      </c>
    </row>
    <row r="8" spans="1:7" ht="65.099999999999994" customHeight="1" thickBot="1">
      <c r="A8" s="82" t="s">
        <v>272</v>
      </c>
      <c r="B8" s="266" t="s">
        <v>273</v>
      </c>
      <c r="C8" s="267"/>
      <c r="D8" s="70"/>
      <c r="E8" s="68" t="s">
        <v>100</v>
      </c>
      <c r="F8" s="68" t="s">
        <v>100</v>
      </c>
      <c r="G8" s="70"/>
    </row>
    <row r="9" spans="1:7" ht="42" customHeight="1" thickBot="1">
      <c r="A9" s="82" t="s">
        <v>274</v>
      </c>
      <c r="B9" s="296" t="s">
        <v>275</v>
      </c>
      <c r="C9" s="297"/>
      <c r="D9" s="70"/>
      <c r="E9" s="68" t="s">
        <v>100</v>
      </c>
      <c r="F9" s="68" t="s">
        <v>100</v>
      </c>
      <c r="G9" s="70"/>
    </row>
    <row r="10" spans="1:7" ht="8.1" customHeight="1" thickBot="1">
      <c r="A10" s="71"/>
      <c r="B10" s="71"/>
      <c r="C10" s="71"/>
      <c r="D10" s="72"/>
      <c r="E10" s="73"/>
      <c r="F10" s="73"/>
      <c r="G10" s="71"/>
    </row>
    <row r="11" spans="1:7" ht="16.5" thickBot="1">
      <c r="A11" s="100" t="s">
        <v>276</v>
      </c>
      <c r="B11" s="101"/>
      <c r="C11" s="68"/>
      <c r="D11" s="68" t="s">
        <v>93</v>
      </c>
      <c r="E11" s="69" t="s">
        <v>94</v>
      </c>
      <c r="F11" s="69" t="s">
        <v>46</v>
      </c>
      <c r="G11" s="68" t="s">
        <v>95</v>
      </c>
    </row>
    <row r="12" spans="1:7" ht="62.1" customHeight="1" thickBot="1">
      <c r="A12" s="83" t="s">
        <v>277</v>
      </c>
      <c r="B12" s="266" t="s">
        <v>278</v>
      </c>
      <c r="C12" s="267"/>
      <c r="D12" s="70"/>
      <c r="E12" s="68" t="s">
        <v>100</v>
      </c>
      <c r="F12" s="68" t="s">
        <v>100</v>
      </c>
      <c r="G12" s="70"/>
    </row>
    <row r="13" spans="1:7" ht="62.1" customHeight="1" thickBot="1">
      <c r="A13" s="83" t="s">
        <v>279</v>
      </c>
      <c r="B13" s="266" t="s">
        <v>280</v>
      </c>
      <c r="C13" s="267"/>
      <c r="D13" s="70"/>
      <c r="E13" s="68" t="s">
        <v>100</v>
      </c>
      <c r="F13" s="68" t="s">
        <v>100</v>
      </c>
      <c r="G13" s="70"/>
    </row>
    <row r="14" spans="1:7" ht="31.15" customHeight="1" thickBot="1">
      <c r="A14" s="83" t="s">
        <v>281</v>
      </c>
      <c r="B14" s="266" t="s">
        <v>282</v>
      </c>
      <c r="C14" s="267"/>
      <c r="D14" s="70"/>
      <c r="E14" s="68" t="s">
        <v>100</v>
      </c>
      <c r="F14" s="68" t="s">
        <v>100</v>
      </c>
      <c r="G14" s="70"/>
    </row>
    <row r="15" spans="1:7" ht="244.15" customHeight="1" thickBot="1">
      <c r="A15" s="84" t="s">
        <v>283</v>
      </c>
      <c r="B15" s="316" t="s">
        <v>284</v>
      </c>
      <c r="C15" s="317"/>
      <c r="D15" s="126"/>
      <c r="E15" s="68" t="s">
        <v>100</v>
      </c>
      <c r="F15" s="68" t="s">
        <v>100</v>
      </c>
      <c r="G15" s="126"/>
    </row>
    <row r="16" spans="1:7" ht="82.15" customHeight="1" thickBot="1">
      <c r="A16" s="85" t="s">
        <v>285</v>
      </c>
      <c r="B16" s="315" t="s">
        <v>286</v>
      </c>
      <c r="C16" s="315"/>
      <c r="D16" s="86"/>
      <c r="E16" s="68" t="s">
        <v>100</v>
      </c>
      <c r="F16" s="68" t="s">
        <v>100</v>
      </c>
      <c r="G16" s="86"/>
    </row>
    <row r="17" spans="1:7" ht="383.25" customHeight="1" thickBot="1">
      <c r="A17" s="85" t="s">
        <v>287</v>
      </c>
      <c r="B17" s="315" t="s">
        <v>288</v>
      </c>
      <c r="C17" s="315"/>
      <c r="D17" s="86"/>
      <c r="E17" s="68" t="s">
        <v>100</v>
      </c>
      <c r="F17" s="68" t="s">
        <v>100</v>
      </c>
      <c r="G17" s="86"/>
    </row>
    <row r="18" spans="1:7" ht="8.1" customHeight="1" thickBot="1">
      <c r="A18" s="71"/>
      <c r="B18" s="71"/>
      <c r="C18" s="71"/>
      <c r="D18" s="72"/>
      <c r="E18" s="73"/>
      <c r="F18" s="73"/>
      <c r="G18" s="71"/>
    </row>
    <row r="19" spans="1:7" ht="16.5" thickBot="1">
      <c r="A19" s="271" t="s">
        <v>289</v>
      </c>
      <c r="B19" s="272"/>
      <c r="C19" s="68"/>
      <c r="D19" s="68" t="s">
        <v>93</v>
      </c>
      <c r="E19" s="69" t="s">
        <v>94</v>
      </c>
      <c r="F19" s="69" t="s">
        <v>46</v>
      </c>
      <c r="G19" s="68" t="s">
        <v>95</v>
      </c>
    </row>
    <row r="20" spans="1:7" ht="100.15" customHeight="1" thickBot="1">
      <c r="A20" s="83" t="s">
        <v>290</v>
      </c>
      <c r="B20" s="266" t="s">
        <v>291</v>
      </c>
      <c r="C20" s="267"/>
      <c r="D20" s="70"/>
      <c r="E20" s="68" t="s">
        <v>100</v>
      </c>
      <c r="F20" s="68" t="s">
        <v>100</v>
      </c>
      <c r="G20" s="70"/>
    </row>
    <row r="21" spans="1:7" ht="182.1" customHeight="1" thickBot="1">
      <c r="A21" s="84" t="s">
        <v>292</v>
      </c>
      <c r="B21" s="266" t="s">
        <v>293</v>
      </c>
      <c r="C21" s="267"/>
      <c r="D21" s="70"/>
      <c r="E21" s="68" t="s">
        <v>100</v>
      </c>
      <c r="F21" s="68" t="s">
        <v>100</v>
      </c>
      <c r="G21" s="70"/>
    </row>
    <row r="22" spans="1:7" ht="192" customHeight="1" thickBot="1">
      <c r="A22" s="85" t="s">
        <v>285</v>
      </c>
      <c r="B22" s="315" t="s">
        <v>294</v>
      </c>
      <c r="C22" s="315"/>
      <c r="D22" s="86"/>
      <c r="E22" s="68" t="s">
        <v>100</v>
      </c>
      <c r="F22" s="68" t="s">
        <v>100</v>
      </c>
      <c r="G22" s="86"/>
    </row>
    <row r="23" spans="1:7" ht="281.10000000000002" customHeight="1" thickBot="1">
      <c r="A23" s="87" t="s">
        <v>295</v>
      </c>
      <c r="B23" s="315" t="s">
        <v>296</v>
      </c>
      <c r="C23" s="315"/>
      <c r="D23" s="86"/>
      <c r="E23" s="68" t="s">
        <v>100</v>
      </c>
      <c r="F23" s="68" t="s">
        <v>100</v>
      </c>
      <c r="G23" s="86"/>
    </row>
    <row r="24" spans="1:7" ht="84" customHeight="1" thickBot="1">
      <c r="A24" s="85" t="s">
        <v>297</v>
      </c>
      <c r="B24" s="315" t="s">
        <v>298</v>
      </c>
      <c r="C24" s="315"/>
      <c r="D24" s="86"/>
      <c r="E24" s="68" t="s">
        <v>100</v>
      </c>
      <c r="F24" s="68" t="s">
        <v>100</v>
      </c>
      <c r="G24" s="86"/>
    </row>
    <row r="25" spans="1:7" ht="29.1" customHeight="1" thickBot="1">
      <c r="A25" s="85" t="s">
        <v>299</v>
      </c>
      <c r="B25" s="315" t="s">
        <v>300</v>
      </c>
      <c r="C25" s="315"/>
      <c r="D25" s="86"/>
      <c r="E25" s="68" t="s">
        <v>100</v>
      </c>
      <c r="F25" s="68" t="s">
        <v>100</v>
      </c>
      <c r="G25" s="86"/>
    </row>
    <row r="26" spans="1:7" ht="39" thickBot="1">
      <c r="A26" s="88" t="s">
        <v>301</v>
      </c>
      <c r="B26" s="315" t="s">
        <v>302</v>
      </c>
      <c r="C26" s="315"/>
      <c r="D26" s="86"/>
      <c r="E26" s="68" t="s">
        <v>100</v>
      </c>
      <c r="F26" s="68" t="s">
        <v>100</v>
      </c>
      <c r="G26" s="86"/>
    </row>
    <row r="27" spans="1:7" ht="43.15" customHeight="1" thickBot="1">
      <c r="A27" s="85" t="s">
        <v>303</v>
      </c>
      <c r="B27" s="315" t="s">
        <v>304</v>
      </c>
      <c r="C27" s="315"/>
      <c r="D27" s="86"/>
      <c r="E27" s="68" t="s">
        <v>100</v>
      </c>
      <c r="F27" s="68" t="s">
        <v>100</v>
      </c>
      <c r="G27" s="86"/>
    </row>
    <row r="28" spans="1:7" ht="29.1" customHeight="1" thickBot="1">
      <c r="A28" s="85" t="s">
        <v>305</v>
      </c>
      <c r="B28" s="315" t="s">
        <v>306</v>
      </c>
      <c r="C28" s="315"/>
      <c r="D28" s="86"/>
      <c r="E28" s="68" t="s">
        <v>100</v>
      </c>
      <c r="F28" s="68" t="s">
        <v>100</v>
      </c>
      <c r="G28" s="86"/>
    </row>
    <row r="29" spans="1:7" ht="39" thickBot="1">
      <c r="A29" s="88" t="s">
        <v>307</v>
      </c>
      <c r="B29" s="315" t="s">
        <v>308</v>
      </c>
      <c r="C29" s="315"/>
      <c r="D29" s="86"/>
      <c r="E29" s="68" t="s">
        <v>100</v>
      </c>
      <c r="F29" s="68" t="s">
        <v>100</v>
      </c>
      <c r="G29" s="86"/>
    </row>
    <row r="30" spans="1:7" ht="44.1" customHeight="1" thickBot="1">
      <c r="A30" s="85" t="s">
        <v>309</v>
      </c>
      <c r="B30" s="315" t="s">
        <v>310</v>
      </c>
      <c r="C30" s="315"/>
      <c r="D30" s="86"/>
      <c r="E30" s="68" t="s">
        <v>100</v>
      </c>
      <c r="F30" s="68" t="s">
        <v>100</v>
      </c>
      <c r="G30" s="86"/>
    </row>
    <row r="31" spans="1:7" ht="9" customHeight="1" thickBot="1">
      <c r="A31" s="89"/>
    </row>
    <row r="32" spans="1:7" ht="16.5" thickBot="1">
      <c r="A32" s="271" t="s">
        <v>311</v>
      </c>
      <c r="B32" s="272"/>
      <c r="C32" s="68"/>
      <c r="D32" s="68" t="s">
        <v>93</v>
      </c>
      <c r="E32" s="69" t="s">
        <v>94</v>
      </c>
      <c r="F32" s="69" t="s">
        <v>46</v>
      </c>
      <c r="G32" s="68" t="s">
        <v>95</v>
      </c>
    </row>
    <row r="33" spans="1:7" ht="42" customHeight="1" thickBot="1">
      <c r="A33" s="70" t="s">
        <v>312</v>
      </c>
      <c r="B33" s="313" t="s">
        <v>313</v>
      </c>
      <c r="C33" s="313"/>
      <c r="D33" s="90"/>
      <c r="E33" s="68" t="s">
        <v>100</v>
      </c>
      <c r="F33" s="68" t="s">
        <v>100</v>
      </c>
      <c r="G33" s="90"/>
    </row>
    <row r="34" spans="1:7" ht="102" customHeight="1" thickBot="1">
      <c r="A34" s="70" t="s">
        <v>314</v>
      </c>
      <c r="B34" s="314" t="s">
        <v>315</v>
      </c>
      <c r="C34" s="314"/>
      <c r="D34" s="90"/>
      <c r="E34" s="68" t="s">
        <v>100</v>
      </c>
      <c r="F34" s="68" t="s">
        <v>100</v>
      </c>
      <c r="G34" s="90"/>
    </row>
    <row r="35" spans="1:7" ht="16.149999999999999" customHeight="1" thickBot="1">
      <c r="A35" s="70" t="s">
        <v>316</v>
      </c>
      <c r="B35" s="313" t="s">
        <v>317</v>
      </c>
      <c r="C35" s="313"/>
      <c r="D35" s="90"/>
      <c r="E35" s="68" t="s">
        <v>100</v>
      </c>
      <c r="F35" s="68" t="s">
        <v>100</v>
      </c>
      <c r="G35" s="90"/>
    </row>
    <row r="36" spans="1:7" ht="29.1" customHeight="1" thickBot="1">
      <c r="A36" s="70" t="s">
        <v>318</v>
      </c>
      <c r="B36" s="313" t="s">
        <v>319</v>
      </c>
      <c r="C36" s="313"/>
      <c r="D36" s="90"/>
      <c r="E36" s="68" t="s">
        <v>100</v>
      </c>
      <c r="F36" s="68" t="s">
        <v>100</v>
      </c>
      <c r="G36" s="90"/>
    </row>
    <row r="37" spans="1:7" ht="16.149999999999999" customHeight="1" thickBot="1">
      <c r="A37" s="70" t="s">
        <v>320</v>
      </c>
      <c r="B37" s="313" t="s">
        <v>321</v>
      </c>
      <c r="C37" s="313"/>
      <c r="D37" s="90"/>
      <c r="E37" s="68" t="s">
        <v>100</v>
      </c>
      <c r="F37" s="68" t="s">
        <v>100</v>
      </c>
      <c r="G37" s="90"/>
    </row>
    <row r="38" spans="1:7" ht="43.15" customHeight="1" thickBot="1">
      <c r="A38" s="70" t="s">
        <v>322</v>
      </c>
      <c r="B38" s="311" t="s">
        <v>323</v>
      </c>
      <c r="C38" s="312"/>
      <c r="D38" s="90"/>
      <c r="E38" s="68" t="s">
        <v>100</v>
      </c>
      <c r="F38" s="68" t="s">
        <v>100</v>
      </c>
      <c r="G38" s="90"/>
    </row>
    <row r="39" spans="1:7" ht="16.149999999999999" customHeight="1" thickBot="1">
      <c r="A39" s="70" t="s">
        <v>324</v>
      </c>
      <c r="B39" s="313" t="s">
        <v>325</v>
      </c>
      <c r="C39" s="313"/>
      <c r="D39" s="90"/>
      <c r="E39" s="68" t="s">
        <v>100</v>
      </c>
      <c r="F39" s="68" t="s">
        <v>100</v>
      </c>
      <c r="G39" s="90"/>
    </row>
    <row r="40" spans="1:7" ht="46.15" customHeight="1" thickBot="1">
      <c r="A40" s="70" t="s">
        <v>326</v>
      </c>
      <c r="B40" s="311" t="s">
        <v>327</v>
      </c>
      <c r="C40" s="312"/>
      <c r="D40" s="90"/>
      <c r="E40" s="68" t="s">
        <v>100</v>
      </c>
      <c r="F40" s="68" t="s">
        <v>100</v>
      </c>
      <c r="G40" s="90"/>
    </row>
    <row r="41" spans="1:7" ht="17.100000000000001" customHeight="1" thickBot="1">
      <c r="A41" s="70" t="s">
        <v>328</v>
      </c>
      <c r="B41" s="313" t="s">
        <v>329</v>
      </c>
      <c r="C41" s="313"/>
      <c r="D41" s="90"/>
      <c r="E41" s="68" t="s">
        <v>100</v>
      </c>
      <c r="F41" s="68" t="s">
        <v>100</v>
      </c>
      <c r="G41" s="90"/>
    </row>
    <row r="42" spans="1:7" ht="29.1" customHeight="1" thickBot="1">
      <c r="A42" s="70" t="s">
        <v>330</v>
      </c>
      <c r="B42" s="313" t="s">
        <v>331</v>
      </c>
      <c r="C42" s="313"/>
      <c r="D42" s="90"/>
      <c r="E42" s="68" t="s">
        <v>100</v>
      </c>
      <c r="F42" s="68" t="s">
        <v>100</v>
      </c>
      <c r="G42" s="90"/>
    </row>
    <row r="43" spans="1:7" ht="30" customHeight="1" thickBot="1">
      <c r="A43" s="70" t="s">
        <v>332</v>
      </c>
      <c r="B43" s="313" t="s">
        <v>333</v>
      </c>
      <c r="C43" s="313"/>
      <c r="D43" s="90"/>
      <c r="E43" s="68" t="s">
        <v>100</v>
      </c>
      <c r="F43" s="68" t="s">
        <v>100</v>
      </c>
      <c r="G43" s="90"/>
    </row>
    <row r="44" spans="1:7" ht="45" customHeight="1" thickBot="1">
      <c r="A44" s="70" t="s">
        <v>334</v>
      </c>
      <c r="B44" s="313" t="s">
        <v>335</v>
      </c>
      <c r="C44" s="313"/>
      <c r="D44" s="90"/>
      <c r="E44" s="68" t="s">
        <v>100</v>
      </c>
      <c r="F44" s="68" t="s">
        <v>100</v>
      </c>
      <c r="G44" s="90"/>
    </row>
    <row r="45" spans="1:7" ht="42" customHeight="1" thickBot="1">
      <c r="A45" s="70" t="s">
        <v>336</v>
      </c>
      <c r="B45" s="313" t="s">
        <v>337</v>
      </c>
      <c r="C45" s="313"/>
      <c r="D45" s="90"/>
      <c r="E45" s="68" t="s">
        <v>100</v>
      </c>
      <c r="F45" s="68" t="s">
        <v>100</v>
      </c>
      <c r="G45" s="90"/>
    </row>
    <row r="46" spans="1:7" ht="114" customHeight="1" thickBot="1">
      <c r="A46" s="70" t="s">
        <v>338</v>
      </c>
      <c r="B46" s="311" t="s">
        <v>339</v>
      </c>
      <c r="C46" s="312"/>
      <c r="D46" s="90"/>
      <c r="E46" s="68" t="s">
        <v>100</v>
      </c>
      <c r="F46" s="68" t="s">
        <v>100</v>
      </c>
      <c r="G46" s="90"/>
    </row>
    <row r="47" spans="1:7" ht="9" customHeight="1" thickBot="1">
      <c r="A47" s="89"/>
    </row>
    <row r="48" spans="1:7" ht="16.5" thickBot="1">
      <c r="A48" s="271" t="s">
        <v>340</v>
      </c>
      <c r="B48" s="272"/>
      <c r="C48" s="68"/>
      <c r="D48" s="68" t="s">
        <v>93</v>
      </c>
      <c r="E48" s="69" t="s">
        <v>94</v>
      </c>
      <c r="F48" s="69" t="s">
        <v>46</v>
      </c>
      <c r="G48" s="68" t="s">
        <v>95</v>
      </c>
    </row>
    <row r="49" spans="1:7" ht="84" customHeight="1" thickBot="1">
      <c r="A49" s="70" t="s">
        <v>341</v>
      </c>
      <c r="B49" s="313" t="s">
        <v>342</v>
      </c>
      <c r="C49" s="313"/>
      <c r="D49" s="90"/>
      <c r="E49" s="68" t="s">
        <v>100</v>
      </c>
      <c r="F49" s="68" t="s">
        <v>100</v>
      </c>
      <c r="G49" s="90"/>
    </row>
    <row r="50" spans="1:7" ht="43.15" customHeight="1" thickBot="1">
      <c r="A50" s="70" t="s">
        <v>343</v>
      </c>
      <c r="B50" s="313" t="s">
        <v>344</v>
      </c>
      <c r="C50" s="313"/>
      <c r="D50" s="90"/>
      <c r="E50" s="68" t="s">
        <v>100</v>
      </c>
      <c r="F50" s="68" t="s">
        <v>100</v>
      </c>
      <c r="G50" s="90"/>
    </row>
    <row r="51" spans="1:7" ht="45" customHeight="1" thickBot="1">
      <c r="A51" s="70" t="s">
        <v>345</v>
      </c>
      <c r="B51" s="313" t="s">
        <v>346</v>
      </c>
      <c r="C51" s="313"/>
      <c r="D51" s="90"/>
      <c r="E51" s="68" t="s">
        <v>100</v>
      </c>
      <c r="F51" s="68" t="s">
        <v>100</v>
      </c>
      <c r="G51" s="90"/>
    </row>
    <row r="52" spans="1:7" ht="45" customHeight="1" thickBot="1">
      <c r="A52" s="70" t="s">
        <v>347</v>
      </c>
      <c r="B52" s="311" t="s">
        <v>348</v>
      </c>
      <c r="C52" s="312"/>
      <c r="D52" s="90"/>
      <c r="E52" s="68" t="s">
        <v>100</v>
      </c>
      <c r="F52" s="68" t="s">
        <v>100</v>
      </c>
      <c r="G52" s="90"/>
    </row>
    <row r="53" spans="1:7" ht="101.1" customHeight="1" thickBot="1">
      <c r="A53" s="70" t="s">
        <v>349</v>
      </c>
      <c r="B53" s="311" t="s">
        <v>350</v>
      </c>
      <c r="C53" s="312"/>
      <c r="D53" s="90"/>
      <c r="E53" s="68" t="s">
        <v>100</v>
      </c>
      <c r="F53" s="68" t="s">
        <v>100</v>
      </c>
      <c r="G53" s="90"/>
    </row>
    <row r="54" spans="1:7" ht="79.5" customHeight="1" thickBot="1">
      <c r="A54" s="70" t="s">
        <v>351</v>
      </c>
      <c r="B54" s="311" t="s">
        <v>352</v>
      </c>
      <c r="C54" s="312"/>
      <c r="D54" s="90"/>
      <c r="E54" s="68" t="s">
        <v>100</v>
      </c>
      <c r="F54" s="68" t="s">
        <v>100</v>
      </c>
      <c r="G54" s="90"/>
    </row>
    <row r="55" spans="1:7" ht="44.1" customHeight="1" thickBot="1">
      <c r="A55" s="70" t="s">
        <v>226</v>
      </c>
      <c r="B55" s="311" t="s">
        <v>353</v>
      </c>
      <c r="C55" s="312"/>
      <c r="D55" s="90"/>
      <c r="E55" s="68" t="s">
        <v>100</v>
      </c>
      <c r="F55" s="68" t="s">
        <v>100</v>
      </c>
      <c r="G55" s="90"/>
    </row>
    <row r="56" spans="1:7" ht="58.15" customHeight="1" thickBot="1">
      <c r="A56" s="70" t="s">
        <v>354</v>
      </c>
      <c r="B56" s="313" t="s">
        <v>355</v>
      </c>
      <c r="C56" s="313"/>
      <c r="D56" s="90"/>
      <c r="E56" s="68" t="s">
        <v>100</v>
      </c>
      <c r="F56" s="68" t="s">
        <v>100</v>
      </c>
      <c r="G56" s="90"/>
    </row>
    <row r="57" spans="1:7" ht="29.1" customHeight="1" thickBot="1">
      <c r="A57" s="70" t="s">
        <v>356</v>
      </c>
      <c r="B57" s="313" t="s">
        <v>357</v>
      </c>
      <c r="C57" s="313"/>
      <c r="D57" s="90"/>
      <c r="E57" s="68" t="s">
        <v>100</v>
      </c>
      <c r="F57" s="68" t="s">
        <v>100</v>
      </c>
      <c r="G57" s="90"/>
    </row>
    <row r="58" spans="1:7" ht="84" customHeight="1" thickBot="1">
      <c r="A58" s="70" t="s">
        <v>358</v>
      </c>
      <c r="B58" s="313" t="s">
        <v>359</v>
      </c>
      <c r="C58" s="313"/>
      <c r="D58" s="90"/>
      <c r="E58" s="68" t="s">
        <v>100</v>
      </c>
      <c r="F58" s="68" t="s">
        <v>100</v>
      </c>
      <c r="G58" s="90"/>
    </row>
    <row r="59" spans="1:7" ht="26.25" thickBot="1">
      <c r="A59" s="70" t="s">
        <v>360</v>
      </c>
      <c r="B59" s="313" t="s">
        <v>361</v>
      </c>
      <c r="C59" s="313"/>
      <c r="D59" s="90"/>
      <c r="E59" s="68" t="s">
        <v>100</v>
      </c>
      <c r="F59" s="68" t="s">
        <v>100</v>
      </c>
      <c r="G59" s="90"/>
    </row>
    <row r="60" spans="1:7" ht="111" customHeight="1" thickBot="1">
      <c r="A60" s="70" t="s">
        <v>362</v>
      </c>
      <c r="B60" s="313" t="s">
        <v>363</v>
      </c>
      <c r="C60" s="313"/>
      <c r="D60" s="90"/>
      <c r="E60" s="68" t="s">
        <v>100</v>
      </c>
      <c r="F60" s="68" t="s">
        <v>100</v>
      </c>
      <c r="G60" s="90"/>
    </row>
    <row r="61" spans="1:7" ht="29.1" customHeight="1" thickBot="1">
      <c r="A61" s="70" t="s">
        <v>364</v>
      </c>
      <c r="B61" s="313" t="s">
        <v>365</v>
      </c>
      <c r="C61" s="313"/>
      <c r="D61" s="90"/>
      <c r="E61" s="68" t="s">
        <v>100</v>
      </c>
      <c r="F61" s="68" t="s">
        <v>100</v>
      </c>
      <c r="G61" s="90"/>
    </row>
    <row r="62" spans="1:7" ht="9" customHeight="1" thickBot="1">
      <c r="A62" s="89"/>
    </row>
    <row r="63" spans="1:7" ht="16.5" thickBot="1">
      <c r="A63" s="271" t="s">
        <v>366</v>
      </c>
      <c r="B63" s="272"/>
      <c r="C63" s="68"/>
      <c r="D63" s="68" t="s">
        <v>93</v>
      </c>
      <c r="E63" s="69" t="s">
        <v>94</v>
      </c>
      <c r="F63" s="69" t="s">
        <v>46</v>
      </c>
      <c r="G63" s="68" t="s">
        <v>95</v>
      </c>
    </row>
    <row r="64" spans="1:7" ht="58.15" customHeight="1" thickBot="1">
      <c r="A64" s="70" t="s">
        <v>367</v>
      </c>
      <c r="B64" s="313" t="s">
        <v>368</v>
      </c>
      <c r="C64" s="313"/>
      <c r="D64" s="90"/>
      <c r="E64" s="68" t="s">
        <v>100</v>
      </c>
      <c r="F64" s="68" t="s">
        <v>100</v>
      </c>
      <c r="G64" s="90"/>
    </row>
    <row r="65" spans="1:7" ht="33" customHeight="1" thickBot="1">
      <c r="A65" s="70" t="s">
        <v>369</v>
      </c>
      <c r="B65" s="313" t="s">
        <v>370</v>
      </c>
      <c r="C65" s="313"/>
      <c r="D65" s="90"/>
      <c r="E65" s="68" t="s">
        <v>100</v>
      </c>
      <c r="F65" s="68" t="s">
        <v>100</v>
      </c>
      <c r="G65" s="90"/>
    </row>
    <row r="66" spans="1:7" ht="9" customHeight="1" thickBot="1">
      <c r="A66" s="89"/>
    </row>
    <row r="67" spans="1:7" ht="16.5" thickBot="1">
      <c r="A67" s="271" t="s">
        <v>371</v>
      </c>
      <c r="B67" s="272"/>
      <c r="C67" s="68"/>
      <c r="D67" s="68" t="s">
        <v>93</v>
      </c>
      <c r="E67" s="69" t="s">
        <v>94</v>
      </c>
      <c r="F67" s="69" t="s">
        <v>46</v>
      </c>
      <c r="G67" s="68" t="s">
        <v>95</v>
      </c>
    </row>
    <row r="68" spans="1:7" ht="225" customHeight="1" thickBot="1">
      <c r="A68" s="70" t="s">
        <v>372</v>
      </c>
      <c r="B68" s="313" t="s">
        <v>373</v>
      </c>
      <c r="C68" s="313"/>
      <c r="D68" s="90"/>
      <c r="E68" s="68" t="s">
        <v>100</v>
      </c>
      <c r="F68" s="68" t="s">
        <v>100</v>
      </c>
      <c r="G68" s="90"/>
    </row>
  </sheetData>
  <mergeCells count="58">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 ref="G2:G5"/>
    <mergeCell ref="A7:B7"/>
    <mergeCell ref="B8:C8"/>
    <mergeCell ref="B9:C9"/>
    <mergeCell ref="B20:C20"/>
    <mergeCell ref="B14:C14"/>
    <mergeCell ref="B13:C13"/>
    <mergeCell ref="A19:B19"/>
    <mergeCell ref="B15:C15"/>
    <mergeCell ref="B16:C16"/>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75" customWidth="1"/>
    <col min="4" max="4" width="37.75" customWidth="1"/>
    <col min="5" max="5" width="56" customWidth="1"/>
  </cols>
  <sheetData>
    <row r="1" spans="1:5" s="133" customFormat="1" ht="33.75">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3.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alber</cp:lastModifiedBy>
  <cp:revision/>
  <dcterms:created xsi:type="dcterms:W3CDTF">2014-10-20T01:35:31Z</dcterms:created>
  <dcterms:modified xsi:type="dcterms:W3CDTF">2019-11-03T21:58:00Z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