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40" activeTab="1"/>
  </bookViews>
  <sheets>
    <sheet name="stockdata" sheetId="1" r:id="rId1"/>
    <sheet name="code&amp;resu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<sst xmlns="http://schemas.openxmlformats.org/spreadsheetml/2006/main" count="2531" uniqueCount="20">
  <si>
    <t>sym</t>
  </si>
  <si>
    <t>date</t>
  </si>
  <si>
    <t>open</t>
  </si>
  <si>
    <t>high</t>
  </si>
  <si>
    <t>low</t>
  </si>
  <si>
    <t>close</t>
  </si>
  <si>
    <t>volume</t>
  </si>
  <si>
    <t>notional</t>
  </si>
  <si>
    <t>000001.SZSE</t>
  </si>
  <si>
    <t>000858.SZSE</t>
  </si>
  <si>
    <t>600030.SHSE</t>
  </si>
  <si>
    <t>600519.SHSE</t>
  </si>
  <si>
    <t>601318.SHSE</t>
  </si>
  <si>
    <t>daily return</t>
  </si>
  <si>
    <t>ADV</t>
  </si>
  <si>
    <t>ADTV</t>
  </si>
  <si>
    <t>Variance</t>
  </si>
  <si>
    <t>volatility</t>
  </si>
  <si>
    <t>month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</si>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</sst>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0000_ "/>
    <numFmt numFmtId="178" formatCode="0.000000000000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2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5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" fontId="0" fillId="0" borderId="2" xfId="0" applyNumberFormat="1" applyBorder="1">
      <alignment vertical="center"/>
    </xf>
    <xf numFmtId="17" fontId="1" fillId="0" borderId="2" xfId="0" applyNumberFormat="1" applyFont="1" applyFill="1" applyBorder="1" applyAlignment="1"/>
    <xf numFmtId="0" fontId="0" fillId="0" borderId="4" xfId="0" applyBorder="1">
      <alignment vertical="center"/>
    </xf>
    <xf numFmtId="177" fontId="0" fillId="0" borderId="0" xfId="0" applyNumberForma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2" fillId="0" borderId="7" xfId="0" applyFont="1" applyBorder="1">
      <alignment vertical="center"/>
    </xf>
    <xf numFmtId="177" fontId="0" fillId="0" borderId="7" xfId="0" applyNumberFormat="1" applyBorder="1">
      <alignment vertical="center"/>
    </xf>
    <xf numFmtId="178" fontId="0" fillId="0" borderId="7" xfId="0" applyNumberFormat="1" applyBorder="1">
      <alignment vertical="center"/>
    </xf>
    <xf numFmtId="0" fontId="0" fillId="0" borderId="8" xfId="0" applyBorder="1">
      <alignment vertical="center"/>
    </xf>
    <xf numFmtId="17" fontId="1" fillId="0" borderId="3" xfId="0" applyNumberFormat="1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16"/>
  <sheetViews>
    <sheetView zoomScaleSheetLayoutView="60" workbookViewId="0">
      <selection activeCell="A1" sqref="A$1:H$1048576"/>
    </sheetView>
  </sheetViews>
  <sheetFormatPr defaultColWidth="10.3846153846154" defaultRowHeight="16.8" outlineLevelCol="7"/>
  <cols>
    <col min="8" max="8" width="10.567307692307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43832</v>
      </c>
      <c r="C2">
        <v>16.36827</v>
      </c>
      <c r="D2">
        <v>16.6632</v>
      </c>
      <c r="E2">
        <v>16.26996</v>
      </c>
      <c r="F2">
        <v>16.58455</v>
      </c>
      <c r="G2">
        <v>155656999</v>
      </c>
      <c r="H2" s="2">
        <v>2571196000</v>
      </c>
    </row>
    <row r="3" spans="1:8">
      <c r="A3" t="s">
        <v>8</v>
      </c>
      <c r="B3" s="1">
        <v>43833</v>
      </c>
      <c r="C3">
        <v>16.65336</v>
      </c>
      <c r="D3">
        <v>17.0171</v>
      </c>
      <c r="E3">
        <v>16.6337</v>
      </c>
      <c r="F3">
        <v>16.8893</v>
      </c>
      <c r="G3">
        <v>113540658</v>
      </c>
      <c r="H3" s="2">
        <v>1914495000</v>
      </c>
    </row>
    <row r="4" spans="1:8">
      <c r="A4" t="s">
        <v>8</v>
      </c>
      <c r="B4" s="1">
        <v>43836</v>
      </c>
      <c r="C4">
        <v>16.72218</v>
      </c>
      <c r="D4">
        <v>17.0466</v>
      </c>
      <c r="E4">
        <v>16.62387</v>
      </c>
      <c r="F4">
        <v>16.78117</v>
      </c>
      <c r="G4">
        <v>87692155</v>
      </c>
      <c r="H4" s="2">
        <v>1477930000</v>
      </c>
    </row>
    <row r="5" spans="1:8">
      <c r="A5" t="s">
        <v>8</v>
      </c>
      <c r="B5" s="1">
        <v>43837</v>
      </c>
      <c r="C5">
        <v>16.84015</v>
      </c>
      <c r="D5">
        <v>16.98761</v>
      </c>
      <c r="E5">
        <v>16.6632</v>
      </c>
      <c r="F5">
        <v>16.85981</v>
      </c>
      <c r="G5">
        <v>74114824</v>
      </c>
      <c r="H5" s="2">
        <v>1247047000</v>
      </c>
    </row>
    <row r="6" spans="1:8">
      <c r="A6" t="s">
        <v>8</v>
      </c>
      <c r="B6" s="1">
        <v>43838</v>
      </c>
      <c r="C6">
        <v>16.71235</v>
      </c>
      <c r="D6">
        <v>16.7615</v>
      </c>
      <c r="E6">
        <v>16.34861</v>
      </c>
      <c r="F6">
        <v>16.3781</v>
      </c>
      <c r="G6">
        <v>86241674</v>
      </c>
      <c r="H6" s="2">
        <v>1423609000</v>
      </c>
    </row>
    <row r="7" spans="1:8">
      <c r="A7" t="s">
        <v>8</v>
      </c>
      <c r="B7" s="1">
        <v>43839</v>
      </c>
      <c r="C7">
        <v>16.52556</v>
      </c>
      <c r="D7">
        <v>16.64353</v>
      </c>
      <c r="E7">
        <v>16.2503</v>
      </c>
      <c r="F7">
        <v>16.5059</v>
      </c>
      <c r="G7">
        <v>104939302</v>
      </c>
      <c r="H7" s="2">
        <v>1725327000</v>
      </c>
    </row>
    <row r="8" spans="1:8">
      <c r="A8" t="s">
        <v>8</v>
      </c>
      <c r="B8" s="1">
        <v>43840</v>
      </c>
      <c r="C8">
        <v>16.5059</v>
      </c>
      <c r="D8">
        <v>16.52556</v>
      </c>
      <c r="E8">
        <v>16.24047</v>
      </c>
      <c r="F8">
        <v>16.4076</v>
      </c>
      <c r="G8">
        <v>59562682</v>
      </c>
      <c r="H8" s="2">
        <v>975154800</v>
      </c>
    </row>
    <row r="9" spans="1:8">
      <c r="A9" t="s">
        <v>8</v>
      </c>
      <c r="B9" s="1">
        <v>43843</v>
      </c>
      <c r="C9">
        <v>16.46658</v>
      </c>
      <c r="D9">
        <v>16.74184</v>
      </c>
      <c r="E9">
        <v>16.32895</v>
      </c>
      <c r="F9">
        <v>16.70252</v>
      </c>
      <c r="G9">
        <v>88714438</v>
      </c>
      <c r="H9" s="2">
        <v>1468272000</v>
      </c>
    </row>
    <row r="10" spans="1:8">
      <c r="A10" t="s">
        <v>8</v>
      </c>
      <c r="B10" s="1">
        <v>43844</v>
      </c>
      <c r="C10">
        <v>16.70252</v>
      </c>
      <c r="D10">
        <v>16.97778</v>
      </c>
      <c r="E10">
        <v>16.47641</v>
      </c>
      <c r="F10">
        <v>16.47641</v>
      </c>
      <c r="G10">
        <v>132694640</v>
      </c>
      <c r="H10" s="2">
        <v>2217609000</v>
      </c>
    </row>
    <row r="11" spans="1:8">
      <c r="A11" t="s">
        <v>8</v>
      </c>
      <c r="B11" s="1">
        <v>43845</v>
      </c>
      <c r="C11">
        <v>16.5059</v>
      </c>
      <c r="D11">
        <v>16.57472</v>
      </c>
      <c r="E11">
        <v>16.17166</v>
      </c>
      <c r="F11">
        <v>16.24047</v>
      </c>
      <c r="G11">
        <v>87423165</v>
      </c>
      <c r="H11" s="2">
        <v>1424889000</v>
      </c>
    </row>
    <row r="12" spans="1:8">
      <c r="A12" t="s">
        <v>8</v>
      </c>
      <c r="B12" s="1">
        <v>43846</v>
      </c>
      <c r="C12">
        <v>16.24047</v>
      </c>
      <c r="D12">
        <v>16.28963</v>
      </c>
      <c r="E12">
        <v>15.92589</v>
      </c>
      <c r="F12">
        <v>16.05369</v>
      </c>
      <c r="G12">
        <v>104580025</v>
      </c>
      <c r="H12" s="2">
        <v>1678889000</v>
      </c>
    </row>
    <row r="13" spans="1:8">
      <c r="A13" t="s">
        <v>8</v>
      </c>
      <c r="B13" s="1">
        <v>43847</v>
      </c>
      <c r="C13">
        <v>16.10284</v>
      </c>
      <c r="D13">
        <v>16.26996</v>
      </c>
      <c r="E13">
        <v>16.07335</v>
      </c>
      <c r="F13">
        <v>16.11267</v>
      </c>
      <c r="G13">
        <v>61585737</v>
      </c>
      <c r="H13" s="2">
        <v>995909000</v>
      </c>
    </row>
    <row r="14" spans="1:8">
      <c r="A14" t="s">
        <v>8</v>
      </c>
      <c r="B14" s="1">
        <v>43850</v>
      </c>
      <c r="C14">
        <v>16.15199</v>
      </c>
      <c r="D14">
        <v>16.32895</v>
      </c>
      <c r="E14">
        <v>16.07335</v>
      </c>
      <c r="F14">
        <v>16.17166</v>
      </c>
      <c r="G14">
        <v>75891607</v>
      </c>
      <c r="H14" s="2">
        <v>1226465000</v>
      </c>
    </row>
    <row r="15" spans="1:8">
      <c r="A15" t="s">
        <v>8</v>
      </c>
      <c r="B15" s="1">
        <v>43851</v>
      </c>
      <c r="C15">
        <v>16.06352</v>
      </c>
      <c r="D15">
        <v>16.06352</v>
      </c>
      <c r="E15">
        <v>15.66045</v>
      </c>
      <c r="F15">
        <v>15.72927</v>
      </c>
      <c r="G15">
        <v>91203529</v>
      </c>
      <c r="H15" s="2">
        <v>1442171000</v>
      </c>
    </row>
    <row r="16" spans="1:8">
      <c r="A16" t="s">
        <v>8</v>
      </c>
      <c r="B16" s="1">
        <v>43852</v>
      </c>
      <c r="C16">
        <v>15.65062</v>
      </c>
      <c r="D16">
        <v>15.88656</v>
      </c>
      <c r="E16">
        <v>15.44418</v>
      </c>
      <c r="F16">
        <v>15.81775</v>
      </c>
      <c r="G16">
        <v>73184823</v>
      </c>
      <c r="H16" s="2">
        <v>1150933000</v>
      </c>
    </row>
    <row r="17" spans="1:8">
      <c r="A17" t="s">
        <v>8</v>
      </c>
      <c r="B17" s="1">
        <v>43853</v>
      </c>
      <c r="C17">
        <v>15.65062</v>
      </c>
      <c r="D17">
        <v>15.65062</v>
      </c>
      <c r="E17">
        <v>15.12959</v>
      </c>
      <c r="F17">
        <v>15.27705</v>
      </c>
      <c r="G17">
        <v>111953529</v>
      </c>
      <c r="H17" s="2">
        <v>1723394000</v>
      </c>
    </row>
    <row r="18" spans="1:8">
      <c r="A18" t="s">
        <v>8</v>
      </c>
      <c r="B18" s="1">
        <v>43864</v>
      </c>
      <c r="C18">
        <v>13.75328</v>
      </c>
      <c r="D18">
        <v>14.45127</v>
      </c>
      <c r="E18">
        <v>13.75328</v>
      </c>
      <c r="F18">
        <v>13.75328</v>
      </c>
      <c r="G18">
        <v>229807974</v>
      </c>
      <c r="H18" s="2">
        <v>3201454000</v>
      </c>
    </row>
    <row r="19" spans="1:8">
      <c r="A19" t="s">
        <v>8</v>
      </c>
      <c r="B19" s="1">
        <v>43865</v>
      </c>
      <c r="C19">
        <v>13.81227</v>
      </c>
      <c r="D19">
        <v>14.41194</v>
      </c>
      <c r="E19">
        <v>13.78277</v>
      </c>
      <c r="F19">
        <v>14.35296</v>
      </c>
      <c r="G19">
        <v>173553844</v>
      </c>
      <c r="H19" s="2">
        <v>2442933000</v>
      </c>
    </row>
    <row r="20" spans="1:8">
      <c r="A20" t="s">
        <v>8</v>
      </c>
      <c r="B20" s="1">
        <v>43866</v>
      </c>
      <c r="C20">
        <v>14.34313</v>
      </c>
      <c r="D20">
        <v>14.63805</v>
      </c>
      <c r="E20">
        <v>14.0777</v>
      </c>
      <c r="F20">
        <v>14.38245</v>
      </c>
      <c r="G20">
        <v>151704962</v>
      </c>
      <c r="H20" s="2">
        <v>2177632000</v>
      </c>
    </row>
    <row r="21" spans="1:8">
      <c r="A21" t="s">
        <v>8</v>
      </c>
      <c r="B21" s="1">
        <v>43867</v>
      </c>
      <c r="C21">
        <v>14.55941</v>
      </c>
      <c r="D21">
        <v>14.61839</v>
      </c>
      <c r="E21">
        <v>14.26448</v>
      </c>
      <c r="F21">
        <v>14.52008</v>
      </c>
      <c r="G21">
        <v>120622580</v>
      </c>
      <c r="H21" s="2">
        <v>1740108000</v>
      </c>
    </row>
    <row r="22" spans="1:8">
      <c r="A22" t="s">
        <v>8</v>
      </c>
      <c r="B22" s="1">
        <v>43868</v>
      </c>
      <c r="C22">
        <v>14.35296</v>
      </c>
      <c r="D22">
        <v>14.44144</v>
      </c>
      <c r="E22">
        <v>14.16617</v>
      </c>
      <c r="F22">
        <v>14.37262</v>
      </c>
      <c r="G22">
        <v>94077139</v>
      </c>
      <c r="H22" s="2">
        <v>1345053000</v>
      </c>
    </row>
    <row r="23" spans="1:8">
      <c r="A23" t="s">
        <v>8</v>
      </c>
      <c r="B23" s="1">
        <v>43871</v>
      </c>
      <c r="C23">
        <v>14.26448</v>
      </c>
      <c r="D23">
        <v>14.28414</v>
      </c>
      <c r="E23">
        <v>14.05804</v>
      </c>
      <c r="F23">
        <v>14.25465</v>
      </c>
      <c r="G23">
        <v>136255043</v>
      </c>
      <c r="H23" s="2">
        <v>1931983000</v>
      </c>
    </row>
    <row r="24" spans="1:8">
      <c r="A24" t="s">
        <v>8</v>
      </c>
      <c r="B24" s="1">
        <v>43872</v>
      </c>
      <c r="C24">
        <v>14.35296</v>
      </c>
      <c r="D24">
        <v>14.68721</v>
      </c>
      <c r="E24">
        <v>14.31364</v>
      </c>
      <c r="F24">
        <v>14.53974</v>
      </c>
      <c r="G24">
        <v>143173324</v>
      </c>
      <c r="H24" s="2">
        <v>2077194000</v>
      </c>
    </row>
    <row r="25" spans="1:8">
      <c r="A25" t="s">
        <v>8</v>
      </c>
      <c r="B25" s="1">
        <v>43873</v>
      </c>
      <c r="C25">
        <v>14.53974</v>
      </c>
      <c r="D25">
        <v>14.56924</v>
      </c>
      <c r="E25">
        <v>14.35296</v>
      </c>
      <c r="F25">
        <v>14.52008</v>
      </c>
      <c r="G25">
        <v>108892855</v>
      </c>
      <c r="H25" s="2">
        <v>1573229000</v>
      </c>
    </row>
    <row r="26" spans="1:8">
      <c r="A26" t="s">
        <v>8</v>
      </c>
      <c r="B26" s="1">
        <v>43874</v>
      </c>
      <c r="C26">
        <v>14.4611</v>
      </c>
      <c r="D26">
        <v>14.62822</v>
      </c>
      <c r="E26">
        <v>14.36279</v>
      </c>
      <c r="F26">
        <v>14.40211</v>
      </c>
      <c r="G26">
        <v>103064441</v>
      </c>
      <c r="H26" s="2">
        <v>1491328000</v>
      </c>
    </row>
    <row r="27" spans="1:8">
      <c r="A27" t="s">
        <v>8</v>
      </c>
      <c r="B27" s="1">
        <v>43875</v>
      </c>
      <c r="C27">
        <v>14.50042</v>
      </c>
      <c r="D27">
        <v>14.88382</v>
      </c>
      <c r="E27">
        <v>14.45127</v>
      </c>
      <c r="F27">
        <v>14.77568</v>
      </c>
      <c r="G27">
        <v>153846652</v>
      </c>
      <c r="H27" s="2">
        <v>2253906000</v>
      </c>
    </row>
    <row r="28" spans="1:8">
      <c r="A28" t="s">
        <v>8</v>
      </c>
      <c r="B28" s="1">
        <v>43878</v>
      </c>
      <c r="C28">
        <v>14.78551</v>
      </c>
      <c r="D28">
        <v>15.10993</v>
      </c>
      <c r="E28">
        <v>14.67738</v>
      </c>
      <c r="F28">
        <v>15.10993</v>
      </c>
      <c r="G28">
        <v>157026587</v>
      </c>
      <c r="H28" s="2">
        <v>2337994000</v>
      </c>
    </row>
    <row r="29" spans="1:8">
      <c r="A29" t="s">
        <v>8</v>
      </c>
      <c r="B29" s="1">
        <v>43879</v>
      </c>
      <c r="C29">
        <v>15.07061</v>
      </c>
      <c r="D29">
        <v>15.07061</v>
      </c>
      <c r="E29">
        <v>14.75602</v>
      </c>
      <c r="F29">
        <v>14.94281</v>
      </c>
      <c r="G29">
        <v>99037002</v>
      </c>
      <c r="H29" s="2">
        <v>1478274000</v>
      </c>
    </row>
    <row r="30" spans="1:8">
      <c r="A30" t="s">
        <v>8</v>
      </c>
      <c r="B30" s="1">
        <v>43880</v>
      </c>
      <c r="C30">
        <v>14.8445</v>
      </c>
      <c r="D30">
        <v>15.10993</v>
      </c>
      <c r="E30">
        <v>14.82484</v>
      </c>
      <c r="F30">
        <v>14.98213</v>
      </c>
      <c r="G30">
        <v>88915192</v>
      </c>
      <c r="H30" s="2">
        <v>1333730000</v>
      </c>
    </row>
    <row r="31" spans="1:8">
      <c r="A31" t="s">
        <v>8</v>
      </c>
      <c r="B31" s="1">
        <v>43881</v>
      </c>
      <c r="C31">
        <v>15.01162</v>
      </c>
      <c r="D31">
        <v>15.3557</v>
      </c>
      <c r="E31">
        <v>14.8445</v>
      </c>
      <c r="F31">
        <v>15.32621</v>
      </c>
      <c r="G31">
        <v>125670862</v>
      </c>
      <c r="H31" s="2">
        <v>1897923000</v>
      </c>
    </row>
    <row r="32" spans="1:8">
      <c r="A32" t="s">
        <v>8</v>
      </c>
      <c r="B32" s="1">
        <v>43882</v>
      </c>
      <c r="C32">
        <v>15.2279</v>
      </c>
      <c r="D32">
        <v>15.45401</v>
      </c>
      <c r="E32">
        <v>15.18858</v>
      </c>
      <c r="F32">
        <v>15.31638</v>
      </c>
      <c r="G32">
        <v>101219803</v>
      </c>
      <c r="H32" s="2">
        <v>1546693000</v>
      </c>
    </row>
    <row r="33" spans="1:8">
      <c r="A33" t="s">
        <v>8</v>
      </c>
      <c r="B33" s="1">
        <v>43885</v>
      </c>
      <c r="C33">
        <v>15.19841</v>
      </c>
      <c r="D33">
        <v>15.19841</v>
      </c>
      <c r="E33">
        <v>14.89365</v>
      </c>
      <c r="F33">
        <v>14.9723</v>
      </c>
      <c r="G33">
        <v>121230748</v>
      </c>
      <c r="H33" s="2">
        <v>1820184000</v>
      </c>
    </row>
    <row r="34" spans="1:8">
      <c r="A34" t="s">
        <v>8</v>
      </c>
      <c r="B34" s="1">
        <v>43886</v>
      </c>
      <c r="C34">
        <v>14.74619</v>
      </c>
      <c r="D34">
        <v>14.87399</v>
      </c>
      <c r="E34">
        <v>14.52991</v>
      </c>
      <c r="F34">
        <v>14.78551</v>
      </c>
      <c r="G34">
        <v>116427527</v>
      </c>
      <c r="H34" s="2">
        <v>1710370000</v>
      </c>
    </row>
    <row r="35" spans="1:8">
      <c r="A35" t="s">
        <v>8</v>
      </c>
      <c r="B35" s="1">
        <v>43887</v>
      </c>
      <c r="C35">
        <v>14.52008</v>
      </c>
      <c r="D35">
        <v>15.01162</v>
      </c>
      <c r="E35">
        <v>14.45127</v>
      </c>
      <c r="F35">
        <v>14.73636</v>
      </c>
      <c r="G35">
        <v>119685059</v>
      </c>
      <c r="H35" s="2">
        <v>1769612000</v>
      </c>
    </row>
    <row r="36" spans="1:8">
      <c r="A36" t="s">
        <v>8</v>
      </c>
      <c r="B36" s="1">
        <v>43888</v>
      </c>
      <c r="C36">
        <v>14.70687</v>
      </c>
      <c r="D36">
        <v>14.89365</v>
      </c>
      <c r="E36">
        <v>14.63805</v>
      </c>
      <c r="F36">
        <v>14.85433</v>
      </c>
      <c r="G36">
        <v>99205711</v>
      </c>
      <c r="H36" s="2">
        <v>1464606000</v>
      </c>
    </row>
    <row r="37" spans="1:8">
      <c r="A37" t="s">
        <v>8</v>
      </c>
      <c r="B37" s="1">
        <v>43889</v>
      </c>
      <c r="C37">
        <v>14.59873</v>
      </c>
      <c r="D37">
        <v>14.78551</v>
      </c>
      <c r="E37">
        <v>14.21533</v>
      </c>
      <c r="F37">
        <v>14.25465</v>
      </c>
      <c r="G37">
        <v>132303094</v>
      </c>
      <c r="H37" s="2">
        <v>1906892000</v>
      </c>
    </row>
    <row r="38" spans="1:8">
      <c r="A38" t="s">
        <v>8</v>
      </c>
      <c r="B38" s="1">
        <v>43892</v>
      </c>
      <c r="C38">
        <v>14.30381</v>
      </c>
      <c r="D38">
        <v>14.69704</v>
      </c>
      <c r="E38">
        <v>14.21533</v>
      </c>
      <c r="F38">
        <v>14.53974</v>
      </c>
      <c r="G38">
        <v>113579907</v>
      </c>
      <c r="H38" s="2">
        <v>1647432000</v>
      </c>
    </row>
    <row r="39" spans="1:8">
      <c r="A39" t="s">
        <v>8</v>
      </c>
      <c r="B39" s="1">
        <v>43893</v>
      </c>
      <c r="C39">
        <v>14.70687</v>
      </c>
      <c r="D39">
        <v>14.73636</v>
      </c>
      <c r="E39">
        <v>14.38245</v>
      </c>
      <c r="F39">
        <v>14.47093</v>
      </c>
      <c r="G39">
        <v>117343964</v>
      </c>
      <c r="H39" s="2">
        <v>1705816000</v>
      </c>
    </row>
    <row r="40" spans="1:8">
      <c r="A40" t="s">
        <v>8</v>
      </c>
      <c r="B40" s="1">
        <v>43894</v>
      </c>
      <c r="C40">
        <v>14.43161</v>
      </c>
      <c r="D40">
        <v>14.52991</v>
      </c>
      <c r="E40">
        <v>14.26448</v>
      </c>
      <c r="F40">
        <v>14.44144</v>
      </c>
      <c r="G40">
        <v>87744209</v>
      </c>
      <c r="H40" s="2">
        <v>1261123000</v>
      </c>
    </row>
    <row r="41" spans="1:8">
      <c r="A41" t="s">
        <v>8</v>
      </c>
      <c r="B41" s="1">
        <v>43895</v>
      </c>
      <c r="C41">
        <v>14.54957</v>
      </c>
      <c r="D41">
        <v>15.37536</v>
      </c>
      <c r="E41">
        <v>14.48076</v>
      </c>
      <c r="F41">
        <v>15.12959</v>
      </c>
      <c r="G41">
        <v>273284373</v>
      </c>
      <c r="H41" s="2">
        <v>4089494000</v>
      </c>
    </row>
    <row r="42" spans="1:8">
      <c r="A42" t="s">
        <v>8</v>
      </c>
      <c r="B42" s="1">
        <v>43896</v>
      </c>
      <c r="C42">
        <v>14.92315</v>
      </c>
      <c r="D42">
        <v>15.01162</v>
      </c>
      <c r="E42">
        <v>14.76585</v>
      </c>
      <c r="F42">
        <v>14.77568</v>
      </c>
      <c r="G42">
        <v>124967632</v>
      </c>
      <c r="H42" s="2">
        <v>1858691000</v>
      </c>
    </row>
    <row r="43" spans="1:8">
      <c r="A43" t="s">
        <v>8</v>
      </c>
      <c r="B43" s="1">
        <v>43899</v>
      </c>
      <c r="C43">
        <v>14.4611</v>
      </c>
      <c r="D43">
        <v>14.48076</v>
      </c>
      <c r="E43">
        <v>14.176</v>
      </c>
      <c r="F43">
        <v>14.2055</v>
      </c>
      <c r="G43">
        <v>169446492</v>
      </c>
      <c r="H43" s="2">
        <v>2420392000</v>
      </c>
    </row>
    <row r="44" spans="1:8">
      <c r="A44" t="s">
        <v>8</v>
      </c>
      <c r="B44" s="1">
        <v>43900</v>
      </c>
      <c r="C44">
        <v>14.13668</v>
      </c>
      <c r="D44">
        <v>14.59873</v>
      </c>
      <c r="E44">
        <v>14.13668</v>
      </c>
      <c r="F44">
        <v>14.51025</v>
      </c>
      <c r="G44">
        <v>118796608</v>
      </c>
      <c r="H44" s="2">
        <v>1709085000</v>
      </c>
    </row>
    <row r="45" spans="1:8">
      <c r="A45" t="s">
        <v>8</v>
      </c>
      <c r="B45" s="1">
        <v>43901</v>
      </c>
      <c r="C45">
        <v>14.52008</v>
      </c>
      <c r="D45">
        <v>14.62822</v>
      </c>
      <c r="E45">
        <v>14.37262</v>
      </c>
      <c r="F45">
        <v>14.44144</v>
      </c>
      <c r="G45">
        <v>82839865</v>
      </c>
      <c r="H45" s="2">
        <v>1201251000</v>
      </c>
    </row>
    <row r="46" spans="1:8">
      <c r="A46" t="s">
        <v>8</v>
      </c>
      <c r="B46" s="1">
        <v>43902</v>
      </c>
      <c r="C46">
        <v>14.40211</v>
      </c>
      <c r="D46">
        <v>14.5889</v>
      </c>
      <c r="E46">
        <v>14.28414</v>
      </c>
      <c r="F46">
        <v>14.43161</v>
      </c>
      <c r="G46">
        <v>100347655</v>
      </c>
      <c r="H46" s="2">
        <v>1447437000</v>
      </c>
    </row>
    <row r="47" spans="1:8">
      <c r="A47" t="s">
        <v>8</v>
      </c>
      <c r="B47" s="1">
        <v>43903</v>
      </c>
      <c r="C47">
        <v>13.6648</v>
      </c>
      <c r="D47">
        <v>14.3333</v>
      </c>
      <c r="E47">
        <v>13.6648</v>
      </c>
      <c r="F47">
        <v>14.27431</v>
      </c>
      <c r="G47">
        <v>118989963</v>
      </c>
      <c r="H47" s="2">
        <v>1669010000</v>
      </c>
    </row>
    <row r="48" spans="1:8">
      <c r="A48" t="s">
        <v>8</v>
      </c>
      <c r="B48" s="1">
        <v>43906</v>
      </c>
      <c r="C48">
        <v>14.2055</v>
      </c>
      <c r="D48">
        <v>14.21533</v>
      </c>
      <c r="E48">
        <v>13.51734</v>
      </c>
      <c r="F48">
        <v>13.51734</v>
      </c>
      <c r="G48">
        <v>143040552</v>
      </c>
      <c r="H48" s="2">
        <v>1975824000</v>
      </c>
    </row>
    <row r="49" spans="1:8">
      <c r="A49" t="s">
        <v>8</v>
      </c>
      <c r="B49" s="1">
        <v>43907</v>
      </c>
      <c r="C49">
        <v>13.51734</v>
      </c>
      <c r="D49">
        <v>13.73362</v>
      </c>
      <c r="E49">
        <v>12.90783</v>
      </c>
      <c r="F49">
        <v>13.18309</v>
      </c>
      <c r="G49">
        <v>119812202</v>
      </c>
      <c r="H49" s="2">
        <v>1582506000</v>
      </c>
    </row>
    <row r="50" spans="1:8">
      <c r="A50" t="s">
        <v>8</v>
      </c>
      <c r="B50" s="1">
        <v>43908</v>
      </c>
      <c r="C50">
        <v>13.18309</v>
      </c>
      <c r="D50">
        <v>13.32073</v>
      </c>
      <c r="E50">
        <v>12.43595</v>
      </c>
      <c r="F50">
        <v>12.49494</v>
      </c>
      <c r="G50">
        <v>140861907</v>
      </c>
      <c r="H50" s="2">
        <v>1816837000</v>
      </c>
    </row>
    <row r="51" spans="1:8">
      <c r="A51" t="s">
        <v>8</v>
      </c>
      <c r="B51" s="1">
        <v>43909</v>
      </c>
      <c r="C51">
        <v>12.46545</v>
      </c>
      <c r="D51">
        <v>12.52443</v>
      </c>
      <c r="E51">
        <v>11.70848</v>
      </c>
      <c r="F51">
        <v>12.02306</v>
      </c>
      <c r="G51">
        <v>192401260</v>
      </c>
      <c r="H51" s="2">
        <v>2313864000</v>
      </c>
    </row>
    <row r="52" spans="1:8">
      <c r="A52" t="s">
        <v>8</v>
      </c>
      <c r="B52" s="1">
        <v>43910</v>
      </c>
      <c r="C52">
        <v>12.19018</v>
      </c>
      <c r="D52">
        <v>12.46545</v>
      </c>
      <c r="E52">
        <v>12.05255</v>
      </c>
      <c r="F52">
        <v>12.30815</v>
      </c>
      <c r="G52">
        <v>160551933</v>
      </c>
      <c r="H52" s="2">
        <v>1967488000</v>
      </c>
    </row>
    <row r="53" spans="1:8">
      <c r="A53" t="s">
        <v>8</v>
      </c>
      <c r="B53" s="1">
        <v>43913</v>
      </c>
      <c r="C53">
        <v>11.79695</v>
      </c>
      <c r="D53">
        <v>12.14103</v>
      </c>
      <c r="E53">
        <v>11.72814</v>
      </c>
      <c r="F53">
        <v>11.94441</v>
      </c>
      <c r="G53">
        <v>108954948</v>
      </c>
      <c r="H53" s="2">
        <v>1300469000</v>
      </c>
    </row>
    <row r="54" spans="1:8">
      <c r="A54" t="s">
        <v>8</v>
      </c>
      <c r="B54" s="1">
        <v>43914</v>
      </c>
      <c r="C54">
        <v>12.19018</v>
      </c>
      <c r="D54">
        <v>12.46545</v>
      </c>
      <c r="E54">
        <v>12.06238</v>
      </c>
      <c r="F54">
        <v>12.39663</v>
      </c>
      <c r="G54">
        <v>120051368</v>
      </c>
      <c r="H54" s="2">
        <v>1472909000</v>
      </c>
    </row>
    <row r="55" spans="1:8">
      <c r="A55" t="s">
        <v>8</v>
      </c>
      <c r="B55" s="1">
        <v>43915</v>
      </c>
      <c r="C55">
        <v>12.66206</v>
      </c>
      <c r="D55">
        <v>12.84885</v>
      </c>
      <c r="E55">
        <v>12.48511</v>
      </c>
      <c r="F55">
        <v>12.65223</v>
      </c>
      <c r="G55">
        <v>115652688</v>
      </c>
      <c r="H55" s="2">
        <v>1467535000</v>
      </c>
    </row>
    <row r="56" spans="1:8">
      <c r="A56" t="s">
        <v>8</v>
      </c>
      <c r="B56" s="1">
        <v>43916</v>
      </c>
      <c r="C56">
        <v>12.56375</v>
      </c>
      <c r="D56">
        <v>13.11428</v>
      </c>
      <c r="E56">
        <v>12.50477</v>
      </c>
      <c r="F56">
        <v>12.83902</v>
      </c>
      <c r="G56">
        <v>109369848</v>
      </c>
      <c r="H56" s="2">
        <v>1408651000</v>
      </c>
    </row>
    <row r="57" spans="1:8">
      <c r="A57" t="s">
        <v>8</v>
      </c>
      <c r="B57" s="1">
        <v>43917</v>
      </c>
      <c r="C57">
        <v>13.0258</v>
      </c>
      <c r="D57">
        <v>13.1536</v>
      </c>
      <c r="E57">
        <v>12.85868</v>
      </c>
      <c r="F57">
        <v>12.92749</v>
      </c>
      <c r="G57">
        <v>66425854</v>
      </c>
      <c r="H57" s="2">
        <v>861618700</v>
      </c>
    </row>
    <row r="58" spans="1:8">
      <c r="A58" t="s">
        <v>8</v>
      </c>
      <c r="B58" s="1">
        <v>43920</v>
      </c>
      <c r="C58">
        <v>12.63257</v>
      </c>
      <c r="D58">
        <v>12.81936</v>
      </c>
      <c r="E58">
        <v>12.54409</v>
      </c>
      <c r="F58">
        <v>12.72105</v>
      </c>
      <c r="G58">
        <v>67312854</v>
      </c>
      <c r="H58" s="2">
        <v>852956200</v>
      </c>
    </row>
    <row r="59" spans="1:8">
      <c r="A59" t="s">
        <v>8</v>
      </c>
      <c r="B59" s="1">
        <v>43921</v>
      </c>
      <c r="C59">
        <v>12.82919</v>
      </c>
      <c r="D59">
        <v>12.86851</v>
      </c>
      <c r="E59">
        <v>12.56375</v>
      </c>
      <c r="F59">
        <v>12.58342</v>
      </c>
      <c r="G59">
        <v>52220635</v>
      </c>
      <c r="H59" s="2">
        <v>662915500</v>
      </c>
    </row>
    <row r="60" spans="1:8">
      <c r="A60" t="s">
        <v>8</v>
      </c>
      <c r="B60" s="1">
        <v>43922</v>
      </c>
      <c r="C60">
        <v>12.6424</v>
      </c>
      <c r="D60">
        <v>12.90783</v>
      </c>
      <c r="E60">
        <v>12.60308</v>
      </c>
      <c r="F60">
        <v>12.67189</v>
      </c>
      <c r="G60">
        <v>52980059</v>
      </c>
      <c r="H60" s="2">
        <v>676070100</v>
      </c>
    </row>
    <row r="61" spans="1:8">
      <c r="A61" t="s">
        <v>8</v>
      </c>
      <c r="B61" s="1">
        <v>43923</v>
      </c>
      <c r="C61">
        <v>12.53426</v>
      </c>
      <c r="D61">
        <v>12.75054</v>
      </c>
      <c r="E61">
        <v>12.44579</v>
      </c>
      <c r="F61">
        <v>12.75054</v>
      </c>
      <c r="G61">
        <v>52728706</v>
      </c>
      <c r="H61" s="2">
        <v>663197600</v>
      </c>
    </row>
    <row r="62" spans="1:8">
      <c r="A62" t="s">
        <v>8</v>
      </c>
      <c r="B62" s="1">
        <v>43924</v>
      </c>
      <c r="C62">
        <v>12.60308</v>
      </c>
      <c r="D62">
        <v>12.67189</v>
      </c>
      <c r="E62">
        <v>12.33765</v>
      </c>
      <c r="F62">
        <v>12.39663</v>
      </c>
      <c r="G62">
        <v>83955390</v>
      </c>
      <c r="H62" s="2">
        <v>1047282000</v>
      </c>
    </row>
    <row r="63" spans="1:8">
      <c r="A63" t="s">
        <v>8</v>
      </c>
      <c r="B63" s="1">
        <v>43928</v>
      </c>
      <c r="C63">
        <v>12.67189</v>
      </c>
      <c r="D63">
        <v>12.72105</v>
      </c>
      <c r="E63">
        <v>12.59325</v>
      </c>
      <c r="F63">
        <v>12.66206</v>
      </c>
      <c r="G63">
        <v>88529342</v>
      </c>
      <c r="H63" s="2">
        <v>1121200000</v>
      </c>
    </row>
    <row r="64" spans="1:8">
      <c r="A64" t="s">
        <v>8</v>
      </c>
      <c r="B64" s="1">
        <v>43929</v>
      </c>
      <c r="C64">
        <v>12.66206</v>
      </c>
      <c r="D64">
        <v>12.70139</v>
      </c>
      <c r="E64">
        <v>12.50477</v>
      </c>
      <c r="F64">
        <v>12.56375</v>
      </c>
      <c r="G64">
        <v>53781632</v>
      </c>
      <c r="H64" s="2">
        <v>676604900</v>
      </c>
    </row>
    <row r="65" spans="1:8">
      <c r="A65" t="s">
        <v>8</v>
      </c>
      <c r="B65" s="1">
        <v>43930</v>
      </c>
      <c r="C65">
        <v>12.66206</v>
      </c>
      <c r="D65">
        <v>12.67189</v>
      </c>
      <c r="E65">
        <v>12.50477</v>
      </c>
      <c r="F65">
        <v>12.52443</v>
      </c>
      <c r="G65">
        <v>41558573</v>
      </c>
      <c r="H65" s="2">
        <v>522027900</v>
      </c>
    </row>
    <row r="66" spans="1:8">
      <c r="A66" t="s">
        <v>8</v>
      </c>
      <c r="B66" s="1">
        <v>43931</v>
      </c>
      <c r="C66">
        <v>12.54409</v>
      </c>
      <c r="D66">
        <v>12.76037</v>
      </c>
      <c r="E66">
        <v>12.43595</v>
      </c>
      <c r="F66">
        <v>12.57359</v>
      </c>
      <c r="G66">
        <v>67814966</v>
      </c>
      <c r="H66" s="2">
        <v>853690000</v>
      </c>
    </row>
    <row r="67" spans="1:8">
      <c r="A67" t="s">
        <v>8</v>
      </c>
      <c r="B67" s="1">
        <v>43934</v>
      </c>
      <c r="C67">
        <v>12.45562</v>
      </c>
      <c r="D67">
        <v>12.49494</v>
      </c>
      <c r="E67">
        <v>12.259</v>
      </c>
      <c r="F67">
        <v>12.37697</v>
      </c>
      <c r="G67">
        <v>45389457</v>
      </c>
      <c r="H67" s="2">
        <v>562008100</v>
      </c>
    </row>
    <row r="68" spans="1:8">
      <c r="A68" t="s">
        <v>8</v>
      </c>
      <c r="B68" s="1">
        <v>43935</v>
      </c>
      <c r="C68">
        <v>12.43595</v>
      </c>
      <c r="D68">
        <v>12.6424</v>
      </c>
      <c r="E68">
        <v>12.35731</v>
      </c>
      <c r="F68">
        <v>12.6424</v>
      </c>
      <c r="G68">
        <v>69789569</v>
      </c>
      <c r="H68" s="2">
        <v>874856600</v>
      </c>
    </row>
    <row r="69" spans="1:8">
      <c r="A69" t="s">
        <v>8</v>
      </c>
      <c r="B69" s="1">
        <v>43936</v>
      </c>
      <c r="C69">
        <v>12.6424</v>
      </c>
      <c r="D69">
        <v>12.71122</v>
      </c>
      <c r="E69">
        <v>12.56375</v>
      </c>
      <c r="F69">
        <v>12.65223</v>
      </c>
      <c r="G69">
        <v>66769419</v>
      </c>
      <c r="H69" s="2">
        <v>843649300</v>
      </c>
    </row>
    <row r="70" spans="1:8">
      <c r="A70" t="s">
        <v>8</v>
      </c>
      <c r="B70" s="1">
        <v>43937</v>
      </c>
      <c r="C70">
        <v>12.57359</v>
      </c>
      <c r="D70">
        <v>12.57359</v>
      </c>
      <c r="E70">
        <v>12.32782</v>
      </c>
      <c r="F70">
        <v>12.46545</v>
      </c>
      <c r="G70">
        <v>80273779</v>
      </c>
      <c r="H70" s="2">
        <v>997623800</v>
      </c>
    </row>
    <row r="71" spans="1:8">
      <c r="A71" t="s">
        <v>8</v>
      </c>
      <c r="B71" s="1">
        <v>43938</v>
      </c>
      <c r="C71">
        <v>12.55392</v>
      </c>
      <c r="D71">
        <v>12.81936</v>
      </c>
      <c r="E71">
        <v>12.43595</v>
      </c>
      <c r="F71">
        <v>12.67189</v>
      </c>
      <c r="G71">
        <v>135407657</v>
      </c>
      <c r="H71" s="2">
        <v>1713216000</v>
      </c>
    </row>
    <row r="72" spans="1:8">
      <c r="A72" t="s">
        <v>8</v>
      </c>
      <c r="B72" s="1">
        <v>43941</v>
      </c>
      <c r="C72">
        <v>12.6424</v>
      </c>
      <c r="D72">
        <v>12.82919</v>
      </c>
      <c r="E72">
        <v>12.55392</v>
      </c>
      <c r="F72">
        <v>12.7702</v>
      </c>
      <c r="G72">
        <v>83254297</v>
      </c>
      <c r="H72" s="2">
        <v>1058524000</v>
      </c>
    </row>
    <row r="73" spans="1:8">
      <c r="A73" t="s">
        <v>8</v>
      </c>
      <c r="B73" s="1">
        <v>43942</v>
      </c>
      <c r="C73">
        <v>13.07496</v>
      </c>
      <c r="D73">
        <v>13.46819</v>
      </c>
      <c r="E73">
        <v>13.07496</v>
      </c>
      <c r="F73">
        <v>13.22242</v>
      </c>
      <c r="G73">
        <v>215897959</v>
      </c>
      <c r="H73" s="2">
        <v>2861879000</v>
      </c>
    </row>
    <row r="74" spans="1:8">
      <c r="A74" t="s">
        <v>8</v>
      </c>
      <c r="B74" s="1">
        <v>43943</v>
      </c>
      <c r="C74">
        <v>13.14377</v>
      </c>
      <c r="D74">
        <v>13.19293</v>
      </c>
      <c r="E74">
        <v>12.93732</v>
      </c>
      <c r="F74">
        <v>13.00614</v>
      </c>
      <c r="G74">
        <v>105057918</v>
      </c>
      <c r="H74" s="2">
        <v>1368223000</v>
      </c>
    </row>
    <row r="75" spans="1:8">
      <c r="A75" t="s">
        <v>8</v>
      </c>
      <c r="B75" s="1">
        <v>43944</v>
      </c>
      <c r="C75">
        <v>13.00614</v>
      </c>
      <c r="D75">
        <v>13.08479</v>
      </c>
      <c r="E75">
        <v>12.88817</v>
      </c>
      <c r="F75">
        <v>13.00614</v>
      </c>
      <c r="G75">
        <v>65812552</v>
      </c>
      <c r="H75" s="2">
        <v>855052100</v>
      </c>
    </row>
    <row r="76" spans="1:8">
      <c r="A76" t="s">
        <v>8</v>
      </c>
      <c r="B76" s="1">
        <v>43945</v>
      </c>
      <c r="C76">
        <v>12.94716</v>
      </c>
      <c r="D76">
        <v>13.05529</v>
      </c>
      <c r="E76">
        <v>12.88817</v>
      </c>
      <c r="F76">
        <v>13.01597</v>
      </c>
      <c r="G76">
        <v>57574354</v>
      </c>
      <c r="H76" s="2">
        <v>747473800</v>
      </c>
    </row>
    <row r="77" spans="1:8">
      <c r="A77" t="s">
        <v>8</v>
      </c>
      <c r="B77" s="1">
        <v>43948</v>
      </c>
      <c r="C77">
        <v>13.07496</v>
      </c>
      <c r="D77">
        <v>13.4092</v>
      </c>
      <c r="E77">
        <v>13.0258</v>
      </c>
      <c r="F77">
        <v>13.27157</v>
      </c>
      <c r="G77">
        <v>95295447</v>
      </c>
      <c r="H77" s="2">
        <v>1263810000</v>
      </c>
    </row>
    <row r="78" spans="1:8">
      <c r="A78" t="s">
        <v>8</v>
      </c>
      <c r="B78" s="1">
        <v>43949</v>
      </c>
      <c r="C78">
        <v>13.22242</v>
      </c>
      <c r="D78">
        <v>13.33056</v>
      </c>
      <c r="E78">
        <v>13.04546</v>
      </c>
      <c r="F78">
        <v>13.29123</v>
      </c>
      <c r="G78">
        <v>78484421</v>
      </c>
      <c r="H78" s="2">
        <v>1038718000</v>
      </c>
    </row>
    <row r="79" spans="1:8">
      <c r="A79" t="s">
        <v>8</v>
      </c>
      <c r="B79" s="1">
        <v>43950</v>
      </c>
      <c r="C79">
        <v>13.25191</v>
      </c>
      <c r="D79">
        <v>13.86142</v>
      </c>
      <c r="E79">
        <v>13.22242</v>
      </c>
      <c r="F79">
        <v>13.78277</v>
      </c>
      <c r="G79">
        <v>112780555</v>
      </c>
      <c r="H79" s="2">
        <v>1541638000</v>
      </c>
    </row>
    <row r="80" spans="1:8">
      <c r="A80" t="s">
        <v>8</v>
      </c>
      <c r="B80" s="1">
        <v>43951</v>
      </c>
      <c r="C80">
        <v>13.78277</v>
      </c>
      <c r="D80">
        <v>14.0777</v>
      </c>
      <c r="E80">
        <v>13.64514</v>
      </c>
      <c r="F80">
        <v>13.6943</v>
      </c>
      <c r="G80">
        <v>83364623</v>
      </c>
      <c r="H80" s="2">
        <v>1155968000</v>
      </c>
    </row>
    <row r="81" spans="1:8">
      <c r="A81" t="s">
        <v>8</v>
      </c>
      <c r="B81" s="1">
        <v>43957</v>
      </c>
      <c r="C81">
        <v>13.52717</v>
      </c>
      <c r="D81">
        <v>13.65497</v>
      </c>
      <c r="E81">
        <v>13.37971</v>
      </c>
      <c r="F81">
        <v>13.537</v>
      </c>
      <c r="G81">
        <v>102636474</v>
      </c>
      <c r="H81" s="2">
        <v>1382727000</v>
      </c>
    </row>
    <row r="82" spans="1:8">
      <c r="A82" t="s">
        <v>8</v>
      </c>
      <c r="B82" s="1">
        <v>43958</v>
      </c>
      <c r="C82">
        <v>13.52717</v>
      </c>
      <c r="D82">
        <v>13.52717</v>
      </c>
      <c r="E82">
        <v>13.36988</v>
      </c>
      <c r="F82">
        <v>13.45836</v>
      </c>
      <c r="G82">
        <v>67415637</v>
      </c>
      <c r="H82" s="2">
        <v>904349500</v>
      </c>
    </row>
    <row r="83" spans="1:8">
      <c r="A83" t="s">
        <v>8</v>
      </c>
      <c r="B83" s="1">
        <v>43959</v>
      </c>
      <c r="C83">
        <v>13.52717</v>
      </c>
      <c r="D83">
        <v>13.78277</v>
      </c>
      <c r="E83">
        <v>13.44853</v>
      </c>
      <c r="F83">
        <v>13.71396</v>
      </c>
      <c r="G83">
        <v>95087102</v>
      </c>
      <c r="H83" s="2">
        <v>1297925000</v>
      </c>
    </row>
    <row r="84" spans="1:8">
      <c r="A84" t="s">
        <v>8</v>
      </c>
      <c r="B84" s="1">
        <v>43962</v>
      </c>
      <c r="C84">
        <v>13.68447</v>
      </c>
      <c r="D84">
        <v>13.89091</v>
      </c>
      <c r="E84">
        <v>13.6648</v>
      </c>
      <c r="F84">
        <v>13.76311</v>
      </c>
      <c r="G84">
        <v>62341078</v>
      </c>
      <c r="H84" s="2">
        <v>859156600</v>
      </c>
    </row>
    <row r="85" spans="1:8">
      <c r="A85" t="s">
        <v>8</v>
      </c>
      <c r="B85" s="1">
        <v>43963</v>
      </c>
      <c r="C85">
        <v>13.71396</v>
      </c>
      <c r="D85">
        <v>13.81227</v>
      </c>
      <c r="E85">
        <v>13.48785</v>
      </c>
      <c r="F85">
        <v>13.55666</v>
      </c>
      <c r="G85">
        <v>56812415</v>
      </c>
      <c r="H85" s="2">
        <v>772109500</v>
      </c>
    </row>
    <row r="86" spans="1:8">
      <c r="A86" t="s">
        <v>8</v>
      </c>
      <c r="B86" s="1">
        <v>43964</v>
      </c>
      <c r="C86">
        <v>13.51734</v>
      </c>
      <c r="D86">
        <v>13.54683</v>
      </c>
      <c r="E86">
        <v>13.30106</v>
      </c>
      <c r="F86">
        <v>13.39937</v>
      </c>
      <c r="G86">
        <v>65138055</v>
      </c>
      <c r="H86" s="2">
        <v>871062000</v>
      </c>
    </row>
    <row r="87" spans="1:8">
      <c r="A87" t="s">
        <v>8</v>
      </c>
      <c r="B87" s="1">
        <v>43965</v>
      </c>
      <c r="C87">
        <v>13.32073</v>
      </c>
      <c r="D87">
        <v>13.36005</v>
      </c>
      <c r="E87">
        <v>12.99631</v>
      </c>
      <c r="F87">
        <v>13.07496</v>
      </c>
      <c r="G87">
        <v>96093164</v>
      </c>
      <c r="H87" s="2">
        <v>1259441000</v>
      </c>
    </row>
    <row r="88" spans="1:8">
      <c r="A88" t="s">
        <v>8</v>
      </c>
      <c r="B88" s="1">
        <v>43966</v>
      </c>
      <c r="C88">
        <v>13.16343</v>
      </c>
      <c r="D88">
        <v>13.20276</v>
      </c>
      <c r="E88">
        <v>12.91766</v>
      </c>
      <c r="F88">
        <v>13.00614</v>
      </c>
      <c r="G88">
        <v>76982030</v>
      </c>
      <c r="H88" s="2">
        <v>1004313000</v>
      </c>
    </row>
    <row r="89" spans="1:8">
      <c r="A89" t="s">
        <v>8</v>
      </c>
      <c r="B89" s="1">
        <v>43969</v>
      </c>
      <c r="C89">
        <v>12.97665</v>
      </c>
      <c r="D89">
        <v>13.11428</v>
      </c>
      <c r="E89">
        <v>12.898</v>
      </c>
      <c r="F89">
        <v>12.97665</v>
      </c>
      <c r="G89">
        <v>64817611</v>
      </c>
      <c r="H89" s="2">
        <v>843479700</v>
      </c>
    </row>
    <row r="90" spans="1:8">
      <c r="A90" t="s">
        <v>8</v>
      </c>
      <c r="B90" s="1">
        <v>43970</v>
      </c>
      <c r="C90">
        <v>13.18309</v>
      </c>
      <c r="D90">
        <v>13.22242</v>
      </c>
      <c r="E90">
        <v>13.04546</v>
      </c>
      <c r="F90">
        <v>13.13394</v>
      </c>
      <c r="G90">
        <v>61070209</v>
      </c>
      <c r="H90" s="2">
        <v>801755700</v>
      </c>
    </row>
    <row r="91" spans="1:8">
      <c r="A91" t="s">
        <v>8</v>
      </c>
      <c r="B91" s="1">
        <v>43971</v>
      </c>
      <c r="C91">
        <v>13.1536</v>
      </c>
      <c r="D91">
        <v>13.38954</v>
      </c>
      <c r="E91">
        <v>13.04546</v>
      </c>
      <c r="F91">
        <v>13.2814</v>
      </c>
      <c r="G91">
        <v>70274189</v>
      </c>
      <c r="H91" s="2">
        <v>929928900</v>
      </c>
    </row>
    <row r="92" spans="1:8">
      <c r="A92" t="s">
        <v>8</v>
      </c>
      <c r="B92" s="1">
        <v>43972</v>
      </c>
      <c r="C92">
        <v>13.29123</v>
      </c>
      <c r="D92">
        <v>13.34039</v>
      </c>
      <c r="E92">
        <v>13.13394</v>
      </c>
      <c r="F92">
        <v>13.17326</v>
      </c>
      <c r="G92">
        <v>56181831</v>
      </c>
      <c r="H92" s="2">
        <v>742797100</v>
      </c>
    </row>
    <row r="93" spans="1:8">
      <c r="A93" t="s">
        <v>8</v>
      </c>
      <c r="B93" s="1">
        <v>43973</v>
      </c>
      <c r="C93">
        <v>13.10445</v>
      </c>
      <c r="D93">
        <v>13.11428</v>
      </c>
      <c r="E93">
        <v>12.70139</v>
      </c>
      <c r="F93">
        <v>12.70139</v>
      </c>
      <c r="G93">
        <v>87097475</v>
      </c>
      <c r="H93" s="2">
        <v>1119433000</v>
      </c>
    </row>
    <row r="94" spans="1:8">
      <c r="A94" t="s">
        <v>8</v>
      </c>
      <c r="B94" s="1">
        <v>43976</v>
      </c>
      <c r="C94">
        <v>12.75054</v>
      </c>
      <c r="D94">
        <v>12.76037</v>
      </c>
      <c r="E94">
        <v>12.54409</v>
      </c>
      <c r="F94">
        <v>12.74071</v>
      </c>
      <c r="G94">
        <v>41723058</v>
      </c>
      <c r="H94" s="2">
        <v>528769400</v>
      </c>
    </row>
    <row r="95" spans="1:8">
      <c r="A95" t="s">
        <v>8</v>
      </c>
      <c r="B95" s="1">
        <v>43977</v>
      </c>
      <c r="C95">
        <v>12.79969</v>
      </c>
      <c r="D95">
        <v>12.84885</v>
      </c>
      <c r="E95">
        <v>12.72105</v>
      </c>
      <c r="F95">
        <v>12.81936</v>
      </c>
      <c r="G95">
        <v>40303195</v>
      </c>
      <c r="H95" s="2">
        <v>515451800</v>
      </c>
    </row>
    <row r="96" spans="1:8">
      <c r="A96" t="s">
        <v>8</v>
      </c>
      <c r="B96" s="1">
        <v>43978</v>
      </c>
      <c r="C96">
        <v>12.82919</v>
      </c>
      <c r="D96">
        <v>12.96682</v>
      </c>
      <c r="E96">
        <v>12.74071</v>
      </c>
      <c r="F96">
        <v>12.78003</v>
      </c>
      <c r="G96">
        <v>49127562</v>
      </c>
      <c r="H96" s="2">
        <v>630305900</v>
      </c>
    </row>
    <row r="97" spans="1:8">
      <c r="A97" t="s">
        <v>8</v>
      </c>
      <c r="B97" s="1">
        <v>43979</v>
      </c>
      <c r="C97">
        <v>12.87</v>
      </c>
      <c r="D97">
        <v>13.18</v>
      </c>
      <c r="E97">
        <v>12.81</v>
      </c>
      <c r="F97">
        <v>13.07</v>
      </c>
      <c r="G97">
        <v>96076031</v>
      </c>
      <c r="H97" s="2">
        <v>1255227000</v>
      </c>
    </row>
    <row r="98" spans="1:8">
      <c r="A98" t="s">
        <v>8</v>
      </c>
      <c r="B98" s="1">
        <v>43980</v>
      </c>
      <c r="C98">
        <v>13.01</v>
      </c>
      <c r="D98">
        <v>13.04</v>
      </c>
      <c r="E98">
        <v>12.92</v>
      </c>
      <c r="F98">
        <v>13</v>
      </c>
      <c r="G98">
        <v>45780822</v>
      </c>
      <c r="H98" s="2">
        <v>594502100</v>
      </c>
    </row>
    <row r="99" spans="1:8">
      <c r="A99" t="s">
        <v>8</v>
      </c>
      <c r="B99" s="1">
        <v>43983</v>
      </c>
      <c r="C99">
        <v>13.1</v>
      </c>
      <c r="D99">
        <v>13.39</v>
      </c>
      <c r="E99">
        <v>13.08</v>
      </c>
      <c r="F99">
        <v>13.32</v>
      </c>
      <c r="G99">
        <v>88296055</v>
      </c>
      <c r="H99" s="2">
        <v>1173619000</v>
      </c>
    </row>
    <row r="100" spans="1:8">
      <c r="A100" t="s">
        <v>8</v>
      </c>
      <c r="B100" s="1">
        <v>43984</v>
      </c>
      <c r="C100">
        <v>13.29</v>
      </c>
      <c r="D100">
        <v>13.63</v>
      </c>
      <c r="E100">
        <v>13.28</v>
      </c>
      <c r="F100">
        <v>13.55</v>
      </c>
      <c r="G100">
        <v>88345888</v>
      </c>
      <c r="H100" s="2">
        <v>1194376000</v>
      </c>
    </row>
    <row r="101" spans="1:8">
      <c r="A101" t="s">
        <v>8</v>
      </c>
      <c r="B101" s="1">
        <v>43985</v>
      </c>
      <c r="C101">
        <v>13.64</v>
      </c>
      <c r="D101">
        <v>13.88</v>
      </c>
      <c r="E101">
        <v>13.5</v>
      </c>
      <c r="F101">
        <v>13.54</v>
      </c>
      <c r="G101">
        <v>95680308</v>
      </c>
      <c r="H101" s="2">
        <v>1308782000</v>
      </c>
    </row>
    <row r="102" spans="1:8">
      <c r="A102" t="s">
        <v>8</v>
      </c>
      <c r="B102" s="1">
        <v>43986</v>
      </c>
      <c r="C102">
        <v>13.53</v>
      </c>
      <c r="D102">
        <v>13.64</v>
      </c>
      <c r="E102">
        <v>13.41</v>
      </c>
      <c r="F102">
        <v>13.57</v>
      </c>
      <c r="G102">
        <v>58306633</v>
      </c>
      <c r="H102" s="2">
        <v>788707600</v>
      </c>
    </row>
    <row r="103" spans="1:8">
      <c r="A103" t="s">
        <v>8</v>
      </c>
      <c r="B103" s="1">
        <v>43987</v>
      </c>
      <c r="C103">
        <v>13.6</v>
      </c>
      <c r="D103">
        <v>13.62</v>
      </c>
      <c r="E103">
        <v>13.43</v>
      </c>
      <c r="F103">
        <v>13.59</v>
      </c>
      <c r="G103">
        <v>38302690</v>
      </c>
      <c r="H103" s="2">
        <v>517232100</v>
      </c>
    </row>
    <row r="104" spans="1:8">
      <c r="A104" t="s">
        <v>8</v>
      </c>
      <c r="B104" s="1">
        <v>43990</v>
      </c>
      <c r="C104">
        <v>13.68</v>
      </c>
      <c r="D104">
        <v>13.85</v>
      </c>
      <c r="E104">
        <v>13.58</v>
      </c>
      <c r="F104">
        <v>13.62</v>
      </c>
      <c r="G104">
        <v>58597190</v>
      </c>
      <c r="H104" s="2">
        <v>802115800</v>
      </c>
    </row>
    <row r="105" spans="1:8">
      <c r="A105" t="s">
        <v>8</v>
      </c>
      <c r="B105" s="1">
        <v>43991</v>
      </c>
      <c r="C105">
        <v>13.64</v>
      </c>
      <c r="D105">
        <v>13.73</v>
      </c>
      <c r="E105">
        <v>13.53</v>
      </c>
      <c r="F105">
        <v>13.67</v>
      </c>
      <c r="G105">
        <v>47430007</v>
      </c>
      <c r="H105" s="2">
        <v>646895800</v>
      </c>
    </row>
    <row r="106" spans="1:8">
      <c r="A106" t="s">
        <v>8</v>
      </c>
      <c r="B106" s="1">
        <v>43992</v>
      </c>
      <c r="C106">
        <v>13.71</v>
      </c>
      <c r="D106">
        <v>13.71</v>
      </c>
      <c r="E106">
        <v>13.4</v>
      </c>
      <c r="F106">
        <v>13.49</v>
      </c>
      <c r="G106">
        <v>58047620</v>
      </c>
      <c r="H106" s="2">
        <v>781995700</v>
      </c>
    </row>
    <row r="107" spans="1:8">
      <c r="A107" t="s">
        <v>8</v>
      </c>
      <c r="B107" s="1">
        <v>43993</v>
      </c>
      <c r="C107">
        <v>13.38</v>
      </c>
      <c r="D107">
        <v>13.39</v>
      </c>
      <c r="E107">
        <v>13</v>
      </c>
      <c r="F107">
        <v>13.08</v>
      </c>
      <c r="G107">
        <v>134903982</v>
      </c>
      <c r="H107" s="2">
        <v>1774200000</v>
      </c>
    </row>
    <row r="108" spans="1:8">
      <c r="A108" t="s">
        <v>8</v>
      </c>
      <c r="B108" s="1">
        <v>43994</v>
      </c>
      <c r="C108">
        <v>12.9</v>
      </c>
      <c r="D108">
        <v>13.02</v>
      </c>
      <c r="E108">
        <v>12.87</v>
      </c>
      <c r="F108">
        <v>12.99</v>
      </c>
      <c r="G108">
        <v>103055057</v>
      </c>
      <c r="H108" s="2">
        <v>1331619000</v>
      </c>
    </row>
    <row r="109" spans="1:8">
      <c r="A109" t="s">
        <v>8</v>
      </c>
      <c r="B109" s="1">
        <v>43997</v>
      </c>
      <c r="C109">
        <v>12.85</v>
      </c>
      <c r="D109">
        <v>12.97</v>
      </c>
      <c r="E109">
        <v>12.8</v>
      </c>
      <c r="F109">
        <v>12.82</v>
      </c>
      <c r="G109">
        <v>66031307</v>
      </c>
      <c r="H109" s="2">
        <v>850767500</v>
      </c>
    </row>
    <row r="110" spans="1:8">
      <c r="A110" t="s">
        <v>8</v>
      </c>
      <c r="B110" s="1">
        <v>43998</v>
      </c>
      <c r="C110">
        <v>12.9</v>
      </c>
      <c r="D110">
        <v>12.99</v>
      </c>
      <c r="E110">
        <v>12.86</v>
      </c>
      <c r="F110">
        <v>12.89</v>
      </c>
      <c r="G110">
        <v>71805910</v>
      </c>
      <c r="H110" s="2">
        <v>927043700</v>
      </c>
    </row>
    <row r="111" spans="1:8">
      <c r="A111" t="s">
        <v>8</v>
      </c>
      <c r="B111" s="1">
        <v>43999</v>
      </c>
      <c r="C111">
        <v>12.89</v>
      </c>
      <c r="D111">
        <v>12.92</v>
      </c>
      <c r="E111">
        <v>12.76</v>
      </c>
      <c r="F111">
        <v>12.85</v>
      </c>
      <c r="G111">
        <v>71646824</v>
      </c>
      <c r="H111" s="2">
        <v>918251200</v>
      </c>
    </row>
    <row r="112" spans="1:8">
      <c r="A112" t="s">
        <v>8</v>
      </c>
      <c r="B112" s="1">
        <v>44000</v>
      </c>
      <c r="C112">
        <v>12.76</v>
      </c>
      <c r="D112">
        <v>12.8</v>
      </c>
      <c r="E112">
        <v>12.59</v>
      </c>
      <c r="F112">
        <v>12.76</v>
      </c>
      <c r="G112">
        <v>111964780</v>
      </c>
      <c r="H112" s="2">
        <v>1419972000</v>
      </c>
    </row>
    <row r="113" spans="1:8">
      <c r="A113" t="s">
        <v>8</v>
      </c>
      <c r="B113" s="1">
        <v>44001</v>
      </c>
      <c r="C113">
        <v>12.73</v>
      </c>
      <c r="D113">
        <v>12.84</v>
      </c>
      <c r="E113">
        <v>12.61</v>
      </c>
      <c r="F113">
        <v>12.8</v>
      </c>
      <c r="G113">
        <v>153952178</v>
      </c>
      <c r="H113" s="2">
        <v>1954585000</v>
      </c>
    </row>
    <row r="114" spans="1:8">
      <c r="A114" t="s">
        <v>8</v>
      </c>
      <c r="B114" s="1">
        <v>44004</v>
      </c>
      <c r="C114">
        <v>12.74</v>
      </c>
      <c r="D114">
        <v>12.76</v>
      </c>
      <c r="E114">
        <v>12.62</v>
      </c>
      <c r="F114">
        <v>12.64</v>
      </c>
      <c r="G114">
        <v>131907979</v>
      </c>
      <c r="H114" s="2">
        <v>1671023000</v>
      </c>
    </row>
    <row r="115" spans="1:8">
      <c r="A115" t="s">
        <v>8</v>
      </c>
      <c r="B115" s="1">
        <v>44005</v>
      </c>
      <c r="C115">
        <v>12.65</v>
      </c>
      <c r="D115">
        <v>12.69</v>
      </c>
      <c r="E115">
        <v>12.52</v>
      </c>
      <c r="F115">
        <v>12.6</v>
      </c>
      <c r="G115">
        <v>99080673</v>
      </c>
      <c r="H115" s="2">
        <v>1248047000</v>
      </c>
    </row>
    <row r="116" spans="1:8">
      <c r="A116" t="s">
        <v>8</v>
      </c>
      <c r="B116" s="1">
        <v>44006</v>
      </c>
      <c r="C116">
        <v>12.64</v>
      </c>
      <c r="D116">
        <v>12.88</v>
      </c>
      <c r="E116">
        <v>12.6</v>
      </c>
      <c r="F116">
        <v>12.8</v>
      </c>
      <c r="G116">
        <v>152322048</v>
      </c>
      <c r="H116" s="2">
        <v>1946329000</v>
      </c>
    </row>
    <row r="117" spans="1:8">
      <c r="A117" t="s">
        <v>8</v>
      </c>
      <c r="B117" s="1">
        <v>44011</v>
      </c>
      <c r="C117">
        <v>12.92</v>
      </c>
      <c r="D117">
        <v>12.97</v>
      </c>
      <c r="E117">
        <v>12.71</v>
      </c>
      <c r="F117">
        <v>12.8</v>
      </c>
      <c r="G117">
        <v>103848006</v>
      </c>
      <c r="H117" s="2">
        <v>1330678000</v>
      </c>
    </row>
    <row r="118" spans="1:8">
      <c r="A118" t="s">
        <v>8</v>
      </c>
      <c r="B118" s="1">
        <v>44012</v>
      </c>
      <c r="C118">
        <v>12.83</v>
      </c>
      <c r="D118">
        <v>12.88</v>
      </c>
      <c r="E118">
        <v>12.72</v>
      </c>
      <c r="F118">
        <v>12.8</v>
      </c>
      <c r="G118">
        <v>93794022</v>
      </c>
      <c r="H118" s="2">
        <v>1199182000</v>
      </c>
    </row>
    <row r="119" spans="1:8">
      <c r="A119" t="s">
        <v>8</v>
      </c>
      <c r="B119" s="1">
        <v>44013</v>
      </c>
      <c r="C119">
        <v>12.79</v>
      </c>
      <c r="D119">
        <v>13.15</v>
      </c>
      <c r="E119">
        <v>12.74</v>
      </c>
      <c r="F119">
        <v>13.12</v>
      </c>
      <c r="G119">
        <v>169739001</v>
      </c>
      <c r="H119" s="2">
        <v>2202801000</v>
      </c>
    </row>
    <row r="120" spans="1:8">
      <c r="A120" t="s">
        <v>8</v>
      </c>
      <c r="B120" s="1">
        <v>44014</v>
      </c>
      <c r="C120">
        <v>13.08</v>
      </c>
      <c r="D120">
        <v>13.49</v>
      </c>
      <c r="E120">
        <v>12.97</v>
      </c>
      <c r="F120">
        <v>13.43</v>
      </c>
      <c r="G120">
        <v>259050119</v>
      </c>
      <c r="H120" s="2">
        <v>3433511000</v>
      </c>
    </row>
    <row r="121" spans="1:8">
      <c r="A121" t="s">
        <v>8</v>
      </c>
      <c r="B121" s="1">
        <v>44015</v>
      </c>
      <c r="C121">
        <v>13.57</v>
      </c>
      <c r="D121">
        <v>14.32</v>
      </c>
      <c r="E121">
        <v>13.56</v>
      </c>
      <c r="F121">
        <v>14.25</v>
      </c>
      <c r="G121">
        <v>376833363</v>
      </c>
      <c r="H121" s="2">
        <v>5280918000</v>
      </c>
    </row>
    <row r="122" spans="1:8">
      <c r="A122" t="s">
        <v>8</v>
      </c>
      <c r="B122" s="1">
        <v>44018</v>
      </c>
      <c r="C122">
        <v>14.6</v>
      </c>
      <c r="D122">
        <v>15.68</v>
      </c>
      <c r="E122">
        <v>14.59</v>
      </c>
      <c r="F122">
        <v>15.68</v>
      </c>
      <c r="G122">
        <v>471146078</v>
      </c>
      <c r="H122" s="2">
        <v>7168653000</v>
      </c>
    </row>
    <row r="123" spans="1:8">
      <c r="A123" t="s">
        <v>8</v>
      </c>
      <c r="B123" s="1">
        <v>44019</v>
      </c>
      <c r="C123">
        <v>16.3</v>
      </c>
      <c r="D123">
        <v>16.63</v>
      </c>
      <c r="E123">
        <v>15.03</v>
      </c>
      <c r="F123">
        <v>15.48</v>
      </c>
      <c r="G123">
        <v>396442747</v>
      </c>
      <c r="H123" s="2">
        <v>6267920000</v>
      </c>
    </row>
    <row r="124" spans="1:8">
      <c r="A124" t="s">
        <v>8</v>
      </c>
      <c r="B124" s="1">
        <v>44020</v>
      </c>
      <c r="C124">
        <v>15.23</v>
      </c>
      <c r="D124">
        <v>16</v>
      </c>
      <c r="E124">
        <v>15.23</v>
      </c>
      <c r="F124">
        <v>15.76</v>
      </c>
      <c r="G124">
        <v>263133916</v>
      </c>
      <c r="H124" s="2">
        <v>4095448000</v>
      </c>
    </row>
    <row r="125" spans="1:8">
      <c r="A125" t="s">
        <v>8</v>
      </c>
      <c r="B125" s="1">
        <v>44021</v>
      </c>
      <c r="C125">
        <v>15.66</v>
      </c>
      <c r="D125">
        <v>15.66</v>
      </c>
      <c r="E125">
        <v>15.31</v>
      </c>
      <c r="F125">
        <v>15.53</v>
      </c>
      <c r="G125">
        <v>224399440</v>
      </c>
      <c r="H125" s="2">
        <v>3469517000</v>
      </c>
    </row>
    <row r="126" spans="1:8">
      <c r="A126" t="s">
        <v>8</v>
      </c>
      <c r="B126" s="1">
        <v>44022</v>
      </c>
      <c r="C126">
        <v>15.35</v>
      </c>
      <c r="D126">
        <v>15.48</v>
      </c>
      <c r="E126">
        <v>14.76</v>
      </c>
      <c r="F126">
        <v>14.86</v>
      </c>
      <c r="G126">
        <v>215877326</v>
      </c>
      <c r="H126" s="2">
        <v>3254272000</v>
      </c>
    </row>
    <row r="127" spans="1:8">
      <c r="A127" t="s">
        <v>8</v>
      </c>
      <c r="B127" s="1">
        <v>44025</v>
      </c>
      <c r="C127">
        <v>14.7</v>
      </c>
      <c r="D127">
        <v>15.08</v>
      </c>
      <c r="E127">
        <v>14.5</v>
      </c>
      <c r="F127">
        <v>14.89</v>
      </c>
      <c r="G127">
        <v>193716012</v>
      </c>
      <c r="H127" s="2">
        <v>2871415000</v>
      </c>
    </row>
    <row r="128" spans="1:8">
      <c r="A128" t="s">
        <v>8</v>
      </c>
      <c r="B128" s="1">
        <v>44026</v>
      </c>
      <c r="C128">
        <v>14.9</v>
      </c>
      <c r="D128">
        <v>15.19</v>
      </c>
      <c r="E128">
        <v>14.55</v>
      </c>
      <c r="F128">
        <v>14.68</v>
      </c>
      <c r="G128">
        <v>195356627</v>
      </c>
      <c r="H128" s="2">
        <v>2891774000</v>
      </c>
    </row>
    <row r="129" spans="1:8">
      <c r="A129" t="s">
        <v>8</v>
      </c>
      <c r="B129" s="1">
        <v>44027</v>
      </c>
      <c r="C129">
        <v>14.78</v>
      </c>
      <c r="D129">
        <v>14.86</v>
      </c>
      <c r="E129">
        <v>14.23</v>
      </c>
      <c r="F129">
        <v>14.27</v>
      </c>
      <c r="G129">
        <v>204256283</v>
      </c>
      <c r="H129" s="2">
        <v>2947173000</v>
      </c>
    </row>
    <row r="130" spans="1:8">
      <c r="A130" t="s">
        <v>8</v>
      </c>
      <c r="B130" s="1">
        <v>44028</v>
      </c>
      <c r="C130">
        <v>14.3</v>
      </c>
      <c r="D130">
        <v>14.55</v>
      </c>
      <c r="E130">
        <v>14.12</v>
      </c>
      <c r="F130">
        <v>14.15</v>
      </c>
      <c r="G130">
        <v>193089129</v>
      </c>
      <c r="H130" s="2">
        <v>2771496000</v>
      </c>
    </row>
    <row r="131" spans="1:8">
      <c r="A131" t="s">
        <v>8</v>
      </c>
      <c r="B131" s="1">
        <v>44029</v>
      </c>
      <c r="C131">
        <v>14.17</v>
      </c>
      <c r="D131">
        <v>14.28</v>
      </c>
      <c r="E131">
        <v>13.95</v>
      </c>
      <c r="F131">
        <v>14.14</v>
      </c>
      <c r="G131">
        <v>129134677</v>
      </c>
      <c r="H131" s="2">
        <v>1821044000</v>
      </c>
    </row>
    <row r="132" spans="1:8">
      <c r="A132" t="s">
        <v>8</v>
      </c>
      <c r="B132" s="1">
        <v>44032</v>
      </c>
      <c r="C132">
        <v>14.23</v>
      </c>
      <c r="D132">
        <v>14.77</v>
      </c>
      <c r="E132">
        <v>14.1</v>
      </c>
      <c r="F132">
        <v>14.73</v>
      </c>
      <c r="G132">
        <v>197963200</v>
      </c>
      <c r="H132" s="2">
        <v>2872758000</v>
      </c>
    </row>
    <row r="133" spans="1:8">
      <c r="A133" t="s">
        <v>8</v>
      </c>
      <c r="B133" s="1">
        <v>44033</v>
      </c>
      <c r="C133">
        <v>14.68</v>
      </c>
      <c r="D133">
        <v>14.68</v>
      </c>
      <c r="E133">
        <v>14.4</v>
      </c>
      <c r="F133">
        <v>14.49</v>
      </c>
      <c r="G133">
        <v>125286569</v>
      </c>
      <c r="H133" s="2">
        <v>1815570000</v>
      </c>
    </row>
    <row r="134" spans="1:8">
      <c r="A134" t="s">
        <v>8</v>
      </c>
      <c r="B134" s="1">
        <v>44034</v>
      </c>
      <c r="C134">
        <v>14.49</v>
      </c>
      <c r="D134">
        <v>14.65</v>
      </c>
      <c r="E134">
        <v>14.27</v>
      </c>
      <c r="F134">
        <v>14.41</v>
      </c>
      <c r="G134">
        <v>131295159</v>
      </c>
      <c r="H134" s="2">
        <v>1895447000</v>
      </c>
    </row>
    <row r="135" spans="1:8">
      <c r="A135" t="s">
        <v>8</v>
      </c>
      <c r="B135" s="1">
        <v>44035</v>
      </c>
      <c r="C135">
        <v>14.24</v>
      </c>
      <c r="D135">
        <v>14.29</v>
      </c>
      <c r="E135">
        <v>13.81</v>
      </c>
      <c r="F135">
        <v>14.01</v>
      </c>
      <c r="G135">
        <v>202752587</v>
      </c>
      <c r="H135" s="2">
        <v>2838535000</v>
      </c>
    </row>
    <row r="136" spans="1:8">
      <c r="A136" t="s">
        <v>8</v>
      </c>
      <c r="B136" s="1">
        <v>44036</v>
      </c>
      <c r="C136">
        <v>13.97</v>
      </c>
      <c r="D136">
        <v>13.99</v>
      </c>
      <c r="E136">
        <v>13.42</v>
      </c>
      <c r="F136">
        <v>13.5</v>
      </c>
      <c r="G136">
        <v>183088183</v>
      </c>
      <c r="H136" s="2">
        <v>2504647000</v>
      </c>
    </row>
    <row r="137" spans="1:8">
      <c r="A137" t="s">
        <v>8</v>
      </c>
      <c r="B137" s="1">
        <v>44039</v>
      </c>
      <c r="C137">
        <v>13.67</v>
      </c>
      <c r="D137">
        <v>13.68</v>
      </c>
      <c r="E137">
        <v>13.1</v>
      </c>
      <c r="F137">
        <v>13.24</v>
      </c>
      <c r="G137">
        <v>188065335</v>
      </c>
      <c r="H137" s="2">
        <v>2497551000</v>
      </c>
    </row>
    <row r="138" spans="1:8">
      <c r="A138" t="s">
        <v>8</v>
      </c>
      <c r="B138" s="1">
        <v>44040</v>
      </c>
      <c r="C138">
        <v>13.34</v>
      </c>
      <c r="D138">
        <v>13.43</v>
      </c>
      <c r="E138">
        <v>13.18</v>
      </c>
      <c r="F138">
        <v>13.34</v>
      </c>
      <c r="G138">
        <v>121700599</v>
      </c>
      <c r="H138" s="2">
        <v>1618090000</v>
      </c>
    </row>
    <row r="139" spans="1:8">
      <c r="A139" t="s">
        <v>8</v>
      </c>
      <c r="B139" s="1">
        <v>44041</v>
      </c>
      <c r="C139">
        <v>13.35</v>
      </c>
      <c r="D139">
        <v>13.63</v>
      </c>
      <c r="E139">
        <v>13.21</v>
      </c>
      <c r="F139">
        <v>13.54</v>
      </c>
      <c r="G139">
        <v>151958025</v>
      </c>
      <c r="H139" s="2">
        <v>2043847000</v>
      </c>
    </row>
    <row r="140" spans="1:8">
      <c r="A140" t="s">
        <v>8</v>
      </c>
      <c r="B140" s="1">
        <v>44042</v>
      </c>
      <c r="C140">
        <v>13.5</v>
      </c>
      <c r="D140">
        <v>13.51</v>
      </c>
      <c r="E140">
        <v>13.37</v>
      </c>
      <c r="F140">
        <v>13.37</v>
      </c>
      <c r="G140">
        <v>96406763</v>
      </c>
      <c r="H140" s="2">
        <v>1294445000</v>
      </c>
    </row>
    <row r="141" spans="1:8">
      <c r="A141" t="s">
        <v>8</v>
      </c>
      <c r="B141" s="1">
        <v>44043</v>
      </c>
      <c r="C141">
        <v>13.28</v>
      </c>
      <c r="D141">
        <v>13.53</v>
      </c>
      <c r="E141">
        <v>13.25</v>
      </c>
      <c r="F141">
        <v>13.34</v>
      </c>
      <c r="G141">
        <v>116582191</v>
      </c>
      <c r="H141" s="2">
        <v>1559068000</v>
      </c>
    </row>
    <row r="142" spans="1:8">
      <c r="A142" t="s">
        <v>8</v>
      </c>
      <c r="B142" s="1">
        <v>44046</v>
      </c>
      <c r="C142">
        <v>13.47</v>
      </c>
      <c r="D142">
        <v>13.62</v>
      </c>
      <c r="E142">
        <v>13.43</v>
      </c>
      <c r="F142">
        <v>13.59</v>
      </c>
      <c r="G142">
        <v>144509616</v>
      </c>
      <c r="H142" s="2">
        <v>1954607000</v>
      </c>
    </row>
    <row r="143" spans="1:8">
      <c r="A143" t="s">
        <v>8</v>
      </c>
      <c r="B143" s="1">
        <v>44047</v>
      </c>
      <c r="C143">
        <v>13.66</v>
      </c>
      <c r="D143">
        <v>14.15</v>
      </c>
      <c r="E143">
        <v>13.48</v>
      </c>
      <c r="F143">
        <v>14.04</v>
      </c>
      <c r="G143">
        <v>244566325</v>
      </c>
      <c r="H143" s="2">
        <v>3388510000</v>
      </c>
    </row>
    <row r="144" spans="1:8">
      <c r="A144" t="s">
        <v>8</v>
      </c>
      <c r="B144" s="1">
        <v>44048</v>
      </c>
      <c r="C144">
        <v>13.82</v>
      </c>
      <c r="D144">
        <v>13.85</v>
      </c>
      <c r="E144">
        <v>13.62</v>
      </c>
      <c r="F144">
        <v>13.76</v>
      </c>
      <c r="G144">
        <v>144020313</v>
      </c>
      <c r="H144" s="2">
        <v>1980353000</v>
      </c>
    </row>
    <row r="145" spans="1:8">
      <c r="A145" t="s">
        <v>8</v>
      </c>
      <c r="B145" s="1">
        <v>44049</v>
      </c>
      <c r="C145">
        <v>13.82</v>
      </c>
      <c r="D145">
        <v>13.96</v>
      </c>
      <c r="E145">
        <v>13.65</v>
      </c>
      <c r="F145">
        <v>13.9</v>
      </c>
      <c r="G145">
        <v>135251068</v>
      </c>
      <c r="H145" s="2">
        <v>1868047000</v>
      </c>
    </row>
    <row r="146" spans="1:8">
      <c r="A146" t="s">
        <v>8</v>
      </c>
      <c r="B146" s="1">
        <v>44050</v>
      </c>
      <c r="C146">
        <v>13.8</v>
      </c>
      <c r="D146">
        <v>13.9</v>
      </c>
      <c r="E146">
        <v>13.62</v>
      </c>
      <c r="F146">
        <v>13.7</v>
      </c>
      <c r="G146">
        <v>98867837</v>
      </c>
      <c r="H146" s="2">
        <v>1356306000</v>
      </c>
    </row>
    <row r="147" spans="1:8">
      <c r="A147" t="s">
        <v>8</v>
      </c>
      <c r="B147" s="1">
        <v>44053</v>
      </c>
      <c r="C147">
        <v>13.67</v>
      </c>
      <c r="D147">
        <v>14.02</v>
      </c>
      <c r="E147">
        <v>13.62</v>
      </c>
      <c r="F147">
        <v>13.95</v>
      </c>
      <c r="G147">
        <v>158771035</v>
      </c>
      <c r="H147" s="2">
        <v>2208568000</v>
      </c>
    </row>
    <row r="148" spans="1:8">
      <c r="A148" t="s">
        <v>8</v>
      </c>
      <c r="B148" s="1">
        <v>44054</v>
      </c>
      <c r="C148">
        <v>13.97</v>
      </c>
      <c r="D148">
        <v>14.66</v>
      </c>
      <c r="E148">
        <v>13.97</v>
      </c>
      <c r="F148">
        <v>14.13</v>
      </c>
      <c r="G148">
        <v>260330789</v>
      </c>
      <c r="H148" s="2">
        <v>3748037000</v>
      </c>
    </row>
    <row r="149" spans="1:8">
      <c r="A149" t="s">
        <v>8</v>
      </c>
      <c r="B149" s="1">
        <v>44055</v>
      </c>
      <c r="C149">
        <v>14.21</v>
      </c>
      <c r="D149">
        <v>14.5</v>
      </c>
      <c r="E149">
        <v>14.15</v>
      </c>
      <c r="F149">
        <v>14.38</v>
      </c>
      <c r="G149">
        <v>159681170</v>
      </c>
      <c r="H149" s="2">
        <v>2287731000</v>
      </c>
    </row>
    <row r="150" spans="1:8">
      <c r="A150" t="s">
        <v>8</v>
      </c>
      <c r="B150" s="1">
        <v>44056</v>
      </c>
      <c r="C150">
        <v>14.4</v>
      </c>
      <c r="D150">
        <v>14.46</v>
      </c>
      <c r="E150">
        <v>14.14</v>
      </c>
      <c r="F150">
        <v>14.18</v>
      </c>
      <c r="G150">
        <v>83726175</v>
      </c>
      <c r="H150" s="2">
        <v>1190140000</v>
      </c>
    </row>
    <row r="151" spans="1:8">
      <c r="A151" t="s">
        <v>8</v>
      </c>
      <c r="B151" s="1">
        <v>44057</v>
      </c>
      <c r="C151">
        <v>14.1</v>
      </c>
      <c r="D151">
        <v>14.51</v>
      </c>
      <c r="E151">
        <v>14.06</v>
      </c>
      <c r="F151">
        <v>14.47</v>
      </c>
      <c r="G151">
        <v>110321582</v>
      </c>
      <c r="H151" s="2">
        <v>1578544000</v>
      </c>
    </row>
    <row r="152" spans="1:8">
      <c r="A152" t="s">
        <v>8</v>
      </c>
      <c r="B152" s="1">
        <v>44060</v>
      </c>
      <c r="C152">
        <v>14.6</v>
      </c>
      <c r="D152">
        <v>15.35</v>
      </c>
      <c r="E152">
        <v>14.55</v>
      </c>
      <c r="F152">
        <v>15.19</v>
      </c>
      <c r="G152">
        <v>326802780</v>
      </c>
      <c r="H152" s="2">
        <v>4923669000</v>
      </c>
    </row>
    <row r="153" spans="1:8">
      <c r="A153" t="s">
        <v>8</v>
      </c>
      <c r="B153" s="1">
        <v>44061</v>
      </c>
      <c r="C153">
        <v>15.2</v>
      </c>
      <c r="D153">
        <v>15.3</v>
      </c>
      <c r="E153">
        <v>14.91</v>
      </c>
      <c r="F153">
        <v>15.15</v>
      </c>
      <c r="G153">
        <v>135026107</v>
      </c>
      <c r="H153" s="2">
        <v>2033478000</v>
      </c>
    </row>
    <row r="154" spans="1:8">
      <c r="A154" t="s">
        <v>8</v>
      </c>
      <c r="B154" s="1">
        <v>44062</v>
      </c>
      <c r="C154">
        <v>15.11</v>
      </c>
      <c r="D154">
        <v>15.35</v>
      </c>
      <c r="E154">
        <v>14.96</v>
      </c>
      <c r="F154">
        <v>15.1</v>
      </c>
      <c r="G154">
        <v>142092811</v>
      </c>
      <c r="H154" s="2">
        <v>2154215000</v>
      </c>
    </row>
    <row r="155" spans="1:8">
      <c r="A155" t="s">
        <v>8</v>
      </c>
      <c r="B155" s="1">
        <v>44063</v>
      </c>
      <c r="C155">
        <v>15.01</v>
      </c>
      <c r="D155">
        <v>15.14</v>
      </c>
      <c r="E155">
        <v>14.53</v>
      </c>
      <c r="F155">
        <v>14.59</v>
      </c>
      <c r="G155">
        <v>133380162</v>
      </c>
      <c r="H155" s="2">
        <v>1962605000</v>
      </c>
    </row>
    <row r="156" spans="1:8">
      <c r="A156" t="s">
        <v>8</v>
      </c>
      <c r="B156" s="1">
        <v>44064</v>
      </c>
      <c r="C156">
        <v>14.71</v>
      </c>
      <c r="D156">
        <v>14.71</v>
      </c>
      <c r="E156">
        <v>14.32</v>
      </c>
      <c r="F156">
        <v>14.45</v>
      </c>
      <c r="G156">
        <v>123451733</v>
      </c>
      <c r="H156" s="2">
        <v>1787279000</v>
      </c>
    </row>
    <row r="157" spans="1:8">
      <c r="A157" t="s">
        <v>8</v>
      </c>
      <c r="B157" s="1">
        <v>44067</v>
      </c>
      <c r="C157">
        <v>14.5</v>
      </c>
      <c r="D157">
        <v>14.71</v>
      </c>
      <c r="E157">
        <v>14.41</v>
      </c>
      <c r="F157">
        <v>14.46</v>
      </c>
      <c r="G157">
        <v>91944886</v>
      </c>
      <c r="H157" s="2">
        <v>1338032000</v>
      </c>
    </row>
    <row r="158" spans="1:8">
      <c r="A158" t="s">
        <v>8</v>
      </c>
      <c r="B158" s="1">
        <v>44068</v>
      </c>
      <c r="C158">
        <v>14.56</v>
      </c>
      <c r="D158">
        <v>14.69</v>
      </c>
      <c r="E158">
        <v>14.46</v>
      </c>
      <c r="F158">
        <v>14.6</v>
      </c>
      <c r="G158">
        <v>74832022</v>
      </c>
      <c r="H158" s="2">
        <v>1090757000</v>
      </c>
    </row>
    <row r="159" spans="1:8">
      <c r="A159" t="s">
        <v>8</v>
      </c>
      <c r="B159" s="1">
        <v>44069</v>
      </c>
      <c r="C159">
        <v>14.6</v>
      </c>
      <c r="D159">
        <v>14.61</v>
      </c>
      <c r="E159">
        <v>14.28</v>
      </c>
      <c r="F159">
        <v>14.37</v>
      </c>
      <c r="G159">
        <v>73411772</v>
      </c>
      <c r="H159" s="2">
        <v>1057274000</v>
      </c>
    </row>
    <row r="160" spans="1:8">
      <c r="A160" t="s">
        <v>8</v>
      </c>
      <c r="B160" s="1">
        <v>44070</v>
      </c>
      <c r="C160">
        <v>14.4</v>
      </c>
      <c r="D160">
        <v>14.46</v>
      </c>
      <c r="E160">
        <v>14.11</v>
      </c>
      <c r="F160">
        <v>14.46</v>
      </c>
      <c r="G160">
        <v>62666677</v>
      </c>
      <c r="H160" s="2">
        <v>895618600</v>
      </c>
    </row>
    <row r="161" spans="1:8">
      <c r="A161" t="s">
        <v>8</v>
      </c>
      <c r="B161" s="1">
        <v>44071</v>
      </c>
      <c r="C161">
        <v>14.26</v>
      </c>
      <c r="D161">
        <v>15.18</v>
      </c>
      <c r="E161">
        <v>14.26</v>
      </c>
      <c r="F161">
        <v>15.13</v>
      </c>
      <c r="G161">
        <v>241040002</v>
      </c>
      <c r="H161" s="2">
        <v>3599036000</v>
      </c>
    </row>
    <row r="162" spans="1:8">
      <c r="A162" t="s">
        <v>8</v>
      </c>
      <c r="B162" s="1">
        <v>44074</v>
      </c>
      <c r="C162">
        <v>15.3</v>
      </c>
      <c r="D162">
        <v>15.68</v>
      </c>
      <c r="E162">
        <v>14.99</v>
      </c>
      <c r="F162">
        <v>15.08</v>
      </c>
      <c r="G162">
        <v>179712954</v>
      </c>
      <c r="H162" s="2">
        <v>2760350000</v>
      </c>
    </row>
    <row r="163" spans="1:8">
      <c r="A163" t="s">
        <v>8</v>
      </c>
      <c r="B163" s="1">
        <v>44075</v>
      </c>
      <c r="C163">
        <v>14.96</v>
      </c>
      <c r="D163">
        <v>15.23</v>
      </c>
      <c r="E163">
        <v>14.88</v>
      </c>
      <c r="F163">
        <v>15.14</v>
      </c>
      <c r="G163">
        <v>81364258</v>
      </c>
      <c r="H163" s="2">
        <v>1228343000</v>
      </c>
    </row>
    <row r="164" spans="1:8">
      <c r="A164" t="s">
        <v>8</v>
      </c>
      <c r="B164" s="1">
        <v>44076</v>
      </c>
      <c r="C164">
        <v>15.01</v>
      </c>
      <c r="D164">
        <v>15.53</v>
      </c>
      <c r="E164">
        <v>15.01</v>
      </c>
      <c r="F164">
        <v>15.32</v>
      </c>
      <c r="G164">
        <v>167938297</v>
      </c>
      <c r="H164" s="2">
        <v>2575967000</v>
      </c>
    </row>
    <row r="165" spans="1:8">
      <c r="A165" t="s">
        <v>8</v>
      </c>
      <c r="B165" s="1">
        <v>44077</v>
      </c>
      <c r="C165">
        <v>15.32</v>
      </c>
      <c r="D165">
        <v>15.33</v>
      </c>
      <c r="E165">
        <v>14.84</v>
      </c>
      <c r="F165">
        <v>14.9</v>
      </c>
      <c r="G165">
        <v>127984159</v>
      </c>
      <c r="H165" s="2">
        <v>1919267000</v>
      </c>
    </row>
    <row r="166" spans="1:8">
      <c r="A166" t="s">
        <v>8</v>
      </c>
      <c r="B166" s="1">
        <v>44078</v>
      </c>
      <c r="C166">
        <v>14.73</v>
      </c>
      <c r="D166">
        <v>15.06</v>
      </c>
      <c r="E166">
        <v>14.6</v>
      </c>
      <c r="F166">
        <v>14.96</v>
      </c>
      <c r="G166">
        <v>90988999</v>
      </c>
      <c r="H166" s="2">
        <v>1353551000</v>
      </c>
    </row>
    <row r="167" spans="1:8">
      <c r="A167" t="s">
        <v>8</v>
      </c>
      <c r="B167" s="1">
        <v>44081</v>
      </c>
      <c r="C167">
        <v>14.88</v>
      </c>
      <c r="D167">
        <v>15.24</v>
      </c>
      <c r="E167">
        <v>14.83</v>
      </c>
      <c r="F167">
        <v>14.94</v>
      </c>
      <c r="G167">
        <v>103137681</v>
      </c>
      <c r="H167" s="2">
        <v>1551971000</v>
      </c>
    </row>
    <row r="168" spans="1:8">
      <c r="A168" t="s">
        <v>8</v>
      </c>
      <c r="B168" s="1">
        <v>44082</v>
      </c>
      <c r="C168">
        <v>15</v>
      </c>
      <c r="D168">
        <v>15.43</v>
      </c>
      <c r="E168">
        <v>15</v>
      </c>
      <c r="F168">
        <v>15.43</v>
      </c>
      <c r="G168">
        <v>140760166</v>
      </c>
      <c r="H168" s="2">
        <v>2154221000</v>
      </c>
    </row>
    <row r="169" spans="1:8">
      <c r="A169" t="s">
        <v>8</v>
      </c>
      <c r="B169" s="1">
        <v>44083</v>
      </c>
      <c r="C169">
        <v>15.26</v>
      </c>
      <c r="D169">
        <v>15.56</v>
      </c>
      <c r="E169">
        <v>15.13</v>
      </c>
      <c r="F169">
        <v>15.21</v>
      </c>
      <c r="G169">
        <v>101357247</v>
      </c>
      <c r="H169" s="2">
        <v>1554006000</v>
      </c>
    </row>
    <row r="170" spans="1:8">
      <c r="A170" t="s">
        <v>8</v>
      </c>
      <c r="B170" s="1">
        <v>44084</v>
      </c>
      <c r="C170">
        <v>15.32</v>
      </c>
      <c r="D170">
        <v>15.48</v>
      </c>
      <c r="E170">
        <v>15.2</v>
      </c>
      <c r="F170">
        <v>15.34</v>
      </c>
      <c r="G170">
        <v>95709239</v>
      </c>
      <c r="H170" s="2">
        <v>1469403000</v>
      </c>
    </row>
    <row r="171" spans="1:8">
      <c r="A171" t="s">
        <v>8</v>
      </c>
      <c r="B171" s="1">
        <v>44085</v>
      </c>
      <c r="C171">
        <v>15.18</v>
      </c>
      <c r="D171">
        <v>15.3</v>
      </c>
      <c r="E171">
        <v>14.82</v>
      </c>
      <c r="F171">
        <v>15.01</v>
      </c>
      <c r="G171">
        <v>95423625</v>
      </c>
      <c r="H171" s="2">
        <v>1431844000</v>
      </c>
    </row>
    <row r="172" spans="1:8">
      <c r="A172" t="s">
        <v>8</v>
      </c>
      <c r="B172" s="1">
        <v>44088</v>
      </c>
      <c r="C172">
        <v>15.01</v>
      </c>
      <c r="D172">
        <v>15.3</v>
      </c>
      <c r="E172">
        <v>14.92</v>
      </c>
      <c r="F172">
        <v>15.3</v>
      </c>
      <c r="G172">
        <v>68025105</v>
      </c>
      <c r="H172" s="2">
        <v>1027508000</v>
      </c>
    </row>
    <row r="173" spans="1:8">
      <c r="A173" t="s">
        <v>8</v>
      </c>
      <c r="B173" s="1">
        <v>44089</v>
      </c>
      <c r="C173">
        <v>15.2</v>
      </c>
      <c r="D173">
        <v>15.48</v>
      </c>
      <c r="E173">
        <v>15.15</v>
      </c>
      <c r="F173">
        <v>15.35</v>
      </c>
      <c r="G173">
        <v>65713267</v>
      </c>
      <c r="H173" s="2">
        <v>1007999000</v>
      </c>
    </row>
    <row r="174" spans="1:8">
      <c r="A174" t="s">
        <v>8</v>
      </c>
      <c r="B174" s="1">
        <v>44090</v>
      </c>
      <c r="C174">
        <v>15.32</v>
      </c>
      <c r="D174">
        <v>15.54</v>
      </c>
      <c r="E174">
        <v>15.21</v>
      </c>
      <c r="F174">
        <v>15.44</v>
      </c>
      <c r="G174">
        <v>72241475</v>
      </c>
      <c r="H174" s="2">
        <v>1114668000</v>
      </c>
    </row>
    <row r="175" spans="1:8">
      <c r="A175" t="s">
        <v>8</v>
      </c>
      <c r="B175" s="1">
        <v>44091</v>
      </c>
      <c r="C175">
        <v>15.54</v>
      </c>
      <c r="D175">
        <v>15.72</v>
      </c>
      <c r="E175">
        <v>15.4</v>
      </c>
      <c r="F175">
        <v>15.57</v>
      </c>
      <c r="G175">
        <v>98821563</v>
      </c>
      <c r="H175" s="2">
        <v>1543415000</v>
      </c>
    </row>
    <row r="176" spans="1:8">
      <c r="A176" t="s">
        <v>8</v>
      </c>
      <c r="B176" s="1">
        <v>44092</v>
      </c>
      <c r="C176">
        <v>15.62</v>
      </c>
      <c r="D176">
        <v>16.09</v>
      </c>
      <c r="E176">
        <v>15.52</v>
      </c>
      <c r="F176">
        <v>16.07</v>
      </c>
      <c r="G176">
        <v>137319330</v>
      </c>
      <c r="H176" s="2">
        <v>2186759000</v>
      </c>
    </row>
    <row r="177" spans="1:8">
      <c r="A177" t="s">
        <v>8</v>
      </c>
      <c r="B177" s="1">
        <v>44095</v>
      </c>
      <c r="C177">
        <v>16</v>
      </c>
      <c r="D177">
        <v>16.05</v>
      </c>
      <c r="E177">
        <v>15.71</v>
      </c>
      <c r="F177">
        <v>15.86</v>
      </c>
      <c r="G177">
        <v>89616165</v>
      </c>
      <c r="H177" s="2">
        <v>1418371000</v>
      </c>
    </row>
    <row r="178" spans="1:8">
      <c r="A178" t="s">
        <v>8</v>
      </c>
      <c r="B178" s="1">
        <v>44096</v>
      </c>
      <c r="C178">
        <v>15.67</v>
      </c>
      <c r="D178">
        <v>15.84</v>
      </c>
      <c r="E178">
        <v>15.39</v>
      </c>
      <c r="F178">
        <v>15.57</v>
      </c>
      <c r="G178">
        <v>86775631</v>
      </c>
      <c r="H178" s="2">
        <v>1354536000</v>
      </c>
    </row>
    <row r="179" spans="1:8">
      <c r="A179" t="s">
        <v>8</v>
      </c>
      <c r="B179" s="1">
        <v>44097</v>
      </c>
      <c r="C179">
        <v>15.59</v>
      </c>
      <c r="D179">
        <v>15.83</v>
      </c>
      <c r="E179">
        <v>15.51</v>
      </c>
      <c r="F179">
        <v>15.63</v>
      </c>
      <c r="G179">
        <v>59920047</v>
      </c>
      <c r="H179" s="2">
        <v>939763300</v>
      </c>
    </row>
    <row r="180" spans="1:8">
      <c r="A180" t="s">
        <v>8</v>
      </c>
      <c r="B180" s="1">
        <v>44098</v>
      </c>
      <c r="C180">
        <v>15.59</v>
      </c>
      <c r="D180">
        <v>15.61</v>
      </c>
      <c r="E180">
        <v>15.12</v>
      </c>
      <c r="F180">
        <v>15.12</v>
      </c>
      <c r="G180">
        <v>106101124</v>
      </c>
      <c r="H180" s="2">
        <v>1623376000</v>
      </c>
    </row>
    <row r="181" spans="1:8">
      <c r="A181" t="s">
        <v>8</v>
      </c>
      <c r="B181" s="1">
        <v>44099</v>
      </c>
      <c r="C181">
        <v>15.2</v>
      </c>
      <c r="D181">
        <v>15.31</v>
      </c>
      <c r="E181">
        <v>15.11</v>
      </c>
      <c r="F181">
        <v>15.19</v>
      </c>
      <c r="G181">
        <v>61408700</v>
      </c>
      <c r="H181" s="2">
        <v>933035000</v>
      </c>
    </row>
    <row r="182" spans="1:8">
      <c r="A182" t="s">
        <v>8</v>
      </c>
      <c r="B182" s="1">
        <v>44102</v>
      </c>
      <c r="C182">
        <v>15.19</v>
      </c>
      <c r="D182">
        <v>15.37</v>
      </c>
      <c r="E182">
        <v>14.98</v>
      </c>
      <c r="F182">
        <v>15.31</v>
      </c>
      <c r="G182">
        <v>61271111</v>
      </c>
      <c r="H182" s="2">
        <v>932800800</v>
      </c>
    </row>
    <row r="183" spans="1:8">
      <c r="A183" t="s">
        <v>8</v>
      </c>
      <c r="B183" s="1">
        <v>44103</v>
      </c>
      <c r="C183">
        <v>15.39</v>
      </c>
      <c r="D183">
        <v>15.41</v>
      </c>
      <c r="E183">
        <v>14.76</v>
      </c>
      <c r="F183">
        <v>14.8</v>
      </c>
      <c r="G183">
        <v>118237440</v>
      </c>
      <c r="H183" s="2">
        <v>1766849000</v>
      </c>
    </row>
    <row r="184" spans="1:8">
      <c r="A184" t="s">
        <v>8</v>
      </c>
      <c r="B184" s="1">
        <v>44104</v>
      </c>
      <c r="C184">
        <v>14.8</v>
      </c>
      <c r="D184">
        <v>15.27</v>
      </c>
      <c r="E184">
        <v>14.8</v>
      </c>
      <c r="F184">
        <v>15.17</v>
      </c>
      <c r="G184">
        <v>121706482</v>
      </c>
      <c r="H184" s="2">
        <v>1838548000</v>
      </c>
    </row>
    <row r="185" spans="1:8">
      <c r="A185" t="s">
        <v>8</v>
      </c>
      <c r="B185" s="1">
        <v>44113</v>
      </c>
      <c r="C185">
        <v>15.3</v>
      </c>
      <c r="D185">
        <v>15.55</v>
      </c>
      <c r="E185">
        <v>15.13</v>
      </c>
      <c r="F185">
        <v>15.18</v>
      </c>
      <c r="G185">
        <v>90042593</v>
      </c>
      <c r="H185" s="2">
        <v>1376996000</v>
      </c>
    </row>
    <row r="186" spans="1:8">
      <c r="A186" t="s">
        <v>8</v>
      </c>
      <c r="B186" s="1">
        <v>44116</v>
      </c>
      <c r="C186">
        <v>15.22</v>
      </c>
      <c r="D186">
        <v>16.05</v>
      </c>
      <c r="E186">
        <v>15.21</v>
      </c>
      <c r="F186">
        <v>15.9</v>
      </c>
      <c r="G186">
        <v>159134715</v>
      </c>
      <c r="H186" s="2">
        <v>2509003000</v>
      </c>
    </row>
    <row r="187" spans="1:8">
      <c r="A187" t="s">
        <v>8</v>
      </c>
      <c r="B187" s="1">
        <v>44117</v>
      </c>
      <c r="C187">
        <v>15.9</v>
      </c>
      <c r="D187">
        <v>16.11</v>
      </c>
      <c r="E187">
        <v>15.77</v>
      </c>
      <c r="F187">
        <v>16.06</v>
      </c>
      <c r="G187">
        <v>90881948</v>
      </c>
      <c r="H187" s="2">
        <v>1453986000</v>
      </c>
    </row>
    <row r="188" spans="1:8">
      <c r="A188" t="s">
        <v>8</v>
      </c>
      <c r="B188" s="1">
        <v>44118</v>
      </c>
      <c r="C188">
        <v>16.04</v>
      </c>
      <c r="D188">
        <v>16.12</v>
      </c>
      <c r="E188">
        <v>15.8</v>
      </c>
      <c r="F188">
        <v>16.03</v>
      </c>
      <c r="G188">
        <v>66256236</v>
      </c>
      <c r="H188" s="2">
        <v>1057938000</v>
      </c>
    </row>
    <row r="189" spans="1:8">
      <c r="A189" t="s">
        <v>8</v>
      </c>
      <c r="B189" s="1">
        <v>44119</v>
      </c>
      <c r="C189">
        <v>16.2</v>
      </c>
      <c r="D189">
        <v>16.92</v>
      </c>
      <c r="E189">
        <v>16.15</v>
      </c>
      <c r="F189">
        <v>16.56</v>
      </c>
      <c r="G189">
        <v>160006232</v>
      </c>
      <c r="H189" s="2">
        <v>2654380000</v>
      </c>
    </row>
    <row r="190" spans="1:8">
      <c r="A190" t="s">
        <v>8</v>
      </c>
      <c r="B190" s="1">
        <v>44120</v>
      </c>
      <c r="C190">
        <v>16.56</v>
      </c>
      <c r="D190">
        <v>17.37</v>
      </c>
      <c r="E190">
        <v>16.54</v>
      </c>
      <c r="F190">
        <v>17.1</v>
      </c>
      <c r="G190">
        <v>209561419</v>
      </c>
      <c r="H190" s="2">
        <v>3589230000</v>
      </c>
    </row>
    <row r="191" spans="1:8">
      <c r="A191" t="s">
        <v>8</v>
      </c>
      <c r="B191" s="1">
        <v>44123</v>
      </c>
      <c r="C191">
        <v>17.3</v>
      </c>
      <c r="D191">
        <v>18.1</v>
      </c>
      <c r="E191">
        <v>17.3</v>
      </c>
      <c r="F191">
        <v>17.48</v>
      </c>
      <c r="G191">
        <v>201610552</v>
      </c>
      <c r="H191" s="2">
        <v>3571336000</v>
      </c>
    </row>
    <row r="192" spans="1:8">
      <c r="A192" t="s">
        <v>8</v>
      </c>
      <c r="B192" s="1">
        <v>44124</v>
      </c>
      <c r="C192">
        <v>17.48</v>
      </c>
      <c r="D192">
        <v>17.6</v>
      </c>
      <c r="E192">
        <v>17.25</v>
      </c>
      <c r="F192">
        <v>17.54</v>
      </c>
      <c r="G192">
        <v>96007195</v>
      </c>
      <c r="H192" s="2">
        <v>1673173000</v>
      </c>
    </row>
    <row r="193" spans="1:8">
      <c r="A193" t="s">
        <v>8</v>
      </c>
      <c r="B193" s="1">
        <v>44125</v>
      </c>
      <c r="C193">
        <v>17.64</v>
      </c>
      <c r="D193">
        <v>18</v>
      </c>
      <c r="E193">
        <v>17.33</v>
      </c>
      <c r="F193">
        <v>17.91</v>
      </c>
      <c r="G193">
        <v>124456018</v>
      </c>
      <c r="H193" s="2">
        <v>2204040000</v>
      </c>
    </row>
    <row r="194" spans="1:8">
      <c r="A194" t="s">
        <v>8</v>
      </c>
      <c r="B194" s="1">
        <v>44126</v>
      </c>
      <c r="C194">
        <v>17.94</v>
      </c>
      <c r="D194">
        <v>18.5</v>
      </c>
      <c r="E194">
        <v>17.3</v>
      </c>
      <c r="F194">
        <v>17.56</v>
      </c>
      <c r="G194">
        <v>189051905</v>
      </c>
      <c r="H194" s="2">
        <v>3342069000</v>
      </c>
    </row>
    <row r="195" spans="1:8">
      <c r="A195" t="s">
        <v>8</v>
      </c>
      <c r="B195" s="1">
        <v>44127</v>
      </c>
      <c r="C195">
        <v>17.53</v>
      </c>
      <c r="D195">
        <v>18.78</v>
      </c>
      <c r="E195">
        <v>17.53</v>
      </c>
      <c r="F195">
        <v>18.13</v>
      </c>
      <c r="G195">
        <v>169850168</v>
      </c>
      <c r="H195" s="2">
        <v>3105624000</v>
      </c>
    </row>
    <row r="196" spans="1:8">
      <c r="A196" t="s">
        <v>8</v>
      </c>
      <c r="B196" s="1">
        <v>44130</v>
      </c>
      <c r="C196">
        <v>18.2</v>
      </c>
      <c r="D196">
        <v>18.29</v>
      </c>
      <c r="E196">
        <v>17.45</v>
      </c>
      <c r="F196">
        <v>17.7</v>
      </c>
      <c r="G196">
        <v>117559865</v>
      </c>
      <c r="H196" s="2">
        <v>2085801000</v>
      </c>
    </row>
    <row r="197" spans="1:8">
      <c r="A197" t="s">
        <v>8</v>
      </c>
      <c r="B197" s="1">
        <v>44131</v>
      </c>
      <c r="C197">
        <v>18</v>
      </c>
      <c r="D197">
        <v>18</v>
      </c>
      <c r="E197">
        <v>17.5</v>
      </c>
      <c r="F197">
        <v>17.76</v>
      </c>
      <c r="G197">
        <v>103486504</v>
      </c>
      <c r="H197" s="2">
        <v>1839243000</v>
      </c>
    </row>
    <row r="198" spans="1:8">
      <c r="A198" t="s">
        <v>8</v>
      </c>
      <c r="B198" s="1">
        <v>44132</v>
      </c>
      <c r="C198">
        <v>17.76</v>
      </c>
      <c r="D198">
        <v>17.9</v>
      </c>
      <c r="E198">
        <v>17.29</v>
      </c>
      <c r="F198">
        <v>17.63</v>
      </c>
      <c r="G198">
        <v>120582386</v>
      </c>
      <c r="H198" s="2">
        <v>2125605000</v>
      </c>
    </row>
    <row r="199" spans="1:8">
      <c r="A199" t="s">
        <v>8</v>
      </c>
      <c r="B199" s="1">
        <v>44133</v>
      </c>
      <c r="C199">
        <v>17.54</v>
      </c>
      <c r="D199">
        <v>17.93</v>
      </c>
      <c r="E199">
        <v>17.35</v>
      </c>
      <c r="F199">
        <v>17.77</v>
      </c>
      <c r="G199">
        <v>84660362</v>
      </c>
      <c r="H199" s="2">
        <v>1498041000</v>
      </c>
    </row>
    <row r="200" spans="1:8">
      <c r="A200" t="s">
        <v>8</v>
      </c>
      <c r="B200" s="1">
        <v>44134</v>
      </c>
      <c r="C200">
        <v>17.74</v>
      </c>
      <c r="D200">
        <v>18.36</v>
      </c>
      <c r="E200">
        <v>17.6</v>
      </c>
      <c r="F200">
        <v>17.75</v>
      </c>
      <c r="G200">
        <v>100780383</v>
      </c>
      <c r="H200" s="2">
        <v>1813064000</v>
      </c>
    </row>
    <row r="201" spans="1:8">
      <c r="A201" t="s">
        <v>8</v>
      </c>
      <c r="B201" s="1">
        <v>44137</v>
      </c>
      <c r="C201">
        <v>17.65</v>
      </c>
      <c r="D201">
        <v>18.05</v>
      </c>
      <c r="E201">
        <v>17.33</v>
      </c>
      <c r="F201">
        <v>17.63</v>
      </c>
      <c r="G201">
        <v>96845277</v>
      </c>
      <c r="H201" s="2">
        <v>1702741000</v>
      </c>
    </row>
    <row r="202" spans="1:8">
      <c r="A202" t="s">
        <v>8</v>
      </c>
      <c r="B202" s="1">
        <v>44138</v>
      </c>
      <c r="C202">
        <v>17.71</v>
      </c>
      <c r="D202">
        <v>18.34</v>
      </c>
      <c r="E202">
        <v>17.7</v>
      </c>
      <c r="F202">
        <v>17.96</v>
      </c>
      <c r="G202">
        <v>95786863</v>
      </c>
      <c r="H202" s="2">
        <v>1727488000</v>
      </c>
    </row>
    <row r="203" spans="1:8">
      <c r="A203" t="s">
        <v>8</v>
      </c>
      <c r="B203" s="1">
        <v>44139</v>
      </c>
      <c r="C203">
        <v>18.35</v>
      </c>
      <c r="D203">
        <v>18.48</v>
      </c>
      <c r="E203">
        <v>17.96</v>
      </c>
      <c r="F203">
        <v>18.32</v>
      </c>
      <c r="G203">
        <v>124763640</v>
      </c>
      <c r="H203" s="2">
        <v>2275825000</v>
      </c>
    </row>
    <row r="204" spans="1:8">
      <c r="A204" t="s">
        <v>8</v>
      </c>
      <c r="B204" s="1">
        <v>44140</v>
      </c>
      <c r="C204">
        <v>18.37</v>
      </c>
      <c r="D204">
        <v>18.5</v>
      </c>
      <c r="E204">
        <v>17.54</v>
      </c>
      <c r="F204">
        <v>17.7</v>
      </c>
      <c r="G204">
        <v>142946944</v>
      </c>
      <c r="H204" s="2">
        <v>2558562000</v>
      </c>
    </row>
    <row r="205" spans="1:8">
      <c r="A205" t="s">
        <v>8</v>
      </c>
      <c r="B205" s="1">
        <v>44141</v>
      </c>
      <c r="C205">
        <v>17.71</v>
      </c>
      <c r="D205">
        <v>17.75</v>
      </c>
      <c r="E205">
        <v>17.22</v>
      </c>
      <c r="F205">
        <v>17.64</v>
      </c>
      <c r="G205">
        <v>84878153</v>
      </c>
      <c r="H205" s="2">
        <v>1486492000</v>
      </c>
    </row>
    <row r="206" spans="1:8">
      <c r="A206" t="s">
        <v>8</v>
      </c>
      <c r="B206" s="1">
        <v>44144</v>
      </c>
      <c r="C206">
        <v>17.67</v>
      </c>
      <c r="D206">
        <v>18</v>
      </c>
      <c r="E206">
        <v>17.54</v>
      </c>
      <c r="F206">
        <v>17.84</v>
      </c>
      <c r="G206">
        <v>95142432</v>
      </c>
      <c r="H206" s="2">
        <v>1688807000</v>
      </c>
    </row>
    <row r="207" spans="1:8">
      <c r="A207" t="s">
        <v>8</v>
      </c>
      <c r="B207" s="1">
        <v>44145</v>
      </c>
      <c r="C207">
        <v>18</v>
      </c>
      <c r="D207">
        <v>18.5</v>
      </c>
      <c r="E207">
        <v>17.93</v>
      </c>
      <c r="F207">
        <v>18.11</v>
      </c>
      <c r="G207">
        <v>102106281</v>
      </c>
      <c r="H207" s="2">
        <v>1854143000</v>
      </c>
    </row>
    <row r="208" spans="1:8">
      <c r="A208" t="s">
        <v>8</v>
      </c>
      <c r="B208" s="1">
        <v>44146</v>
      </c>
      <c r="C208">
        <v>18.2</v>
      </c>
      <c r="D208">
        <v>18.3</v>
      </c>
      <c r="E208">
        <v>17.6</v>
      </c>
      <c r="F208">
        <v>17.81</v>
      </c>
      <c r="G208">
        <v>94013007</v>
      </c>
      <c r="H208" s="2">
        <v>1677811000</v>
      </c>
    </row>
    <row r="209" spans="1:8">
      <c r="A209" t="s">
        <v>8</v>
      </c>
      <c r="B209" s="1">
        <v>44147</v>
      </c>
      <c r="C209">
        <v>17.81</v>
      </c>
      <c r="D209">
        <v>17.94</v>
      </c>
      <c r="E209">
        <v>17.45</v>
      </c>
      <c r="F209">
        <v>17.66</v>
      </c>
      <c r="G209">
        <v>67725848</v>
      </c>
      <c r="H209" s="2">
        <v>1197284000</v>
      </c>
    </row>
    <row r="210" spans="1:8">
      <c r="A210" t="s">
        <v>8</v>
      </c>
      <c r="B210" s="1">
        <v>44148</v>
      </c>
      <c r="C210">
        <v>17.42</v>
      </c>
      <c r="D210">
        <v>17.47</v>
      </c>
      <c r="E210">
        <v>16.69</v>
      </c>
      <c r="F210">
        <v>17.18</v>
      </c>
      <c r="G210">
        <v>128918923</v>
      </c>
      <c r="H210" s="2">
        <v>2191492000</v>
      </c>
    </row>
    <row r="211" spans="1:8">
      <c r="A211" t="s">
        <v>8</v>
      </c>
      <c r="B211" s="1">
        <v>44151</v>
      </c>
      <c r="C211">
        <v>17.08</v>
      </c>
      <c r="D211">
        <v>17.43</v>
      </c>
      <c r="E211">
        <v>16.9</v>
      </c>
      <c r="F211">
        <v>17.37</v>
      </c>
      <c r="G211">
        <v>75985693</v>
      </c>
      <c r="H211" s="2">
        <v>1308190000</v>
      </c>
    </row>
    <row r="212" spans="1:8">
      <c r="A212" t="s">
        <v>8</v>
      </c>
      <c r="B212" s="1">
        <v>44152</v>
      </c>
      <c r="C212">
        <v>17.38</v>
      </c>
      <c r="D212">
        <v>17.93</v>
      </c>
      <c r="E212">
        <v>17.25</v>
      </c>
      <c r="F212">
        <v>17.83</v>
      </c>
      <c r="G212">
        <v>85293051</v>
      </c>
      <c r="H212" s="2">
        <v>1509512000</v>
      </c>
    </row>
    <row r="213" spans="1:8">
      <c r="A213" t="s">
        <v>8</v>
      </c>
      <c r="B213" s="1">
        <v>44153</v>
      </c>
      <c r="C213">
        <v>17.78</v>
      </c>
      <c r="D213">
        <v>18.5</v>
      </c>
      <c r="E213">
        <v>17.75</v>
      </c>
      <c r="F213">
        <v>18.46</v>
      </c>
      <c r="G213">
        <v>137340072</v>
      </c>
      <c r="H213" s="2">
        <v>2508633000</v>
      </c>
    </row>
    <row r="214" spans="1:8">
      <c r="A214" t="s">
        <v>8</v>
      </c>
      <c r="B214" s="1">
        <v>44154</v>
      </c>
      <c r="C214">
        <v>18.59</v>
      </c>
      <c r="D214">
        <v>18.98</v>
      </c>
      <c r="E214">
        <v>18.3</v>
      </c>
      <c r="F214">
        <v>18.85</v>
      </c>
      <c r="G214">
        <v>121174062</v>
      </c>
      <c r="H214" s="2">
        <v>2270476000</v>
      </c>
    </row>
    <row r="215" spans="1:8">
      <c r="A215" t="s">
        <v>8</v>
      </c>
      <c r="B215" s="1">
        <v>44155</v>
      </c>
      <c r="C215">
        <v>18.83</v>
      </c>
      <c r="D215">
        <v>18.99</v>
      </c>
      <c r="E215">
        <v>18.52</v>
      </c>
      <c r="F215">
        <v>18.86</v>
      </c>
      <c r="G215">
        <v>67391922</v>
      </c>
      <c r="H215" s="2">
        <v>1265263000</v>
      </c>
    </row>
    <row r="216" spans="1:8">
      <c r="A216" t="s">
        <v>8</v>
      </c>
      <c r="B216" s="1">
        <v>44158</v>
      </c>
      <c r="C216">
        <v>18.85</v>
      </c>
      <c r="D216">
        <v>19.62</v>
      </c>
      <c r="E216">
        <v>18.8</v>
      </c>
      <c r="F216">
        <v>19.62</v>
      </c>
      <c r="G216">
        <v>116585826</v>
      </c>
      <c r="H216" s="2">
        <v>2252291000</v>
      </c>
    </row>
    <row r="217" spans="1:8">
      <c r="A217" t="s">
        <v>8</v>
      </c>
      <c r="B217" s="1">
        <v>44159</v>
      </c>
      <c r="C217">
        <v>19.62</v>
      </c>
      <c r="D217">
        <v>19.68</v>
      </c>
      <c r="E217">
        <v>19.17</v>
      </c>
      <c r="F217">
        <v>19.36</v>
      </c>
      <c r="G217">
        <v>67854323</v>
      </c>
      <c r="H217" s="2">
        <v>1313496000</v>
      </c>
    </row>
    <row r="218" spans="1:8">
      <c r="A218" t="s">
        <v>8</v>
      </c>
      <c r="B218" s="1">
        <v>44160</v>
      </c>
      <c r="C218">
        <v>19.48</v>
      </c>
      <c r="D218">
        <v>19.7</v>
      </c>
      <c r="E218">
        <v>19.05</v>
      </c>
      <c r="F218">
        <v>19.06</v>
      </c>
      <c r="G218">
        <v>55258501</v>
      </c>
      <c r="H218" s="2">
        <v>1068352000</v>
      </c>
    </row>
    <row r="219" spans="1:8">
      <c r="A219" t="s">
        <v>8</v>
      </c>
      <c r="B219" s="1">
        <v>44161</v>
      </c>
      <c r="C219">
        <v>19.05</v>
      </c>
      <c r="D219">
        <v>19.61</v>
      </c>
      <c r="E219">
        <v>19.03</v>
      </c>
      <c r="F219">
        <v>19.5</v>
      </c>
      <c r="G219">
        <v>63965789</v>
      </c>
      <c r="H219" s="2">
        <v>1240074000</v>
      </c>
    </row>
    <row r="220" spans="1:8">
      <c r="A220" t="s">
        <v>8</v>
      </c>
      <c r="B220" s="1">
        <v>44162</v>
      </c>
      <c r="C220">
        <v>20</v>
      </c>
      <c r="D220">
        <v>20</v>
      </c>
      <c r="E220">
        <v>19.38</v>
      </c>
      <c r="F220">
        <v>19.7</v>
      </c>
      <c r="G220">
        <v>75377374</v>
      </c>
      <c r="H220" s="2">
        <v>1479431000</v>
      </c>
    </row>
    <row r="221" spans="1:8">
      <c r="A221" t="s">
        <v>8</v>
      </c>
      <c r="B221" s="1">
        <v>44165</v>
      </c>
      <c r="C221">
        <v>19.9</v>
      </c>
      <c r="D221">
        <v>20.88</v>
      </c>
      <c r="E221">
        <v>19.59</v>
      </c>
      <c r="F221">
        <v>19.74</v>
      </c>
      <c r="G221">
        <v>158144128</v>
      </c>
      <c r="H221" s="2">
        <v>3213680000</v>
      </c>
    </row>
    <row r="222" spans="1:8">
      <c r="A222" t="s">
        <v>8</v>
      </c>
      <c r="B222" s="1">
        <v>44166</v>
      </c>
      <c r="C222">
        <v>19.7</v>
      </c>
      <c r="D222">
        <v>20.51</v>
      </c>
      <c r="E222">
        <v>19.4</v>
      </c>
      <c r="F222">
        <v>20.05</v>
      </c>
      <c r="G222">
        <v>126371975</v>
      </c>
      <c r="H222" s="2">
        <v>2516011000</v>
      </c>
    </row>
    <row r="223" spans="1:8">
      <c r="A223" t="s">
        <v>8</v>
      </c>
      <c r="B223" s="1">
        <v>44167</v>
      </c>
      <c r="C223">
        <v>19.93</v>
      </c>
      <c r="D223">
        <v>20.06</v>
      </c>
      <c r="E223">
        <v>19.52</v>
      </c>
      <c r="F223">
        <v>19.63</v>
      </c>
      <c r="G223">
        <v>88938529</v>
      </c>
      <c r="H223" s="2">
        <v>1758639000</v>
      </c>
    </row>
    <row r="224" spans="1:8">
      <c r="A224" t="s">
        <v>8</v>
      </c>
      <c r="B224" s="1">
        <v>44168</v>
      </c>
      <c r="C224">
        <v>19.78</v>
      </c>
      <c r="D224">
        <v>19.86</v>
      </c>
      <c r="E224">
        <v>19.17</v>
      </c>
      <c r="F224">
        <v>19.54</v>
      </c>
      <c r="G224">
        <v>71445230</v>
      </c>
      <c r="H224" s="2">
        <v>1393085000</v>
      </c>
    </row>
    <row r="225" spans="1:8">
      <c r="A225" t="s">
        <v>8</v>
      </c>
      <c r="B225" s="1">
        <v>44169</v>
      </c>
      <c r="C225">
        <v>19.47</v>
      </c>
      <c r="D225">
        <v>19.47</v>
      </c>
      <c r="E225">
        <v>18.97</v>
      </c>
      <c r="F225">
        <v>19.3</v>
      </c>
      <c r="G225">
        <v>89134784</v>
      </c>
      <c r="H225" s="2">
        <v>1707639000</v>
      </c>
    </row>
    <row r="226" spans="1:8">
      <c r="A226" t="s">
        <v>8</v>
      </c>
      <c r="B226" s="1">
        <v>44172</v>
      </c>
      <c r="C226">
        <v>19.31</v>
      </c>
      <c r="D226">
        <v>19.39</v>
      </c>
      <c r="E226">
        <v>18.68</v>
      </c>
      <c r="F226">
        <v>18.91</v>
      </c>
      <c r="G226">
        <v>87380661</v>
      </c>
      <c r="H226" s="2">
        <v>1655173000</v>
      </c>
    </row>
    <row r="227" spans="1:8">
      <c r="A227" t="s">
        <v>8</v>
      </c>
      <c r="B227" s="1">
        <v>44173</v>
      </c>
      <c r="C227">
        <v>18.92</v>
      </c>
      <c r="D227">
        <v>19.03</v>
      </c>
      <c r="E227">
        <v>18.53</v>
      </c>
      <c r="F227">
        <v>18.71</v>
      </c>
      <c r="G227">
        <v>71964751</v>
      </c>
      <c r="H227" s="2">
        <v>1345952000</v>
      </c>
    </row>
    <row r="228" spans="1:8">
      <c r="A228" t="s">
        <v>8</v>
      </c>
      <c r="B228" s="1">
        <v>44174</v>
      </c>
      <c r="C228">
        <v>18.79</v>
      </c>
      <c r="D228">
        <v>19.05</v>
      </c>
      <c r="E228">
        <v>18.68</v>
      </c>
      <c r="F228">
        <v>18.71</v>
      </c>
      <c r="G228">
        <v>67722115</v>
      </c>
      <c r="H228" s="2">
        <v>1277484000</v>
      </c>
    </row>
    <row r="229" spans="1:8">
      <c r="A229" t="s">
        <v>8</v>
      </c>
      <c r="B229" s="1">
        <v>44175</v>
      </c>
      <c r="C229">
        <v>18.73</v>
      </c>
      <c r="D229">
        <v>18.88</v>
      </c>
      <c r="E229">
        <v>18.45</v>
      </c>
      <c r="F229">
        <v>18.65</v>
      </c>
      <c r="G229">
        <v>60786655</v>
      </c>
      <c r="H229" s="2">
        <v>1130916000</v>
      </c>
    </row>
    <row r="230" spans="1:8">
      <c r="A230" t="s">
        <v>8</v>
      </c>
      <c r="B230" s="1">
        <v>44176</v>
      </c>
      <c r="C230">
        <v>18.71</v>
      </c>
      <c r="D230">
        <v>18.8</v>
      </c>
      <c r="E230">
        <v>18.22</v>
      </c>
      <c r="F230">
        <v>18.52</v>
      </c>
      <c r="G230">
        <v>88779387</v>
      </c>
      <c r="H230" s="2">
        <v>1642392000</v>
      </c>
    </row>
    <row r="231" spans="1:8">
      <c r="A231" t="s">
        <v>8</v>
      </c>
      <c r="B231" s="1">
        <v>44179</v>
      </c>
      <c r="C231">
        <v>18.6</v>
      </c>
      <c r="D231">
        <v>19.06</v>
      </c>
      <c r="E231">
        <v>18.5</v>
      </c>
      <c r="F231">
        <v>18.88</v>
      </c>
      <c r="G231">
        <v>83599174</v>
      </c>
      <c r="H231" s="2">
        <v>1575396000</v>
      </c>
    </row>
    <row r="232" spans="1:8">
      <c r="A232" t="s">
        <v>8</v>
      </c>
      <c r="B232" s="1">
        <v>44180</v>
      </c>
      <c r="C232">
        <v>18.8</v>
      </c>
      <c r="D232">
        <v>18.85</v>
      </c>
      <c r="E232">
        <v>18.15</v>
      </c>
      <c r="F232">
        <v>18.74</v>
      </c>
      <c r="G232">
        <v>78885794</v>
      </c>
      <c r="H232" s="2">
        <v>1458269000</v>
      </c>
    </row>
    <row r="233" spans="1:8">
      <c r="A233" t="s">
        <v>8</v>
      </c>
      <c r="B233" s="1">
        <v>44181</v>
      </c>
      <c r="C233">
        <v>18.8</v>
      </c>
      <c r="D233">
        <v>19.1</v>
      </c>
      <c r="E233">
        <v>18.58</v>
      </c>
      <c r="F233">
        <v>19.01</v>
      </c>
      <c r="G233">
        <v>68907042</v>
      </c>
      <c r="H233" s="2">
        <v>1302134000</v>
      </c>
    </row>
    <row r="234" spans="1:8">
      <c r="A234" t="s">
        <v>8</v>
      </c>
      <c r="B234" s="1">
        <v>44182</v>
      </c>
      <c r="C234">
        <v>18.91</v>
      </c>
      <c r="D234">
        <v>19.07</v>
      </c>
      <c r="E234">
        <v>18.6</v>
      </c>
      <c r="F234">
        <v>18.95</v>
      </c>
      <c r="G234">
        <v>68614069</v>
      </c>
      <c r="H234" s="2">
        <v>1294658000</v>
      </c>
    </row>
    <row r="235" spans="1:8">
      <c r="A235" t="s">
        <v>8</v>
      </c>
      <c r="B235" s="1">
        <v>44183</v>
      </c>
      <c r="C235">
        <v>19</v>
      </c>
      <c r="D235">
        <v>19.1</v>
      </c>
      <c r="E235">
        <v>18.23</v>
      </c>
      <c r="F235">
        <v>18.36</v>
      </c>
      <c r="G235">
        <v>105875636</v>
      </c>
      <c r="H235" s="2">
        <v>1959764000</v>
      </c>
    </row>
    <row r="236" spans="1:8">
      <c r="A236" t="s">
        <v>8</v>
      </c>
      <c r="B236" s="1">
        <v>44186</v>
      </c>
      <c r="C236">
        <v>18.3</v>
      </c>
      <c r="D236">
        <v>18.64</v>
      </c>
      <c r="E236">
        <v>18.03</v>
      </c>
      <c r="F236">
        <v>18.28</v>
      </c>
      <c r="G236">
        <v>90687811</v>
      </c>
      <c r="H236" s="2">
        <v>1662650000</v>
      </c>
    </row>
    <row r="237" spans="1:8">
      <c r="A237" t="s">
        <v>8</v>
      </c>
      <c r="B237" s="1">
        <v>44187</v>
      </c>
      <c r="C237">
        <v>18.36</v>
      </c>
      <c r="D237">
        <v>18.65</v>
      </c>
      <c r="E237">
        <v>17.88</v>
      </c>
      <c r="F237">
        <v>17.9</v>
      </c>
      <c r="G237">
        <v>102873751</v>
      </c>
      <c r="H237" s="2">
        <v>1873639000</v>
      </c>
    </row>
    <row r="238" spans="1:8">
      <c r="A238" t="s">
        <v>8</v>
      </c>
      <c r="B238" s="1">
        <v>44188</v>
      </c>
      <c r="C238">
        <v>17.96</v>
      </c>
      <c r="D238">
        <v>18.07</v>
      </c>
      <c r="E238">
        <v>17.79</v>
      </c>
      <c r="F238">
        <v>18</v>
      </c>
      <c r="G238">
        <v>75008273</v>
      </c>
      <c r="H238" s="2">
        <v>1345651000</v>
      </c>
    </row>
    <row r="239" spans="1:8">
      <c r="A239" t="s">
        <v>8</v>
      </c>
      <c r="B239" s="1">
        <v>44189</v>
      </c>
      <c r="C239">
        <v>18.15</v>
      </c>
      <c r="D239">
        <v>18.49</v>
      </c>
      <c r="E239">
        <v>18.05</v>
      </c>
      <c r="F239">
        <v>18.26</v>
      </c>
      <c r="G239">
        <v>63295012</v>
      </c>
      <c r="H239" s="2">
        <v>1155767000</v>
      </c>
    </row>
    <row r="240" spans="1:8">
      <c r="A240" t="s">
        <v>8</v>
      </c>
      <c r="B240" s="1">
        <v>44190</v>
      </c>
      <c r="C240">
        <v>18.26</v>
      </c>
      <c r="D240">
        <v>18.26</v>
      </c>
      <c r="E240">
        <v>17.8</v>
      </c>
      <c r="F240">
        <v>18.04</v>
      </c>
      <c r="G240">
        <v>57707733</v>
      </c>
      <c r="H240" s="2">
        <v>1038128000</v>
      </c>
    </row>
    <row r="241" spans="1:8">
      <c r="A241" t="s">
        <v>8</v>
      </c>
      <c r="B241" s="1">
        <v>44193</v>
      </c>
      <c r="C241">
        <v>18.02</v>
      </c>
      <c r="D241">
        <v>18.86</v>
      </c>
      <c r="E241">
        <v>17.96</v>
      </c>
      <c r="F241">
        <v>18.85</v>
      </c>
      <c r="G241">
        <v>127033706</v>
      </c>
      <c r="H241" s="2">
        <v>2352947000</v>
      </c>
    </row>
    <row r="242" spans="1:8">
      <c r="A242" t="s">
        <v>8</v>
      </c>
      <c r="B242" s="1">
        <v>44194</v>
      </c>
      <c r="C242">
        <v>18.87</v>
      </c>
      <c r="D242">
        <v>19.3</v>
      </c>
      <c r="E242">
        <v>18.7</v>
      </c>
      <c r="F242">
        <v>19.17</v>
      </c>
      <c r="G242">
        <v>96309223</v>
      </c>
      <c r="H242" s="2">
        <v>1837947000</v>
      </c>
    </row>
    <row r="243" spans="1:8">
      <c r="A243" t="s">
        <v>8</v>
      </c>
      <c r="B243" s="1">
        <v>44195</v>
      </c>
      <c r="C243">
        <v>19</v>
      </c>
      <c r="D243">
        <v>19.2</v>
      </c>
      <c r="E243">
        <v>18.72</v>
      </c>
      <c r="F243">
        <v>19.2</v>
      </c>
      <c r="G243">
        <v>97849778</v>
      </c>
      <c r="H243" s="2">
        <v>1854083000</v>
      </c>
    </row>
    <row r="244" spans="1:8">
      <c r="A244" t="s">
        <v>8</v>
      </c>
      <c r="B244" s="1">
        <v>44196</v>
      </c>
      <c r="C244">
        <v>19.21</v>
      </c>
      <c r="D244">
        <v>19.58</v>
      </c>
      <c r="E244">
        <v>19.02</v>
      </c>
      <c r="F244">
        <v>19.34</v>
      </c>
      <c r="G244">
        <v>92450343</v>
      </c>
      <c r="H244" s="2">
        <v>1781736000</v>
      </c>
    </row>
    <row r="245" spans="1:8">
      <c r="A245" t="s">
        <v>9</v>
      </c>
      <c r="B245" s="1">
        <v>43832</v>
      </c>
      <c r="C245">
        <v>130.248</v>
      </c>
      <c r="D245">
        <v>131.7281</v>
      </c>
      <c r="E245">
        <v>127.87</v>
      </c>
      <c r="F245">
        <v>130.327</v>
      </c>
      <c r="G245">
        <v>31079950</v>
      </c>
      <c r="H245" s="2">
        <v>4038537000</v>
      </c>
    </row>
    <row r="246" spans="1:8">
      <c r="A246" t="s">
        <v>9</v>
      </c>
      <c r="B246" s="1">
        <v>43833</v>
      </c>
      <c r="C246">
        <v>129.8533</v>
      </c>
      <c r="D246">
        <v>130.3171</v>
      </c>
      <c r="E246">
        <v>127.8897</v>
      </c>
      <c r="F246">
        <v>128.8173</v>
      </c>
      <c r="G246">
        <v>20744582</v>
      </c>
      <c r="H246" s="2">
        <v>2672531000</v>
      </c>
    </row>
    <row r="247" spans="1:8">
      <c r="A247" t="s">
        <v>9</v>
      </c>
      <c r="B247" s="1">
        <v>43836</v>
      </c>
      <c r="C247">
        <v>128.2746</v>
      </c>
      <c r="D247">
        <v>128.5212</v>
      </c>
      <c r="E247">
        <v>126.8142</v>
      </c>
      <c r="F247">
        <v>127.4852</v>
      </c>
      <c r="G247">
        <v>26285860</v>
      </c>
      <c r="H247" s="2">
        <v>3353682000</v>
      </c>
    </row>
    <row r="248" spans="1:8">
      <c r="A248" t="s">
        <v>9</v>
      </c>
      <c r="B248" s="1">
        <v>43837</v>
      </c>
      <c r="C248">
        <v>127.7812</v>
      </c>
      <c r="D248">
        <v>129.3304</v>
      </c>
      <c r="E248">
        <v>127.2878</v>
      </c>
      <c r="F248">
        <v>127.6529</v>
      </c>
      <c r="G248">
        <v>22628126</v>
      </c>
      <c r="H248" s="2">
        <v>2901574000</v>
      </c>
    </row>
    <row r="249" spans="1:8">
      <c r="A249" t="s">
        <v>9</v>
      </c>
      <c r="B249" s="1">
        <v>43838</v>
      </c>
      <c r="C249">
        <v>127.278</v>
      </c>
      <c r="D249">
        <v>128.0378</v>
      </c>
      <c r="E249">
        <v>126.3504</v>
      </c>
      <c r="F249">
        <v>127.1793</v>
      </c>
      <c r="G249">
        <v>16397860</v>
      </c>
      <c r="H249" s="2">
        <v>2083243000</v>
      </c>
    </row>
    <row r="250" spans="1:8">
      <c r="A250" t="s">
        <v>9</v>
      </c>
      <c r="B250" s="1">
        <v>43839</v>
      </c>
      <c r="C250">
        <v>127.2878</v>
      </c>
      <c r="D250">
        <v>129.4586</v>
      </c>
      <c r="E250">
        <v>126.5478</v>
      </c>
      <c r="F250">
        <v>129.0343</v>
      </c>
      <c r="G250">
        <v>25892720</v>
      </c>
      <c r="H250" s="2">
        <v>3317934000</v>
      </c>
    </row>
    <row r="251" spans="1:8">
      <c r="A251" t="s">
        <v>9</v>
      </c>
      <c r="B251" s="1">
        <v>43840</v>
      </c>
      <c r="C251">
        <v>128.7679</v>
      </c>
      <c r="D251">
        <v>132.2708</v>
      </c>
      <c r="E251">
        <v>128.7679</v>
      </c>
      <c r="F251">
        <v>131.8465</v>
      </c>
      <c r="G251">
        <v>43547530</v>
      </c>
      <c r="H251" s="2">
        <v>5712381000</v>
      </c>
    </row>
    <row r="252" spans="1:8">
      <c r="A252" t="s">
        <v>9</v>
      </c>
      <c r="B252" s="1">
        <v>43843</v>
      </c>
      <c r="C252">
        <v>132.478</v>
      </c>
      <c r="D252">
        <v>138.1418</v>
      </c>
      <c r="E252">
        <v>132.4682</v>
      </c>
      <c r="F252">
        <v>137.8064</v>
      </c>
      <c r="G252">
        <v>50271425</v>
      </c>
      <c r="H252" s="2">
        <v>6847186000</v>
      </c>
    </row>
    <row r="253" spans="1:8">
      <c r="A253" t="s">
        <v>9</v>
      </c>
      <c r="B253" s="1">
        <v>43844</v>
      </c>
      <c r="C253">
        <v>138.2405</v>
      </c>
      <c r="D253">
        <v>138.8128</v>
      </c>
      <c r="E253">
        <v>136.3657</v>
      </c>
      <c r="F253">
        <v>136.721</v>
      </c>
      <c r="G253">
        <v>20175092</v>
      </c>
      <c r="H253" s="2">
        <v>2767445000</v>
      </c>
    </row>
    <row r="254" spans="1:8">
      <c r="A254" t="s">
        <v>9</v>
      </c>
      <c r="B254" s="1">
        <v>43845</v>
      </c>
      <c r="C254">
        <v>136.721</v>
      </c>
      <c r="D254">
        <v>140.9145</v>
      </c>
      <c r="E254">
        <v>136.7111</v>
      </c>
      <c r="F254">
        <v>138.9312</v>
      </c>
      <c r="G254">
        <v>23794721</v>
      </c>
      <c r="H254" s="2">
        <v>3309331000</v>
      </c>
    </row>
    <row r="255" spans="1:8">
      <c r="A255" t="s">
        <v>9</v>
      </c>
      <c r="B255" s="1">
        <v>43846</v>
      </c>
      <c r="C255">
        <v>138.9312</v>
      </c>
      <c r="D255">
        <v>140.1153</v>
      </c>
      <c r="E255">
        <v>137.4511</v>
      </c>
      <c r="F255">
        <v>138.7931</v>
      </c>
      <c r="G255">
        <v>14731513</v>
      </c>
      <c r="H255" s="2">
        <v>2046673000</v>
      </c>
    </row>
    <row r="256" spans="1:8">
      <c r="A256" t="s">
        <v>9</v>
      </c>
      <c r="B256" s="1">
        <v>43847</v>
      </c>
      <c r="C256">
        <v>139.3851</v>
      </c>
      <c r="D256">
        <v>139.9179</v>
      </c>
      <c r="E256">
        <v>136.4644</v>
      </c>
      <c r="F256">
        <v>136.7111</v>
      </c>
      <c r="G256">
        <v>15047533</v>
      </c>
      <c r="H256" s="2">
        <v>2068064000</v>
      </c>
    </row>
    <row r="257" spans="1:8">
      <c r="A257" t="s">
        <v>9</v>
      </c>
      <c r="B257" s="1">
        <v>43850</v>
      </c>
      <c r="C257">
        <v>138.6845</v>
      </c>
      <c r="D257">
        <v>138.7931</v>
      </c>
      <c r="E257">
        <v>134.9843</v>
      </c>
      <c r="F257">
        <v>135.7342</v>
      </c>
      <c r="G257">
        <v>16979126</v>
      </c>
      <c r="H257" s="2">
        <v>2308928000</v>
      </c>
    </row>
    <row r="258" spans="1:8">
      <c r="A258" t="s">
        <v>9</v>
      </c>
      <c r="B258" s="1">
        <v>43851</v>
      </c>
      <c r="C258">
        <v>134.6883</v>
      </c>
      <c r="D258">
        <v>134.6883</v>
      </c>
      <c r="E258">
        <v>130.2579</v>
      </c>
      <c r="F258">
        <v>130.8598</v>
      </c>
      <c r="G258">
        <v>29701524</v>
      </c>
      <c r="H258" s="2">
        <v>3903227000</v>
      </c>
    </row>
    <row r="259" spans="1:8">
      <c r="A259" t="s">
        <v>9</v>
      </c>
      <c r="B259" s="1">
        <v>43852</v>
      </c>
      <c r="C259">
        <v>129.2514</v>
      </c>
      <c r="D259">
        <v>130.9091</v>
      </c>
      <c r="E259">
        <v>128.0378</v>
      </c>
      <c r="F259">
        <v>129.952</v>
      </c>
      <c r="G259">
        <v>26099458</v>
      </c>
      <c r="H259" s="2">
        <v>3375415000</v>
      </c>
    </row>
    <row r="260" spans="1:8">
      <c r="A260" t="s">
        <v>9</v>
      </c>
      <c r="B260" s="1">
        <v>43853</v>
      </c>
      <c r="C260">
        <v>130.0211</v>
      </c>
      <c r="D260">
        <v>130.0211</v>
      </c>
      <c r="E260">
        <v>123.3409</v>
      </c>
      <c r="F260">
        <v>124.4855</v>
      </c>
      <c r="G260">
        <v>42153149</v>
      </c>
      <c r="H260" s="2">
        <v>5294269000</v>
      </c>
    </row>
    <row r="261" spans="1:8">
      <c r="A261" t="s">
        <v>9</v>
      </c>
      <c r="B261" s="1">
        <v>43864</v>
      </c>
      <c r="C261">
        <v>112.033</v>
      </c>
      <c r="D261">
        <v>112.033</v>
      </c>
      <c r="E261">
        <v>112.033</v>
      </c>
      <c r="F261">
        <v>112.033</v>
      </c>
      <c r="G261">
        <v>16989393</v>
      </c>
      <c r="H261" s="2">
        <v>1903373000</v>
      </c>
    </row>
    <row r="262" spans="1:8">
      <c r="A262" t="s">
        <v>9</v>
      </c>
      <c r="B262" s="1">
        <v>43865</v>
      </c>
      <c r="C262">
        <v>107.5533</v>
      </c>
      <c r="D262">
        <v>118.4073</v>
      </c>
      <c r="E262">
        <v>107.5533</v>
      </c>
      <c r="F262">
        <v>112.9803</v>
      </c>
      <c r="G262">
        <v>71976742</v>
      </c>
      <c r="H262" s="2">
        <v>8017646000</v>
      </c>
    </row>
    <row r="263" spans="1:8">
      <c r="A263" t="s">
        <v>9</v>
      </c>
      <c r="B263" s="1">
        <v>43866</v>
      </c>
      <c r="C263">
        <v>114.3617</v>
      </c>
      <c r="D263">
        <v>118.2099</v>
      </c>
      <c r="E263">
        <v>112.5856</v>
      </c>
      <c r="F263">
        <v>115.9503</v>
      </c>
      <c r="G263">
        <v>39401296</v>
      </c>
      <c r="H263" s="2">
        <v>4546389000</v>
      </c>
    </row>
    <row r="264" spans="1:8">
      <c r="A264" t="s">
        <v>9</v>
      </c>
      <c r="B264" s="1">
        <v>43867</v>
      </c>
      <c r="C264">
        <v>117.4206</v>
      </c>
      <c r="D264">
        <v>118.3481</v>
      </c>
      <c r="E264">
        <v>115.0524</v>
      </c>
      <c r="F264">
        <v>117.5686</v>
      </c>
      <c r="G264">
        <v>31067450</v>
      </c>
      <c r="H264" s="2">
        <v>3619249000</v>
      </c>
    </row>
    <row r="265" spans="1:8">
      <c r="A265" t="s">
        <v>9</v>
      </c>
      <c r="B265" s="1">
        <v>43868</v>
      </c>
      <c r="C265">
        <v>117.6672</v>
      </c>
      <c r="D265">
        <v>119.3249</v>
      </c>
      <c r="E265">
        <v>116.049</v>
      </c>
      <c r="F265">
        <v>118.9796</v>
      </c>
      <c r="G265">
        <v>28388483</v>
      </c>
      <c r="H265" s="2">
        <v>3346692000</v>
      </c>
    </row>
    <row r="266" spans="1:8">
      <c r="A266" t="s">
        <v>9</v>
      </c>
      <c r="B266" s="1">
        <v>43871</v>
      </c>
      <c r="C266">
        <v>117.9139</v>
      </c>
      <c r="D266">
        <v>120.7064</v>
      </c>
      <c r="E266">
        <v>117.0061</v>
      </c>
      <c r="F266">
        <v>119.5223</v>
      </c>
      <c r="G266">
        <v>22486098</v>
      </c>
      <c r="H266" s="2">
        <v>2682790000</v>
      </c>
    </row>
    <row r="267" spans="1:8">
      <c r="A267" t="s">
        <v>9</v>
      </c>
      <c r="B267" s="1">
        <v>43872</v>
      </c>
      <c r="C267">
        <v>119.542</v>
      </c>
      <c r="D267">
        <v>123.8343</v>
      </c>
      <c r="E267">
        <v>119.542</v>
      </c>
      <c r="F267">
        <v>123.1337</v>
      </c>
      <c r="G267">
        <v>24907975</v>
      </c>
      <c r="H267" s="2">
        <v>3049431000</v>
      </c>
    </row>
    <row r="268" spans="1:8">
      <c r="A268" t="s">
        <v>9</v>
      </c>
      <c r="B268" s="1">
        <v>43873</v>
      </c>
      <c r="C268">
        <v>122.8476</v>
      </c>
      <c r="D268">
        <v>123.5876</v>
      </c>
      <c r="E268">
        <v>121.1405</v>
      </c>
      <c r="F268">
        <v>122.8377</v>
      </c>
      <c r="G268">
        <v>17746909</v>
      </c>
      <c r="H268" s="2">
        <v>2168783000</v>
      </c>
    </row>
    <row r="269" spans="1:8">
      <c r="A269" t="s">
        <v>9</v>
      </c>
      <c r="B269" s="1">
        <v>43874</v>
      </c>
      <c r="C269">
        <v>123.2225</v>
      </c>
      <c r="D269">
        <v>124.9789</v>
      </c>
      <c r="E269">
        <v>121.7326</v>
      </c>
      <c r="F269">
        <v>122.4923</v>
      </c>
      <c r="G269">
        <v>18103159</v>
      </c>
      <c r="H269" s="2">
        <v>2230165000</v>
      </c>
    </row>
    <row r="270" spans="1:8">
      <c r="A270" t="s">
        <v>9</v>
      </c>
      <c r="B270" s="1">
        <v>43875</v>
      </c>
      <c r="C270">
        <v>122.5515</v>
      </c>
      <c r="D270">
        <v>124.2092</v>
      </c>
      <c r="E270">
        <v>120.8248</v>
      </c>
      <c r="F270">
        <v>121.7918</v>
      </c>
      <c r="G270">
        <v>17200265</v>
      </c>
      <c r="H270" s="2">
        <v>2094049000</v>
      </c>
    </row>
    <row r="271" spans="1:8">
      <c r="A271" t="s">
        <v>9</v>
      </c>
      <c r="B271" s="1">
        <v>43878</v>
      </c>
      <c r="C271">
        <v>121.5451</v>
      </c>
      <c r="D271">
        <v>122.6502</v>
      </c>
      <c r="E271">
        <v>120.953</v>
      </c>
      <c r="F271">
        <v>122.6502</v>
      </c>
      <c r="G271">
        <v>24137272</v>
      </c>
      <c r="H271" s="2">
        <v>2941281000</v>
      </c>
    </row>
    <row r="272" spans="1:8">
      <c r="A272" t="s">
        <v>9</v>
      </c>
      <c r="B272" s="1">
        <v>43879</v>
      </c>
      <c r="C272">
        <v>122.1569</v>
      </c>
      <c r="D272">
        <v>122.6502</v>
      </c>
      <c r="E272">
        <v>121.3773</v>
      </c>
      <c r="F272">
        <v>121.7523</v>
      </c>
      <c r="G272">
        <v>13045928</v>
      </c>
      <c r="H272" s="2">
        <v>1590249000</v>
      </c>
    </row>
    <row r="273" spans="1:8">
      <c r="A273" t="s">
        <v>9</v>
      </c>
      <c r="B273" s="1">
        <v>43880</v>
      </c>
      <c r="C273">
        <v>122.1371</v>
      </c>
      <c r="D273">
        <v>125.492</v>
      </c>
      <c r="E273">
        <v>121.0517</v>
      </c>
      <c r="F273">
        <v>124.3277</v>
      </c>
      <c r="G273">
        <v>32088675</v>
      </c>
      <c r="H273" s="2">
        <v>3976675000</v>
      </c>
    </row>
    <row r="274" spans="1:8">
      <c r="A274" t="s">
        <v>9</v>
      </c>
      <c r="B274" s="1">
        <v>43881</v>
      </c>
      <c r="C274">
        <v>125.3144</v>
      </c>
      <c r="D274">
        <v>128.8469</v>
      </c>
      <c r="E274">
        <v>125.2058</v>
      </c>
      <c r="F274">
        <v>128.4226</v>
      </c>
      <c r="G274">
        <v>33916317</v>
      </c>
      <c r="H274" s="2">
        <v>4332207000</v>
      </c>
    </row>
    <row r="275" spans="1:8">
      <c r="A275" t="s">
        <v>9</v>
      </c>
      <c r="B275" s="1">
        <v>43882</v>
      </c>
      <c r="C275">
        <v>128.2746</v>
      </c>
      <c r="D275">
        <v>129.4586</v>
      </c>
      <c r="E275">
        <v>127.3076</v>
      </c>
      <c r="F275">
        <v>128.2746</v>
      </c>
      <c r="G275">
        <v>21022777</v>
      </c>
      <c r="H275" s="2">
        <v>2695003000</v>
      </c>
    </row>
    <row r="276" spans="1:8">
      <c r="A276" t="s">
        <v>9</v>
      </c>
      <c r="B276" s="1">
        <v>43885</v>
      </c>
      <c r="C276">
        <v>127.6825</v>
      </c>
      <c r="D276">
        <v>127.6825</v>
      </c>
      <c r="E276">
        <v>125.0184</v>
      </c>
      <c r="F276">
        <v>125.4131</v>
      </c>
      <c r="G276">
        <v>23877034</v>
      </c>
      <c r="H276" s="2">
        <v>3005249000</v>
      </c>
    </row>
    <row r="277" spans="1:8">
      <c r="A277" t="s">
        <v>9</v>
      </c>
      <c r="B277" s="1">
        <v>43886</v>
      </c>
      <c r="C277">
        <v>123.1436</v>
      </c>
      <c r="D277">
        <v>125.3144</v>
      </c>
      <c r="E277">
        <v>122.2161</v>
      </c>
      <c r="F277">
        <v>123.6369</v>
      </c>
      <c r="G277">
        <v>24387008</v>
      </c>
      <c r="H277" s="2">
        <v>3014293000</v>
      </c>
    </row>
    <row r="278" spans="1:8">
      <c r="A278" t="s">
        <v>9</v>
      </c>
      <c r="B278" s="1">
        <v>43887</v>
      </c>
      <c r="C278">
        <v>122.1865</v>
      </c>
      <c r="D278">
        <v>124.7421</v>
      </c>
      <c r="E278">
        <v>121.3675</v>
      </c>
      <c r="F278">
        <v>122.4529</v>
      </c>
      <c r="G278">
        <v>21705960</v>
      </c>
      <c r="H278" s="2">
        <v>2662202000</v>
      </c>
    </row>
    <row r="279" spans="1:8">
      <c r="A279" t="s">
        <v>9</v>
      </c>
      <c r="B279" s="1">
        <v>43888</v>
      </c>
      <c r="C279">
        <v>123.1436</v>
      </c>
      <c r="D279">
        <v>126.0544</v>
      </c>
      <c r="E279">
        <v>122.8476</v>
      </c>
      <c r="F279">
        <v>124.6237</v>
      </c>
      <c r="G279">
        <v>23890252</v>
      </c>
      <c r="H279" s="2">
        <v>2986687000</v>
      </c>
    </row>
    <row r="280" spans="1:8">
      <c r="A280" t="s">
        <v>9</v>
      </c>
      <c r="B280" s="1">
        <v>43889</v>
      </c>
      <c r="C280">
        <v>122.3542</v>
      </c>
      <c r="D280">
        <v>122.3838</v>
      </c>
      <c r="E280">
        <v>117.4206</v>
      </c>
      <c r="F280">
        <v>118.9993</v>
      </c>
      <c r="G280">
        <v>37093538</v>
      </c>
      <c r="H280" s="2">
        <v>4445668000</v>
      </c>
    </row>
    <row r="281" spans="1:8">
      <c r="A281" t="s">
        <v>9</v>
      </c>
      <c r="B281" s="1">
        <v>43892</v>
      </c>
      <c r="C281">
        <v>118.506</v>
      </c>
      <c r="D281">
        <v>121.9595</v>
      </c>
      <c r="E281">
        <v>118.0126</v>
      </c>
      <c r="F281">
        <v>121.0221</v>
      </c>
      <c r="G281">
        <v>27345179</v>
      </c>
      <c r="H281" s="2">
        <v>3287615000</v>
      </c>
    </row>
    <row r="282" spans="1:8">
      <c r="A282" t="s">
        <v>9</v>
      </c>
      <c r="B282" s="1">
        <v>43893</v>
      </c>
      <c r="C282">
        <v>122.0582</v>
      </c>
      <c r="D282">
        <v>124.2092</v>
      </c>
      <c r="E282">
        <v>122.0582</v>
      </c>
      <c r="F282">
        <v>122.7193</v>
      </c>
      <c r="G282">
        <v>23402941</v>
      </c>
      <c r="H282" s="2">
        <v>2878896000</v>
      </c>
    </row>
    <row r="283" spans="1:8">
      <c r="A283" t="s">
        <v>9</v>
      </c>
      <c r="B283" s="1">
        <v>43894</v>
      </c>
      <c r="C283">
        <v>122.3542</v>
      </c>
      <c r="D283">
        <v>124.2586</v>
      </c>
      <c r="E283">
        <v>122.3542</v>
      </c>
      <c r="F283">
        <v>123.6073</v>
      </c>
      <c r="G283">
        <v>20023270</v>
      </c>
      <c r="H283" s="2">
        <v>2471691000</v>
      </c>
    </row>
    <row r="284" spans="1:8">
      <c r="A284" t="s">
        <v>9</v>
      </c>
      <c r="B284" s="1">
        <v>43895</v>
      </c>
      <c r="C284">
        <v>124.8704</v>
      </c>
      <c r="D284">
        <v>133.0898</v>
      </c>
      <c r="E284">
        <v>124.3277</v>
      </c>
      <c r="F284">
        <v>131.4321</v>
      </c>
      <c r="G284">
        <v>57322808</v>
      </c>
      <c r="H284" s="2">
        <v>7399038000</v>
      </c>
    </row>
    <row r="285" spans="1:8">
      <c r="A285" t="s">
        <v>9</v>
      </c>
      <c r="B285" s="1">
        <v>43896</v>
      </c>
      <c r="C285">
        <v>130.248</v>
      </c>
      <c r="D285">
        <v>133.0898</v>
      </c>
      <c r="E285">
        <v>128.2746</v>
      </c>
      <c r="F285">
        <v>128.3436</v>
      </c>
      <c r="G285">
        <v>29558134</v>
      </c>
      <c r="H285" s="2">
        <v>3845033000</v>
      </c>
    </row>
    <row r="286" spans="1:8">
      <c r="A286" t="s">
        <v>9</v>
      </c>
      <c r="B286" s="1">
        <v>43899</v>
      </c>
      <c r="C286">
        <v>126.3011</v>
      </c>
      <c r="D286">
        <v>126.5478</v>
      </c>
      <c r="E286">
        <v>124.3671</v>
      </c>
      <c r="F286">
        <v>124.6237</v>
      </c>
      <c r="G286">
        <v>24783093</v>
      </c>
      <c r="H286" s="2">
        <v>3106158000</v>
      </c>
    </row>
    <row r="287" spans="1:8">
      <c r="A287" t="s">
        <v>9</v>
      </c>
      <c r="B287" s="1">
        <v>43900</v>
      </c>
      <c r="C287">
        <v>124.6237</v>
      </c>
      <c r="D287">
        <v>129.8829</v>
      </c>
      <c r="E287">
        <v>124.525</v>
      </c>
      <c r="F287">
        <v>128.985</v>
      </c>
      <c r="G287">
        <v>31495244</v>
      </c>
      <c r="H287" s="2">
        <v>4017374000</v>
      </c>
    </row>
    <row r="288" spans="1:8">
      <c r="A288" t="s">
        <v>9</v>
      </c>
      <c r="B288" s="1">
        <v>43901</v>
      </c>
      <c r="C288">
        <v>130.7414</v>
      </c>
      <c r="D288">
        <v>131.0374</v>
      </c>
      <c r="E288">
        <v>127.7812</v>
      </c>
      <c r="F288">
        <v>128.1759</v>
      </c>
      <c r="G288">
        <v>19015877</v>
      </c>
      <c r="H288" s="2">
        <v>2452610000</v>
      </c>
    </row>
    <row r="289" spans="1:8">
      <c r="A289" t="s">
        <v>9</v>
      </c>
      <c r="B289" s="1">
        <v>43902</v>
      </c>
      <c r="C289">
        <v>125.196</v>
      </c>
      <c r="D289">
        <v>126.4097</v>
      </c>
      <c r="E289">
        <v>124.1895</v>
      </c>
      <c r="F289">
        <v>124.3671</v>
      </c>
      <c r="G289">
        <v>25605856</v>
      </c>
      <c r="H289" s="2">
        <v>3199005000</v>
      </c>
    </row>
    <row r="290" spans="1:8">
      <c r="A290" t="s">
        <v>9</v>
      </c>
      <c r="B290" s="1">
        <v>43903</v>
      </c>
      <c r="C290">
        <v>118.4073</v>
      </c>
      <c r="D290">
        <v>123.558</v>
      </c>
      <c r="E290">
        <v>117.3022</v>
      </c>
      <c r="F290">
        <v>120.9728</v>
      </c>
      <c r="G290">
        <v>35560680</v>
      </c>
      <c r="H290" s="2">
        <v>4280416000</v>
      </c>
    </row>
    <row r="291" spans="1:8">
      <c r="A291" t="s">
        <v>9</v>
      </c>
      <c r="B291" s="1">
        <v>43906</v>
      </c>
      <c r="C291">
        <v>119.7887</v>
      </c>
      <c r="D291">
        <v>120.7754</v>
      </c>
      <c r="E291">
        <v>112.8915</v>
      </c>
      <c r="F291">
        <v>113.967</v>
      </c>
      <c r="G291">
        <v>37522264</v>
      </c>
      <c r="H291" s="2">
        <v>4379489000</v>
      </c>
    </row>
    <row r="292" spans="1:8">
      <c r="A292" t="s">
        <v>9</v>
      </c>
      <c r="B292" s="1">
        <v>43907</v>
      </c>
      <c r="C292">
        <v>112.9803</v>
      </c>
      <c r="D292">
        <v>116.0194</v>
      </c>
      <c r="E292">
        <v>107.1389</v>
      </c>
      <c r="F292">
        <v>110.8687</v>
      </c>
      <c r="G292">
        <v>35772750</v>
      </c>
      <c r="H292" s="2">
        <v>3975112000</v>
      </c>
    </row>
    <row r="293" spans="1:8">
      <c r="A293" t="s">
        <v>9</v>
      </c>
      <c r="B293" s="1">
        <v>43908</v>
      </c>
      <c r="C293">
        <v>111.6975</v>
      </c>
      <c r="D293">
        <v>114.4308</v>
      </c>
      <c r="E293">
        <v>105.2739</v>
      </c>
      <c r="F293">
        <v>106.162</v>
      </c>
      <c r="G293">
        <v>40986252</v>
      </c>
      <c r="H293" s="2">
        <v>4528147000</v>
      </c>
    </row>
    <row r="294" spans="1:8">
      <c r="A294" t="s">
        <v>9</v>
      </c>
      <c r="B294" s="1">
        <v>43909</v>
      </c>
      <c r="C294">
        <v>104.3958</v>
      </c>
      <c r="D294">
        <v>105.5798</v>
      </c>
      <c r="E294">
        <v>97.32093</v>
      </c>
      <c r="F294">
        <v>100.7547</v>
      </c>
      <c r="G294">
        <v>60979139</v>
      </c>
      <c r="H294" s="2">
        <v>6133825000</v>
      </c>
    </row>
    <row r="295" spans="1:8">
      <c r="A295" t="s">
        <v>9</v>
      </c>
      <c r="B295" s="1">
        <v>43910</v>
      </c>
      <c r="C295">
        <v>102.9354</v>
      </c>
      <c r="D295">
        <v>108.2045</v>
      </c>
      <c r="E295">
        <v>102.8269</v>
      </c>
      <c r="F295">
        <v>107.0698</v>
      </c>
      <c r="G295">
        <v>42774112</v>
      </c>
      <c r="H295" s="2">
        <v>4484742000</v>
      </c>
    </row>
    <row r="296" spans="1:8">
      <c r="A296" t="s">
        <v>9</v>
      </c>
      <c r="B296" s="1">
        <v>43913</v>
      </c>
      <c r="C296">
        <v>102.6197</v>
      </c>
      <c r="D296">
        <v>105.0865</v>
      </c>
      <c r="E296">
        <v>101.6724</v>
      </c>
      <c r="F296">
        <v>103.1229</v>
      </c>
      <c r="G296">
        <v>33268093</v>
      </c>
      <c r="H296" s="2">
        <v>3443583000</v>
      </c>
    </row>
    <row r="297" spans="1:8">
      <c r="A297" t="s">
        <v>9</v>
      </c>
      <c r="B297" s="1">
        <v>43914</v>
      </c>
      <c r="C297">
        <v>105.6588</v>
      </c>
      <c r="D297">
        <v>108.4315</v>
      </c>
      <c r="E297">
        <v>104.6326</v>
      </c>
      <c r="F297">
        <v>107.6026</v>
      </c>
      <c r="G297">
        <v>36115690</v>
      </c>
      <c r="H297" s="2">
        <v>3859694000</v>
      </c>
    </row>
    <row r="298" spans="1:8">
      <c r="A298" t="s">
        <v>9</v>
      </c>
      <c r="B298" s="1">
        <v>43915</v>
      </c>
      <c r="C298">
        <v>111.5989</v>
      </c>
      <c r="D298">
        <v>113.4342</v>
      </c>
      <c r="E298">
        <v>110.3556</v>
      </c>
      <c r="F298">
        <v>112.4869</v>
      </c>
      <c r="G298">
        <v>31363609</v>
      </c>
      <c r="H298" s="2">
        <v>3508692000</v>
      </c>
    </row>
    <row r="299" spans="1:8">
      <c r="A299" t="s">
        <v>9</v>
      </c>
      <c r="B299" s="1">
        <v>43916</v>
      </c>
      <c r="C299">
        <v>111.4805</v>
      </c>
      <c r="D299">
        <v>114.7564</v>
      </c>
      <c r="E299">
        <v>110.4148</v>
      </c>
      <c r="F299">
        <v>112.3784</v>
      </c>
      <c r="G299">
        <v>21160984</v>
      </c>
      <c r="H299" s="2">
        <v>2397710000</v>
      </c>
    </row>
    <row r="300" spans="1:8">
      <c r="A300" t="s">
        <v>9</v>
      </c>
      <c r="B300" s="1">
        <v>43917</v>
      </c>
      <c r="C300">
        <v>114.0657</v>
      </c>
      <c r="D300">
        <v>116.2365</v>
      </c>
      <c r="E300">
        <v>114.0657</v>
      </c>
      <c r="F300">
        <v>114.2729</v>
      </c>
      <c r="G300">
        <v>23860182</v>
      </c>
      <c r="H300" s="2">
        <v>2745617000</v>
      </c>
    </row>
    <row r="301" spans="1:8">
      <c r="A301" t="s">
        <v>9</v>
      </c>
      <c r="B301" s="1">
        <v>43920</v>
      </c>
      <c r="C301">
        <v>111.3226</v>
      </c>
      <c r="D301">
        <v>112.5067</v>
      </c>
      <c r="E301">
        <v>110.2175</v>
      </c>
      <c r="F301">
        <v>111.7271</v>
      </c>
      <c r="G301">
        <v>20857415</v>
      </c>
      <c r="H301" s="2">
        <v>2321514000</v>
      </c>
    </row>
    <row r="302" spans="1:8">
      <c r="A302" t="s">
        <v>9</v>
      </c>
      <c r="B302" s="1">
        <v>43921</v>
      </c>
      <c r="C302">
        <v>113.4737</v>
      </c>
      <c r="D302">
        <v>115.0426</v>
      </c>
      <c r="E302">
        <v>112.5461</v>
      </c>
      <c r="F302">
        <v>113.671</v>
      </c>
      <c r="G302">
        <v>19103169</v>
      </c>
      <c r="H302" s="2">
        <v>2179899000</v>
      </c>
    </row>
    <row r="303" spans="1:8">
      <c r="A303" t="s">
        <v>9</v>
      </c>
      <c r="B303" s="1">
        <v>43922</v>
      </c>
      <c r="C303">
        <v>114.4604</v>
      </c>
      <c r="D303">
        <v>115.4372</v>
      </c>
      <c r="E303">
        <v>112.9211</v>
      </c>
      <c r="F303">
        <v>113.4737</v>
      </c>
      <c r="G303">
        <v>17833549</v>
      </c>
      <c r="H303" s="2">
        <v>2033699000</v>
      </c>
    </row>
    <row r="304" spans="1:8">
      <c r="A304" t="s">
        <v>9</v>
      </c>
      <c r="B304" s="1">
        <v>43923</v>
      </c>
      <c r="C304">
        <v>112.4869</v>
      </c>
      <c r="D304">
        <v>115.6346</v>
      </c>
      <c r="E304">
        <v>112.0133</v>
      </c>
      <c r="F304">
        <v>115.6346</v>
      </c>
      <c r="G304">
        <v>19411378</v>
      </c>
      <c r="H304" s="2">
        <v>2218331000</v>
      </c>
    </row>
    <row r="305" spans="1:8">
      <c r="A305" t="s">
        <v>9</v>
      </c>
      <c r="B305" s="1">
        <v>43924</v>
      </c>
      <c r="C305">
        <v>116.1378</v>
      </c>
      <c r="D305">
        <v>117.8843</v>
      </c>
      <c r="E305">
        <v>115.2498</v>
      </c>
      <c r="F305">
        <v>115.9602</v>
      </c>
      <c r="G305">
        <v>17817064</v>
      </c>
      <c r="H305" s="2">
        <v>2076906000</v>
      </c>
    </row>
    <row r="306" spans="1:8">
      <c r="A306" t="s">
        <v>9</v>
      </c>
      <c r="B306" s="1">
        <v>43928</v>
      </c>
      <c r="C306">
        <v>118.9993</v>
      </c>
      <c r="D306">
        <v>122.9265</v>
      </c>
      <c r="E306">
        <v>118.9993</v>
      </c>
      <c r="F306">
        <v>122.4923</v>
      </c>
      <c r="G306">
        <v>29847300</v>
      </c>
      <c r="H306" s="2">
        <v>3627761000</v>
      </c>
    </row>
    <row r="307" spans="1:8">
      <c r="A307" t="s">
        <v>9</v>
      </c>
      <c r="B307" s="1">
        <v>43929</v>
      </c>
      <c r="C307">
        <v>122.4923</v>
      </c>
      <c r="D307">
        <v>124.3178</v>
      </c>
      <c r="E307">
        <v>121.7918</v>
      </c>
      <c r="F307">
        <v>123.6172</v>
      </c>
      <c r="G307">
        <v>20383909</v>
      </c>
      <c r="H307" s="2">
        <v>2515223000</v>
      </c>
    </row>
    <row r="308" spans="1:8">
      <c r="A308" t="s">
        <v>9</v>
      </c>
      <c r="B308" s="1">
        <v>43930</v>
      </c>
      <c r="C308">
        <v>124.969</v>
      </c>
      <c r="D308">
        <v>125.9064</v>
      </c>
      <c r="E308">
        <v>121.3773</v>
      </c>
      <c r="F308">
        <v>123.3212</v>
      </c>
      <c r="G308">
        <v>16093218</v>
      </c>
      <c r="H308" s="2">
        <v>1985606000</v>
      </c>
    </row>
    <row r="309" spans="1:8">
      <c r="A309" t="s">
        <v>9</v>
      </c>
      <c r="B309" s="1">
        <v>43931</v>
      </c>
      <c r="C309">
        <v>123.3212</v>
      </c>
      <c r="D309">
        <v>127.0905</v>
      </c>
      <c r="E309">
        <v>122.5515</v>
      </c>
      <c r="F309">
        <v>124.8408</v>
      </c>
      <c r="G309">
        <v>20163713</v>
      </c>
      <c r="H309" s="2">
        <v>2526071000</v>
      </c>
    </row>
    <row r="310" spans="1:8">
      <c r="A310" t="s">
        <v>9</v>
      </c>
      <c r="B310" s="1">
        <v>43934</v>
      </c>
      <c r="C310">
        <v>123.4889</v>
      </c>
      <c r="D310">
        <v>125.3341</v>
      </c>
      <c r="E310">
        <v>122.5515</v>
      </c>
      <c r="F310">
        <v>123.3409</v>
      </c>
      <c r="G310">
        <v>14802485</v>
      </c>
      <c r="H310" s="2">
        <v>1831925000</v>
      </c>
    </row>
    <row r="311" spans="1:8">
      <c r="A311" t="s">
        <v>9</v>
      </c>
      <c r="B311" s="1">
        <v>43935</v>
      </c>
      <c r="C311">
        <v>124.9296</v>
      </c>
      <c r="D311">
        <v>127.1694</v>
      </c>
      <c r="E311">
        <v>123.5383</v>
      </c>
      <c r="F311">
        <v>126.7451</v>
      </c>
      <c r="G311">
        <v>19723672</v>
      </c>
      <c r="H311" s="2">
        <v>2481573000</v>
      </c>
    </row>
    <row r="312" spans="1:8">
      <c r="A312" t="s">
        <v>9</v>
      </c>
      <c r="B312" s="1">
        <v>43936</v>
      </c>
      <c r="C312">
        <v>126.7649</v>
      </c>
      <c r="D312">
        <v>128.5508</v>
      </c>
      <c r="E312">
        <v>125.5216</v>
      </c>
      <c r="F312">
        <v>126.2123</v>
      </c>
      <c r="G312">
        <v>16515927</v>
      </c>
      <c r="H312" s="2">
        <v>2095661000</v>
      </c>
    </row>
    <row r="313" spans="1:8">
      <c r="A313" t="s">
        <v>9</v>
      </c>
      <c r="B313" s="1">
        <v>43937</v>
      </c>
      <c r="C313">
        <v>125.3243</v>
      </c>
      <c r="D313">
        <v>126.1038</v>
      </c>
      <c r="E313">
        <v>123.854</v>
      </c>
      <c r="F313">
        <v>124.4263</v>
      </c>
      <c r="G313">
        <v>19078658</v>
      </c>
      <c r="H313" s="2">
        <v>2379555000</v>
      </c>
    </row>
    <row r="314" spans="1:8">
      <c r="A314" t="s">
        <v>9</v>
      </c>
      <c r="B314" s="1">
        <v>43938</v>
      </c>
      <c r="C314">
        <v>125.4821</v>
      </c>
      <c r="D314">
        <v>127.9785</v>
      </c>
      <c r="E314">
        <v>125.0578</v>
      </c>
      <c r="F314">
        <v>127.1102</v>
      </c>
      <c r="G314">
        <v>23786801</v>
      </c>
      <c r="H314" s="2">
        <v>3022345000</v>
      </c>
    </row>
    <row r="315" spans="1:8">
      <c r="A315" t="s">
        <v>9</v>
      </c>
      <c r="B315" s="1">
        <v>43941</v>
      </c>
      <c r="C315">
        <v>128.1956</v>
      </c>
      <c r="D315">
        <v>128.7482</v>
      </c>
      <c r="E315">
        <v>127.1694</v>
      </c>
      <c r="F315">
        <v>127.5937</v>
      </c>
      <c r="G315">
        <v>13396642</v>
      </c>
      <c r="H315" s="2">
        <v>1710863000</v>
      </c>
    </row>
    <row r="316" spans="1:8">
      <c r="A316" t="s">
        <v>9</v>
      </c>
      <c r="B316" s="1">
        <v>43942</v>
      </c>
      <c r="C316">
        <v>126.38</v>
      </c>
      <c r="D316">
        <v>127.2385</v>
      </c>
      <c r="E316">
        <v>123.4199</v>
      </c>
      <c r="F316">
        <v>124.7914</v>
      </c>
      <c r="G316">
        <v>20828824</v>
      </c>
      <c r="H316" s="2">
        <v>2596092000</v>
      </c>
    </row>
    <row r="317" spans="1:8">
      <c r="A317" t="s">
        <v>9</v>
      </c>
      <c r="B317" s="1">
        <v>43943</v>
      </c>
      <c r="C317">
        <v>124.8605</v>
      </c>
      <c r="D317">
        <v>129.2514</v>
      </c>
      <c r="E317">
        <v>123.7554</v>
      </c>
      <c r="F317">
        <v>128.5706</v>
      </c>
      <c r="G317">
        <v>26956256</v>
      </c>
      <c r="H317" s="2">
        <v>3436601000</v>
      </c>
    </row>
    <row r="318" spans="1:8">
      <c r="A318" t="s">
        <v>9</v>
      </c>
      <c r="B318" s="1">
        <v>43944</v>
      </c>
      <c r="C318">
        <v>129.4586</v>
      </c>
      <c r="D318">
        <v>132.5175</v>
      </c>
      <c r="E318">
        <v>129.0639</v>
      </c>
      <c r="F318">
        <v>129.3501</v>
      </c>
      <c r="G318">
        <v>21618807</v>
      </c>
      <c r="H318" s="2">
        <v>2822832000</v>
      </c>
    </row>
    <row r="319" spans="1:8">
      <c r="A319" t="s">
        <v>9</v>
      </c>
      <c r="B319" s="1">
        <v>43945</v>
      </c>
      <c r="C319">
        <v>129.4981</v>
      </c>
      <c r="D319">
        <v>131.5209</v>
      </c>
      <c r="E319">
        <v>127.6529</v>
      </c>
      <c r="F319">
        <v>129.656</v>
      </c>
      <c r="G319">
        <v>16998944</v>
      </c>
      <c r="H319" s="2">
        <v>2215247000</v>
      </c>
    </row>
    <row r="320" spans="1:8">
      <c r="A320" t="s">
        <v>9</v>
      </c>
      <c r="B320" s="1">
        <v>43948</v>
      </c>
      <c r="C320">
        <v>130.7513</v>
      </c>
      <c r="D320">
        <v>131.8465</v>
      </c>
      <c r="E320">
        <v>128.6495</v>
      </c>
      <c r="F320">
        <v>130.9387</v>
      </c>
      <c r="G320">
        <v>16148577</v>
      </c>
      <c r="H320" s="2">
        <v>2110527000</v>
      </c>
    </row>
    <row r="321" spans="1:8">
      <c r="A321" t="s">
        <v>9</v>
      </c>
      <c r="B321" s="1">
        <v>43949</v>
      </c>
      <c r="C321">
        <v>134.1949</v>
      </c>
      <c r="D321">
        <v>139.3456</v>
      </c>
      <c r="E321">
        <v>132.7247</v>
      </c>
      <c r="F321">
        <v>137.1551</v>
      </c>
      <c r="G321">
        <v>42643332</v>
      </c>
      <c r="H321" s="2">
        <v>5811722000</v>
      </c>
    </row>
    <row r="322" spans="1:8">
      <c r="A322" t="s">
        <v>9</v>
      </c>
      <c r="B322" s="1">
        <v>43950</v>
      </c>
      <c r="C322">
        <v>137.1551</v>
      </c>
      <c r="D322">
        <v>138.2898</v>
      </c>
      <c r="E322">
        <v>132.2215</v>
      </c>
      <c r="F322">
        <v>133.7016</v>
      </c>
      <c r="G322">
        <v>29575750</v>
      </c>
      <c r="H322" s="2">
        <v>3980521000</v>
      </c>
    </row>
    <row r="323" spans="1:8">
      <c r="A323" t="s">
        <v>9</v>
      </c>
      <c r="B323" s="1">
        <v>43951</v>
      </c>
      <c r="C323">
        <v>133.7016</v>
      </c>
      <c r="D323">
        <v>137.3525</v>
      </c>
      <c r="E323">
        <v>132.2412</v>
      </c>
      <c r="F323">
        <v>133.968</v>
      </c>
      <c r="G323">
        <v>23171602</v>
      </c>
      <c r="H323" s="2">
        <v>3121491000</v>
      </c>
    </row>
    <row r="324" spans="1:8">
      <c r="A324" t="s">
        <v>9</v>
      </c>
      <c r="B324" s="1">
        <v>43957</v>
      </c>
      <c r="C324">
        <v>132.7148</v>
      </c>
      <c r="D324">
        <v>137.2044</v>
      </c>
      <c r="E324">
        <v>132.2017</v>
      </c>
      <c r="F324">
        <v>136.3756</v>
      </c>
      <c r="G324">
        <v>25442164</v>
      </c>
      <c r="H324" s="2">
        <v>3442757000</v>
      </c>
    </row>
    <row r="325" spans="1:8">
      <c r="A325" t="s">
        <v>9</v>
      </c>
      <c r="B325" s="1">
        <v>43958</v>
      </c>
      <c r="C325">
        <v>136.5433</v>
      </c>
      <c r="D325">
        <v>140.1153</v>
      </c>
      <c r="E325">
        <v>135.5467</v>
      </c>
      <c r="F325">
        <v>140.0265</v>
      </c>
      <c r="G325">
        <v>28170067</v>
      </c>
      <c r="H325" s="2">
        <v>3911603000</v>
      </c>
    </row>
    <row r="326" spans="1:8">
      <c r="A326" t="s">
        <v>9</v>
      </c>
      <c r="B326" s="1">
        <v>43959</v>
      </c>
      <c r="C326">
        <v>140.7567</v>
      </c>
      <c r="D326">
        <v>143.5688</v>
      </c>
      <c r="E326">
        <v>139.0595</v>
      </c>
      <c r="F326">
        <v>141.0033</v>
      </c>
      <c r="G326">
        <v>24653919</v>
      </c>
      <c r="H326" s="2">
        <v>3478295000</v>
      </c>
    </row>
    <row r="327" spans="1:8">
      <c r="A327" t="s">
        <v>9</v>
      </c>
      <c r="B327" s="1">
        <v>43962</v>
      </c>
      <c r="C327">
        <v>141.3191</v>
      </c>
      <c r="D327">
        <v>143.1741</v>
      </c>
      <c r="E327">
        <v>139.1286</v>
      </c>
      <c r="F327">
        <v>139.9673</v>
      </c>
      <c r="G327">
        <v>24000540</v>
      </c>
      <c r="H327" s="2">
        <v>3384838000</v>
      </c>
    </row>
    <row r="328" spans="1:8">
      <c r="A328" t="s">
        <v>9</v>
      </c>
      <c r="B328" s="1">
        <v>43963</v>
      </c>
      <c r="C328">
        <v>139.1286</v>
      </c>
      <c r="D328">
        <v>141.8815</v>
      </c>
      <c r="E328">
        <v>139.02</v>
      </c>
      <c r="F328">
        <v>141.0033</v>
      </c>
      <c r="G328">
        <v>15388737</v>
      </c>
      <c r="H328" s="2">
        <v>2167670000</v>
      </c>
    </row>
    <row r="329" spans="1:8">
      <c r="A329" t="s">
        <v>9</v>
      </c>
      <c r="B329" s="1">
        <v>43964</v>
      </c>
      <c r="C329">
        <v>141.0033</v>
      </c>
      <c r="D329">
        <v>144.2694</v>
      </c>
      <c r="E329">
        <v>140.4113</v>
      </c>
      <c r="F329">
        <v>144.0622</v>
      </c>
      <c r="G329">
        <v>19899142</v>
      </c>
      <c r="H329" s="2">
        <v>2845748000</v>
      </c>
    </row>
    <row r="330" spans="1:8">
      <c r="A330" t="s">
        <v>9</v>
      </c>
      <c r="B330" s="1">
        <v>43965</v>
      </c>
      <c r="C330">
        <v>143.9635</v>
      </c>
      <c r="D330">
        <v>145.0489</v>
      </c>
      <c r="E330">
        <v>142.4834</v>
      </c>
      <c r="F330">
        <v>144.3582</v>
      </c>
      <c r="G330">
        <v>15567887</v>
      </c>
      <c r="H330" s="2">
        <v>2244205000</v>
      </c>
    </row>
    <row r="331" spans="1:8">
      <c r="A331" t="s">
        <v>9</v>
      </c>
      <c r="B331" s="1">
        <v>43966</v>
      </c>
      <c r="C331">
        <v>145.5423</v>
      </c>
      <c r="D331">
        <v>146.0258</v>
      </c>
      <c r="E331">
        <v>142.1677</v>
      </c>
      <c r="F331">
        <v>143.2926</v>
      </c>
      <c r="G331">
        <v>16280532</v>
      </c>
      <c r="H331" s="2">
        <v>2338475000</v>
      </c>
    </row>
    <row r="332" spans="1:8">
      <c r="A332" t="s">
        <v>9</v>
      </c>
      <c r="B332" s="1">
        <v>43969</v>
      </c>
      <c r="C332">
        <v>143.0755</v>
      </c>
      <c r="D332">
        <v>150.4365</v>
      </c>
      <c r="E332">
        <v>142.6808</v>
      </c>
      <c r="F332">
        <v>149.1833</v>
      </c>
      <c r="G332">
        <v>25215692</v>
      </c>
      <c r="H332" s="2">
        <v>3718098000</v>
      </c>
    </row>
    <row r="333" spans="1:8">
      <c r="A333" t="s">
        <v>9</v>
      </c>
      <c r="B333" s="1">
        <v>43970</v>
      </c>
      <c r="C333">
        <v>151.2949</v>
      </c>
      <c r="D333">
        <v>151.4528</v>
      </c>
      <c r="E333">
        <v>148.3742</v>
      </c>
      <c r="F333">
        <v>149.4103</v>
      </c>
      <c r="G333">
        <v>17887975</v>
      </c>
      <c r="H333" s="2">
        <v>2669710000</v>
      </c>
    </row>
    <row r="334" spans="1:8">
      <c r="A334" t="s">
        <v>9</v>
      </c>
      <c r="B334" s="1">
        <v>43971</v>
      </c>
      <c r="C334">
        <v>150.4759</v>
      </c>
      <c r="D334">
        <v>150.9496</v>
      </c>
      <c r="E334">
        <v>148.5123</v>
      </c>
      <c r="F334">
        <v>148.8478</v>
      </c>
      <c r="G334">
        <v>17270437</v>
      </c>
      <c r="H334" s="2">
        <v>2580358000</v>
      </c>
    </row>
    <row r="335" spans="1:8">
      <c r="A335" t="s">
        <v>9</v>
      </c>
      <c r="B335" s="1">
        <v>43972</v>
      </c>
      <c r="C335">
        <v>149.8444</v>
      </c>
      <c r="D335">
        <v>151.4923</v>
      </c>
      <c r="E335">
        <v>149.0254</v>
      </c>
      <c r="F335">
        <v>149.6668</v>
      </c>
      <c r="G335">
        <v>17322058</v>
      </c>
      <c r="H335" s="2">
        <v>2602103000</v>
      </c>
    </row>
    <row r="336" spans="1:8">
      <c r="A336" t="s">
        <v>9</v>
      </c>
      <c r="B336" s="1">
        <v>43973</v>
      </c>
      <c r="C336">
        <v>148.759</v>
      </c>
      <c r="D336">
        <v>148.7788</v>
      </c>
      <c r="E336">
        <v>141.7434</v>
      </c>
      <c r="F336">
        <v>142.3354</v>
      </c>
      <c r="G336">
        <v>38868524</v>
      </c>
      <c r="H336" s="2">
        <v>5597328000</v>
      </c>
    </row>
    <row r="337" spans="1:8">
      <c r="A337" t="s">
        <v>9</v>
      </c>
      <c r="B337" s="1">
        <v>43976</v>
      </c>
      <c r="C337">
        <v>142.0986</v>
      </c>
      <c r="D337">
        <v>145.4436</v>
      </c>
      <c r="E337">
        <v>139.2272</v>
      </c>
      <c r="F337">
        <v>145.0785</v>
      </c>
      <c r="G337">
        <v>24683606</v>
      </c>
      <c r="H337" s="2">
        <v>3540747000</v>
      </c>
    </row>
    <row r="338" spans="1:8">
      <c r="A338" t="s">
        <v>9</v>
      </c>
      <c r="B338" s="1">
        <v>43977</v>
      </c>
      <c r="C338">
        <v>145.0785</v>
      </c>
      <c r="D338">
        <v>147.1408</v>
      </c>
      <c r="E338">
        <v>144.2102</v>
      </c>
      <c r="F338">
        <v>145.8482</v>
      </c>
      <c r="G338">
        <v>16734029</v>
      </c>
      <c r="H338" s="2">
        <v>2436906000</v>
      </c>
    </row>
    <row r="339" spans="1:8">
      <c r="A339" t="s">
        <v>9</v>
      </c>
      <c r="B339" s="1">
        <v>43978</v>
      </c>
      <c r="C339">
        <v>145.858</v>
      </c>
      <c r="D339">
        <v>146.4304</v>
      </c>
      <c r="E339">
        <v>143.7465</v>
      </c>
      <c r="F339">
        <v>144.2201</v>
      </c>
      <c r="G339">
        <v>14792638</v>
      </c>
      <c r="H339" s="2">
        <v>2143083000</v>
      </c>
    </row>
    <row r="340" spans="1:8">
      <c r="A340" t="s">
        <v>9</v>
      </c>
      <c r="B340" s="1">
        <v>43979</v>
      </c>
      <c r="C340">
        <v>144.2102</v>
      </c>
      <c r="D340">
        <v>146.0554</v>
      </c>
      <c r="E340">
        <v>142.5821</v>
      </c>
      <c r="F340">
        <v>144.2201</v>
      </c>
      <c r="G340">
        <v>15017728</v>
      </c>
      <c r="H340" s="2">
        <v>2166223000</v>
      </c>
    </row>
    <row r="341" spans="1:8">
      <c r="A341" t="s">
        <v>9</v>
      </c>
      <c r="B341" s="1">
        <v>43980</v>
      </c>
      <c r="C341">
        <v>143.0755</v>
      </c>
      <c r="D341">
        <v>146.6178</v>
      </c>
      <c r="E341">
        <v>142.9077</v>
      </c>
      <c r="F341">
        <v>146.233</v>
      </c>
      <c r="G341">
        <v>16541265</v>
      </c>
      <c r="H341" s="2">
        <v>2408656000</v>
      </c>
    </row>
    <row r="342" spans="1:8">
      <c r="A342" t="s">
        <v>9</v>
      </c>
      <c r="B342" s="1">
        <v>43983</v>
      </c>
      <c r="C342">
        <v>148.0683</v>
      </c>
      <c r="D342">
        <v>158.054</v>
      </c>
      <c r="E342">
        <v>148.0683</v>
      </c>
      <c r="F342">
        <v>156.4851</v>
      </c>
      <c r="G342">
        <v>36265697</v>
      </c>
      <c r="H342" s="2">
        <v>5624345000</v>
      </c>
    </row>
    <row r="343" spans="1:8">
      <c r="A343" t="s">
        <v>9</v>
      </c>
      <c r="B343" s="1">
        <v>43984</v>
      </c>
      <c r="C343">
        <v>156.2878</v>
      </c>
      <c r="D343">
        <v>161.4779</v>
      </c>
      <c r="E343">
        <v>155.9227</v>
      </c>
      <c r="F343">
        <v>156.6627</v>
      </c>
      <c r="G343">
        <v>29550801</v>
      </c>
      <c r="H343" s="2">
        <v>4669325000</v>
      </c>
    </row>
    <row r="344" spans="1:8">
      <c r="A344" t="s">
        <v>9</v>
      </c>
      <c r="B344" s="1">
        <v>43985</v>
      </c>
      <c r="C344">
        <v>158.725</v>
      </c>
      <c r="D344">
        <v>159.613</v>
      </c>
      <c r="E344">
        <v>154.6005</v>
      </c>
      <c r="F344">
        <v>156.1397</v>
      </c>
      <c r="G344">
        <v>25615922</v>
      </c>
      <c r="H344" s="2">
        <v>4004119000</v>
      </c>
    </row>
    <row r="345" spans="1:8">
      <c r="A345" t="s">
        <v>9</v>
      </c>
      <c r="B345" s="1">
        <v>43986</v>
      </c>
      <c r="C345">
        <v>155.9325</v>
      </c>
      <c r="D345">
        <v>157.8567</v>
      </c>
      <c r="E345">
        <v>154.9162</v>
      </c>
      <c r="F345">
        <v>156.7417</v>
      </c>
      <c r="G345">
        <v>13815117</v>
      </c>
      <c r="H345" s="2">
        <v>2166143000</v>
      </c>
    </row>
    <row r="346" spans="1:8">
      <c r="A346" t="s">
        <v>9</v>
      </c>
      <c r="B346" s="1">
        <v>43987</v>
      </c>
      <c r="C346">
        <v>156.9982</v>
      </c>
      <c r="D346">
        <v>158.5474</v>
      </c>
      <c r="E346">
        <v>155.5082</v>
      </c>
      <c r="F346">
        <v>157.9652</v>
      </c>
      <c r="G346">
        <v>16200934</v>
      </c>
      <c r="H346" s="2">
        <v>2547709000</v>
      </c>
    </row>
    <row r="347" spans="1:8">
      <c r="A347" t="s">
        <v>9</v>
      </c>
      <c r="B347" s="1">
        <v>43990</v>
      </c>
      <c r="C347">
        <v>157.383</v>
      </c>
      <c r="D347">
        <v>162.7607</v>
      </c>
      <c r="E347">
        <v>157.1857</v>
      </c>
      <c r="F347">
        <v>158.4783</v>
      </c>
      <c r="G347">
        <v>22554466</v>
      </c>
      <c r="H347" s="2">
        <v>3596734000</v>
      </c>
    </row>
    <row r="348" spans="1:8">
      <c r="A348" t="s">
        <v>9</v>
      </c>
      <c r="B348" s="1">
        <v>43991</v>
      </c>
      <c r="C348">
        <v>158.4487</v>
      </c>
      <c r="D348">
        <v>160.8366</v>
      </c>
      <c r="E348">
        <v>156.8995</v>
      </c>
      <c r="F348">
        <v>160.4517</v>
      </c>
      <c r="G348">
        <v>16328611</v>
      </c>
      <c r="H348" s="2">
        <v>2610701000</v>
      </c>
    </row>
    <row r="349" spans="1:8">
      <c r="A349" t="s">
        <v>9</v>
      </c>
      <c r="B349" s="1">
        <v>43992</v>
      </c>
      <c r="C349">
        <v>160.4912</v>
      </c>
      <c r="D349">
        <v>161.6062</v>
      </c>
      <c r="E349">
        <v>158.9421</v>
      </c>
      <c r="F349">
        <v>160.3827</v>
      </c>
      <c r="G349">
        <v>15149215</v>
      </c>
      <c r="H349" s="2">
        <v>2428166000</v>
      </c>
    </row>
    <row r="350" spans="1:8">
      <c r="A350" t="s">
        <v>9</v>
      </c>
      <c r="B350" s="1">
        <v>43993</v>
      </c>
      <c r="C350">
        <v>159.6525</v>
      </c>
      <c r="D350">
        <v>160.58</v>
      </c>
      <c r="E350">
        <v>155.8536</v>
      </c>
      <c r="F350">
        <v>157.9455</v>
      </c>
      <c r="G350">
        <v>20214394</v>
      </c>
      <c r="H350" s="2">
        <v>3195703000</v>
      </c>
    </row>
    <row r="351" spans="1:8">
      <c r="A351" t="s">
        <v>9</v>
      </c>
      <c r="B351" s="1">
        <v>43994</v>
      </c>
      <c r="C351">
        <v>154.9162</v>
      </c>
      <c r="D351">
        <v>159.7314</v>
      </c>
      <c r="E351">
        <v>154.0282</v>
      </c>
      <c r="F351">
        <v>159.3565</v>
      </c>
      <c r="G351">
        <v>17884993</v>
      </c>
      <c r="H351" s="2">
        <v>2822869000</v>
      </c>
    </row>
    <row r="352" spans="1:8">
      <c r="A352" t="s">
        <v>9</v>
      </c>
      <c r="B352" s="1">
        <v>43997</v>
      </c>
      <c r="C352">
        <v>156.8897</v>
      </c>
      <c r="D352">
        <v>158.7447</v>
      </c>
      <c r="E352">
        <v>154.4228</v>
      </c>
      <c r="F352">
        <v>154.9162</v>
      </c>
      <c r="G352">
        <v>26980056</v>
      </c>
      <c r="H352" s="2">
        <v>4206860000</v>
      </c>
    </row>
    <row r="353" spans="1:8">
      <c r="A353" t="s">
        <v>9</v>
      </c>
      <c r="B353" s="1">
        <v>43998</v>
      </c>
      <c r="C353">
        <v>155.0149</v>
      </c>
      <c r="D353">
        <v>157.1462</v>
      </c>
      <c r="E353">
        <v>154.3242</v>
      </c>
      <c r="F353">
        <v>155.5872</v>
      </c>
      <c r="G353">
        <v>26334174</v>
      </c>
      <c r="H353" s="2">
        <v>4095546000</v>
      </c>
    </row>
    <row r="354" spans="1:8">
      <c r="A354" t="s">
        <v>9</v>
      </c>
      <c r="B354" s="1">
        <v>43999</v>
      </c>
      <c r="C354">
        <v>155.1728</v>
      </c>
      <c r="D354">
        <v>155.4096</v>
      </c>
      <c r="E354">
        <v>151.8574</v>
      </c>
      <c r="F354">
        <v>153.8111</v>
      </c>
      <c r="G354">
        <v>23554964</v>
      </c>
      <c r="H354" s="2">
        <v>3610097000</v>
      </c>
    </row>
    <row r="355" spans="1:8">
      <c r="A355" t="s">
        <v>9</v>
      </c>
      <c r="B355" s="1">
        <v>44000</v>
      </c>
      <c r="C355">
        <v>154.5215</v>
      </c>
      <c r="D355">
        <v>156.4752</v>
      </c>
      <c r="E355">
        <v>153.89</v>
      </c>
      <c r="F355">
        <v>156.2582</v>
      </c>
      <c r="G355">
        <v>20217338</v>
      </c>
      <c r="H355" s="2">
        <v>3145347000</v>
      </c>
    </row>
    <row r="356" spans="1:8">
      <c r="A356" t="s">
        <v>9</v>
      </c>
      <c r="B356" s="1">
        <v>44001</v>
      </c>
      <c r="C356">
        <v>156.3963</v>
      </c>
      <c r="D356">
        <v>164.2901</v>
      </c>
      <c r="E356">
        <v>156.3272</v>
      </c>
      <c r="F356">
        <v>163.3725</v>
      </c>
      <c r="G356">
        <v>39223404</v>
      </c>
      <c r="H356" s="2">
        <v>6342809000</v>
      </c>
    </row>
    <row r="357" spans="1:8">
      <c r="A357" t="s">
        <v>9</v>
      </c>
      <c r="B357" s="1">
        <v>44004</v>
      </c>
      <c r="C357">
        <v>164</v>
      </c>
      <c r="D357">
        <v>164</v>
      </c>
      <c r="E357">
        <v>161</v>
      </c>
      <c r="F357">
        <v>163</v>
      </c>
      <c r="G357">
        <v>21631228</v>
      </c>
      <c r="H357" s="2">
        <v>3513416000</v>
      </c>
    </row>
    <row r="358" spans="1:8">
      <c r="A358" t="s">
        <v>9</v>
      </c>
      <c r="B358" s="1">
        <v>44005</v>
      </c>
      <c r="C358">
        <v>163</v>
      </c>
      <c r="D358">
        <v>168.4</v>
      </c>
      <c r="E358">
        <v>162.08</v>
      </c>
      <c r="F358">
        <v>167.98</v>
      </c>
      <c r="G358">
        <v>26532477</v>
      </c>
      <c r="H358" s="2">
        <v>4413501000</v>
      </c>
    </row>
    <row r="359" spans="1:8">
      <c r="A359" t="s">
        <v>9</v>
      </c>
      <c r="B359" s="1">
        <v>44006</v>
      </c>
      <c r="C359">
        <v>168.41</v>
      </c>
      <c r="D359">
        <v>171.3</v>
      </c>
      <c r="E359">
        <v>167</v>
      </c>
      <c r="F359">
        <v>168.61</v>
      </c>
      <c r="G359">
        <v>18798602</v>
      </c>
      <c r="H359" s="2">
        <v>3172425000</v>
      </c>
    </row>
    <row r="360" spans="1:8">
      <c r="A360" t="s">
        <v>9</v>
      </c>
      <c r="B360" s="1">
        <v>44011</v>
      </c>
      <c r="C360">
        <v>166.61</v>
      </c>
      <c r="D360">
        <v>168.5</v>
      </c>
      <c r="E360">
        <v>165.8</v>
      </c>
      <c r="F360">
        <v>167.5</v>
      </c>
      <c r="G360">
        <v>19993555</v>
      </c>
      <c r="H360" s="2">
        <v>3331812000</v>
      </c>
    </row>
    <row r="361" spans="1:8">
      <c r="A361" t="s">
        <v>9</v>
      </c>
      <c r="B361" s="1">
        <v>44012</v>
      </c>
      <c r="C361">
        <v>168.54</v>
      </c>
      <c r="D361">
        <v>171.67</v>
      </c>
      <c r="E361">
        <v>168.5</v>
      </c>
      <c r="F361">
        <v>171.12</v>
      </c>
      <c r="G361">
        <v>18989762</v>
      </c>
      <c r="H361" s="2">
        <v>3238678000</v>
      </c>
    </row>
    <row r="362" spans="1:8">
      <c r="A362" t="s">
        <v>9</v>
      </c>
      <c r="B362" s="1">
        <v>44013</v>
      </c>
      <c r="C362">
        <v>171.12</v>
      </c>
      <c r="D362">
        <v>185.1</v>
      </c>
      <c r="E362">
        <v>171.12</v>
      </c>
      <c r="F362">
        <v>181.98</v>
      </c>
      <c r="G362">
        <v>27181836</v>
      </c>
      <c r="H362" s="2">
        <v>4886749000</v>
      </c>
    </row>
    <row r="363" spans="1:8">
      <c r="A363" t="s">
        <v>9</v>
      </c>
      <c r="B363" s="1">
        <v>44014</v>
      </c>
      <c r="C363">
        <v>180</v>
      </c>
      <c r="D363">
        <v>192.34</v>
      </c>
      <c r="E363">
        <v>179.88</v>
      </c>
      <c r="F363">
        <v>189.49</v>
      </c>
      <c r="G363">
        <v>34887021</v>
      </c>
      <c r="H363" s="2">
        <v>6549218000</v>
      </c>
    </row>
    <row r="364" spans="1:8">
      <c r="A364" t="s">
        <v>9</v>
      </c>
      <c r="B364" s="1">
        <v>44015</v>
      </c>
      <c r="C364">
        <v>189.99</v>
      </c>
      <c r="D364">
        <v>190.5</v>
      </c>
      <c r="E364">
        <v>182.5</v>
      </c>
      <c r="F364">
        <v>188.72</v>
      </c>
      <c r="G364">
        <v>30815941</v>
      </c>
      <c r="H364" s="2">
        <v>5745185000</v>
      </c>
    </row>
    <row r="365" spans="1:8">
      <c r="A365" t="s">
        <v>9</v>
      </c>
      <c r="B365" s="1">
        <v>44018</v>
      </c>
      <c r="C365">
        <v>188.71</v>
      </c>
      <c r="D365">
        <v>196</v>
      </c>
      <c r="E365">
        <v>185.56</v>
      </c>
      <c r="F365">
        <v>192.82</v>
      </c>
      <c r="G365">
        <v>32843107</v>
      </c>
      <c r="H365" s="2">
        <v>6291467000</v>
      </c>
    </row>
    <row r="366" spans="1:8">
      <c r="A366" t="s">
        <v>9</v>
      </c>
      <c r="B366" s="1">
        <v>44019</v>
      </c>
      <c r="C366">
        <v>192.78</v>
      </c>
      <c r="D366">
        <v>206.38</v>
      </c>
      <c r="E366">
        <v>190.32</v>
      </c>
      <c r="F366">
        <v>201.89</v>
      </c>
      <c r="G366">
        <v>38411125</v>
      </c>
      <c r="H366" s="2">
        <v>7693352000</v>
      </c>
    </row>
    <row r="367" spans="1:8">
      <c r="A367" t="s">
        <v>9</v>
      </c>
      <c r="B367" s="1">
        <v>44020</v>
      </c>
      <c r="C367">
        <v>201.5</v>
      </c>
      <c r="D367">
        <v>205.8</v>
      </c>
      <c r="E367">
        <v>199</v>
      </c>
      <c r="F367">
        <v>203.36</v>
      </c>
      <c r="G367">
        <v>29232255</v>
      </c>
      <c r="H367" s="2">
        <v>5907018000</v>
      </c>
    </row>
    <row r="368" spans="1:8">
      <c r="A368" t="s">
        <v>9</v>
      </c>
      <c r="B368" s="1">
        <v>44021</v>
      </c>
      <c r="C368">
        <v>203.39</v>
      </c>
      <c r="D368">
        <v>205.36</v>
      </c>
      <c r="E368">
        <v>201.5</v>
      </c>
      <c r="F368">
        <v>203.72</v>
      </c>
      <c r="G368">
        <v>29524349</v>
      </c>
      <c r="H368" s="2">
        <v>5988999000</v>
      </c>
    </row>
    <row r="369" spans="1:8">
      <c r="A369" t="s">
        <v>9</v>
      </c>
      <c r="B369" s="1">
        <v>44022</v>
      </c>
      <c r="C369">
        <v>203</v>
      </c>
      <c r="D369">
        <v>211.8</v>
      </c>
      <c r="E369">
        <v>200.8</v>
      </c>
      <c r="F369">
        <v>207</v>
      </c>
      <c r="G369">
        <v>33547581</v>
      </c>
      <c r="H369" s="2">
        <v>6923295000</v>
      </c>
    </row>
    <row r="370" spans="1:8">
      <c r="A370" t="s">
        <v>9</v>
      </c>
      <c r="B370" s="1">
        <v>44025</v>
      </c>
      <c r="C370">
        <v>207</v>
      </c>
      <c r="D370">
        <v>225</v>
      </c>
      <c r="E370">
        <v>207</v>
      </c>
      <c r="F370">
        <v>218.2</v>
      </c>
      <c r="G370">
        <v>48880722</v>
      </c>
      <c r="H370" s="2">
        <v>10648700000</v>
      </c>
    </row>
    <row r="371" spans="1:8">
      <c r="A371" t="s">
        <v>9</v>
      </c>
      <c r="B371" s="1">
        <v>44026</v>
      </c>
      <c r="C371">
        <v>218.3</v>
      </c>
      <c r="D371">
        <v>225.33</v>
      </c>
      <c r="E371">
        <v>212.03</v>
      </c>
      <c r="F371">
        <v>220.9</v>
      </c>
      <c r="G371">
        <v>43873308</v>
      </c>
      <c r="H371" s="2">
        <v>9589877000</v>
      </c>
    </row>
    <row r="372" spans="1:8">
      <c r="A372" t="s">
        <v>9</v>
      </c>
      <c r="B372" s="1">
        <v>44027</v>
      </c>
      <c r="C372">
        <v>219</v>
      </c>
      <c r="D372">
        <v>226</v>
      </c>
      <c r="E372">
        <v>217.6</v>
      </c>
      <c r="F372">
        <v>223.95</v>
      </c>
      <c r="G372">
        <v>37169954</v>
      </c>
      <c r="H372" s="2">
        <v>8289624000</v>
      </c>
    </row>
    <row r="373" spans="1:8">
      <c r="A373" t="s">
        <v>9</v>
      </c>
      <c r="B373" s="1">
        <v>44028</v>
      </c>
      <c r="C373">
        <v>221</v>
      </c>
      <c r="D373">
        <v>221.05</v>
      </c>
      <c r="E373">
        <v>201.56</v>
      </c>
      <c r="F373">
        <v>201.56</v>
      </c>
      <c r="G373">
        <v>70573669</v>
      </c>
      <c r="H373" s="2">
        <v>14817950000</v>
      </c>
    </row>
    <row r="374" spans="1:8">
      <c r="A374" t="s">
        <v>9</v>
      </c>
      <c r="B374" s="1">
        <v>44029</v>
      </c>
      <c r="C374">
        <v>195</v>
      </c>
      <c r="D374">
        <v>209.7</v>
      </c>
      <c r="E374">
        <v>195</v>
      </c>
      <c r="F374">
        <v>205.39</v>
      </c>
      <c r="G374">
        <v>52976677</v>
      </c>
      <c r="H374" s="2">
        <v>10785870000</v>
      </c>
    </row>
    <row r="375" spans="1:8">
      <c r="A375" t="s">
        <v>9</v>
      </c>
      <c r="B375" s="1">
        <v>44032</v>
      </c>
      <c r="C375">
        <v>205.5</v>
      </c>
      <c r="D375">
        <v>208.5</v>
      </c>
      <c r="E375">
        <v>191.01</v>
      </c>
      <c r="F375">
        <v>201.68</v>
      </c>
      <c r="G375">
        <v>44290656</v>
      </c>
      <c r="H375" s="2">
        <v>8808311000</v>
      </c>
    </row>
    <row r="376" spans="1:8">
      <c r="A376" t="s">
        <v>9</v>
      </c>
      <c r="B376" s="1">
        <v>44033</v>
      </c>
      <c r="C376">
        <v>201</v>
      </c>
      <c r="D376">
        <v>208.9</v>
      </c>
      <c r="E376">
        <v>198.8</v>
      </c>
      <c r="F376">
        <v>205.58</v>
      </c>
      <c r="G376">
        <v>31785876</v>
      </c>
      <c r="H376" s="2">
        <v>6514436000</v>
      </c>
    </row>
    <row r="377" spans="1:8">
      <c r="A377" t="s">
        <v>9</v>
      </c>
      <c r="B377" s="1">
        <v>44034</v>
      </c>
      <c r="C377">
        <v>204.25</v>
      </c>
      <c r="D377">
        <v>212.87</v>
      </c>
      <c r="E377">
        <v>202.75</v>
      </c>
      <c r="F377">
        <v>208.9</v>
      </c>
      <c r="G377">
        <v>28066323</v>
      </c>
      <c r="H377" s="2">
        <v>5873887000</v>
      </c>
    </row>
    <row r="378" spans="1:8">
      <c r="A378" t="s">
        <v>9</v>
      </c>
      <c r="B378" s="1">
        <v>44035</v>
      </c>
      <c r="C378">
        <v>207.3</v>
      </c>
      <c r="D378">
        <v>211.9</v>
      </c>
      <c r="E378">
        <v>205.6</v>
      </c>
      <c r="F378">
        <v>210.07</v>
      </c>
      <c r="G378">
        <v>26541311</v>
      </c>
      <c r="H378" s="2">
        <v>5547862000</v>
      </c>
    </row>
    <row r="379" spans="1:8">
      <c r="A379" t="s">
        <v>9</v>
      </c>
      <c r="B379" s="1">
        <v>44036</v>
      </c>
      <c r="C379">
        <v>208</v>
      </c>
      <c r="D379">
        <v>208.95</v>
      </c>
      <c r="E379">
        <v>198</v>
      </c>
      <c r="F379">
        <v>201.39</v>
      </c>
      <c r="G379">
        <v>40538626</v>
      </c>
      <c r="H379" s="2">
        <v>8233915000</v>
      </c>
    </row>
    <row r="380" spans="1:8">
      <c r="A380" t="s">
        <v>9</v>
      </c>
      <c r="B380" s="1">
        <v>44039</v>
      </c>
      <c r="C380">
        <v>203.39</v>
      </c>
      <c r="D380">
        <v>206.8</v>
      </c>
      <c r="E380">
        <v>201.41</v>
      </c>
      <c r="F380">
        <v>204.1</v>
      </c>
      <c r="G380">
        <v>24634688</v>
      </c>
      <c r="H380" s="2">
        <v>5038946000</v>
      </c>
    </row>
    <row r="381" spans="1:8">
      <c r="A381" t="s">
        <v>9</v>
      </c>
      <c r="B381" s="1">
        <v>44040</v>
      </c>
      <c r="C381">
        <v>205.89</v>
      </c>
      <c r="D381">
        <v>216.94</v>
      </c>
      <c r="E381">
        <v>204.67</v>
      </c>
      <c r="F381">
        <v>214</v>
      </c>
      <c r="G381">
        <v>38449712</v>
      </c>
      <c r="H381" s="2">
        <v>8143034000</v>
      </c>
    </row>
    <row r="382" spans="1:8">
      <c r="A382" t="s">
        <v>9</v>
      </c>
      <c r="B382" s="1">
        <v>44041</v>
      </c>
      <c r="C382">
        <v>214.35</v>
      </c>
      <c r="D382">
        <v>215.48</v>
      </c>
      <c r="E382">
        <v>209.01</v>
      </c>
      <c r="F382">
        <v>214.98</v>
      </c>
      <c r="G382">
        <v>30136414</v>
      </c>
      <c r="H382" s="2">
        <v>6417584000</v>
      </c>
    </row>
    <row r="383" spans="1:8">
      <c r="A383" t="s">
        <v>9</v>
      </c>
      <c r="B383" s="1">
        <v>44042</v>
      </c>
      <c r="C383">
        <v>214</v>
      </c>
      <c r="D383">
        <v>218.05</v>
      </c>
      <c r="E383">
        <v>213</v>
      </c>
      <c r="F383">
        <v>216.32</v>
      </c>
      <c r="G383">
        <v>25322564</v>
      </c>
      <c r="H383" s="2">
        <v>5483434000</v>
      </c>
    </row>
    <row r="384" spans="1:8">
      <c r="A384" t="s">
        <v>9</v>
      </c>
      <c r="B384" s="1">
        <v>44043</v>
      </c>
      <c r="C384">
        <v>216.51</v>
      </c>
      <c r="D384">
        <v>221.01</v>
      </c>
      <c r="E384">
        <v>214.28</v>
      </c>
      <c r="F384">
        <v>217.5</v>
      </c>
      <c r="G384">
        <v>26231782</v>
      </c>
      <c r="H384" s="2">
        <v>5707639000</v>
      </c>
    </row>
    <row r="385" spans="1:8">
      <c r="A385" t="s">
        <v>9</v>
      </c>
      <c r="B385" s="1">
        <v>44046</v>
      </c>
      <c r="C385">
        <v>218.18</v>
      </c>
      <c r="D385">
        <v>219.93</v>
      </c>
      <c r="E385">
        <v>215.2</v>
      </c>
      <c r="F385">
        <v>217.72</v>
      </c>
      <c r="G385">
        <v>20145355</v>
      </c>
      <c r="H385" s="2">
        <v>4369803000</v>
      </c>
    </row>
    <row r="386" spans="1:8">
      <c r="A386" t="s">
        <v>9</v>
      </c>
      <c r="B386" s="1">
        <v>44047</v>
      </c>
      <c r="C386">
        <v>217.5</v>
      </c>
      <c r="D386">
        <v>219.8</v>
      </c>
      <c r="E386">
        <v>214</v>
      </c>
      <c r="F386">
        <v>215.8</v>
      </c>
      <c r="G386">
        <v>20676941</v>
      </c>
      <c r="H386" s="2">
        <v>4483370000</v>
      </c>
    </row>
    <row r="387" spans="1:8">
      <c r="A387" t="s">
        <v>9</v>
      </c>
      <c r="B387" s="1">
        <v>44048</v>
      </c>
      <c r="C387">
        <v>215.6</v>
      </c>
      <c r="D387">
        <v>217.76</v>
      </c>
      <c r="E387">
        <v>213</v>
      </c>
      <c r="F387">
        <v>217.48</v>
      </c>
      <c r="G387">
        <v>18671238</v>
      </c>
      <c r="H387" s="2">
        <v>4024536000</v>
      </c>
    </row>
    <row r="388" spans="1:8">
      <c r="A388" t="s">
        <v>9</v>
      </c>
      <c r="B388" s="1">
        <v>44049</v>
      </c>
      <c r="C388">
        <v>217.48</v>
      </c>
      <c r="D388">
        <v>218.54</v>
      </c>
      <c r="E388">
        <v>209.66</v>
      </c>
      <c r="F388">
        <v>211.02</v>
      </c>
      <c r="G388">
        <v>32304359</v>
      </c>
      <c r="H388" s="2">
        <v>6855967000</v>
      </c>
    </row>
    <row r="389" spans="1:8">
      <c r="A389" t="s">
        <v>9</v>
      </c>
      <c r="B389" s="1">
        <v>44050</v>
      </c>
      <c r="C389">
        <v>210</v>
      </c>
      <c r="D389">
        <v>213</v>
      </c>
      <c r="E389">
        <v>203.18</v>
      </c>
      <c r="F389">
        <v>207.26</v>
      </c>
      <c r="G389">
        <v>28723584</v>
      </c>
      <c r="H389" s="2">
        <v>5960013000</v>
      </c>
    </row>
    <row r="390" spans="1:8">
      <c r="A390" t="s">
        <v>9</v>
      </c>
      <c r="B390" s="1">
        <v>44053</v>
      </c>
      <c r="C390">
        <v>207.26</v>
      </c>
      <c r="D390">
        <v>208.88</v>
      </c>
      <c r="E390">
        <v>202.94</v>
      </c>
      <c r="F390">
        <v>205.94</v>
      </c>
      <c r="G390">
        <v>19152100</v>
      </c>
      <c r="H390" s="2">
        <v>3941811000</v>
      </c>
    </row>
    <row r="391" spans="1:8">
      <c r="A391" t="s">
        <v>9</v>
      </c>
      <c r="B391" s="1">
        <v>44054</v>
      </c>
      <c r="C391">
        <v>207</v>
      </c>
      <c r="D391">
        <v>213.35</v>
      </c>
      <c r="E391">
        <v>207</v>
      </c>
      <c r="F391">
        <v>209</v>
      </c>
      <c r="G391">
        <v>25009077</v>
      </c>
      <c r="H391" s="2">
        <v>5285964000</v>
      </c>
    </row>
    <row r="392" spans="1:8">
      <c r="A392" t="s">
        <v>9</v>
      </c>
      <c r="B392" s="1">
        <v>44055</v>
      </c>
      <c r="C392">
        <v>207.92</v>
      </c>
      <c r="D392">
        <v>209.88</v>
      </c>
      <c r="E392">
        <v>203.04</v>
      </c>
      <c r="F392">
        <v>206.47</v>
      </c>
      <c r="G392">
        <v>18024993</v>
      </c>
      <c r="H392" s="2">
        <v>3701984000</v>
      </c>
    </row>
    <row r="393" spans="1:8">
      <c r="A393" t="s">
        <v>9</v>
      </c>
      <c r="B393" s="1">
        <v>44056</v>
      </c>
      <c r="C393">
        <v>208</v>
      </c>
      <c r="D393">
        <v>210</v>
      </c>
      <c r="E393">
        <v>205.5</v>
      </c>
      <c r="F393">
        <v>206.9</v>
      </c>
      <c r="G393">
        <v>12320969</v>
      </c>
      <c r="H393" s="2">
        <v>2555093000</v>
      </c>
    </row>
    <row r="394" spans="1:8">
      <c r="A394" t="s">
        <v>9</v>
      </c>
      <c r="B394" s="1">
        <v>44057</v>
      </c>
      <c r="C394">
        <v>206.3</v>
      </c>
      <c r="D394">
        <v>213.3</v>
      </c>
      <c r="E394">
        <v>206.22</v>
      </c>
      <c r="F394">
        <v>212.9</v>
      </c>
      <c r="G394">
        <v>24431491</v>
      </c>
      <c r="H394" s="2">
        <v>5144550000</v>
      </c>
    </row>
    <row r="395" spans="1:8">
      <c r="A395" t="s">
        <v>9</v>
      </c>
      <c r="B395" s="1">
        <v>44060</v>
      </c>
      <c r="C395">
        <v>214.5</v>
      </c>
      <c r="D395">
        <v>222</v>
      </c>
      <c r="E395">
        <v>214.5</v>
      </c>
      <c r="F395">
        <v>219.99</v>
      </c>
      <c r="G395">
        <v>31515599</v>
      </c>
      <c r="H395" s="2">
        <v>6913069000</v>
      </c>
    </row>
    <row r="396" spans="1:8">
      <c r="A396" t="s">
        <v>9</v>
      </c>
      <c r="B396" s="1">
        <v>44061</v>
      </c>
      <c r="C396">
        <v>219.99</v>
      </c>
      <c r="D396">
        <v>223</v>
      </c>
      <c r="E396">
        <v>218.12</v>
      </c>
      <c r="F396">
        <v>220.57</v>
      </c>
      <c r="G396">
        <v>19038249</v>
      </c>
      <c r="H396" s="2">
        <v>4208956000</v>
      </c>
    </row>
    <row r="397" spans="1:8">
      <c r="A397" t="s">
        <v>9</v>
      </c>
      <c r="B397" s="1">
        <v>44062</v>
      </c>
      <c r="C397">
        <v>220.47</v>
      </c>
      <c r="D397">
        <v>225.96</v>
      </c>
      <c r="E397">
        <v>217.27</v>
      </c>
      <c r="F397">
        <v>222.2</v>
      </c>
      <c r="G397">
        <v>23847268</v>
      </c>
      <c r="H397" s="2">
        <v>5300629000</v>
      </c>
    </row>
    <row r="398" spans="1:8">
      <c r="A398" t="s">
        <v>9</v>
      </c>
      <c r="B398" s="1">
        <v>44063</v>
      </c>
      <c r="C398">
        <v>220</v>
      </c>
      <c r="D398">
        <v>220.92</v>
      </c>
      <c r="E398">
        <v>216</v>
      </c>
      <c r="F398">
        <v>216.44</v>
      </c>
      <c r="G398">
        <v>18490663</v>
      </c>
      <c r="H398" s="2">
        <v>4022580000</v>
      </c>
    </row>
    <row r="399" spans="1:8">
      <c r="A399" t="s">
        <v>9</v>
      </c>
      <c r="B399" s="1">
        <v>44064</v>
      </c>
      <c r="C399">
        <v>220</v>
      </c>
      <c r="D399">
        <v>220.98</v>
      </c>
      <c r="E399">
        <v>216.44</v>
      </c>
      <c r="F399">
        <v>218.4</v>
      </c>
      <c r="G399">
        <v>15731861</v>
      </c>
      <c r="H399" s="2">
        <v>3438178000</v>
      </c>
    </row>
    <row r="400" spans="1:8">
      <c r="A400" t="s">
        <v>9</v>
      </c>
      <c r="B400" s="1">
        <v>44067</v>
      </c>
      <c r="C400">
        <v>219.98</v>
      </c>
      <c r="D400">
        <v>226.3</v>
      </c>
      <c r="E400">
        <v>219.19</v>
      </c>
      <c r="F400">
        <v>225</v>
      </c>
      <c r="G400">
        <v>23152218</v>
      </c>
      <c r="H400" s="2">
        <v>5170962000</v>
      </c>
    </row>
    <row r="401" spans="1:8">
      <c r="A401" t="s">
        <v>9</v>
      </c>
      <c r="B401" s="1">
        <v>44068</v>
      </c>
      <c r="C401">
        <v>226</v>
      </c>
      <c r="D401">
        <v>236.75</v>
      </c>
      <c r="E401">
        <v>225.99</v>
      </c>
      <c r="F401">
        <v>235.6</v>
      </c>
      <c r="G401">
        <v>28547871</v>
      </c>
      <c r="H401" s="2">
        <v>6659413000</v>
      </c>
    </row>
    <row r="402" spans="1:8">
      <c r="A402" t="s">
        <v>9</v>
      </c>
      <c r="B402" s="1">
        <v>44069</v>
      </c>
      <c r="C402">
        <v>235.4</v>
      </c>
      <c r="D402">
        <v>239.87</v>
      </c>
      <c r="E402">
        <v>232.2</v>
      </c>
      <c r="F402">
        <v>236.65</v>
      </c>
      <c r="G402">
        <v>26209992</v>
      </c>
      <c r="H402" s="2">
        <v>6176302000</v>
      </c>
    </row>
    <row r="403" spans="1:8">
      <c r="A403" t="s">
        <v>9</v>
      </c>
      <c r="B403" s="1">
        <v>44070</v>
      </c>
      <c r="C403">
        <v>238.98</v>
      </c>
      <c r="D403">
        <v>238.98</v>
      </c>
      <c r="E403">
        <v>231.14</v>
      </c>
      <c r="F403">
        <v>238.08</v>
      </c>
      <c r="G403">
        <v>21348858</v>
      </c>
      <c r="H403" s="2">
        <v>5024120000</v>
      </c>
    </row>
    <row r="404" spans="1:8">
      <c r="A404" t="s">
        <v>9</v>
      </c>
      <c r="B404" s="1">
        <v>44071</v>
      </c>
      <c r="C404">
        <v>235.98</v>
      </c>
      <c r="D404">
        <v>244.86</v>
      </c>
      <c r="E404">
        <v>233.2</v>
      </c>
      <c r="F404">
        <v>240.5</v>
      </c>
      <c r="G404">
        <v>32724152</v>
      </c>
      <c r="H404" s="2">
        <v>7823482000</v>
      </c>
    </row>
    <row r="405" spans="1:8">
      <c r="A405" t="s">
        <v>9</v>
      </c>
      <c r="B405" s="1">
        <v>44074</v>
      </c>
      <c r="C405">
        <v>242</v>
      </c>
      <c r="D405">
        <v>246.7</v>
      </c>
      <c r="E405">
        <v>240</v>
      </c>
      <c r="F405">
        <v>240</v>
      </c>
      <c r="G405">
        <v>31571514</v>
      </c>
      <c r="H405" s="2">
        <v>7691010000</v>
      </c>
    </row>
    <row r="406" spans="1:8">
      <c r="A406" t="s">
        <v>9</v>
      </c>
      <c r="B406" s="1">
        <v>44075</v>
      </c>
      <c r="C406">
        <v>237.48</v>
      </c>
      <c r="D406">
        <v>239.8</v>
      </c>
      <c r="E406">
        <v>233.1</v>
      </c>
      <c r="F406">
        <v>236.24</v>
      </c>
      <c r="G406">
        <v>30087024</v>
      </c>
      <c r="H406" s="2">
        <v>7091377000</v>
      </c>
    </row>
    <row r="407" spans="1:8">
      <c r="A407" t="s">
        <v>9</v>
      </c>
      <c r="B407" s="1">
        <v>44076</v>
      </c>
      <c r="C407">
        <v>235.2</v>
      </c>
      <c r="D407">
        <v>239.78</v>
      </c>
      <c r="E407">
        <v>233.8</v>
      </c>
      <c r="F407">
        <v>235</v>
      </c>
      <c r="G407">
        <v>19633125</v>
      </c>
      <c r="H407" s="2">
        <v>4642766000</v>
      </c>
    </row>
    <row r="408" spans="1:8">
      <c r="A408" t="s">
        <v>9</v>
      </c>
      <c r="B408" s="1">
        <v>44077</v>
      </c>
      <c r="C408">
        <v>235.4</v>
      </c>
      <c r="D408">
        <v>243</v>
      </c>
      <c r="E408">
        <v>235.19</v>
      </c>
      <c r="F408">
        <v>238.64</v>
      </c>
      <c r="G408">
        <v>27569574</v>
      </c>
      <c r="H408" s="2">
        <v>6599199000</v>
      </c>
    </row>
    <row r="409" spans="1:8">
      <c r="A409" t="s">
        <v>9</v>
      </c>
      <c r="B409" s="1">
        <v>44078</v>
      </c>
      <c r="C409">
        <v>234</v>
      </c>
      <c r="D409">
        <v>234</v>
      </c>
      <c r="E409">
        <v>226.27</v>
      </c>
      <c r="F409">
        <v>230.22</v>
      </c>
      <c r="G409">
        <v>37092062</v>
      </c>
      <c r="H409" s="2">
        <v>8495154000</v>
      </c>
    </row>
    <row r="410" spans="1:8">
      <c r="A410" t="s">
        <v>9</v>
      </c>
      <c r="B410" s="1">
        <v>44081</v>
      </c>
      <c r="C410">
        <v>229.35</v>
      </c>
      <c r="D410">
        <v>233.45</v>
      </c>
      <c r="E410">
        <v>225.1</v>
      </c>
      <c r="F410">
        <v>226.89</v>
      </c>
      <c r="G410">
        <v>23622659</v>
      </c>
      <c r="H410" s="2">
        <v>5428172000</v>
      </c>
    </row>
    <row r="411" spans="1:8">
      <c r="A411" t="s">
        <v>9</v>
      </c>
      <c r="B411" s="1">
        <v>44082</v>
      </c>
      <c r="C411">
        <v>227.14</v>
      </c>
      <c r="D411">
        <v>229.35</v>
      </c>
      <c r="E411">
        <v>217.6</v>
      </c>
      <c r="F411">
        <v>221.93</v>
      </c>
      <c r="G411">
        <v>35708526</v>
      </c>
      <c r="H411" s="2">
        <v>7906065000</v>
      </c>
    </row>
    <row r="412" spans="1:8">
      <c r="A412" t="s">
        <v>9</v>
      </c>
      <c r="B412" s="1">
        <v>44083</v>
      </c>
      <c r="C412">
        <v>218.81</v>
      </c>
      <c r="D412">
        <v>220.66</v>
      </c>
      <c r="E412">
        <v>216</v>
      </c>
      <c r="F412">
        <v>217</v>
      </c>
      <c r="G412">
        <v>22706135</v>
      </c>
      <c r="H412" s="2">
        <v>4950173000</v>
      </c>
    </row>
    <row r="413" spans="1:8">
      <c r="A413" t="s">
        <v>9</v>
      </c>
      <c r="B413" s="1">
        <v>44084</v>
      </c>
      <c r="C413">
        <v>220</v>
      </c>
      <c r="D413">
        <v>225.76</v>
      </c>
      <c r="E413">
        <v>219.96</v>
      </c>
      <c r="F413">
        <v>223.2</v>
      </c>
      <c r="G413">
        <v>23154133</v>
      </c>
      <c r="H413" s="2">
        <v>5168118000</v>
      </c>
    </row>
    <row r="414" spans="1:8">
      <c r="A414" t="s">
        <v>9</v>
      </c>
      <c r="B414" s="1">
        <v>44085</v>
      </c>
      <c r="C414">
        <v>221.45</v>
      </c>
      <c r="D414">
        <v>227.88</v>
      </c>
      <c r="E414">
        <v>220.18</v>
      </c>
      <c r="F414">
        <v>227.88</v>
      </c>
      <c r="G414">
        <v>20470064</v>
      </c>
      <c r="H414" s="2">
        <v>4597798000</v>
      </c>
    </row>
    <row r="415" spans="1:8">
      <c r="A415" t="s">
        <v>9</v>
      </c>
      <c r="B415" s="1">
        <v>44088</v>
      </c>
      <c r="C415">
        <v>229.08</v>
      </c>
      <c r="D415">
        <v>231.44</v>
      </c>
      <c r="E415">
        <v>224.18</v>
      </c>
      <c r="F415">
        <v>230.08</v>
      </c>
      <c r="G415">
        <v>20749216</v>
      </c>
      <c r="H415" s="2">
        <v>4747191000</v>
      </c>
    </row>
    <row r="416" spans="1:8">
      <c r="A416" t="s">
        <v>9</v>
      </c>
      <c r="B416" s="1">
        <v>44089</v>
      </c>
      <c r="C416">
        <v>230</v>
      </c>
      <c r="D416">
        <v>231.4</v>
      </c>
      <c r="E416">
        <v>228</v>
      </c>
      <c r="F416">
        <v>230.33</v>
      </c>
      <c r="G416">
        <v>12036547</v>
      </c>
      <c r="H416" s="2">
        <v>2765307000</v>
      </c>
    </row>
    <row r="417" spans="1:8">
      <c r="A417" t="s">
        <v>9</v>
      </c>
      <c r="B417" s="1">
        <v>44090</v>
      </c>
      <c r="C417">
        <v>230.74</v>
      </c>
      <c r="D417">
        <v>232.19</v>
      </c>
      <c r="E417">
        <v>225</v>
      </c>
      <c r="F417">
        <v>226.02</v>
      </c>
      <c r="G417">
        <v>18453747</v>
      </c>
      <c r="H417" s="2">
        <v>4206118000</v>
      </c>
    </row>
    <row r="418" spans="1:8">
      <c r="A418" t="s">
        <v>9</v>
      </c>
      <c r="B418" s="1">
        <v>44091</v>
      </c>
      <c r="C418">
        <v>222.06</v>
      </c>
      <c r="D418">
        <v>226</v>
      </c>
      <c r="E418">
        <v>218.9</v>
      </c>
      <c r="F418">
        <v>222.65</v>
      </c>
      <c r="G418">
        <v>22801632</v>
      </c>
      <c r="H418" s="2">
        <v>5066621000</v>
      </c>
    </row>
    <row r="419" spans="1:8">
      <c r="A419" t="s">
        <v>9</v>
      </c>
      <c r="B419" s="1">
        <v>44092</v>
      </c>
      <c r="C419">
        <v>222.65</v>
      </c>
      <c r="D419">
        <v>229.52</v>
      </c>
      <c r="E419">
        <v>220.82</v>
      </c>
      <c r="F419">
        <v>229.52</v>
      </c>
      <c r="G419">
        <v>19015650</v>
      </c>
      <c r="H419" s="2">
        <v>4291299000</v>
      </c>
    </row>
    <row r="420" spans="1:8">
      <c r="A420" t="s">
        <v>9</v>
      </c>
      <c r="B420" s="1">
        <v>44095</v>
      </c>
      <c r="C420">
        <v>228</v>
      </c>
      <c r="D420">
        <v>229.55</v>
      </c>
      <c r="E420">
        <v>224.47</v>
      </c>
      <c r="F420">
        <v>224.9</v>
      </c>
      <c r="G420">
        <v>13028469</v>
      </c>
      <c r="H420" s="2">
        <v>2942681000</v>
      </c>
    </row>
    <row r="421" spans="1:8">
      <c r="A421" t="s">
        <v>9</v>
      </c>
      <c r="B421" s="1">
        <v>44096</v>
      </c>
      <c r="C421">
        <v>222.46</v>
      </c>
      <c r="D421">
        <v>226.77</v>
      </c>
      <c r="E421">
        <v>222</v>
      </c>
      <c r="F421">
        <v>222.9</v>
      </c>
      <c r="G421">
        <v>12091370</v>
      </c>
      <c r="H421" s="2">
        <v>2711927000</v>
      </c>
    </row>
    <row r="422" spans="1:8">
      <c r="A422" t="s">
        <v>9</v>
      </c>
      <c r="B422" s="1">
        <v>44097</v>
      </c>
      <c r="C422">
        <v>216.6</v>
      </c>
      <c r="D422">
        <v>221.49</v>
      </c>
      <c r="E422">
        <v>212.46</v>
      </c>
      <c r="F422">
        <v>219.32</v>
      </c>
      <c r="G422">
        <v>25179488</v>
      </c>
      <c r="H422" s="2">
        <v>5469430000</v>
      </c>
    </row>
    <row r="423" spans="1:8">
      <c r="A423" t="s">
        <v>9</v>
      </c>
      <c r="B423" s="1">
        <v>44098</v>
      </c>
      <c r="C423">
        <v>218.08</v>
      </c>
      <c r="D423">
        <v>221.37</v>
      </c>
      <c r="E423">
        <v>215.88</v>
      </c>
      <c r="F423">
        <v>216.3</v>
      </c>
      <c r="G423">
        <v>16365237</v>
      </c>
      <c r="H423" s="2">
        <v>3569684000</v>
      </c>
    </row>
    <row r="424" spans="1:8">
      <c r="A424" t="s">
        <v>9</v>
      </c>
      <c r="B424" s="1">
        <v>44099</v>
      </c>
      <c r="C424">
        <v>217.01</v>
      </c>
      <c r="D424">
        <v>219.44</v>
      </c>
      <c r="E424">
        <v>216.37</v>
      </c>
      <c r="F424">
        <v>217.2</v>
      </c>
      <c r="G424">
        <v>11251653</v>
      </c>
      <c r="H424" s="2">
        <v>2449370000</v>
      </c>
    </row>
    <row r="425" spans="1:8">
      <c r="A425" t="s">
        <v>9</v>
      </c>
      <c r="B425" s="1">
        <v>44102</v>
      </c>
      <c r="C425">
        <v>218.34</v>
      </c>
      <c r="D425">
        <v>222.85</v>
      </c>
      <c r="E425">
        <v>218</v>
      </c>
      <c r="F425">
        <v>220.13</v>
      </c>
      <c r="G425">
        <v>15264425</v>
      </c>
      <c r="H425" s="2">
        <v>3363291000</v>
      </c>
    </row>
    <row r="426" spans="1:8">
      <c r="A426" t="s">
        <v>9</v>
      </c>
      <c r="B426" s="1">
        <v>44103</v>
      </c>
      <c r="C426">
        <v>222</v>
      </c>
      <c r="D426">
        <v>222.8</v>
      </c>
      <c r="E426">
        <v>218.77</v>
      </c>
      <c r="F426">
        <v>219.73</v>
      </c>
      <c r="G426">
        <v>9972097</v>
      </c>
      <c r="H426" s="2">
        <v>2199770000</v>
      </c>
    </row>
    <row r="427" spans="1:8">
      <c r="A427" t="s">
        <v>9</v>
      </c>
      <c r="B427" s="1">
        <v>44104</v>
      </c>
      <c r="C427">
        <v>221</v>
      </c>
      <c r="D427">
        <v>225</v>
      </c>
      <c r="E427">
        <v>220.1</v>
      </c>
      <c r="F427">
        <v>221</v>
      </c>
      <c r="G427">
        <v>16234185</v>
      </c>
      <c r="H427" s="2">
        <v>3608733000</v>
      </c>
    </row>
    <row r="428" spans="1:8">
      <c r="A428" t="s">
        <v>9</v>
      </c>
      <c r="B428" s="1">
        <v>44113</v>
      </c>
      <c r="C428">
        <v>225</v>
      </c>
      <c r="D428">
        <v>229.55</v>
      </c>
      <c r="E428">
        <v>223.29</v>
      </c>
      <c r="F428">
        <v>227.57</v>
      </c>
      <c r="G428">
        <v>20893388</v>
      </c>
      <c r="H428" s="2">
        <v>4736862000</v>
      </c>
    </row>
    <row r="429" spans="1:8">
      <c r="A429" t="s">
        <v>9</v>
      </c>
      <c r="B429" s="1">
        <v>44116</v>
      </c>
      <c r="C429">
        <v>229</v>
      </c>
      <c r="D429">
        <v>242.01</v>
      </c>
      <c r="E429">
        <v>229</v>
      </c>
      <c r="F429">
        <v>241.75</v>
      </c>
      <c r="G429">
        <v>32455704</v>
      </c>
      <c r="H429" s="2">
        <v>7713734000</v>
      </c>
    </row>
    <row r="430" spans="1:8">
      <c r="A430" t="s">
        <v>9</v>
      </c>
      <c r="B430" s="1">
        <v>44117</v>
      </c>
      <c r="C430">
        <v>241.75</v>
      </c>
      <c r="D430">
        <v>244.6</v>
      </c>
      <c r="E430">
        <v>238.84</v>
      </c>
      <c r="F430">
        <v>242.27</v>
      </c>
      <c r="G430">
        <v>17191051</v>
      </c>
      <c r="H430" s="2">
        <v>4169972000</v>
      </c>
    </row>
    <row r="431" spans="1:8">
      <c r="A431" t="s">
        <v>9</v>
      </c>
      <c r="B431" s="1">
        <v>44118</v>
      </c>
      <c r="C431">
        <v>241.79</v>
      </c>
      <c r="D431">
        <v>244.33</v>
      </c>
      <c r="E431">
        <v>238.18</v>
      </c>
      <c r="F431">
        <v>239.4</v>
      </c>
      <c r="G431">
        <v>18319372</v>
      </c>
      <c r="H431" s="2">
        <v>4414453000</v>
      </c>
    </row>
    <row r="432" spans="1:8">
      <c r="A432" t="s">
        <v>9</v>
      </c>
      <c r="B432" s="1">
        <v>44119</v>
      </c>
      <c r="C432">
        <v>239.51</v>
      </c>
      <c r="D432">
        <v>240.5</v>
      </c>
      <c r="E432">
        <v>238.34</v>
      </c>
      <c r="F432">
        <v>238.91</v>
      </c>
      <c r="G432">
        <v>11176087</v>
      </c>
      <c r="H432" s="2">
        <v>2673550000</v>
      </c>
    </row>
    <row r="433" spans="1:8">
      <c r="A433" t="s">
        <v>9</v>
      </c>
      <c r="B433" s="1">
        <v>44120</v>
      </c>
      <c r="C433">
        <v>238.9</v>
      </c>
      <c r="D433">
        <v>240.82</v>
      </c>
      <c r="E433">
        <v>235.24</v>
      </c>
      <c r="F433">
        <v>236.88</v>
      </c>
      <c r="G433">
        <v>11835750</v>
      </c>
      <c r="H433" s="2">
        <v>2812811000</v>
      </c>
    </row>
    <row r="434" spans="1:8">
      <c r="A434" t="s">
        <v>9</v>
      </c>
      <c r="B434" s="1">
        <v>44123</v>
      </c>
      <c r="C434">
        <v>240</v>
      </c>
      <c r="D434">
        <v>241.6</v>
      </c>
      <c r="E434">
        <v>234.6</v>
      </c>
      <c r="F434">
        <v>236.18</v>
      </c>
      <c r="G434">
        <v>12290083</v>
      </c>
      <c r="H434" s="2">
        <v>2920521000</v>
      </c>
    </row>
    <row r="435" spans="1:8">
      <c r="A435" t="s">
        <v>9</v>
      </c>
      <c r="B435" s="1">
        <v>44124</v>
      </c>
      <c r="C435">
        <v>236</v>
      </c>
      <c r="D435">
        <v>241</v>
      </c>
      <c r="E435">
        <v>235</v>
      </c>
      <c r="F435">
        <v>240.98</v>
      </c>
      <c r="G435">
        <v>17996331</v>
      </c>
      <c r="H435" s="2">
        <v>4313854000</v>
      </c>
    </row>
    <row r="436" spans="1:8">
      <c r="A436" t="s">
        <v>9</v>
      </c>
      <c r="B436" s="1">
        <v>44125</v>
      </c>
      <c r="C436">
        <v>240.98</v>
      </c>
      <c r="D436">
        <v>243.7</v>
      </c>
      <c r="E436">
        <v>239.69</v>
      </c>
      <c r="F436">
        <v>241.77</v>
      </c>
      <c r="G436">
        <v>13707691</v>
      </c>
      <c r="H436" s="2">
        <v>3309650000</v>
      </c>
    </row>
    <row r="437" spans="1:8">
      <c r="A437" t="s">
        <v>9</v>
      </c>
      <c r="B437" s="1">
        <v>44126</v>
      </c>
      <c r="C437">
        <v>242</v>
      </c>
      <c r="D437">
        <v>242.99</v>
      </c>
      <c r="E437">
        <v>236.68</v>
      </c>
      <c r="F437">
        <v>241.74</v>
      </c>
      <c r="G437">
        <v>15041607</v>
      </c>
      <c r="H437" s="2">
        <v>3620504000</v>
      </c>
    </row>
    <row r="438" spans="1:8">
      <c r="A438" t="s">
        <v>9</v>
      </c>
      <c r="B438" s="1">
        <v>44127</v>
      </c>
      <c r="C438">
        <v>240.79</v>
      </c>
      <c r="D438">
        <v>242.24</v>
      </c>
      <c r="E438">
        <v>236.3</v>
      </c>
      <c r="F438">
        <v>236.63</v>
      </c>
      <c r="G438">
        <v>13452273</v>
      </c>
      <c r="H438" s="2">
        <v>3217551000</v>
      </c>
    </row>
    <row r="439" spans="1:8">
      <c r="A439" t="s">
        <v>9</v>
      </c>
      <c r="B439" s="1">
        <v>44130</v>
      </c>
      <c r="C439">
        <v>230</v>
      </c>
      <c r="D439">
        <v>234.59</v>
      </c>
      <c r="E439">
        <v>223</v>
      </c>
      <c r="F439">
        <v>232.61</v>
      </c>
      <c r="G439">
        <v>16000039</v>
      </c>
      <c r="H439" s="2">
        <v>3696972000</v>
      </c>
    </row>
    <row r="440" spans="1:8">
      <c r="A440" t="s">
        <v>9</v>
      </c>
      <c r="B440" s="1">
        <v>44131</v>
      </c>
      <c r="C440">
        <v>233.01</v>
      </c>
      <c r="D440">
        <v>235.35</v>
      </c>
      <c r="E440">
        <v>230.7</v>
      </c>
      <c r="F440">
        <v>233.5</v>
      </c>
      <c r="G440">
        <v>14302682</v>
      </c>
      <c r="H440" s="2">
        <v>3339002000</v>
      </c>
    </row>
    <row r="441" spans="1:8">
      <c r="A441" t="s">
        <v>9</v>
      </c>
      <c r="B441" s="1">
        <v>44132</v>
      </c>
      <c r="C441">
        <v>235</v>
      </c>
      <c r="D441">
        <v>242</v>
      </c>
      <c r="E441">
        <v>233.42</v>
      </c>
      <c r="F441">
        <v>239.98</v>
      </c>
      <c r="G441">
        <v>17076230</v>
      </c>
      <c r="H441" s="2">
        <v>4079939000</v>
      </c>
    </row>
    <row r="442" spans="1:8">
      <c r="A442" t="s">
        <v>9</v>
      </c>
      <c r="B442" s="1">
        <v>44133</v>
      </c>
      <c r="C442">
        <v>238.8</v>
      </c>
      <c r="D442">
        <v>253.77</v>
      </c>
      <c r="E442">
        <v>238.49</v>
      </c>
      <c r="F442">
        <v>250</v>
      </c>
      <c r="G442">
        <v>34962748</v>
      </c>
      <c r="H442" s="2">
        <v>8707107000</v>
      </c>
    </row>
    <row r="443" spans="1:8">
      <c r="A443" t="s">
        <v>9</v>
      </c>
      <c r="B443" s="1">
        <v>44134</v>
      </c>
      <c r="C443">
        <v>246.95</v>
      </c>
      <c r="D443">
        <v>250</v>
      </c>
      <c r="E443">
        <v>243.27</v>
      </c>
      <c r="F443">
        <v>244.35</v>
      </c>
      <c r="G443">
        <v>23948951</v>
      </c>
      <c r="H443" s="2">
        <v>5883433000</v>
      </c>
    </row>
    <row r="444" spans="1:8">
      <c r="A444" t="s">
        <v>9</v>
      </c>
      <c r="B444" s="1">
        <v>44137</v>
      </c>
      <c r="C444">
        <v>247.07</v>
      </c>
      <c r="D444">
        <v>251.05</v>
      </c>
      <c r="E444">
        <v>244.5</v>
      </c>
      <c r="F444">
        <v>245.7</v>
      </c>
      <c r="G444">
        <v>15733705</v>
      </c>
      <c r="H444" s="2">
        <v>3880440000</v>
      </c>
    </row>
    <row r="445" spans="1:8">
      <c r="A445" t="s">
        <v>9</v>
      </c>
      <c r="B445" s="1">
        <v>44138</v>
      </c>
      <c r="C445">
        <v>248.1</v>
      </c>
      <c r="D445">
        <v>250.4</v>
      </c>
      <c r="E445">
        <v>245.5</v>
      </c>
      <c r="F445">
        <v>250.4</v>
      </c>
      <c r="G445">
        <v>16535083</v>
      </c>
      <c r="H445" s="2">
        <v>4112229000</v>
      </c>
    </row>
    <row r="446" spans="1:8">
      <c r="A446" t="s">
        <v>9</v>
      </c>
      <c r="B446" s="1">
        <v>44139</v>
      </c>
      <c r="C446">
        <v>250.25</v>
      </c>
      <c r="D446">
        <v>253</v>
      </c>
      <c r="E446">
        <v>248.3</v>
      </c>
      <c r="F446">
        <v>253</v>
      </c>
      <c r="G446">
        <v>12992837</v>
      </c>
      <c r="H446" s="2">
        <v>3267105000</v>
      </c>
    </row>
    <row r="447" spans="1:8">
      <c r="A447" t="s">
        <v>9</v>
      </c>
      <c r="B447" s="1">
        <v>44140</v>
      </c>
      <c r="C447">
        <v>255.99</v>
      </c>
      <c r="D447">
        <v>259.85</v>
      </c>
      <c r="E447">
        <v>254.05</v>
      </c>
      <c r="F447">
        <v>259.41</v>
      </c>
      <c r="G447">
        <v>18968980</v>
      </c>
      <c r="H447" s="2">
        <v>4898018000</v>
      </c>
    </row>
    <row r="448" spans="1:8">
      <c r="A448" t="s">
        <v>9</v>
      </c>
      <c r="B448" s="1">
        <v>44141</v>
      </c>
      <c r="C448">
        <v>260.05</v>
      </c>
      <c r="D448">
        <v>261.2</v>
      </c>
      <c r="E448">
        <v>255.05</v>
      </c>
      <c r="F448">
        <v>259.3</v>
      </c>
      <c r="G448">
        <v>15116483</v>
      </c>
      <c r="H448" s="2">
        <v>3901814000</v>
      </c>
    </row>
    <row r="449" spans="1:8">
      <c r="A449" t="s">
        <v>9</v>
      </c>
      <c r="B449" s="1">
        <v>44144</v>
      </c>
      <c r="C449">
        <v>261</v>
      </c>
      <c r="D449">
        <v>270</v>
      </c>
      <c r="E449">
        <v>260.6</v>
      </c>
      <c r="F449">
        <v>270</v>
      </c>
      <c r="G449">
        <v>20628388</v>
      </c>
      <c r="H449" s="2">
        <v>5513207000</v>
      </c>
    </row>
    <row r="450" spans="1:8">
      <c r="A450" t="s">
        <v>9</v>
      </c>
      <c r="B450" s="1">
        <v>44145</v>
      </c>
      <c r="C450">
        <v>270.74</v>
      </c>
      <c r="D450">
        <v>278.65</v>
      </c>
      <c r="E450">
        <v>267.25</v>
      </c>
      <c r="F450">
        <v>272.8</v>
      </c>
      <c r="G450">
        <v>22308070</v>
      </c>
      <c r="H450" s="2">
        <v>6085548000</v>
      </c>
    </row>
    <row r="451" spans="1:8">
      <c r="A451" t="s">
        <v>9</v>
      </c>
      <c r="B451" s="1">
        <v>44146</v>
      </c>
      <c r="C451">
        <v>270.7</v>
      </c>
      <c r="D451">
        <v>279</v>
      </c>
      <c r="E451">
        <v>268.35</v>
      </c>
      <c r="F451">
        <v>268.9</v>
      </c>
      <c r="G451">
        <v>22787338</v>
      </c>
      <c r="H451" s="2">
        <v>6218718000</v>
      </c>
    </row>
    <row r="452" spans="1:8">
      <c r="A452" t="s">
        <v>9</v>
      </c>
      <c r="B452" s="1">
        <v>44147</v>
      </c>
      <c r="C452">
        <v>268.9</v>
      </c>
      <c r="D452">
        <v>271.49</v>
      </c>
      <c r="E452">
        <v>265</v>
      </c>
      <c r="F452">
        <v>267.65</v>
      </c>
      <c r="G452">
        <v>17623158</v>
      </c>
      <c r="H452" s="2">
        <v>4716978000</v>
      </c>
    </row>
    <row r="453" spans="1:8">
      <c r="A453" t="s">
        <v>9</v>
      </c>
      <c r="B453" s="1">
        <v>44148</v>
      </c>
      <c r="C453">
        <v>265</v>
      </c>
      <c r="D453">
        <v>267.37</v>
      </c>
      <c r="E453">
        <v>258</v>
      </c>
      <c r="F453">
        <v>265</v>
      </c>
      <c r="G453">
        <v>18843071</v>
      </c>
      <c r="H453" s="2">
        <v>4950551000</v>
      </c>
    </row>
    <row r="454" spans="1:8">
      <c r="A454" t="s">
        <v>9</v>
      </c>
      <c r="B454" s="1">
        <v>44151</v>
      </c>
      <c r="C454">
        <v>268</v>
      </c>
      <c r="D454">
        <v>273.15</v>
      </c>
      <c r="E454">
        <v>263.51</v>
      </c>
      <c r="F454">
        <v>273</v>
      </c>
      <c r="G454">
        <v>19577792</v>
      </c>
      <c r="H454" s="2">
        <v>5269426000</v>
      </c>
    </row>
    <row r="455" spans="1:8">
      <c r="A455" t="s">
        <v>9</v>
      </c>
      <c r="B455" s="1">
        <v>44152</v>
      </c>
      <c r="C455">
        <v>272.99</v>
      </c>
      <c r="D455">
        <v>274.55</v>
      </c>
      <c r="E455">
        <v>266</v>
      </c>
      <c r="F455">
        <v>269.1</v>
      </c>
      <c r="G455">
        <v>17947672</v>
      </c>
      <c r="H455" s="2">
        <v>4847011000</v>
      </c>
    </row>
    <row r="456" spans="1:8">
      <c r="A456" t="s">
        <v>9</v>
      </c>
      <c r="B456" s="1">
        <v>44153</v>
      </c>
      <c r="C456">
        <v>267.99</v>
      </c>
      <c r="D456">
        <v>269.52</v>
      </c>
      <c r="E456">
        <v>259</v>
      </c>
      <c r="F456">
        <v>263.72</v>
      </c>
      <c r="G456">
        <v>19456273</v>
      </c>
      <c r="H456" s="2">
        <v>5134605000</v>
      </c>
    </row>
    <row r="457" spans="1:8">
      <c r="A457" t="s">
        <v>9</v>
      </c>
      <c r="B457" s="1">
        <v>44154</v>
      </c>
      <c r="C457">
        <v>262.34</v>
      </c>
      <c r="D457">
        <v>266.3</v>
      </c>
      <c r="E457">
        <v>260</v>
      </c>
      <c r="F457">
        <v>264.7</v>
      </c>
      <c r="G457">
        <v>12448246</v>
      </c>
      <c r="H457" s="2">
        <v>3287372000</v>
      </c>
    </row>
    <row r="458" spans="1:8">
      <c r="A458" t="s">
        <v>9</v>
      </c>
      <c r="B458" s="1">
        <v>44155</v>
      </c>
      <c r="C458">
        <v>266.54</v>
      </c>
      <c r="D458">
        <v>270.5</v>
      </c>
      <c r="E458">
        <v>264.8</v>
      </c>
      <c r="F458">
        <v>268.47</v>
      </c>
      <c r="G458">
        <v>11122604</v>
      </c>
      <c r="H458" s="2">
        <v>2984187000</v>
      </c>
    </row>
    <row r="459" spans="1:8">
      <c r="A459" t="s">
        <v>9</v>
      </c>
      <c r="B459" s="1">
        <v>44158</v>
      </c>
      <c r="C459">
        <v>271.5</v>
      </c>
      <c r="D459">
        <v>277.77</v>
      </c>
      <c r="E459">
        <v>271.5</v>
      </c>
      <c r="F459">
        <v>272.58</v>
      </c>
      <c r="G459">
        <v>15634214</v>
      </c>
      <c r="H459" s="2">
        <v>4282239000</v>
      </c>
    </row>
    <row r="460" spans="1:8">
      <c r="A460" t="s">
        <v>9</v>
      </c>
      <c r="B460" s="1">
        <v>44159</v>
      </c>
      <c r="C460">
        <v>272.58</v>
      </c>
      <c r="D460">
        <v>272.6</v>
      </c>
      <c r="E460">
        <v>267</v>
      </c>
      <c r="F460">
        <v>271.79</v>
      </c>
      <c r="G460">
        <v>12503527</v>
      </c>
      <c r="H460" s="2">
        <v>3370155000</v>
      </c>
    </row>
    <row r="461" spans="1:8">
      <c r="A461" t="s">
        <v>9</v>
      </c>
      <c r="B461" s="1">
        <v>44160</v>
      </c>
      <c r="C461">
        <v>271.8</v>
      </c>
      <c r="D461">
        <v>272.39</v>
      </c>
      <c r="E461">
        <v>262.81</v>
      </c>
      <c r="F461">
        <v>262.97</v>
      </c>
      <c r="G461">
        <v>16559440</v>
      </c>
      <c r="H461" s="2">
        <v>4404835000</v>
      </c>
    </row>
    <row r="462" spans="1:8">
      <c r="A462" t="s">
        <v>9</v>
      </c>
      <c r="B462" s="1">
        <v>44161</v>
      </c>
      <c r="C462">
        <v>262.17</v>
      </c>
      <c r="D462">
        <v>265.18</v>
      </c>
      <c r="E462">
        <v>252.7</v>
      </c>
      <c r="F462">
        <v>260.58</v>
      </c>
      <c r="G462">
        <v>19905229</v>
      </c>
      <c r="H462" s="2">
        <v>5158676000</v>
      </c>
    </row>
    <row r="463" spans="1:8">
      <c r="A463" t="s">
        <v>9</v>
      </c>
      <c r="B463" s="1">
        <v>44162</v>
      </c>
      <c r="C463">
        <v>260.58</v>
      </c>
      <c r="D463">
        <v>262.31</v>
      </c>
      <c r="E463">
        <v>258.1</v>
      </c>
      <c r="F463">
        <v>262.3</v>
      </c>
      <c r="G463">
        <v>11259290</v>
      </c>
      <c r="H463" s="2">
        <v>2933632000</v>
      </c>
    </row>
    <row r="464" spans="1:8">
      <c r="A464" t="s">
        <v>9</v>
      </c>
      <c r="B464" s="1">
        <v>44165</v>
      </c>
      <c r="C464">
        <v>260.65</v>
      </c>
      <c r="D464">
        <v>261.99</v>
      </c>
      <c r="E464">
        <v>253.65</v>
      </c>
      <c r="F464">
        <v>254</v>
      </c>
      <c r="G464">
        <v>21174104</v>
      </c>
      <c r="H464" s="2">
        <v>5419776000</v>
      </c>
    </row>
    <row r="465" spans="1:8">
      <c r="A465" t="s">
        <v>9</v>
      </c>
      <c r="B465" s="1">
        <v>44166</v>
      </c>
      <c r="C465">
        <v>255</v>
      </c>
      <c r="D465">
        <v>258.88</v>
      </c>
      <c r="E465">
        <v>255</v>
      </c>
      <c r="F465">
        <v>257.99</v>
      </c>
      <c r="G465">
        <v>13648057</v>
      </c>
      <c r="H465" s="2">
        <v>3509920000</v>
      </c>
    </row>
    <row r="466" spans="1:8">
      <c r="A466" t="s">
        <v>9</v>
      </c>
      <c r="B466" s="1">
        <v>44167</v>
      </c>
      <c r="C466">
        <v>260</v>
      </c>
      <c r="D466">
        <v>261.99</v>
      </c>
      <c r="E466">
        <v>257.1</v>
      </c>
      <c r="F466">
        <v>260.55</v>
      </c>
      <c r="G466">
        <v>11637763</v>
      </c>
      <c r="H466" s="2">
        <v>3028626000</v>
      </c>
    </row>
    <row r="467" spans="1:8">
      <c r="A467" t="s">
        <v>9</v>
      </c>
      <c r="B467" s="1">
        <v>44168</v>
      </c>
      <c r="C467">
        <v>260.06</v>
      </c>
      <c r="D467">
        <v>262</v>
      </c>
      <c r="E467">
        <v>258.97</v>
      </c>
      <c r="F467">
        <v>261.63</v>
      </c>
      <c r="G467">
        <v>9208685</v>
      </c>
      <c r="H467" s="2">
        <v>2403046000</v>
      </c>
    </row>
    <row r="468" spans="1:8">
      <c r="A468" t="s">
        <v>9</v>
      </c>
      <c r="B468" s="1">
        <v>44169</v>
      </c>
      <c r="C468">
        <v>260.5</v>
      </c>
      <c r="D468">
        <v>268</v>
      </c>
      <c r="E468">
        <v>260.15</v>
      </c>
      <c r="F468">
        <v>267.19</v>
      </c>
      <c r="G468">
        <v>17051140</v>
      </c>
      <c r="H468" s="2">
        <v>4536005000</v>
      </c>
    </row>
    <row r="469" spans="1:8">
      <c r="A469" t="s">
        <v>9</v>
      </c>
      <c r="B469" s="1">
        <v>44172</v>
      </c>
      <c r="C469">
        <v>267.21</v>
      </c>
      <c r="D469">
        <v>275.2</v>
      </c>
      <c r="E469">
        <v>267.21</v>
      </c>
      <c r="F469">
        <v>270.24</v>
      </c>
      <c r="G469">
        <v>19621618</v>
      </c>
      <c r="H469" s="2">
        <v>5339343000</v>
      </c>
    </row>
    <row r="470" spans="1:8">
      <c r="A470" t="s">
        <v>9</v>
      </c>
      <c r="B470" s="1">
        <v>44173</v>
      </c>
      <c r="C470">
        <v>271.55</v>
      </c>
      <c r="D470">
        <v>274.05</v>
      </c>
      <c r="E470">
        <v>268.55</v>
      </c>
      <c r="F470">
        <v>272</v>
      </c>
      <c r="G470">
        <v>14777562</v>
      </c>
      <c r="H470" s="2">
        <v>4019961000</v>
      </c>
    </row>
    <row r="471" spans="1:8">
      <c r="A471" t="s">
        <v>9</v>
      </c>
      <c r="B471" s="1">
        <v>44174</v>
      </c>
      <c r="C471">
        <v>273</v>
      </c>
      <c r="D471">
        <v>274</v>
      </c>
      <c r="E471">
        <v>269.5</v>
      </c>
      <c r="F471">
        <v>269.72</v>
      </c>
      <c r="G471">
        <v>11677649</v>
      </c>
      <c r="H471" s="2">
        <v>3166929000</v>
      </c>
    </row>
    <row r="472" spans="1:8">
      <c r="A472" t="s">
        <v>9</v>
      </c>
      <c r="B472" s="1">
        <v>44175</v>
      </c>
      <c r="C472">
        <v>269</v>
      </c>
      <c r="D472">
        <v>272</v>
      </c>
      <c r="E472">
        <v>267.3</v>
      </c>
      <c r="F472">
        <v>267.67</v>
      </c>
      <c r="G472">
        <v>13410208</v>
      </c>
      <c r="H472" s="2">
        <v>3611982000</v>
      </c>
    </row>
    <row r="473" spans="1:8">
      <c r="A473" t="s">
        <v>9</v>
      </c>
      <c r="B473" s="1">
        <v>44176</v>
      </c>
      <c r="C473">
        <v>268.85</v>
      </c>
      <c r="D473">
        <v>269.99</v>
      </c>
      <c r="E473">
        <v>263.4</v>
      </c>
      <c r="F473">
        <v>267.52</v>
      </c>
      <c r="G473">
        <v>15005255</v>
      </c>
      <c r="H473" s="2">
        <v>3995342000</v>
      </c>
    </row>
    <row r="474" spans="1:8">
      <c r="A474" t="s">
        <v>9</v>
      </c>
      <c r="B474" s="1">
        <v>44179</v>
      </c>
      <c r="C474">
        <v>268.5</v>
      </c>
      <c r="D474">
        <v>273.5</v>
      </c>
      <c r="E474">
        <v>266.08</v>
      </c>
      <c r="F474">
        <v>273.15</v>
      </c>
      <c r="G474">
        <v>18174424</v>
      </c>
      <c r="H474" s="2">
        <v>4937790000</v>
      </c>
    </row>
    <row r="475" spans="1:8">
      <c r="A475" t="s">
        <v>9</v>
      </c>
      <c r="B475" s="1">
        <v>44180</v>
      </c>
      <c r="C475">
        <v>273.15</v>
      </c>
      <c r="D475">
        <v>273.3</v>
      </c>
      <c r="E475">
        <v>267.31</v>
      </c>
      <c r="F475">
        <v>270.8</v>
      </c>
      <c r="G475">
        <v>14611814</v>
      </c>
      <c r="H475" s="2">
        <v>3949335000</v>
      </c>
    </row>
    <row r="476" spans="1:8">
      <c r="A476" t="s">
        <v>9</v>
      </c>
      <c r="B476" s="1">
        <v>44181</v>
      </c>
      <c r="C476">
        <v>273</v>
      </c>
      <c r="D476">
        <v>275</v>
      </c>
      <c r="E476">
        <v>272</v>
      </c>
      <c r="F476">
        <v>274.33</v>
      </c>
      <c r="G476">
        <v>16025487</v>
      </c>
      <c r="H476" s="2">
        <v>4392612000</v>
      </c>
    </row>
    <row r="477" spans="1:8">
      <c r="A477" t="s">
        <v>9</v>
      </c>
      <c r="B477" s="1">
        <v>44182</v>
      </c>
      <c r="C477">
        <v>274.54</v>
      </c>
      <c r="D477">
        <v>280</v>
      </c>
      <c r="E477">
        <v>274.21</v>
      </c>
      <c r="F477">
        <v>277.81</v>
      </c>
      <c r="G477">
        <v>19976098</v>
      </c>
      <c r="H477" s="2">
        <v>5547261000</v>
      </c>
    </row>
    <row r="478" spans="1:8">
      <c r="A478" t="s">
        <v>9</v>
      </c>
      <c r="B478" s="1">
        <v>44183</v>
      </c>
      <c r="C478">
        <v>276.9</v>
      </c>
      <c r="D478">
        <v>279.68</v>
      </c>
      <c r="E478">
        <v>274.08</v>
      </c>
      <c r="F478">
        <v>276.86</v>
      </c>
      <c r="G478">
        <v>15082525</v>
      </c>
      <c r="H478" s="2">
        <v>4179755000</v>
      </c>
    </row>
    <row r="479" spans="1:8">
      <c r="A479" t="s">
        <v>9</v>
      </c>
      <c r="B479" s="1">
        <v>44186</v>
      </c>
      <c r="C479">
        <v>275.31</v>
      </c>
      <c r="D479">
        <v>281.98</v>
      </c>
      <c r="E479">
        <v>275.31</v>
      </c>
      <c r="F479">
        <v>281.91</v>
      </c>
      <c r="G479">
        <v>16188978</v>
      </c>
      <c r="H479" s="2">
        <v>4537600000</v>
      </c>
    </row>
    <row r="480" spans="1:8">
      <c r="A480" t="s">
        <v>9</v>
      </c>
      <c r="B480" s="1">
        <v>44187</v>
      </c>
      <c r="C480">
        <v>282.98</v>
      </c>
      <c r="D480">
        <v>288</v>
      </c>
      <c r="E480">
        <v>281.97</v>
      </c>
      <c r="F480">
        <v>282.38</v>
      </c>
      <c r="G480">
        <v>18706371</v>
      </c>
      <c r="H480" s="2">
        <v>5338603000</v>
      </c>
    </row>
    <row r="481" spans="1:8">
      <c r="A481" t="s">
        <v>9</v>
      </c>
      <c r="B481" s="1">
        <v>44188</v>
      </c>
      <c r="C481">
        <v>283</v>
      </c>
      <c r="D481">
        <v>288.5</v>
      </c>
      <c r="E481">
        <v>275</v>
      </c>
      <c r="F481">
        <v>278.29</v>
      </c>
      <c r="G481">
        <v>25221586</v>
      </c>
      <c r="H481" s="2">
        <v>7103973000</v>
      </c>
    </row>
    <row r="482" spans="1:8">
      <c r="A482" t="s">
        <v>9</v>
      </c>
      <c r="B482" s="1">
        <v>44189</v>
      </c>
      <c r="C482">
        <v>276</v>
      </c>
      <c r="D482">
        <v>278.9</v>
      </c>
      <c r="E482">
        <v>272.36</v>
      </c>
      <c r="F482">
        <v>275.32</v>
      </c>
      <c r="G482">
        <v>15616076</v>
      </c>
      <c r="H482" s="2">
        <v>4293940000</v>
      </c>
    </row>
    <row r="483" spans="1:8">
      <c r="A483" t="s">
        <v>9</v>
      </c>
      <c r="B483" s="1">
        <v>44190</v>
      </c>
      <c r="C483">
        <v>272.6</v>
      </c>
      <c r="D483">
        <v>277.43</v>
      </c>
      <c r="E483">
        <v>271.5</v>
      </c>
      <c r="F483">
        <v>275.92</v>
      </c>
      <c r="G483">
        <v>11111390</v>
      </c>
      <c r="H483" s="2">
        <v>3051170000</v>
      </c>
    </row>
    <row r="484" spans="1:8">
      <c r="A484" t="s">
        <v>9</v>
      </c>
      <c r="B484" s="1">
        <v>44193</v>
      </c>
      <c r="C484">
        <v>276</v>
      </c>
      <c r="D484">
        <v>286.16</v>
      </c>
      <c r="E484">
        <v>275.98</v>
      </c>
      <c r="F484">
        <v>285.95</v>
      </c>
      <c r="G484">
        <v>19381209</v>
      </c>
      <c r="H484" s="2">
        <v>5490499000</v>
      </c>
    </row>
    <row r="485" spans="1:8">
      <c r="A485" t="s">
        <v>9</v>
      </c>
      <c r="B485" s="1">
        <v>44194</v>
      </c>
      <c r="C485">
        <v>286.08</v>
      </c>
      <c r="D485">
        <v>286.66</v>
      </c>
      <c r="E485">
        <v>279.18</v>
      </c>
      <c r="F485">
        <v>281</v>
      </c>
      <c r="G485">
        <v>14658930</v>
      </c>
      <c r="H485" s="2">
        <v>4136061000</v>
      </c>
    </row>
    <row r="486" spans="1:8">
      <c r="A486" t="s">
        <v>9</v>
      </c>
      <c r="B486" s="1">
        <v>44195</v>
      </c>
      <c r="C486">
        <v>282.89</v>
      </c>
      <c r="D486">
        <v>287.6</v>
      </c>
      <c r="E486">
        <v>281.26</v>
      </c>
      <c r="F486">
        <v>286.88</v>
      </c>
      <c r="G486">
        <v>16882539</v>
      </c>
      <c r="H486" s="2">
        <v>4826857000</v>
      </c>
    </row>
    <row r="487" spans="1:8">
      <c r="A487" t="s">
        <v>9</v>
      </c>
      <c r="B487" s="1">
        <v>44196</v>
      </c>
      <c r="C487">
        <v>288.01</v>
      </c>
      <c r="D487">
        <v>294.47</v>
      </c>
      <c r="E487">
        <v>288</v>
      </c>
      <c r="F487">
        <v>291.85</v>
      </c>
      <c r="G487">
        <v>16003830</v>
      </c>
      <c r="H487" s="2">
        <v>4661694000</v>
      </c>
    </row>
    <row r="488" spans="1:8">
      <c r="A488" t="s">
        <v>10</v>
      </c>
      <c r="B488" s="1">
        <v>43832</v>
      </c>
      <c r="C488">
        <v>25.33788</v>
      </c>
      <c r="D488">
        <v>25.48554</v>
      </c>
      <c r="E488">
        <v>24.86538</v>
      </c>
      <c r="F488">
        <v>25.09179</v>
      </c>
      <c r="G488">
        <v>363413913</v>
      </c>
      <c r="H488" s="2">
        <v>9157399000</v>
      </c>
    </row>
    <row r="489" spans="1:8">
      <c r="A489" t="s">
        <v>10</v>
      </c>
      <c r="B489" s="1">
        <v>43833</v>
      </c>
      <c r="C489">
        <v>24.94413</v>
      </c>
      <c r="D489">
        <v>25.2296</v>
      </c>
      <c r="E489">
        <v>24.70788</v>
      </c>
      <c r="F489">
        <v>24.98351</v>
      </c>
      <c r="G489">
        <v>186716128</v>
      </c>
      <c r="H489" s="2">
        <v>4662046000</v>
      </c>
    </row>
    <row r="490" spans="1:8">
      <c r="A490" t="s">
        <v>10</v>
      </c>
      <c r="B490" s="1">
        <v>43836</v>
      </c>
      <c r="C490">
        <v>24.66851</v>
      </c>
      <c r="D490">
        <v>25.44617</v>
      </c>
      <c r="E490">
        <v>24.60945</v>
      </c>
      <c r="F490">
        <v>24.92445</v>
      </c>
      <c r="G490">
        <v>234060014</v>
      </c>
      <c r="H490" s="2">
        <v>5854930000</v>
      </c>
    </row>
    <row r="491" spans="1:8">
      <c r="A491" t="s">
        <v>10</v>
      </c>
      <c r="B491" s="1">
        <v>43837</v>
      </c>
      <c r="C491">
        <v>25.0032</v>
      </c>
      <c r="D491">
        <v>25.34773</v>
      </c>
      <c r="E491">
        <v>24.70788</v>
      </c>
      <c r="F491">
        <v>25.29851</v>
      </c>
      <c r="G491">
        <v>203484311</v>
      </c>
      <c r="H491" s="2">
        <v>5097647000</v>
      </c>
    </row>
    <row r="492" spans="1:8">
      <c r="A492" t="s">
        <v>10</v>
      </c>
      <c r="B492" s="1">
        <v>43838</v>
      </c>
      <c r="C492">
        <v>25.03273</v>
      </c>
      <c r="D492">
        <v>25.08195</v>
      </c>
      <c r="E492">
        <v>24.46179</v>
      </c>
      <c r="F492">
        <v>24.55038</v>
      </c>
      <c r="G492">
        <v>209891034</v>
      </c>
      <c r="H492" s="2">
        <v>5204058000</v>
      </c>
    </row>
    <row r="493" spans="1:8">
      <c r="A493" t="s">
        <v>10</v>
      </c>
      <c r="B493" s="1">
        <v>43839</v>
      </c>
      <c r="C493">
        <v>24.93429</v>
      </c>
      <c r="D493">
        <v>25.1607</v>
      </c>
      <c r="E493">
        <v>24.81616</v>
      </c>
      <c r="F493">
        <v>25.04257</v>
      </c>
      <c r="G493">
        <v>166156033</v>
      </c>
      <c r="H493" s="2">
        <v>4151018000</v>
      </c>
    </row>
    <row r="494" spans="1:8">
      <c r="A494" t="s">
        <v>10</v>
      </c>
      <c r="B494" s="1">
        <v>43840</v>
      </c>
      <c r="C494">
        <v>25.55445</v>
      </c>
      <c r="D494">
        <v>25.68242</v>
      </c>
      <c r="E494">
        <v>24.81616</v>
      </c>
      <c r="F494">
        <v>25.15085</v>
      </c>
      <c r="G494">
        <v>200071719</v>
      </c>
      <c r="H494" s="2">
        <v>5049383000</v>
      </c>
    </row>
    <row r="495" spans="1:8">
      <c r="A495" t="s">
        <v>10</v>
      </c>
      <c r="B495" s="1">
        <v>43843</v>
      </c>
      <c r="C495">
        <v>25.05242</v>
      </c>
      <c r="D495">
        <v>25.57414</v>
      </c>
      <c r="E495">
        <v>24.63898</v>
      </c>
      <c r="F495">
        <v>25.56429</v>
      </c>
      <c r="G495">
        <v>192517873</v>
      </c>
      <c r="H495" s="2">
        <v>4832118000</v>
      </c>
    </row>
    <row r="496" spans="1:8">
      <c r="A496" t="s">
        <v>10</v>
      </c>
      <c r="B496" s="1">
        <v>43844</v>
      </c>
      <c r="C496">
        <v>25.57414</v>
      </c>
      <c r="D496">
        <v>25.73164</v>
      </c>
      <c r="E496">
        <v>25.11148</v>
      </c>
      <c r="F496">
        <v>25.1607</v>
      </c>
      <c r="G496">
        <v>178716015</v>
      </c>
      <c r="H496" s="2">
        <v>4551675000</v>
      </c>
    </row>
    <row r="497" spans="1:8">
      <c r="A497" t="s">
        <v>10</v>
      </c>
      <c r="B497" s="1">
        <v>43845</v>
      </c>
      <c r="C497">
        <v>25.0032</v>
      </c>
      <c r="D497">
        <v>25.19023</v>
      </c>
      <c r="E497">
        <v>24.80632</v>
      </c>
      <c r="F497">
        <v>24.92445</v>
      </c>
      <c r="G497">
        <v>115889630</v>
      </c>
      <c r="H497" s="2">
        <v>2890493000</v>
      </c>
    </row>
    <row r="498" spans="1:8">
      <c r="A498" t="s">
        <v>10</v>
      </c>
      <c r="B498" s="1">
        <v>43846</v>
      </c>
      <c r="C498">
        <v>24.96382</v>
      </c>
      <c r="D498">
        <v>24.96382</v>
      </c>
      <c r="E498">
        <v>24.66851</v>
      </c>
      <c r="F498">
        <v>24.71773</v>
      </c>
      <c r="G498">
        <v>105483447</v>
      </c>
      <c r="H498" s="2">
        <v>2617122000</v>
      </c>
    </row>
    <row r="499" spans="1:8">
      <c r="A499" t="s">
        <v>10</v>
      </c>
      <c r="B499" s="1">
        <v>43847</v>
      </c>
      <c r="C499">
        <v>24.87523</v>
      </c>
      <c r="D499">
        <v>25.34773</v>
      </c>
      <c r="E499">
        <v>24.83585</v>
      </c>
      <c r="F499">
        <v>24.96382</v>
      </c>
      <c r="G499">
        <v>131793137</v>
      </c>
      <c r="H499" s="2">
        <v>3300090000</v>
      </c>
    </row>
    <row r="500" spans="1:8">
      <c r="A500" t="s">
        <v>10</v>
      </c>
      <c r="B500" s="1">
        <v>43850</v>
      </c>
      <c r="C500">
        <v>24.94413</v>
      </c>
      <c r="D500">
        <v>25.37726</v>
      </c>
      <c r="E500">
        <v>24.80632</v>
      </c>
      <c r="F500">
        <v>25.35757</v>
      </c>
      <c r="G500">
        <v>143053064</v>
      </c>
      <c r="H500" s="2">
        <v>3600438000</v>
      </c>
    </row>
    <row r="501" spans="1:8">
      <c r="A501" t="s">
        <v>10</v>
      </c>
      <c r="B501" s="1">
        <v>43851</v>
      </c>
      <c r="C501">
        <v>25.0721</v>
      </c>
      <c r="D501">
        <v>25.24929</v>
      </c>
      <c r="E501">
        <v>24.71773</v>
      </c>
      <c r="F501">
        <v>24.77679</v>
      </c>
      <c r="G501">
        <v>171865812</v>
      </c>
      <c r="H501" s="2">
        <v>4287213000</v>
      </c>
    </row>
    <row r="502" spans="1:8">
      <c r="A502" t="s">
        <v>10</v>
      </c>
      <c r="B502" s="1">
        <v>43852</v>
      </c>
      <c r="C502">
        <v>24.58976</v>
      </c>
      <c r="D502">
        <v>25.03273</v>
      </c>
      <c r="E502">
        <v>24.03851</v>
      </c>
      <c r="F502">
        <v>24.80632</v>
      </c>
      <c r="G502">
        <v>206858718</v>
      </c>
      <c r="H502" s="2">
        <v>5070796000</v>
      </c>
    </row>
    <row r="503" spans="1:8">
      <c r="A503" t="s">
        <v>10</v>
      </c>
      <c r="B503" s="1">
        <v>43853</v>
      </c>
      <c r="C503">
        <v>24.30429</v>
      </c>
      <c r="D503">
        <v>24.47163</v>
      </c>
      <c r="E503">
        <v>23.251</v>
      </c>
      <c r="F503">
        <v>23.52663</v>
      </c>
      <c r="G503">
        <v>249140500</v>
      </c>
      <c r="H503" s="2">
        <v>5960882000</v>
      </c>
    </row>
    <row r="504" spans="1:8">
      <c r="A504" t="s">
        <v>10</v>
      </c>
      <c r="B504" s="1">
        <v>43864</v>
      </c>
      <c r="C504">
        <v>21.17397</v>
      </c>
      <c r="D504">
        <v>21.17397</v>
      </c>
      <c r="E504">
        <v>21.17397</v>
      </c>
      <c r="F504">
        <v>21.17397</v>
      </c>
      <c r="G504">
        <v>76532607</v>
      </c>
      <c r="H504" s="2">
        <v>1620499000</v>
      </c>
    </row>
    <row r="505" spans="1:8">
      <c r="A505" t="s">
        <v>10</v>
      </c>
      <c r="B505" s="1">
        <v>43865</v>
      </c>
      <c r="C505">
        <v>20.47506</v>
      </c>
      <c r="D505">
        <v>21.59725</v>
      </c>
      <c r="E505">
        <v>20.45537</v>
      </c>
      <c r="F505">
        <v>21.39053</v>
      </c>
      <c r="G505">
        <v>354088812</v>
      </c>
      <c r="H505" s="2">
        <v>7477240000</v>
      </c>
    </row>
    <row r="506" spans="1:8">
      <c r="A506" t="s">
        <v>10</v>
      </c>
      <c r="B506" s="1">
        <v>43866</v>
      </c>
      <c r="C506">
        <v>21.42006</v>
      </c>
      <c r="D506">
        <v>22.32569</v>
      </c>
      <c r="E506">
        <v>21.18381</v>
      </c>
      <c r="F506">
        <v>21.72522</v>
      </c>
      <c r="G506">
        <v>246617780</v>
      </c>
      <c r="H506" s="2">
        <v>5359497000</v>
      </c>
    </row>
    <row r="507" spans="1:8">
      <c r="A507" t="s">
        <v>10</v>
      </c>
      <c r="B507" s="1">
        <v>43867</v>
      </c>
      <c r="C507">
        <v>21.75475</v>
      </c>
      <c r="D507">
        <v>22.43397</v>
      </c>
      <c r="E507">
        <v>21.47912</v>
      </c>
      <c r="F507">
        <v>22.27647</v>
      </c>
      <c r="G507">
        <v>251773418</v>
      </c>
      <c r="H507" s="2">
        <v>5544992000</v>
      </c>
    </row>
    <row r="508" spans="1:8">
      <c r="A508" t="s">
        <v>10</v>
      </c>
      <c r="B508" s="1">
        <v>43868</v>
      </c>
      <c r="C508">
        <v>22.12881</v>
      </c>
      <c r="D508">
        <v>22.27647</v>
      </c>
      <c r="E508">
        <v>21.85319</v>
      </c>
      <c r="F508">
        <v>22.18788</v>
      </c>
      <c r="G508">
        <v>186554015</v>
      </c>
      <c r="H508" s="2">
        <v>4119236000</v>
      </c>
    </row>
    <row r="509" spans="1:8">
      <c r="A509" t="s">
        <v>10</v>
      </c>
      <c r="B509" s="1">
        <v>43871</v>
      </c>
      <c r="C509">
        <v>21.85319</v>
      </c>
      <c r="D509">
        <v>22.4635</v>
      </c>
      <c r="E509">
        <v>21.85319</v>
      </c>
      <c r="F509">
        <v>22.31584</v>
      </c>
      <c r="G509">
        <v>160548463</v>
      </c>
      <c r="H509" s="2">
        <v>3568549000</v>
      </c>
    </row>
    <row r="510" spans="1:8">
      <c r="A510" t="s">
        <v>10</v>
      </c>
      <c r="B510" s="1">
        <v>43872</v>
      </c>
      <c r="C510">
        <v>22.47335</v>
      </c>
      <c r="D510">
        <v>22.76866</v>
      </c>
      <c r="E510">
        <v>22.28631</v>
      </c>
      <c r="F510">
        <v>22.33553</v>
      </c>
      <c r="G510">
        <v>179139435</v>
      </c>
      <c r="H510" s="2">
        <v>4024903000</v>
      </c>
    </row>
    <row r="511" spans="1:8">
      <c r="A511" t="s">
        <v>10</v>
      </c>
      <c r="B511" s="1">
        <v>43873</v>
      </c>
      <c r="C511">
        <v>22.15834</v>
      </c>
      <c r="D511">
        <v>22.71944</v>
      </c>
      <c r="E511">
        <v>22.1485</v>
      </c>
      <c r="F511">
        <v>22.54225</v>
      </c>
      <c r="G511">
        <v>172874418</v>
      </c>
      <c r="H511" s="2">
        <v>3880470000</v>
      </c>
    </row>
    <row r="512" spans="1:8">
      <c r="A512" t="s">
        <v>10</v>
      </c>
      <c r="B512" s="1">
        <v>43874</v>
      </c>
      <c r="C512">
        <v>22.4635</v>
      </c>
      <c r="D512">
        <v>22.65053</v>
      </c>
      <c r="E512">
        <v>22.1485</v>
      </c>
      <c r="F512">
        <v>22.19772</v>
      </c>
      <c r="G512">
        <v>151675080</v>
      </c>
      <c r="H512" s="2">
        <v>3388497000</v>
      </c>
    </row>
    <row r="513" spans="1:8">
      <c r="A513" t="s">
        <v>10</v>
      </c>
      <c r="B513" s="1">
        <v>43875</v>
      </c>
      <c r="C513">
        <v>22.1485</v>
      </c>
      <c r="D513">
        <v>22.88678</v>
      </c>
      <c r="E513">
        <v>22.11897</v>
      </c>
      <c r="F513">
        <v>22.621</v>
      </c>
      <c r="G513">
        <v>205976797</v>
      </c>
      <c r="H513" s="2">
        <v>4649873000</v>
      </c>
    </row>
    <row r="514" spans="1:8">
      <c r="A514" t="s">
        <v>10</v>
      </c>
      <c r="B514" s="1">
        <v>43878</v>
      </c>
      <c r="C514">
        <v>23.37897</v>
      </c>
      <c r="D514">
        <v>23.91054</v>
      </c>
      <c r="E514">
        <v>23.03444</v>
      </c>
      <c r="F514">
        <v>23.80226</v>
      </c>
      <c r="G514">
        <v>326080694</v>
      </c>
      <c r="H514" s="2">
        <v>7637323000</v>
      </c>
    </row>
    <row r="515" spans="1:8">
      <c r="A515" t="s">
        <v>10</v>
      </c>
      <c r="B515" s="1">
        <v>43879</v>
      </c>
      <c r="C515">
        <v>23.80226</v>
      </c>
      <c r="D515">
        <v>23.87116</v>
      </c>
      <c r="E515">
        <v>23.34944</v>
      </c>
      <c r="F515">
        <v>23.60538</v>
      </c>
      <c r="G515">
        <v>194644269</v>
      </c>
      <c r="H515" s="2">
        <v>4594404000</v>
      </c>
    </row>
    <row r="516" spans="1:8">
      <c r="A516" t="s">
        <v>10</v>
      </c>
      <c r="B516" s="1">
        <v>43880</v>
      </c>
      <c r="C516">
        <v>23.48725</v>
      </c>
      <c r="D516">
        <v>24.07788</v>
      </c>
      <c r="E516">
        <v>23.45772</v>
      </c>
      <c r="F516">
        <v>23.62507</v>
      </c>
      <c r="G516">
        <v>211647016</v>
      </c>
      <c r="H516" s="2">
        <v>5045242000</v>
      </c>
    </row>
    <row r="517" spans="1:8">
      <c r="A517" t="s">
        <v>10</v>
      </c>
      <c r="B517" s="1">
        <v>43881</v>
      </c>
      <c r="C517">
        <v>23.69397</v>
      </c>
      <c r="D517">
        <v>25.14101</v>
      </c>
      <c r="E517">
        <v>23.69397</v>
      </c>
      <c r="F517">
        <v>25.02288</v>
      </c>
      <c r="G517">
        <v>396046748</v>
      </c>
      <c r="H517" s="2">
        <v>9687303000</v>
      </c>
    </row>
    <row r="518" spans="1:8">
      <c r="A518" t="s">
        <v>10</v>
      </c>
      <c r="B518" s="1">
        <v>43882</v>
      </c>
      <c r="C518">
        <v>24.89491</v>
      </c>
      <c r="D518">
        <v>25.58398</v>
      </c>
      <c r="E518">
        <v>24.5996</v>
      </c>
      <c r="F518">
        <v>24.78663</v>
      </c>
      <c r="G518">
        <v>359137395</v>
      </c>
      <c r="H518" s="2">
        <v>8966404000</v>
      </c>
    </row>
    <row r="519" spans="1:8">
      <c r="A519" t="s">
        <v>10</v>
      </c>
      <c r="B519" s="1">
        <v>43885</v>
      </c>
      <c r="C519">
        <v>24.5996</v>
      </c>
      <c r="D519">
        <v>24.93429</v>
      </c>
      <c r="E519">
        <v>24.41257</v>
      </c>
      <c r="F519">
        <v>24.64882</v>
      </c>
      <c r="G519">
        <v>248088312</v>
      </c>
      <c r="H519" s="2">
        <v>6120538000</v>
      </c>
    </row>
    <row r="520" spans="1:8">
      <c r="A520" t="s">
        <v>10</v>
      </c>
      <c r="B520" s="1">
        <v>43886</v>
      </c>
      <c r="C520">
        <v>24.1271</v>
      </c>
      <c r="D520">
        <v>24.85554</v>
      </c>
      <c r="E520">
        <v>23.6546</v>
      </c>
      <c r="F520">
        <v>24.81616</v>
      </c>
      <c r="G520">
        <v>333306755</v>
      </c>
      <c r="H520" s="2">
        <v>8103705000</v>
      </c>
    </row>
    <row r="521" spans="1:8">
      <c r="A521" t="s">
        <v>10</v>
      </c>
      <c r="B521" s="1">
        <v>43887</v>
      </c>
      <c r="C521">
        <v>24.31413</v>
      </c>
      <c r="D521">
        <v>25.09179</v>
      </c>
      <c r="E521">
        <v>24.14679</v>
      </c>
      <c r="F521">
        <v>24.32398</v>
      </c>
      <c r="G521">
        <v>292728698</v>
      </c>
      <c r="H521" s="2">
        <v>7210137000</v>
      </c>
    </row>
    <row r="522" spans="1:8">
      <c r="A522" t="s">
        <v>10</v>
      </c>
      <c r="B522" s="1">
        <v>43888</v>
      </c>
      <c r="C522">
        <v>24.45194</v>
      </c>
      <c r="D522">
        <v>24.89491</v>
      </c>
      <c r="E522">
        <v>24.2846</v>
      </c>
      <c r="F522">
        <v>24.38304</v>
      </c>
      <c r="G522">
        <v>209670709</v>
      </c>
      <c r="H522" s="2">
        <v>5149812000</v>
      </c>
    </row>
    <row r="523" spans="1:8">
      <c r="A523" t="s">
        <v>10</v>
      </c>
      <c r="B523" s="1">
        <v>43889</v>
      </c>
      <c r="C523">
        <v>23.61522</v>
      </c>
      <c r="D523">
        <v>23.83179</v>
      </c>
      <c r="E523">
        <v>22.91632</v>
      </c>
      <c r="F523">
        <v>23.03444</v>
      </c>
      <c r="G523">
        <v>296060841</v>
      </c>
      <c r="H523" s="2">
        <v>6928624000</v>
      </c>
    </row>
    <row r="524" spans="1:8">
      <c r="A524" t="s">
        <v>10</v>
      </c>
      <c r="B524" s="1">
        <v>43892</v>
      </c>
      <c r="C524">
        <v>23.42819</v>
      </c>
      <c r="D524">
        <v>24.40273</v>
      </c>
      <c r="E524">
        <v>23.251</v>
      </c>
      <c r="F524">
        <v>24.09757</v>
      </c>
      <c r="G524">
        <v>258411686</v>
      </c>
      <c r="H524" s="2">
        <v>6171345000</v>
      </c>
    </row>
    <row r="525" spans="1:8">
      <c r="A525" t="s">
        <v>10</v>
      </c>
      <c r="B525" s="1">
        <v>43893</v>
      </c>
      <c r="C525">
        <v>24.60945</v>
      </c>
      <c r="D525">
        <v>25.05242</v>
      </c>
      <c r="E525">
        <v>24.04835</v>
      </c>
      <c r="F525">
        <v>24.34366</v>
      </c>
      <c r="G525">
        <v>263429773</v>
      </c>
      <c r="H525" s="2">
        <v>6463974000</v>
      </c>
    </row>
    <row r="526" spans="1:8">
      <c r="A526" t="s">
        <v>10</v>
      </c>
      <c r="B526" s="1">
        <v>43894</v>
      </c>
      <c r="C526">
        <v>24.27476</v>
      </c>
      <c r="D526">
        <v>24.98351</v>
      </c>
      <c r="E526">
        <v>24.06804</v>
      </c>
      <c r="F526">
        <v>24.93429</v>
      </c>
      <c r="G526">
        <v>280456399</v>
      </c>
      <c r="H526" s="2">
        <v>6888922000</v>
      </c>
    </row>
    <row r="527" spans="1:8">
      <c r="A527" t="s">
        <v>10</v>
      </c>
      <c r="B527" s="1">
        <v>43895</v>
      </c>
      <c r="C527">
        <v>25.20992</v>
      </c>
      <c r="D527">
        <v>25.91867</v>
      </c>
      <c r="E527">
        <v>24.67835</v>
      </c>
      <c r="F527">
        <v>25.58398</v>
      </c>
      <c r="G527">
        <v>452505237</v>
      </c>
      <c r="H527" s="2">
        <v>11474860000</v>
      </c>
    </row>
    <row r="528" spans="1:8">
      <c r="A528" t="s">
        <v>10</v>
      </c>
      <c r="B528" s="1">
        <v>43896</v>
      </c>
      <c r="C528">
        <v>25.27882</v>
      </c>
      <c r="D528">
        <v>25.45601</v>
      </c>
      <c r="E528">
        <v>24.70788</v>
      </c>
      <c r="F528">
        <v>24.71773</v>
      </c>
      <c r="G528">
        <v>267214565</v>
      </c>
      <c r="H528" s="2">
        <v>6677401000</v>
      </c>
    </row>
    <row r="529" spans="1:8">
      <c r="A529" t="s">
        <v>10</v>
      </c>
      <c r="B529" s="1">
        <v>43899</v>
      </c>
      <c r="C529">
        <v>23.91054</v>
      </c>
      <c r="D529">
        <v>24.38304</v>
      </c>
      <c r="E529">
        <v>23.72351</v>
      </c>
      <c r="F529">
        <v>23.93022</v>
      </c>
      <c r="G529">
        <v>277803762</v>
      </c>
      <c r="H529" s="2">
        <v>6680581000</v>
      </c>
    </row>
    <row r="530" spans="1:8">
      <c r="A530" t="s">
        <v>10</v>
      </c>
      <c r="B530" s="1">
        <v>43900</v>
      </c>
      <c r="C530">
        <v>23.97944</v>
      </c>
      <c r="D530">
        <v>24.79648</v>
      </c>
      <c r="E530">
        <v>23.78257</v>
      </c>
      <c r="F530">
        <v>24.66851</v>
      </c>
      <c r="G530">
        <v>268653860</v>
      </c>
      <c r="H530" s="2">
        <v>6541104000</v>
      </c>
    </row>
    <row r="531" spans="1:8">
      <c r="A531" t="s">
        <v>10</v>
      </c>
      <c r="B531" s="1">
        <v>43901</v>
      </c>
      <c r="C531">
        <v>24.58976</v>
      </c>
      <c r="D531">
        <v>24.5996</v>
      </c>
      <c r="E531">
        <v>23.92038</v>
      </c>
      <c r="F531">
        <v>23.95976</v>
      </c>
      <c r="G531">
        <v>181910887</v>
      </c>
      <c r="H531" s="2">
        <v>4421697000</v>
      </c>
    </row>
    <row r="532" spans="1:8">
      <c r="A532" t="s">
        <v>10</v>
      </c>
      <c r="B532" s="1">
        <v>43902</v>
      </c>
      <c r="C532">
        <v>23.62507</v>
      </c>
      <c r="D532">
        <v>23.95976</v>
      </c>
      <c r="E532">
        <v>23.48725</v>
      </c>
      <c r="F532">
        <v>23.60538</v>
      </c>
      <c r="G532">
        <v>172334142</v>
      </c>
      <c r="H532" s="2">
        <v>4077325000</v>
      </c>
    </row>
    <row r="533" spans="1:8">
      <c r="A533" t="s">
        <v>10</v>
      </c>
      <c r="B533" s="1">
        <v>43903</v>
      </c>
      <c r="C533">
        <v>22.4635</v>
      </c>
      <c r="D533">
        <v>23.80226</v>
      </c>
      <c r="E533">
        <v>22.306</v>
      </c>
      <c r="F533">
        <v>23.566</v>
      </c>
      <c r="G533">
        <v>230966001</v>
      </c>
      <c r="H533" s="2">
        <v>5324452000</v>
      </c>
    </row>
    <row r="534" spans="1:8">
      <c r="A534" t="s">
        <v>10</v>
      </c>
      <c r="B534" s="1">
        <v>43906</v>
      </c>
      <c r="C534">
        <v>23.51679</v>
      </c>
      <c r="D534">
        <v>23.52663</v>
      </c>
      <c r="E534">
        <v>22.29616</v>
      </c>
      <c r="F534">
        <v>22.31584</v>
      </c>
      <c r="G534">
        <v>209057286</v>
      </c>
      <c r="H534" s="2">
        <v>4797883000</v>
      </c>
    </row>
    <row r="535" spans="1:8">
      <c r="A535" t="s">
        <v>10</v>
      </c>
      <c r="B535" s="1">
        <v>43907</v>
      </c>
      <c r="C535">
        <v>22.66038</v>
      </c>
      <c r="D535">
        <v>22.91632</v>
      </c>
      <c r="E535">
        <v>21.88272</v>
      </c>
      <c r="F535">
        <v>22.57178</v>
      </c>
      <c r="G535">
        <v>175489673</v>
      </c>
      <c r="H535" s="2">
        <v>3951195000</v>
      </c>
    </row>
    <row r="536" spans="1:8">
      <c r="A536" t="s">
        <v>10</v>
      </c>
      <c r="B536" s="1">
        <v>43908</v>
      </c>
      <c r="C536">
        <v>22.67022</v>
      </c>
      <c r="D536">
        <v>22.83757</v>
      </c>
      <c r="E536">
        <v>21.85319</v>
      </c>
      <c r="F536">
        <v>21.88272</v>
      </c>
      <c r="G536">
        <v>154604709</v>
      </c>
      <c r="H536" s="2">
        <v>3470413000</v>
      </c>
    </row>
    <row r="537" spans="1:8">
      <c r="A537" t="s">
        <v>10</v>
      </c>
      <c r="B537" s="1">
        <v>43909</v>
      </c>
      <c r="C537">
        <v>21.95163</v>
      </c>
      <c r="D537">
        <v>22.27647</v>
      </c>
      <c r="E537">
        <v>21.07553</v>
      </c>
      <c r="F537">
        <v>22.01069</v>
      </c>
      <c r="G537">
        <v>203974165</v>
      </c>
      <c r="H537" s="2">
        <v>4433633000</v>
      </c>
    </row>
    <row r="538" spans="1:8">
      <c r="A538" t="s">
        <v>10</v>
      </c>
      <c r="B538" s="1">
        <v>43910</v>
      </c>
      <c r="C538">
        <v>22.19772</v>
      </c>
      <c r="D538">
        <v>22.35522</v>
      </c>
      <c r="E538">
        <v>21.85319</v>
      </c>
      <c r="F538">
        <v>22.306</v>
      </c>
      <c r="G538">
        <v>123246286</v>
      </c>
      <c r="H538" s="2">
        <v>2731567000</v>
      </c>
    </row>
    <row r="539" spans="1:8">
      <c r="A539" t="s">
        <v>10</v>
      </c>
      <c r="B539" s="1">
        <v>43913</v>
      </c>
      <c r="C539">
        <v>21.45944</v>
      </c>
      <c r="D539">
        <v>22.00084</v>
      </c>
      <c r="E539">
        <v>21.41022</v>
      </c>
      <c r="F539">
        <v>21.54803</v>
      </c>
      <c r="G539">
        <v>112261991</v>
      </c>
      <c r="H539" s="2">
        <v>2430579000</v>
      </c>
    </row>
    <row r="540" spans="1:8">
      <c r="A540" t="s">
        <v>10</v>
      </c>
      <c r="B540" s="1">
        <v>43914</v>
      </c>
      <c r="C540">
        <v>22.01069</v>
      </c>
      <c r="D540">
        <v>22.08944</v>
      </c>
      <c r="E540">
        <v>21.55787</v>
      </c>
      <c r="F540">
        <v>21.96147</v>
      </c>
      <c r="G540">
        <v>120707588</v>
      </c>
      <c r="H540" s="2">
        <v>2641222000</v>
      </c>
    </row>
    <row r="541" spans="1:8">
      <c r="A541" t="s">
        <v>10</v>
      </c>
      <c r="B541" s="1">
        <v>43915</v>
      </c>
      <c r="C541">
        <v>22.45366</v>
      </c>
      <c r="D541">
        <v>22.56194</v>
      </c>
      <c r="E541">
        <v>22.28631</v>
      </c>
      <c r="F541">
        <v>22.40444</v>
      </c>
      <c r="G541">
        <v>131404017</v>
      </c>
      <c r="H541" s="2">
        <v>2948428000</v>
      </c>
    </row>
    <row r="542" spans="1:8">
      <c r="A542" t="s">
        <v>10</v>
      </c>
      <c r="B542" s="1">
        <v>43916</v>
      </c>
      <c r="C542">
        <v>22.1485</v>
      </c>
      <c r="D542">
        <v>22.40444</v>
      </c>
      <c r="E542">
        <v>22.11897</v>
      </c>
      <c r="F542">
        <v>22.12881</v>
      </c>
      <c r="G542">
        <v>70892438</v>
      </c>
      <c r="H542" s="2">
        <v>1576599000</v>
      </c>
    </row>
    <row r="543" spans="1:8">
      <c r="A543" t="s">
        <v>10</v>
      </c>
      <c r="B543" s="1">
        <v>43917</v>
      </c>
      <c r="C543">
        <v>22.36506</v>
      </c>
      <c r="D543">
        <v>22.64069</v>
      </c>
      <c r="E543">
        <v>22.16819</v>
      </c>
      <c r="F543">
        <v>22.21741</v>
      </c>
      <c r="G543">
        <v>92012149</v>
      </c>
      <c r="H543" s="2">
        <v>2058062000</v>
      </c>
    </row>
    <row r="544" spans="1:8">
      <c r="A544" t="s">
        <v>10</v>
      </c>
      <c r="B544" s="1">
        <v>43920</v>
      </c>
      <c r="C544">
        <v>21.95163</v>
      </c>
      <c r="D544">
        <v>22.02053</v>
      </c>
      <c r="E544">
        <v>21.70553</v>
      </c>
      <c r="F544">
        <v>21.92209</v>
      </c>
      <c r="G544">
        <v>81687690</v>
      </c>
      <c r="H544" s="2">
        <v>1784456000</v>
      </c>
    </row>
    <row r="545" spans="1:8">
      <c r="A545" t="s">
        <v>10</v>
      </c>
      <c r="B545" s="1">
        <v>43921</v>
      </c>
      <c r="C545">
        <v>22.16819</v>
      </c>
      <c r="D545">
        <v>22.22725</v>
      </c>
      <c r="E545">
        <v>21.80397</v>
      </c>
      <c r="F545">
        <v>21.81381</v>
      </c>
      <c r="G545">
        <v>64846194</v>
      </c>
      <c r="H545" s="2">
        <v>1425249000</v>
      </c>
    </row>
    <row r="546" spans="1:8">
      <c r="A546" t="s">
        <v>10</v>
      </c>
      <c r="B546" s="1">
        <v>43922</v>
      </c>
      <c r="C546">
        <v>21.74491</v>
      </c>
      <c r="D546">
        <v>22.09928</v>
      </c>
      <c r="E546">
        <v>21.70553</v>
      </c>
      <c r="F546">
        <v>21.75475</v>
      </c>
      <c r="G546">
        <v>67731384</v>
      </c>
      <c r="H546" s="2">
        <v>1483011000</v>
      </c>
    </row>
    <row r="547" spans="1:8">
      <c r="A547" t="s">
        <v>10</v>
      </c>
      <c r="B547" s="1">
        <v>43923</v>
      </c>
      <c r="C547">
        <v>21.676</v>
      </c>
      <c r="D547">
        <v>22.07959</v>
      </c>
      <c r="E547">
        <v>21.65631</v>
      </c>
      <c r="F547">
        <v>22.07959</v>
      </c>
      <c r="G547">
        <v>78747373</v>
      </c>
      <c r="H547" s="2">
        <v>1720306000</v>
      </c>
    </row>
    <row r="548" spans="1:8">
      <c r="A548" t="s">
        <v>10</v>
      </c>
      <c r="B548" s="1">
        <v>43924</v>
      </c>
      <c r="C548">
        <v>21.92209</v>
      </c>
      <c r="D548">
        <v>22.03038</v>
      </c>
      <c r="E548">
        <v>21.72522</v>
      </c>
      <c r="F548">
        <v>21.78428</v>
      </c>
      <c r="G548">
        <v>59107113</v>
      </c>
      <c r="H548" s="2">
        <v>1291311000</v>
      </c>
    </row>
    <row r="549" spans="1:8">
      <c r="A549" t="s">
        <v>10</v>
      </c>
      <c r="B549" s="1">
        <v>43928</v>
      </c>
      <c r="C549">
        <v>22.19772</v>
      </c>
      <c r="D549">
        <v>22.29616</v>
      </c>
      <c r="E549">
        <v>22.05006</v>
      </c>
      <c r="F549">
        <v>22.22725</v>
      </c>
      <c r="G549">
        <v>126088187</v>
      </c>
      <c r="H549" s="2">
        <v>2797519000</v>
      </c>
    </row>
    <row r="550" spans="1:8">
      <c r="A550" t="s">
        <v>10</v>
      </c>
      <c r="B550" s="1">
        <v>43929</v>
      </c>
      <c r="C550">
        <v>22.09928</v>
      </c>
      <c r="D550">
        <v>22.26663</v>
      </c>
      <c r="E550">
        <v>22.05006</v>
      </c>
      <c r="F550">
        <v>22.19772</v>
      </c>
      <c r="G550">
        <v>76964347</v>
      </c>
      <c r="H550" s="2">
        <v>1704870000</v>
      </c>
    </row>
    <row r="551" spans="1:8">
      <c r="A551" t="s">
        <v>10</v>
      </c>
      <c r="B551" s="1">
        <v>43930</v>
      </c>
      <c r="C551">
        <v>22.42413</v>
      </c>
      <c r="D551">
        <v>22.621</v>
      </c>
      <c r="E551">
        <v>22.29616</v>
      </c>
      <c r="F551">
        <v>22.29616</v>
      </c>
      <c r="G551">
        <v>116513143</v>
      </c>
      <c r="H551" s="2">
        <v>2615070000</v>
      </c>
    </row>
    <row r="552" spans="1:8">
      <c r="A552" t="s">
        <v>10</v>
      </c>
      <c r="B552" s="1">
        <v>43931</v>
      </c>
      <c r="C552">
        <v>22.37491</v>
      </c>
      <c r="D552">
        <v>22.51272</v>
      </c>
      <c r="E552">
        <v>22.09928</v>
      </c>
      <c r="F552">
        <v>22.13866</v>
      </c>
      <c r="G552">
        <v>87212693</v>
      </c>
      <c r="H552" s="2">
        <v>1942600000</v>
      </c>
    </row>
    <row r="553" spans="1:8">
      <c r="A553" t="s">
        <v>10</v>
      </c>
      <c r="B553" s="1">
        <v>43934</v>
      </c>
      <c r="C553">
        <v>22.05006</v>
      </c>
      <c r="D553">
        <v>22.12881</v>
      </c>
      <c r="E553">
        <v>21.85319</v>
      </c>
      <c r="F553">
        <v>21.92209</v>
      </c>
      <c r="G553">
        <v>59421108</v>
      </c>
      <c r="H553" s="2">
        <v>1305442000</v>
      </c>
    </row>
    <row r="554" spans="1:8">
      <c r="A554" t="s">
        <v>10</v>
      </c>
      <c r="B554" s="1">
        <v>43935</v>
      </c>
      <c r="C554">
        <v>22.04022</v>
      </c>
      <c r="D554">
        <v>23.43804</v>
      </c>
      <c r="E554">
        <v>21.94178</v>
      </c>
      <c r="F554">
        <v>22.84741</v>
      </c>
      <c r="G554">
        <v>198791001</v>
      </c>
      <c r="H554" s="2">
        <v>4510932000</v>
      </c>
    </row>
    <row r="555" spans="1:8">
      <c r="A555" t="s">
        <v>10</v>
      </c>
      <c r="B555" s="1">
        <v>43936</v>
      </c>
      <c r="C555">
        <v>22.54225</v>
      </c>
      <c r="D555">
        <v>23.1821</v>
      </c>
      <c r="E555">
        <v>22.47335</v>
      </c>
      <c r="F555">
        <v>22.66038</v>
      </c>
      <c r="G555">
        <v>154296014</v>
      </c>
      <c r="H555" s="2">
        <v>3517827000</v>
      </c>
    </row>
    <row r="556" spans="1:8">
      <c r="A556" t="s">
        <v>10</v>
      </c>
      <c r="B556" s="1">
        <v>43937</v>
      </c>
      <c r="C556">
        <v>22.53241</v>
      </c>
      <c r="D556">
        <v>23.62507</v>
      </c>
      <c r="E556">
        <v>22.49303</v>
      </c>
      <c r="F556">
        <v>23.30022</v>
      </c>
      <c r="G556">
        <v>231512967</v>
      </c>
      <c r="H556" s="2">
        <v>5385384000</v>
      </c>
    </row>
    <row r="557" spans="1:8">
      <c r="A557" t="s">
        <v>10</v>
      </c>
      <c r="B557" s="1">
        <v>43938</v>
      </c>
      <c r="C557">
        <v>23.31991</v>
      </c>
      <c r="D557">
        <v>23.44788</v>
      </c>
      <c r="E557">
        <v>22.97538</v>
      </c>
      <c r="F557">
        <v>23.01475</v>
      </c>
      <c r="G557">
        <v>152807207</v>
      </c>
      <c r="H557" s="2">
        <v>3546707000</v>
      </c>
    </row>
    <row r="558" spans="1:8">
      <c r="A558" t="s">
        <v>10</v>
      </c>
      <c r="B558" s="1">
        <v>43941</v>
      </c>
      <c r="C558">
        <v>23.11319</v>
      </c>
      <c r="D558">
        <v>23.17225</v>
      </c>
      <c r="E558">
        <v>22.90647</v>
      </c>
      <c r="F558">
        <v>23.12303</v>
      </c>
      <c r="G558">
        <v>81632902</v>
      </c>
      <c r="H558" s="2">
        <v>1881766000</v>
      </c>
    </row>
    <row r="559" spans="1:8">
      <c r="A559" t="s">
        <v>10</v>
      </c>
      <c r="B559" s="1">
        <v>43942</v>
      </c>
      <c r="C559">
        <v>22.96553</v>
      </c>
      <c r="D559">
        <v>22.98522</v>
      </c>
      <c r="E559">
        <v>22.60131</v>
      </c>
      <c r="F559">
        <v>22.80803</v>
      </c>
      <c r="G559">
        <v>92235157</v>
      </c>
      <c r="H559" s="2">
        <v>2099823000</v>
      </c>
    </row>
    <row r="560" spans="1:8">
      <c r="A560" t="s">
        <v>10</v>
      </c>
      <c r="B560" s="1">
        <v>43943</v>
      </c>
      <c r="C560">
        <v>22.64069</v>
      </c>
      <c r="D560">
        <v>22.87694</v>
      </c>
      <c r="E560">
        <v>22.54225</v>
      </c>
      <c r="F560">
        <v>22.82772</v>
      </c>
      <c r="G560">
        <v>59135849</v>
      </c>
      <c r="H560" s="2">
        <v>1344829000</v>
      </c>
    </row>
    <row r="561" spans="1:8">
      <c r="A561" t="s">
        <v>10</v>
      </c>
      <c r="B561" s="1">
        <v>43944</v>
      </c>
      <c r="C561">
        <v>22.81788</v>
      </c>
      <c r="D561">
        <v>22.87694</v>
      </c>
      <c r="E561">
        <v>22.56194</v>
      </c>
      <c r="F561">
        <v>22.56194</v>
      </c>
      <c r="G561">
        <v>63356384</v>
      </c>
      <c r="H561" s="2">
        <v>1438235000</v>
      </c>
    </row>
    <row r="562" spans="1:8">
      <c r="A562" t="s">
        <v>10</v>
      </c>
      <c r="B562" s="1">
        <v>43945</v>
      </c>
      <c r="C562">
        <v>22.51272</v>
      </c>
      <c r="D562">
        <v>22.68006</v>
      </c>
      <c r="E562">
        <v>22.19772</v>
      </c>
      <c r="F562">
        <v>22.34538</v>
      </c>
      <c r="G562">
        <v>73484637</v>
      </c>
      <c r="H562" s="2">
        <v>1647882000</v>
      </c>
    </row>
    <row r="563" spans="1:8">
      <c r="A563" t="s">
        <v>10</v>
      </c>
      <c r="B563" s="1">
        <v>43948</v>
      </c>
      <c r="C563">
        <v>22.3946</v>
      </c>
      <c r="D563">
        <v>22.68991</v>
      </c>
      <c r="E563">
        <v>22.35522</v>
      </c>
      <c r="F563">
        <v>22.47335</v>
      </c>
      <c r="G563">
        <v>62500056</v>
      </c>
      <c r="H563" s="2">
        <v>1409982000</v>
      </c>
    </row>
    <row r="564" spans="1:8">
      <c r="A564" t="s">
        <v>10</v>
      </c>
      <c r="B564" s="1">
        <v>43949</v>
      </c>
      <c r="C564">
        <v>22.69975</v>
      </c>
      <c r="D564">
        <v>23.08366</v>
      </c>
      <c r="E564">
        <v>22.41428</v>
      </c>
      <c r="F564">
        <v>22.92616</v>
      </c>
      <c r="G564">
        <v>136503484</v>
      </c>
      <c r="H564" s="2">
        <v>3117772000</v>
      </c>
    </row>
    <row r="565" spans="1:8">
      <c r="A565" t="s">
        <v>10</v>
      </c>
      <c r="B565" s="1">
        <v>43950</v>
      </c>
      <c r="C565">
        <v>22.69975</v>
      </c>
      <c r="D565">
        <v>23.13288</v>
      </c>
      <c r="E565">
        <v>22.67022</v>
      </c>
      <c r="F565">
        <v>23.0246</v>
      </c>
      <c r="G565">
        <v>81261136</v>
      </c>
      <c r="H565" s="2">
        <v>1865959000</v>
      </c>
    </row>
    <row r="566" spans="1:8">
      <c r="A566" t="s">
        <v>10</v>
      </c>
      <c r="B566" s="1">
        <v>43951</v>
      </c>
      <c r="C566">
        <v>23.23132</v>
      </c>
      <c r="D566">
        <v>23.50694</v>
      </c>
      <c r="E566">
        <v>23.15257</v>
      </c>
      <c r="F566">
        <v>23.32975</v>
      </c>
      <c r="G566">
        <v>136083004</v>
      </c>
      <c r="H566" s="2">
        <v>3177410000</v>
      </c>
    </row>
    <row r="567" spans="1:8">
      <c r="A567" t="s">
        <v>10</v>
      </c>
      <c r="B567" s="1">
        <v>43957</v>
      </c>
      <c r="C567">
        <v>22.81788</v>
      </c>
      <c r="D567">
        <v>23.31007</v>
      </c>
      <c r="E567">
        <v>22.74897</v>
      </c>
      <c r="F567">
        <v>23.251</v>
      </c>
      <c r="G567">
        <v>113623732</v>
      </c>
      <c r="H567" s="2">
        <v>2612451000</v>
      </c>
    </row>
    <row r="568" spans="1:8">
      <c r="A568" t="s">
        <v>10</v>
      </c>
      <c r="B568" s="1">
        <v>43958</v>
      </c>
      <c r="C568">
        <v>23.251</v>
      </c>
      <c r="D568">
        <v>23.37897</v>
      </c>
      <c r="E568">
        <v>23.03444</v>
      </c>
      <c r="F568">
        <v>23.04428</v>
      </c>
      <c r="G568">
        <v>85972657</v>
      </c>
      <c r="H568" s="2">
        <v>1993833000</v>
      </c>
    </row>
    <row r="569" spans="1:8">
      <c r="A569" t="s">
        <v>10</v>
      </c>
      <c r="B569" s="1">
        <v>43959</v>
      </c>
      <c r="C569">
        <v>23.28054</v>
      </c>
      <c r="D569">
        <v>23.6546</v>
      </c>
      <c r="E569">
        <v>23.07382</v>
      </c>
      <c r="F569">
        <v>23.44788</v>
      </c>
      <c r="G569">
        <v>155199463</v>
      </c>
      <c r="H569" s="2">
        <v>3637115000</v>
      </c>
    </row>
    <row r="570" spans="1:8">
      <c r="A570" t="s">
        <v>10</v>
      </c>
      <c r="B570" s="1">
        <v>43962</v>
      </c>
      <c r="C570">
        <v>23.48725</v>
      </c>
      <c r="D570">
        <v>23.60538</v>
      </c>
      <c r="E570">
        <v>23.12303</v>
      </c>
      <c r="F570">
        <v>23.20178</v>
      </c>
      <c r="G570">
        <v>97351435</v>
      </c>
      <c r="H570" s="2">
        <v>2271423000</v>
      </c>
    </row>
    <row r="571" spans="1:8">
      <c r="A571" t="s">
        <v>10</v>
      </c>
      <c r="B571" s="1">
        <v>43963</v>
      </c>
      <c r="C571">
        <v>23.3396</v>
      </c>
      <c r="D571">
        <v>23.4085</v>
      </c>
      <c r="E571">
        <v>23.0935</v>
      </c>
      <c r="F571">
        <v>23.26085</v>
      </c>
      <c r="G571">
        <v>66130148</v>
      </c>
      <c r="H571" s="2">
        <v>1538307000</v>
      </c>
    </row>
    <row r="572" spans="1:8">
      <c r="A572" t="s">
        <v>10</v>
      </c>
      <c r="B572" s="1">
        <v>43964</v>
      </c>
      <c r="C572">
        <v>23.15257</v>
      </c>
      <c r="D572">
        <v>23.44788</v>
      </c>
      <c r="E572">
        <v>23.11319</v>
      </c>
      <c r="F572">
        <v>23.36913</v>
      </c>
      <c r="G572">
        <v>65050697</v>
      </c>
      <c r="H572" s="2">
        <v>1513294000</v>
      </c>
    </row>
    <row r="573" spans="1:8">
      <c r="A573" t="s">
        <v>10</v>
      </c>
      <c r="B573" s="1">
        <v>43965</v>
      </c>
      <c r="C573">
        <v>23.23132</v>
      </c>
      <c r="D573">
        <v>23.27069</v>
      </c>
      <c r="E573">
        <v>23.05413</v>
      </c>
      <c r="F573">
        <v>23.07382</v>
      </c>
      <c r="G573">
        <v>66475552</v>
      </c>
      <c r="H573" s="2">
        <v>1538767000</v>
      </c>
    </row>
    <row r="574" spans="1:8">
      <c r="A574" t="s">
        <v>10</v>
      </c>
      <c r="B574" s="1">
        <v>43966</v>
      </c>
      <c r="C574">
        <v>23.19194</v>
      </c>
      <c r="D574">
        <v>23.23132</v>
      </c>
      <c r="E574">
        <v>23.03444</v>
      </c>
      <c r="F574">
        <v>23.07382</v>
      </c>
      <c r="G574">
        <v>55728153</v>
      </c>
      <c r="H574" s="2">
        <v>1287375000</v>
      </c>
    </row>
    <row r="575" spans="1:8">
      <c r="A575" t="s">
        <v>10</v>
      </c>
      <c r="B575" s="1">
        <v>43969</v>
      </c>
      <c r="C575">
        <v>23.03444</v>
      </c>
      <c r="D575">
        <v>23.06397</v>
      </c>
      <c r="E575">
        <v>22.68991</v>
      </c>
      <c r="F575">
        <v>22.71944</v>
      </c>
      <c r="G575">
        <v>90330719</v>
      </c>
      <c r="H575" s="2">
        <v>2063763000</v>
      </c>
    </row>
    <row r="576" spans="1:8">
      <c r="A576" t="s">
        <v>10</v>
      </c>
      <c r="B576" s="1">
        <v>43970</v>
      </c>
      <c r="C576">
        <v>22.95569</v>
      </c>
      <c r="D576">
        <v>23.01475</v>
      </c>
      <c r="E576">
        <v>22.78835</v>
      </c>
      <c r="F576">
        <v>22.84741</v>
      </c>
      <c r="G576">
        <v>57407026</v>
      </c>
      <c r="H576" s="2">
        <v>1313884000</v>
      </c>
    </row>
    <row r="577" spans="1:8">
      <c r="A577" t="s">
        <v>10</v>
      </c>
      <c r="B577" s="1">
        <v>43971</v>
      </c>
      <c r="C577">
        <v>22.78835</v>
      </c>
      <c r="D577">
        <v>22.89663</v>
      </c>
      <c r="E577">
        <v>22.65053</v>
      </c>
      <c r="F577">
        <v>22.72928</v>
      </c>
      <c r="G577">
        <v>67719931</v>
      </c>
      <c r="H577" s="2">
        <v>1541299000</v>
      </c>
    </row>
    <row r="578" spans="1:8">
      <c r="A578" t="s">
        <v>10</v>
      </c>
      <c r="B578" s="1">
        <v>43972</v>
      </c>
      <c r="C578">
        <v>22.7785</v>
      </c>
      <c r="D578">
        <v>22.91632</v>
      </c>
      <c r="E578">
        <v>22.64069</v>
      </c>
      <c r="F578">
        <v>22.66038</v>
      </c>
      <c r="G578">
        <v>55707586</v>
      </c>
      <c r="H578" s="2">
        <v>1268712000</v>
      </c>
    </row>
    <row r="579" spans="1:8">
      <c r="A579" t="s">
        <v>10</v>
      </c>
      <c r="B579" s="1">
        <v>43973</v>
      </c>
      <c r="C579">
        <v>22.67022</v>
      </c>
      <c r="D579">
        <v>22.67022</v>
      </c>
      <c r="E579">
        <v>21.95163</v>
      </c>
      <c r="F579">
        <v>21.95163</v>
      </c>
      <c r="G579">
        <v>99752328</v>
      </c>
      <c r="H579" s="2">
        <v>2219690000</v>
      </c>
    </row>
    <row r="580" spans="1:8">
      <c r="A580" t="s">
        <v>10</v>
      </c>
      <c r="B580" s="1">
        <v>43976</v>
      </c>
      <c r="C580">
        <v>21.95163</v>
      </c>
      <c r="D580">
        <v>22.05991</v>
      </c>
      <c r="E580">
        <v>21.73506</v>
      </c>
      <c r="F580">
        <v>21.86303</v>
      </c>
      <c r="G580">
        <v>59933529</v>
      </c>
      <c r="H580" s="2">
        <v>1310654000</v>
      </c>
    </row>
    <row r="581" spans="1:8">
      <c r="A581" t="s">
        <v>10</v>
      </c>
      <c r="B581" s="1">
        <v>43977</v>
      </c>
      <c r="C581">
        <v>21.991</v>
      </c>
      <c r="D581">
        <v>22.12881</v>
      </c>
      <c r="E581">
        <v>21.96147</v>
      </c>
      <c r="F581">
        <v>22.11897</v>
      </c>
      <c r="G581">
        <v>55555225</v>
      </c>
      <c r="H581" s="2">
        <v>1224515000</v>
      </c>
    </row>
    <row r="582" spans="1:8">
      <c r="A582" t="s">
        <v>10</v>
      </c>
      <c r="B582" s="1">
        <v>43978</v>
      </c>
      <c r="C582">
        <v>22.13866</v>
      </c>
      <c r="D582">
        <v>22.13866</v>
      </c>
      <c r="E582">
        <v>21.86303</v>
      </c>
      <c r="F582">
        <v>21.94178</v>
      </c>
      <c r="G582">
        <v>46282785</v>
      </c>
      <c r="H582" s="2">
        <v>1016818000</v>
      </c>
    </row>
    <row r="583" spans="1:8">
      <c r="A583" t="s">
        <v>10</v>
      </c>
      <c r="B583" s="1">
        <v>43979</v>
      </c>
      <c r="C583">
        <v>21.96147</v>
      </c>
      <c r="D583">
        <v>22.3946</v>
      </c>
      <c r="E583">
        <v>21.87287</v>
      </c>
      <c r="F583">
        <v>22.12881</v>
      </c>
      <c r="G583">
        <v>71061602</v>
      </c>
      <c r="H583" s="2">
        <v>1572007000</v>
      </c>
    </row>
    <row r="584" spans="1:8">
      <c r="A584" t="s">
        <v>10</v>
      </c>
      <c r="B584" s="1">
        <v>43980</v>
      </c>
      <c r="C584">
        <v>21.97131</v>
      </c>
      <c r="D584">
        <v>22.07959</v>
      </c>
      <c r="E584">
        <v>21.90241</v>
      </c>
      <c r="F584">
        <v>21.92209</v>
      </c>
      <c r="G584">
        <v>47297183</v>
      </c>
      <c r="H584" s="2">
        <v>1038655000</v>
      </c>
    </row>
    <row r="585" spans="1:8">
      <c r="A585" t="s">
        <v>10</v>
      </c>
      <c r="B585" s="1">
        <v>43983</v>
      </c>
      <c r="C585">
        <v>22.45366</v>
      </c>
      <c r="D585">
        <v>22.96553</v>
      </c>
      <c r="E585">
        <v>22.27647</v>
      </c>
      <c r="F585">
        <v>22.7785</v>
      </c>
      <c r="G585">
        <v>164424749</v>
      </c>
      <c r="H585" s="2">
        <v>3720139000</v>
      </c>
    </row>
    <row r="586" spans="1:8">
      <c r="A586" t="s">
        <v>10</v>
      </c>
      <c r="B586" s="1">
        <v>43984</v>
      </c>
      <c r="C586">
        <v>22.68991</v>
      </c>
      <c r="D586">
        <v>22.80803</v>
      </c>
      <c r="E586">
        <v>22.54225</v>
      </c>
      <c r="F586">
        <v>22.66038</v>
      </c>
      <c r="G586">
        <v>84162602</v>
      </c>
      <c r="H586" s="2">
        <v>1907351000</v>
      </c>
    </row>
    <row r="587" spans="1:8">
      <c r="A587" t="s">
        <v>10</v>
      </c>
      <c r="B587" s="1">
        <v>43985</v>
      </c>
      <c r="C587">
        <v>22.7785</v>
      </c>
      <c r="D587">
        <v>22.95569</v>
      </c>
      <c r="E587">
        <v>22.50288</v>
      </c>
      <c r="F587">
        <v>22.54225</v>
      </c>
      <c r="G587">
        <v>82032638</v>
      </c>
      <c r="H587" s="2">
        <v>1865845000</v>
      </c>
    </row>
    <row r="588" spans="1:8">
      <c r="A588" t="s">
        <v>10</v>
      </c>
      <c r="B588" s="1">
        <v>43986</v>
      </c>
      <c r="C588">
        <v>22.7096</v>
      </c>
      <c r="D588">
        <v>22.7096</v>
      </c>
      <c r="E588">
        <v>22.36506</v>
      </c>
      <c r="F588">
        <v>22.40444</v>
      </c>
      <c r="G588">
        <v>60220739</v>
      </c>
      <c r="H588" s="2">
        <v>1354317000</v>
      </c>
    </row>
    <row r="589" spans="1:8">
      <c r="A589" t="s">
        <v>10</v>
      </c>
      <c r="B589" s="1">
        <v>43987</v>
      </c>
      <c r="C589">
        <v>22.43397</v>
      </c>
      <c r="D589">
        <v>22.53241</v>
      </c>
      <c r="E589">
        <v>22.23709</v>
      </c>
      <c r="F589">
        <v>22.48319</v>
      </c>
      <c r="G589">
        <v>76009071</v>
      </c>
      <c r="H589" s="2">
        <v>1700335000</v>
      </c>
    </row>
    <row r="590" spans="1:8">
      <c r="A590" t="s">
        <v>10</v>
      </c>
      <c r="B590" s="1">
        <v>43990</v>
      </c>
      <c r="C590">
        <v>22.621</v>
      </c>
      <c r="D590">
        <v>22.7785</v>
      </c>
      <c r="E590">
        <v>22.49303</v>
      </c>
      <c r="F590">
        <v>22.61116</v>
      </c>
      <c r="G590">
        <v>85310569</v>
      </c>
      <c r="H590" s="2">
        <v>1932328000</v>
      </c>
    </row>
    <row r="591" spans="1:8">
      <c r="A591" t="s">
        <v>10</v>
      </c>
      <c r="B591" s="1">
        <v>43991</v>
      </c>
      <c r="C591">
        <v>22.54225</v>
      </c>
      <c r="D591">
        <v>23.11319</v>
      </c>
      <c r="E591">
        <v>22.53241</v>
      </c>
      <c r="F591">
        <v>22.92616</v>
      </c>
      <c r="G591">
        <v>114925880</v>
      </c>
      <c r="H591" s="2">
        <v>2631203000</v>
      </c>
    </row>
    <row r="592" spans="1:8">
      <c r="A592" t="s">
        <v>10</v>
      </c>
      <c r="B592" s="1">
        <v>43992</v>
      </c>
      <c r="C592">
        <v>22.83757</v>
      </c>
      <c r="D592">
        <v>22.87694</v>
      </c>
      <c r="E592">
        <v>22.63085</v>
      </c>
      <c r="F592">
        <v>22.69975</v>
      </c>
      <c r="G592">
        <v>59072218</v>
      </c>
      <c r="H592" s="2">
        <v>1342545000</v>
      </c>
    </row>
    <row r="593" spans="1:8">
      <c r="A593" t="s">
        <v>10</v>
      </c>
      <c r="B593" s="1">
        <v>43993</v>
      </c>
      <c r="C593">
        <v>22.68006</v>
      </c>
      <c r="D593">
        <v>22.8671</v>
      </c>
      <c r="E593">
        <v>22.42413</v>
      </c>
      <c r="F593">
        <v>22.43397</v>
      </c>
      <c r="G593">
        <v>86429871</v>
      </c>
      <c r="H593" s="2">
        <v>1954229000</v>
      </c>
    </row>
    <row r="594" spans="1:8">
      <c r="A594" t="s">
        <v>10</v>
      </c>
      <c r="B594" s="1">
        <v>43994</v>
      </c>
      <c r="C594">
        <v>22.09928</v>
      </c>
      <c r="D594">
        <v>22.44381</v>
      </c>
      <c r="E594">
        <v>22.05006</v>
      </c>
      <c r="F594">
        <v>22.25678</v>
      </c>
      <c r="G594">
        <v>85552443</v>
      </c>
      <c r="H594" s="2">
        <v>1903335000</v>
      </c>
    </row>
    <row r="595" spans="1:8">
      <c r="A595" t="s">
        <v>10</v>
      </c>
      <c r="B595" s="1">
        <v>43997</v>
      </c>
      <c r="C595">
        <v>22.25678</v>
      </c>
      <c r="D595">
        <v>22.7096</v>
      </c>
      <c r="E595">
        <v>22.21741</v>
      </c>
      <c r="F595">
        <v>22.23709</v>
      </c>
      <c r="G595">
        <v>102052184</v>
      </c>
      <c r="H595" s="2">
        <v>2292522000</v>
      </c>
    </row>
    <row r="596" spans="1:8">
      <c r="A596" t="s">
        <v>10</v>
      </c>
      <c r="B596" s="1">
        <v>43998</v>
      </c>
      <c r="C596">
        <v>22.4635</v>
      </c>
      <c r="D596">
        <v>22.64069</v>
      </c>
      <c r="E596">
        <v>22.3946</v>
      </c>
      <c r="F596">
        <v>22.50288</v>
      </c>
      <c r="G596">
        <v>64817744</v>
      </c>
      <c r="H596" s="2">
        <v>1457967000</v>
      </c>
    </row>
    <row r="597" spans="1:8">
      <c r="A597" t="s">
        <v>10</v>
      </c>
      <c r="B597" s="1">
        <v>43999</v>
      </c>
      <c r="C597">
        <v>22.47335</v>
      </c>
      <c r="D597">
        <v>22.52256</v>
      </c>
      <c r="E597">
        <v>22.25678</v>
      </c>
      <c r="F597">
        <v>22.41428</v>
      </c>
      <c r="G597">
        <v>61034210</v>
      </c>
      <c r="H597" s="2">
        <v>1366425000</v>
      </c>
    </row>
    <row r="598" spans="1:8">
      <c r="A598" t="s">
        <v>10</v>
      </c>
      <c r="B598" s="1">
        <v>44000</v>
      </c>
      <c r="C598">
        <v>22.43397</v>
      </c>
      <c r="D598">
        <v>22.84741</v>
      </c>
      <c r="E598">
        <v>22.38475</v>
      </c>
      <c r="F598">
        <v>22.71944</v>
      </c>
      <c r="G598">
        <v>103799059</v>
      </c>
      <c r="H598" s="2">
        <v>2353803000</v>
      </c>
    </row>
    <row r="599" spans="1:8">
      <c r="A599" t="s">
        <v>10</v>
      </c>
      <c r="B599" s="1">
        <v>44001</v>
      </c>
      <c r="C599">
        <v>22.78835</v>
      </c>
      <c r="D599">
        <v>23.61522</v>
      </c>
      <c r="E599">
        <v>22.72928</v>
      </c>
      <c r="F599">
        <v>23.47741</v>
      </c>
      <c r="G599">
        <v>281409353</v>
      </c>
      <c r="H599" s="2">
        <v>6544733000</v>
      </c>
    </row>
    <row r="600" spans="1:8">
      <c r="A600" t="s">
        <v>10</v>
      </c>
      <c r="B600" s="1">
        <v>44004</v>
      </c>
      <c r="C600">
        <v>23.48725</v>
      </c>
      <c r="D600">
        <v>24.5996</v>
      </c>
      <c r="E600">
        <v>23.36913</v>
      </c>
      <c r="F600">
        <v>23.73335</v>
      </c>
      <c r="G600">
        <v>290150471</v>
      </c>
      <c r="H600" s="2">
        <v>6954609000</v>
      </c>
    </row>
    <row r="601" spans="1:8">
      <c r="A601" t="s">
        <v>10</v>
      </c>
      <c r="B601" s="1">
        <v>44005</v>
      </c>
      <c r="C601">
        <v>23.62507</v>
      </c>
      <c r="D601">
        <v>23.84163</v>
      </c>
      <c r="E601">
        <v>23.35929</v>
      </c>
      <c r="F601">
        <v>23.66444</v>
      </c>
      <c r="G601">
        <v>143913084</v>
      </c>
      <c r="H601" s="2">
        <v>3396704000</v>
      </c>
    </row>
    <row r="602" spans="1:8">
      <c r="A602" t="s">
        <v>10</v>
      </c>
      <c r="B602" s="1">
        <v>44006</v>
      </c>
      <c r="C602">
        <v>23.88101</v>
      </c>
      <c r="D602">
        <v>24.45194</v>
      </c>
      <c r="E602">
        <v>23.72351</v>
      </c>
      <c r="F602">
        <v>23.87116</v>
      </c>
      <c r="G602">
        <v>130734617</v>
      </c>
      <c r="H602" s="2">
        <v>3133588000</v>
      </c>
    </row>
    <row r="603" spans="1:8">
      <c r="A603" t="s">
        <v>10</v>
      </c>
      <c r="B603" s="1">
        <v>44011</v>
      </c>
      <c r="C603">
        <v>23.42819</v>
      </c>
      <c r="D603">
        <v>23.52663</v>
      </c>
      <c r="E603">
        <v>23.04428</v>
      </c>
      <c r="F603">
        <v>23.13288</v>
      </c>
      <c r="G603">
        <v>154037327</v>
      </c>
      <c r="H603" s="2">
        <v>3577555000</v>
      </c>
    </row>
    <row r="604" spans="1:8">
      <c r="A604" t="s">
        <v>10</v>
      </c>
      <c r="B604" s="1">
        <v>44012</v>
      </c>
      <c r="C604">
        <v>23.26085</v>
      </c>
      <c r="D604">
        <v>24.06804</v>
      </c>
      <c r="E604">
        <v>23.13288</v>
      </c>
      <c r="F604">
        <v>23.73335</v>
      </c>
      <c r="G604">
        <v>162519668</v>
      </c>
      <c r="H604" s="2">
        <v>3825097000</v>
      </c>
    </row>
    <row r="605" spans="1:8">
      <c r="A605" t="s">
        <v>10</v>
      </c>
      <c r="B605" s="1">
        <v>44013</v>
      </c>
      <c r="C605">
        <v>23.72351</v>
      </c>
      <c r="D605">
        <v>24.35351</v>
      </c>
      <c r="E605">
        <v>23.55616</v>
      </c>
      <c r="F605">
        <v>24.33382</v>
      </c>
      <c r="G605">
        <v>187153719</v>
      </c>
      <c r="H605" s="2">
        <v>4478412000</v>
      </c>
    </row>
    <row r="606" spans="1:8">
      <c r="A606" t="s">
        <v>10</v>
      </c>
      <c r="B606" s="1">
        <v>44014</v>
      </c>
      <c r="C606">
        <v>24.17632</v>
      </c>
      <c r="D606">
        <v>25.87929</v>
      </c>
      <c r="E606">
        <v>24.15663</v>
      </c>
      <c r="F606">
        <v>25.65289</v>
      </c>
      <c r="G606">
        <v>471483008</v>
      </c>
      <c r="H606" s="2">
        <v>11876900000</v>
      </c>
    </row>
    <row r="607" spans="1:8">
      <c r="A607" t="s">
        <v>10</v>
      </c>
      <c r="B607" s="1">
        <v>44015</v>
      </c>
      <c r="C607">
        <v>26.67664</v>
      </c>
      <c r="D607">
        <v>28.22211</v>
      </c>
      <c r="E607">
        <v>25.9482</v>
      </c>
      <c r="F607">
        <v>28.22211</v>
      </c>
      <c r="G607">
        <v>736590106</v>
      </c>
      <c r="H607" s="2">
        <v>19916390000</v>
      </c>
    </row>
    <row r="608" spans="1:8">
      <c r="A608" t="s">
        <v>10</v>
      </c>
      <c r="B608" s="1">
        <v>44018</v>
      </c>
      <c r="C608">
        <v>29.33446</v>
      </c>
      <c r="D608">
        <v>31.04728</v>
      </c>
      <c r="E608">
        <v>28.91118</v>
      </c>
      <c r="F608">
        <v>31.04728</v>
      </c>
      <c r="G608">
        <v>820145273</v>
      </c>
      <c r="H608" s="2">
        <v>24907330000</v>
      </c>
    </row>
    <row r="609" spans="1:8">
      <c r="A609" t="s">
        <v>10</v>
      </c>
      <c r="B609" s="1">
        <v>44019</v>
      </c>
      <c r="C609">
        <v>32.06119</v>
      </c>
      <c r="D609">
        <v>32.13994</v>
      </c>
      <c r="E609">
        <v>30.12196</v>
      </c>
      <c r="F609">
        <v>30.64368</v>
      </c>
      <c r="G609">
        <v>759311037</v>
      </c>
      <c r="H609" s="2">
        <v>23655560000</v>
      </c>
    </row>
    <row r="610" spans="1:8">
      <c r="A610" t="s">
        <v>10</v>
      </c>
      <c r="B610" s="1">
        <v>44020</v>
      </c>
      <c r="C610">
        <v>30.73228</v>
      </c>
      <c r="D610">
        <v>33.7051</v>
      </c>
      <c r="E610">
        <v>30.73228</v>
      </c>
      <c r="F610">
        <v>32.97666</v>
      </c>
      <c r="G610">
        <v>701434359</v>
      </c>
      <c r="H610" s="2">
        <v>22486170000</v>
      </c>
    </row>
    <row r="611" spans="1:8">
      <c r="A611" t="s">
        <v>10</v>
      </c>
      <c r="B611" s="1">
        <v>44021</v>
      </c>
      <c r="C611">
        <v>31.99228</v>
      </c>
      <c r="D611">
        <v>33.65588</v>
      </c>
      <c r="E611">
        <v>31.64775</v>
      </c>
      <c r="F611">
        <v>32.56322</v>
      </c>
      <c r="G611">
        <v>567399791</v>
      </c>
      <c r="H611" s="2">
        <v>18479310000</v>
      </c>
    </row>
    <row r="612" spans="1:8">
      <c r="A612" t="s">
        <v>10</v>
      </c>
      <c r="B612" s="1">
        <v>44022</v>
      </c>
      <c r="C612">
        <v>31.94306</v>
      </c>
      <c r="D612">
        <v>32.36634</v>
      </c>
      <c r="E612">
        <v>31.06696</v>
      </c>
      <c r="F612">
        <v>31.27368</v>
      </c>
      <c r="G612">
        <v>439655021</v>
      </c>
      <c r="H612" s="2">
        <v>13922600000</v>
      </c>
    </row>
    <row r="613" spans="1:8">
      <c r="A613" t="s">
        <v>10</v>
      </c>
      <c r="B613" s="1">
        <v>44025</v>
      </c>
      <c r="C613">
        <v>31.254</v>
      </c>
      <c r="D613">
        <v>32.97666</v>
      </c>
      <c r="E613">
        <v>30.84056</v>
      </c>
      <c r="F613">
        <v>31.97259</v>
      </c>
      <c r="G613">
        <v>481142708</v>
      </c>
      <c r="H613" s="2">
        <v>15315920000</v>
      </c>
    </row>
    <row r="614" spans="1:8">
      <c r="A614" t="s">
        <v>10</v>
      </c>
      <c r="B614" s="1">
        <v>44026</v>
      </c>
      <c r="C614">
        <v>31.50009</v>
      </c>
      <c r="D614">
        <v>31.91353</v>
      </c>
      <c r="E614">
        <v>30.90946</v>
      </c>
      <c r="F614">
        <v>31.52962</v>
      </c>
      <c r="G614">
        <v>329883603</v>
      </c>
      <c r="H614" s="2">
        <v>10367150000</v>
      </c>
    </row>
    <row r="615" spans="1:8">
      <c r="A615" t="s">
        <v>10</v>
      </c>
      <c r="B615" s="1">
        <v>44027</v>
      </c>
      <c r="C615">
        <v>32.00212</v>
      </c>
      <c r="D615">
        <v>32.6715</v>
      </c>
      <c r="E615">
        <v>31.35243</v>
      </c>
      <c r="F615">
        <v>31.50009</v>
      </c>
      <c r="G615">
        <v>464377557</v>
      </c>
      <c r="H615" s="2">
        <v>14878730000</v>
      </c>
    </row>
    <row r="616" spans="1:8">
      <c r="A616" t="s">
        <v>10</v>
      </c>
      <c r="B616" s="1">
        <v>44028</v>
      </c>
      <c r="C616">
        <v>31.0079</v>
      </c>
      <c r="D616">
        <v>31.69697</v>
      </c>
      <c r="E616">
        <v>28.74383</v>
      </c>
      <c r="F616">
        <v>28.86196</v>
      </c>
      <c r="G616">
        <v>538986685</v>
      </c>
      <c r="H616" s="2">
        <v>16312520000</v>
      </c>
    </row>
    <row r="617" spans="1:8">
      <c r="A617" t="s">
        <v>10</v>
      </c>
      <c r="B617" s="1">
        <v>44029</v>
      </c>
      <c r="C617">
        <v>29.23602</v>
      </c>
      <c r="D617">
        <v>29.4329</v>
      </c>
      <c r="E617">
        <v>27.56258</v>
      </c>
      <c r="F617">
        <v>28.17289</v>
      </c>
      <c r="G617">
        <v>374980273</v>
      </c>
      <c r="H617" s="2">
        <v>10679760000</v>
      </c>
    </row>
    <row r="618" spans="1:8">
      <c r="A618" t="s">
        <v>10</v>
      </c>
      <c r="B618" s="1">
        <v>44032</v>
      </c>
      <c r="C618">
        <v>28.81274</v>
      </c>
      <c r="D618">
        <v>30.63384</v>
      </c>
      <c r="E618">
        <v>28.58633</v>
      </c>
      <c r="F618">
        <v>30.17118</v>
      </c>
      <c r="G618">
        <v>385120009</v>
      </c>
      <c r="H618" s="2">
        <v>11368160000</v>
      </c>
    </row>
    <row r="619" spans="1:8">
      <c r="A619" t="s">
        <v>10</v>
      </c>
      <c r="B619" s="1">
        <v>44033</v>
      </c>
      <c r="C619">
        <v>29.85618</v>
      </c>
      <c r="D619">
        <v>30.35821</v>
      </c>
      <c r="E619">
        <v>29.42305</v>
      </c>
      <c r="F619">
        <v>29.85618</v>
      </c>
      <c r="G619">
        <v>225900601</v>
      </c>
      <c r="H619" s="2">
        <v>6735068000</v>
      </c>
    </row>
    <row r="620" spans="1:8">
      <c r="A620" t="s">
        <v>10</v>
      </c>
      <c r="B620" s="1">
        <v>44034</v>
      </c>
      <c r="C620">
        <v>29.9743</v>
      </c>
      <c r="D620">
        <v>31.26384</v>
      </c>
      <c r="E620">
        <v>29.68883</v>
      </c>
      <c r="F620">
        <v>30.02352</v>
      </c>
      <c r="G620">
        <v>351562551</v>
      </c>
      <c r="H620" s="2">
        <v>10720770000</v>
      </c>
    </row>
    <row r="621" spans="1:8">
      <c r="A621" t="s">
        <v>10</v>
      </c>
      <c r="B621" s="1">
        <v>44035</v>
      </c>
      <c r="C621">
        <v>29.5904</v>
      </c>
      <c r="D621">
        <v>30.25977</v>
      </c>
      <c r="E621">
        <v>29.04899</v>
      </c>
      <c r="F621">
        <v>30.0629</v>
      </c>
      <c r="G621">
        <v>285762681</v>
      </c>
      <c r="H621" s="2">
        <v>8482938000</v>
      </c>
    </row>
    <row r="622" spans="1:8">
      <c r="A622" t="s">
        <v>10</v>
      </c>
      <c r="B622" s="1">
        <v>44036</v>
      </c>
      <c r="C622">
        <v>29.75774</v>
      </c>
      <c r="D622">
        <v>30.05305</v>
      </c>
      <c r="E622">
        <v>27.86774</v>
      </c>
      <c r="F622">
        <v>28.05477</v>
      </c>
      <c r="G622">
        <v>349706316</v>
      </c>
      <c r="H622" s="2">
        <v>10057110000</v>
      </c>
    </row>
    <row r="623" spans="1:8">
      <c r="A623" t="s">
        <v>10</v>
      </c>
      <c r="B623" s="1">
        <v>44039</v>
      </c>
      <c r="C623">
        <v>28.19258</v>
      </c>
      <c r="D623">
        <v>28.25164</v>
      </c>
      <c r="E623">
        <v>27.47398</v>
      </c>
      <c r="F623">
        <v>28.05477</v>
      </c>
      <c r="G623">
        <v>187931028</v>
      </c>
      <c r="H623" s="2">
        <v>5239756000</v>
      </c>
    </row>
    <row r="624" spans="1:8">
      <c r="A624" t="s">
        <v>10</v>
      </c>
      <c r="B624" s="1">
        <v>44040</v>
      </c>
      <c r="C624">
        <v>28.38946</v>
      </c>
      <c r="D624">
        <v>28.44852</v>
      </c>
      <c r="E624">
        <v>27.71024</v>
      </c>
      <c r="F624">
        <v>27.95633</v>
      </c>
      <c r="G624">
        <v>147852204</v>
      </c>
      <c r="H624" s="2">
        <v>4147471000</v>
      </c>
    </row>
    <row r="625" spans="1:8">
      <c r="A625" t="s">
        <v>10</v>
      </c>
      <c r="B625" s="1">
        <v>44041</v>
      </c>
      <c r="C625">
        <v>27.94649</v>
      </c>
      <c r="D625">
        <v>29.44274</v>
      </c>
      <c r="E625">
        <v>27.82836</v>
      </c>
      <c r="F625">
        <v>29.30493</v>
      </c>
      <c r="G625">
        <v>282043173</v>
      </c>
      <c r="H625" s="2">
        <v>8139619000</v>
      </c>
    </row>
    <row r="626" spans="1:8">
      <c r="A626" t="s">
        <v>10</v>
      </c>
      <c r="B626" s="1">
        <v>44042</v>
      </c>
      <c r="C626">
        <v>29.53133</v>
      </c>
      <c r="D626">
        <v>29.60024</v>
      </c>
      <c r="E626">
        <v>28.9604</v>
      </c>
      <c r="F626">
        <v>29.09821</v>
      </c>
      <c r="G626">
        <v>197418020</v>
      </c>
      <c r="H626" s="2">
        <v>5781617000</v>
      </c>
    </row>
    <row r="627" spans="1:8">
      <c r="A627" t="s">
        <v>10</v>
      </c>
      <c r="B627" s="1">
        <v>44043</v>
      </c>
      <c r="C627">
        <v>29.01946</v>
      </c>
      <c r="D627">
        <v>30.1318</v>
      </c>
      <c r="E627">
        <v>28.97024</v>
      </c>
      <c r="F627">
        <v>29.49196</v>
      </c>
      <c r="G627">
        <v>229193638</v>
      </c>
      <c r="H627" s="2">
        <v>6786976000</v>
      </c>
    </row>
    <row r="628" spans="1:8">
      <c r="A628" t="s">
        <v>10</v>
      </c>
      <c r="B628" s="1">
        <v>44046</v>
      </c>
      <c r="C628">
        <v>29.83649</v>
      </c>
      <c r="D628">
        <v>30.05305</v>
      </c>
      <c r="E628">
        <v>29.29508</v>
      </c>
      <c r="F628">
        <v>29.93493</v>
      </c>
      <c r="G628">
        <v>232781372</v>
      </c>
      <c r="H628" s="2">
        <v>6917767000</v>
      </c>
    </row>
    <row r="629" spans="1:8">
      <c r="A629" t="s">
        <v>10</v>
      </c>
      <c r="B629" s="1">
        <v>44047</v>
      </c>
      <c r="C629">
        <v>29.93493</v>
      </c>
      <c r="D629">
        <v>30.2204</v>
      </c>
      <c r="E629">
        <v>29.55102</v>
      </c>
      <c r="F629">
        <v>29.7479</v>
      </c>
      <c r="G629">
        <v>182109303</v>
      </c>
      <c r="H629" s="2">
        <v>5430284000</v>
      </c>
    </row>
    <row r="630" spans="1:8">
      <c r="A630" t="s">
        <v>10</v>
      </c>
      <c r="B630" s="1">
        <v>44048</v>
      </c>
      <c r="C630">
        <v>29.61008</v>
      </c>
      <c r="D630">
        <v>29.7479</v>
      </c>
      <c r="E630">
        <v>29.20649</v>
      </c>
      <c r="F630">
        <v>29.44274</v>
      </c>
      <c r="G630">
        <v>163409978</v>
      </c>
      <c r="H630" s="2">
        <v>4810608000</v>
      </c>
    </row>
    <row r="631" spans="1:8">
      <c r="A631" t="s">
        <v>10</v>
      </c>
      <c r="B631" s="1">
        <v>44049</v>
      </c>
      <c r="C631">
        <v>29.53133</v>
      </c>
      <c r="D631">
        <v>32.38603</v>
      </c>
      <c r="E631">
        <v>29.0293</v>
      </c>
      <c r="F631">
        <v>31.57884</v>
      </c>
      <c r="G631">
        <v>378492008</v>
      </c>
      <c r="H631" s="2">
        <v>11538310000</v>
      </c>
    </row>
    <row r="632" spans="1:8">
      <c r="A632" t="s">
        <v>10</v>
      </c>
      <c r="B632" s="1">
        <v>44050</v>
      </c>
      <c r="C632">
        <v>30.41727</v>
      </c>
      <c r="D632">
        <v>33.40978</v>
      </c>
      <c r="E632">
        <v>29.83649</v>
      </c>
      <c r="F632">
        <v>31.46071</v>
      </c>
      <c r="G632">
        <v>494344343</v>
      </c>
      <c r="H632" s="2">
        <v>15412910000</v>
      </c>
    </row>
    <row r="633" spans="1:8">
      <c r="A633" t="s">
        <v>10</v>
      </c>
      <c r="B633" s="1">
        <v>44053</v>
      </c>
      <c r="C633">
        <v>30.83071</v>
      </c>
      <c r="D633">
        <v>33.81338</v>
      </c>
      <c r="E633">
        <v>30.64368</v>
      </c>
      <c r="F633">
        <v>32.69119</v>
      </c>
      <c r="G633">
        <v>545832248</v>
      </c>
      <c r="H633" s="2">
        <v>17749850000</v>
      </c>
    </row>
    <row r="634" spans="1:8">
      <c r="A634" t="s">
        <v>10</v>
      </c>
      <c r="B634" s="1">
        <v>44054</v>
      </c>
      <c r="C634">
        <v>32.41556</v>
      </c>
      <c r="D634">
        <v>32.80931</v>
      </c>
      <c r="E634">
        <v>30.66337</v>
      </c>
      <c r="F634">
        <v>30.82087</v>
      </c>
      <c r="G634">
        <v>383794778</v>
      </c>
      <c r="H634" s="2">
        <v>12249290000</v>
      </c>
    </row>
    <row r="635" spans="1:8">
      <c r="A635" t="s">
        <v>10</v>
      </c>
      <c r="B635" s="1">
        <v>44055</v>
      </c>
      <c r="C635">
        <v>30.5354</v>
      </c>
      <c r="D635">
        <v>31.14571</v>
      </c>
      <c r="E635">
        <v>29.96446</v>
      </c>
      <c r="F635">
        <v>30.60431</v>
      </c>
      <c r="G635">
        <v>275991940</v>
      </c>
      <c r="H635" s="2">
        <v>8433158000</v>
      </c>
    </row>
    <row r="636" spans="1:8">
      <c r="A636" t="s">
        <v>10</v>
      </c>
      <c r="B636" s="1">
        <v>44056</v>
      </c>
      <c r="C636">
        <v>30.6929</v>
      </c>
      <c r="D636">
        <v>31.03743</v>
      </c>
      <c r="E636">
        <v>30.23024</v>
      </c>
      <c r="F636">
        <v>30.40743</v>
      </c>
      <c r="G636">
        <v>165593680</v>
      </c>
      <c r="H636" s="2">
        <v>5060877000</v>
      </c>
    </row>
    <row r="637" spans="1:8">
      <c r="A637" t="s">
        <v>10</v>
      </c>
      <c r="B637" s="1">
        <v>44057</v>
      </c>
      <c r="C637">
        <v>30.1318</v>
      </c>
      <c r="D637">
        <v>30.98821</v>
      </c>
      <c r="E637">
        <v>30.04321</v>
      </c>
      <c r="F637">
        <v>30.87993</v>
      </c>
      <c r="G637">
        <v>146695968</v>
      </c>
      <c r="H637" s="2">
        <v>4489544000</v>
      </c>
    </row>
    <row r="638" spans="1:8">
      <c r="A638" t="s">
        <v>10</v>
      </c>
      <c r="B638" s="1">
        <v>44060</v>
      </c>
      <c r="C638">
        <v>31.50993</v>
      </c>
      <c r="D638">
        <v>33.56728</v>
      </c>
      <c r="E638">
        <v>31.50009</v>
      </c>
      <c r="F638">
        <v>32.45494</v>
      </c>
      <c r="G638">
        <v>389627412</v>
      </c>
      <c r="H638" s="2">
        <v>12647810000</v>
      </c>
    </row>
    <row r="639" spans="1:8">
      <c r="A639" t="s">
        <v>10</v>
      </c>
      <c r="B639" s="1">
        <v>44061</v>
      </c>
      <c r="C639">
        <v>32.48447</v>
      </c>
      <c r="D639">
        <v>33.28181</v>
      </c>
      <c r="E639">
        <v>32.13009</v>
      </c>
      <c r="F639">
        <v>32.62228</v>
      </c>
      <c r="G639">
        <v>243148295</v>
      </c>
      <c r="H639" s="2">
        <v>7928442000</v>
      </c>
    </row>
    <row r="640" spans="1:8">
      <c r="A640" t="s">
        <v>10</v>
      </c>
      <c r="B640" s="1">
        <v>44062</v>
      </c>
      <c r="C640">
        <v>32.58291</v>
      </c>
      <c r="D640">
        <v>32.94713</v>
      </c>
      <c r="E640">
        <v>32.02181</v>
      </c>
      <c r="F640">
        <v>32.17931</v>
      </c>
      <c r="G640">
        <v>227443232</v>
      </c>
      <c r="H640" s="2">
        <v>7411331000</v>
      </c>
    </row>
    <row r="641" spans="1:8">
      <c r="A641" t="s">
        <v>10</v>
      </c>
      <c r="B641" s="1">
        <v>44063</v>
      </c>
      <c r="C641">
        <v>31.52962</v>
      </c>
      <c r="D641">
        <v>31.9529</v>
      </c>
      <c r="E641">
        <v>31.22446</v>
      </c>
      <c r="F641">
        <v>31.4804</v>
      </c>
      <c r="G641">
        <v>159138197</v>
      </c>
      <c r="H641" s="2">
        <v>5018497000</v>
      </c>
    </row>
    <row r="642" spans="1:8">
      <c r="A642" t="s">
        <v>10</v>
      </c>
      <c r="B642" s="1">
        <v>44064</v>
      </c>
      <c r="C642">
        <v>31.7</v>
      </c>
      <c r="D642">
        <v>32.25</v>
      </c>
      <c r="E642">
        <v>31.5</v>
      </c>
      <c r="F642">
        <v>31.92</v>
      </c>
      <c r="G642">
        <v>122173646</v>
      </c>
      <c r="H642" s="2">
        <v>3889781000</v>
      </c>
    </row>
    <row r="643" spans="1:8">
      <c r="A643" t="s">
        <v>10</v>
      </c>
      <c r="B643" s="1">
        <v>44067</v>
      </c>
      <c r="C643">
        <v>32.05</v>
      </c>
      <c r="D643">
        <v>32.23</v>
      </c>
      <c r="E643">
        <v>31.71</v>
      </c>
      <c r="F643">
        <v>31.8</v>
      </c>
      <c r="G643">
        <v>106378373</v>
      </c>
      <c r="H643" s="2">
        <v>3397787000</v>
      </c>
    </row>
    <row r="644" spans="1:8">
      <c r="A644" t="s">
        <v>10</v>
      </c>
      <c r="B644" s="1">
        <v>44068</v>
      </c>
      <c r="C644">
        <v>31.99</v>
      </c>
      <c r="D644">
        <v>32.45</v>
      </c>
      <c r="E644">
        <v>31.6</v>
      </c>
      <c r="F644">
        <v>31.68</v>
      </c>
      <c r="G644">
        <v>125494124</v>
      </c>
      <c r="H644" s="2">
        <v>4012664000</v>
      </c>
    </row>
    <row r="645" spans="1:8">
      <c r="A645" t="s">
        <v>10</v>
      </c>
      <c r="B645" s="1">
        <v>44069</v>
      </c>
      <c r="C645">
        <v>31.6</v>
      </c>
      <c r="D645">
        <v>31.84</v>
      </c>
      <c r="E645">
        <v>30.7</v>
      </c>
      <c r="F645">
        <v>30.73</v>
      </c>
      <c r="G645">
        <v>190694396</v>
      </c>
      <c r="H645" s="2">
        <v>5940088000</v>
      </c>
    </row>
    <row r="646" spans="1:8">
      <c r="A646" t="s">
        <v>10</v>
      </c>
      <c r="B646" s="1">
        <v>44070</v>
      </c>
      <c r="C646">
        <v>30.73</v>
      </c>
      <c r="D646">
        <v>31.3</v>
      </c>
      <c r="E646">
        <v>30.5</v>
      </c>
      <c r="F646">
        <v>30.97</v>
      </c>
      <c r="G646">
        <v>118299438</v>
      </c>
      <c r="H646" s="2">
        <v>3650663000</v>
      </c>
    </row>
    <row r="647" spans="1:8">
      <c r="A647" t="s">
        <v>10</v>
      </c>
      <c r="B647" s="1">
        <v>44071</v>
      </c>
      <c r="C647">
        <v>30.9</v>
      </c>
      <c r="D647">
        <v>32.1</v>
      </c>
      <c r="E647">
        <v>30.72</v>
      </c>
      <c r="F647">
        <v>31.99</v>
      </c>
      <c r="G647">
        <v>192199129</v>
      </c>
      <c r="H647" s="2">
        <v>6062001000</v>
      </c>
    </row>
    <row r="648" spans="1:8">
      <c r="A648" t="s">
        <v>10</v>
      </c>
      <c r="B648" s="1">
        <v>44074</v>
      </c>
      <c r="C648">
        <v>32.3</v>
      </c>
      <c r="D648">
        <v>32.91</v>
      </c>
      <c r="E648">
        <v>31.8</v>
      </c>
      <c r="F648">
        <v>31.8</v>
      </c>
      <c r="G648">
        <v>218904215</v>
      </c>
      <c r="H648" s="2">
        <v>7094882000</v>
      </c>
    </row>
    <row r="649" spans="1:8">
      <c r="A649" t="s">
        <v>10</v>
      </c>
      <c r="B649" s="1">
        <v>44075</v>
      </c>
      <c r="C649">
        <v>31.61</v>
      </c>
      <c r="D649">
        <v>32.11</v>
      </c>
      <c r="E649">
        <v>31.6</v>
      </c>
      <c r="F649">
        <v>32.11</v>
      </c>
      <c r="G649">
        <v>111589474</v>
      </c>
      <c r="H649" s="2">
        <v>3552312000</v>
      </c>
    </row>
    <row r="650" spans="1:8">
      <c r="A650" t="s">
        <v>10</v>
      </c>
      <c r="B650" s="1">
        <v>44076</v>
      </c>
      <c r="C650">
        <v>32.2</v>
      </c>
      <c r="D650">
        <v>32.32</v>
      </c>
      <c r="E650">
        <v>31.41</v>
      </c>
      <c r="F650">
        <v>31.9</v>
      </c>
      <c r="G650">
        <v>145018242</v>
      </c>
      <c r="H650" s="2">
        <v>4631792000</v>
      </c>
    </row>
    <row r="651" spans="1:8">
      <c r="A651" t="s">
        <v>10</v>
      </c>
      <c r="B651" s="1">
        <v>44077</v>
      </c>
      <c r="C651">
        <v>31.89</v>
      </c>
      <c r="D651">
        <v>32.27</v>
      </c>
      <c r="E651">
        <v>31.33</v>
      </c>
      <c r="F651">
        <v>31.52</v>
      </c>
      <c r="G651">
        <v>126474819</v>
      </c>
      <c r="H651" s="2">
        <v>4018951000</v>
      </c>
    </row>
    <row r="652" spans="1:8">
      <c r="A652" t="s">
        <v>10</v>
      </c>
      <c r="B652" s="1">
        <v>44078</v>
      </c>
      <c r="C652">
        <v>30.79</v>
      </c>
      <c r="D652">
        <v>31.29</v>
      </c>
      <c r="E652">
        <v>30.71</v>
      </c>
      <c r="F652">
        <v>31.04</v>
      </c>
      <c r="G652">
        <v>112779651</v>
      </c>
      <c r="H652" s="2">
        <v>3498958000</v>
      </c>
    </row>
    <row r="653" spans="1:8">
      <c r="A653" t="s">
        <v>10</v>
      </c>
      <c r="B653" s="1">
        <v>44081</v>
      </c>
      <c r="C653">
        <v>31.03</v>
      </c>
      <c r="D653">
        <v>31.15</v>
      </c>
      <c r="E653">
        <v>29.8</v>
      </c>
      <c r="F653">
        <v>29.91</v>
      </c>
      <c r="G653">
        <v>153562678</v>
      </c>
      <c r="H653" s="2">
        <v>4681671000</v>
      </c>
    </row>
    <row r="654" spans="1:8">
      <c r="A654" t="s">
        <v>10</v>
      </c>
      <c r="B654" s="1">
        <v>44082</v>
      </c>
      <c r="C654">
        <v>29.95</v>
      </c>
      <c r="D654">
        <v>30.97</v>
      </c>
      <c r="E654">
        <v>29.88</v>
      </c>
      <c r="F654">
        <v>30.65</v>
      </c>
      <c r="G654">
        <v>140282872</v>
      </c>
      <c r="H654" s="2">
        <v>4260531000</v>
      </c>
    </row>
    <row r="655" spans="1:8">
      <c r="A655" t="s">
        <v>10</v>
      </c>
      <c r="B655" s="1">
        <v>44083</v>
      </c>
      <c r="C655">
        <v>30.11</v>
      </c>
      <c r="D655">
        <v>30.5</v>
      </c>
      <c r="E655">
        <v>29.75</v>
      </c>
      <c r="F655">
        <v>30.09</v>
      </c>
      <c r="G655">
        <v>113509710</v>
      </c>
      <c r="H655" s="2">
        <v>3426218000</v>
      </c>
    </row>
    <row r="656" spans="1:8">
      <c r="A656" t="s">
        <v>10</v>
      </c>
      <c r="B656" s="1">
        <v>44084</v>
      </c>
      <c r="C656">
        <v>30.35</v>
      </c>
      <c r="D656">
        <v>30.65</v>
      </c>
      <c r="E656">
        <v>29.93</v>
      </c>
      <c r="F656">
        <v>30</v>
      </c>
      <c r="G656">
        <v>106256565</v>
      </c>
      <c r="H656" s="2">
        <v>3217267000</v>
      </c>
    </row>
    <row r="657" spans="1:8">
      <c r="A657" t="s">
        <v>10</v>
      </c>
      <c r="B657" s="1">
        <v>44085</v>
      </c>
      <c r="C657">
        <v>29.87</v>
      </c>
      <c r="D657">
        <v>30.16</v>
      </c>
      <c r="E657">
        <v>29.8</v>
      </c>
      <c r="F657">
        <v>30.09</v>
      </c>
      <c r="G657">
        <v>81850601</v>
      </c>
      <c r="H657" s="2">
        <v>2454892000</v>
      </c>
    </row>
    <row r="658" spans="1:8">
      <c r="A658" t="s">
        <v>10</v>
      </c>
      <c r="B658" s="1">
        <v>44088</v>
      </c>
      <c r="C658">
        <v>30.09</v>
      </c>
      <c r="D658">
        <v>30.18</v>
      </c>
      <c r="E658">
        <v>29.84</v>
      </c>
      <c r="F658">
        <v>30.05</v>
      </c>
      <c r="G658">
        <v>65517748</v>
      </c>
      <c r="H658" s="2">
        <v>1966844000</v>
      </c>
    </row>
    <row r="659" spans="1:8">
      <c r="A659" t="s">
        <v>10</v>
      </c>
      <c r="B659" s="1">
        <v>44089</v>
      </c>
      <c r="C659">
        <v>30.06</v>
      </c>
      <c r="D659">
        <v>30.45</v>
      </c>
      <c r="E659">
        <v>29.92</v>
      </c>
      <c r="F659">
        <v>30.22</v>
      </c>
      <c r="G659">
        <v>77337857</v>
      </c>
      <c r="H659" s="2">
        <v>2337365000</v>
      </c>
    </row>
    <row r="660" spans="1:8">
      <c r="A660" t="s">
        <v>10</v>
      </c>
      <c r="B660" s="1">
        <v>44090</v>
      </c>
      <c r="C660">
        <v>30.22</v>
      </c>
      <c r="D660">
        <v>30.63</v>
      </c>
      <c r="E660">
        <v>30.08</v>
      </c>
      <c r="F660">
        <v>30.23</v>
      </c>
      <c r="G660">
        <v>80787975</v>
      </c>
      <c r="H660" s="2">
        <v>2451250000</v>
      </c>
    </row>
    <row r="661" spans="1:8">
      <c r="A661" t="s">
        <v>10</v>
      </c>
      <c r="B661" s="1">
        <v>44091</v>
      </c>
      <c r="C661">
        <v>30.01</v>
      </c>
      <c r="D661">
        <v>30.1</v>
      </c>
      <c r="E661">
        <v>29.28</v>
      </c>
      <c r="F661">
        <v>29.61</v>
      </c>
      <c r="G661">
        <v>118171261</v>
      </c>
      <c r="H661" s="2">
        <v>3514088000</v>
      </c>
    </row>
    <row r="662" spans="1:8">
      <c r="A662" t="s">
        <v>10</v>
      </c>
      <c r="B662" s="1">
        <v>44092</v>
      </c>
      <c r="C662">
        <v>29.6</v>
      </c>
      <c r="D662">
        <v>31.1</v>
      </c>
      <c r="E662">
        <v>29.55</v>
      </c>
      <c r="F662">
        <v>30.9</v>
      </c>
      <c r="G662">
        <v>197761866</v>
      </c>
      <c r="H662" s="2">
        <v>6019621000</v>
      </c>
    </row>
    <row r="663" spans="1:8">
      <c r="A663" t="s">
        <v>10</v>
      </c>
      <c r="B663" s="1">
        <v>44095</v>
      </c>
      <c r="C663">
        <v>31.75</v>
      </c>
      <c r="D663">
        <v>31.9</v>
      </c>
      <c r="E663">
        <v>30.88</v>
      </c>
      <c r="F663">
        <v>30.93</v>
      </c>
      <c r="G663">
        <v>164735107</v>
      </c>
      <c r="H663" s="2">
        <v>5153658000</v>
      </c>
    </row>
    <row r="664" spans="1:8">
      <c r="A664" t="s">
        <v>10</v>
      </c>
      <c r="B664" s="1">
        <v>44096</v>
      </c>
      <c r="C664">
        <v>30.67</v>
      </c>
      <c r="D664">
        <v>31.5</v>
      </c>
      <c r="E664">
        <v>30.5</v>
      </c>
      <c r="F664">
        <v>30.62</v>
      </c>
      <c r="G664">
        <v>126148471</v>
      </c>
      <c r="H664" s="2">
        <v>3901885000</v>
      </c>
    </row>
    <row r="665" spans="1:8">
      <c r="A665" t="s">
        <v>10</v>
      </c>
      <c r="B665" s="1">
        <v>44097</v>
      </c>
      <c r="C665">
        <v>30.72</v>
      </c>
      <c r="D665">
        <v>30.76</v>
      </c>
      <c r="E665">
        <v>30.24</v>
      </c>
      <c r="F665">
        <v>30.31</v>
      </c>
      <c r="G665">
        <v>69218528</v>
      </c>
      <c r="H665" s="2">
        <v>2107562000</v>
      </c>
    </row>
    <row r="666" spans="1:8">
      <c r="A666" t="s">
        <v>10</v>
      </c>
      <c r="B666" s="1">
        <v>44098</v>
      </c>
      <c r="C666">
        <v>30.2</v>
      </c>
      <c r="D666">
        <v>30.39</v>
      </c>
      <c r="E666">
        <v>29.93</v>
      </c>
      <c r="F666">
        <v>29.95</v>
      </c>
      <c r="G666">
        <v>80637739</v>
      </c>
      <c r="H666" s="2">
        <v>2427836000</v>
      </c>
    </row>
    <row r="667" spans="1:8">
      <c r="A667" t="s">
        <v>10</v>
      </c>
      <c r="B667" s="1">
        <v>44099</v>
      </c>
      <c r="C667">
        <v>30.01</v>
      </c>
      <c r="D667">
        <v>30.46</v>
      </c>
      <c r="E667">
        <v>29.95</v>
      </c>
      <c r="F667">
        <v>30.2</v>
      </c>
      <c r="G667">
        <v>80364197</v>
      </c>
      <c r="H667" s="2">
        <v>2427031000</v>
      </c>
    </row>
    <row r="668" spans="1:8">
      <c r="A668" t="s">
        <v>10</v>
      </c>
      <c r="B668" s="1">
        <v>44102</v>
      </c>
      <c r="C668">
        <v>30.07</v>
      </c>
      <c r="D668">
        <v>30.4</v>
      </c>
      <c r="E668">
        <v>30.06</v>
      </c>
      <c r="F668">
        <v>30.22</v>
      </c>
      <c r="G668">
        <v>60846664</v>
      </c>
      <c r="H668" s="2">
        <v>1839637000</v>
      </c>
    </row>
    <row r="669" spans="1:8">
      <c r="A669" t="s">
        <v>10</v>
      </c>
      <c r="B669" s="1">
        <v>44103</v>
      </c>
      <c r="C669">
        <v>30.24</v>
      </c>
      <c r="D669">
        <v>30.66</v>
      </c>
      <c r="E669">
        <v>30.24</v>
      </c>
      <c r="F669">
        <v>30.26</v>
      </c>
      <c r="G669">
        <v>70814405</v>
      </c>
      <c r="H669" s="2">
        <v>2153124000</v>
      </c>
    </row>
    <row r="670" spans="1:8">
      <c r="A670" t="s">
        <v>10</v>
      </c>
      <c r="B670" s="1">
        <v>44104</v>
      </c>
      <c r="C670">
        <v>30.52</v>
      </c>
      <c r="D670">
        <v>30.54</v>
      </c>
      <c r="E670">
        <v>29.89</v>
      </c>
      <c r="F670">
        <v>30.03</v>
      </c>
      <c r="G670">
        <v>74326531</v>
      </c>
      <c r="H670" s="2">
        <v>2247657000</v>
      </c>
    </row>
    <row r="671" spans="1:8">
      <c r="A671" t="s">
        <v>10</v>
      </c>
      <c r="B671" s="1">
        <v>44113</v>
      </c>
      <c r="C671">
        <v>30.5</v>
      </c>
      <c r="D671">
        <v>30.63</v>
      </c>
      <c r="E671">
        <v>30.33</v>
      </c>
      <c r="F671">
        <v>30.6</v>
      </c>
      <c r="G671">
        <v>81713875</v>
      </c>
      <c r="H671" s="2">
        <v>2494232000</v>
      </c>
    </row>
    <row r="672" spans="1:8">
      <c r="A672" t="s">
        <v>10</v>
      </c>
      <c r="B672" s="1">
        <v>44116</v>
      </c>
      <c r="C672">
        <v>30.9</v>
      </c>
      <c r="D672">
        <v>31.85</v>
      </c>
      <c r="E672">
        <v>30.79</v>
      </c>
      <c r="F672">
        <v>31.72</v>
      </c>
      <c r="G672">
        <v>163377337</v>
      </c>
      <c r="H672" s="2">
        <v>5143535000</v>
      </c>
    </row>
    <row r="673" spans="1:8">
      <c r="A673" t="s">
        <v>10</v>
      </c>
      <c r="B673" s="1">
        <v>44117</v>
      </c>
      <c r="C673">
        <v>31.48</v>
      </c>
      <c r="D673">
        <v>31.48</v>
      </c>
      <c r="E673">
        <v>31.19</v>
      </c>
      <c r="F673">
        <v>31.35</v>
      </c>
      <c r="G673">
        <v>92755234</v>
      </c>
      <c r="H673" s="2">
        <v>2905979000</v>
      </c>
    </row>
    <row r="674" spans="1:8">
      <c r="A674" t="s">
        <v>10</v>
      </c>
      <c r="B674" s="1">
        <v>44118</v>
      </c>
      <c r="C674">
        <v>31.35</v>
      </c>
      <c r="D674">
        <v>31.45</v>
      </c>
      <c r="E674">
        <v>30.88</v>
      </c>
      <c r="F674">
        <v>30.95</v>
      </c>
      <c r="G674">
        <v>73673058</v>
      </c>
      <c r="H674" s="2">
        <v>2288273000</v>
      </c>
    </row>
    <row r="675" spans="1:8">
      <c r="A675" t="s">
        <v>10</v>
      </c>
      <c r="B675" s="1">
        <v>44119</v>
      </c>
      <c r="C675">
        <v>31</v>
      </c>
      <c r="D675">
        <v>31.4</v>
      </c>
      <c r="E675">
        <v>30.93</v>
      </c>
      <c r="F675">
        <v>30.97</v>
      </c>
      <c r="G675">
        <v>63153489</v>
      </c>
      <c r="H675" s="2">
        <v>1966195000</v>
      </c>
    </row>
    <row r="676" spans="1:8">
      <c r="A676" t="s">
        <v>10</v>
      </c>
      <c r="B676" s="1">
        <v>44120</v>
      </c>
      <c r="C676">
        <v>30.97</v>
      </c>
      <c r="D676">
        <v>31.25</v>
      </c>
      <c r="E676">
        <v>30.9</v>
      </c>
      <c r="F676">
        <v>31.08</v>
      </c>
      <c r="G676">
        <v>65919939</v>
      </c>
      <c r="H676" s="2">
        <v>2048141000</v>
      </c>
    </row>
    <row r="677" spans="1:8">
      <c r="A677" t="s">
        <v>10</v>
      </c>
      <c r="B677" s="1">
        <v>44123</v>
      </c>
      <c r="C677">
        <v>31.4</v>
      </c>
      <c r="D677">
        <v>31.65</v>
      </c>
      <c r="E677">
        <v>30.88</v>
      </c>
      <c r="F677">
        <v>30.88</v>
      </c>
      <c r="G677">
        <v>96885397</v>
      </c>
      <c r="H677" s="2">
        <v>3030674000</v>
      </c>
    </row>
    <row r="678" spans="1:8">
      <c r="A678" t="s">
        <v>10</v>
      </c>
      <c r="B678" s="1">
        <v>44124</v>
      </c>
      <c r="C678">
        <v>30.81</v>
      </c>
      <c r="D678">
        <v>30.89</v>
      </c>
      <c r="E678">
        <v>30.22</v>
      </c>
      <c r="F678">
        <v>30.65</v>
      </c>
      <c r="G678">
        <v>85882144</v>
      </c>
      <c r="H678" s="2">
        <v>2620082000</v>
      </c>
    </row>
    <row r="679" spans="1:8">
      <c r="A679" t="s">
        <v>10</v>
      </c>
      <c r="B679" s="1">
        <v>44125</v>
      </c>
      <c r="C679">
        <v>30.57</v>
      </c>
      <c r="D679">
        <v>30.71</v>
      </c>
      <c r="E679">
        <v>30.28</v>
      </c>
      <c r="F679">
        <v>30.43</v>
      </c>
      <c r="G679">
        <v>67498885</v>
      </c>
      <c r="H679" s="2">
        <v>2052696000</v>
      </c>
    </row>
    <row r="680" spans="1:8">
      <c r="A680" t="s">
        <v>10</v>
      </c>
      <c r="B680" s="1">
        <v>44126</v>
      </c>
      <c r="C680">
        <v>30.38</v>
      </c>
      <c r="D680">
        <v>30.67</v>
      </c>
      <c r="E680">
        <v>30.1</v>
      </c>
      <c r="F680">
        <v>30.44</v>
      </c>
      <c r="G680">
        <v>76701663</v>
      </c>
      <c r="H680" s="2">
        <v>2328222000</v>
      </c>
    </row>
    <row r="681" spans="1:8">
      <c r="A681" t="s">
        <v>10</v>
      </c>
      <c r="B681" s="1">
        <v>44127</v>
      </c>
      <c r="C681">
        <v>30.39</v>
      </c>
      <c r="D681">
        <v>30.69</v>
      </c>
      <c r="E681">
        <v>30.1</v>
      </c>
      <c r="F681">
        <v>30.1</v>
      </c>
      <c r="G681">
        <v>78831842</v>
      </c>
      <c r="H681" s="2">
        <v>2398658000</v>
      </c>
    </row>
    <row r="682" spans="1:8">
      <c r="A682" t="s">
        <v>10</v>
      </c>
      <c r="B682" s="1">
        <v>44130</v>
      </c>
      <c r="C682">
        <v>29.93</v>
      </c>
      <c r="D682">
        <v>29.93</v>
      </c>
      <c r="E682">
        <v>28.9</v>
      </c>
      <c r="F682">
        <v>29.02</v>
      </c>
      <c r="G682">
        <v>138435135</v>
      </c>
      <c r="H682" s="2">
        <v>4045036000</v>
      </c>
    </row>
    <row r="683" spans="1:8">
      <c r="A683" t="s">
        <v>10</v>
      </c>
      <c r="B683" s="1">
        <v>44131</v>
      </c>
      <c r="C683">
        <v>29</v>
      </c>
      <c r="D683">
        <v>29.08</v>
      </c>
      <c r="E683">
        <v>28.55</v>
      </c>
      <c r="F683">
        <v>28.97</v>
      </c>
      <c r="G683">
        <v>87771214</v>
      </c>
      <c r="H683" s="2">
        <v>2532515000</v>
      </c>
    </row>
    <row r="684" spans="1:8">
      <c r="A684" t="s">
        <v>10</v>
      </c>
      <c r="B684" s="1">
        <v>44132</v>
      </c>
      <c r="C684">
        <v>28.89</v>
      </c>
      <c r="D684">
        <v>29.44</v>
      </c>
      <c r="E684">
        <v>28.79</v>
      </c>
      <c r="F684">
        <v>29.26</v>
      </c>
      <c r="G684">
        <v>77685048</v>
      </c>
      <c r="H684" s="2">
        <v>2264164000</v>
      </c>
    </row>
    <row r="685" spans="1:8">
      <c r="A685" t="s">
        <v>10</v>
      </c>
      <c r="B685" s="1">
        <v>44133</v>
      </c>
      <c r="C685">
        <v>28.96</v>
      </c>
      <c r="D685">
        <v>30</v>
      </c>
      <c r="E685">
        <v>28.81</v>
      </c>
      <c r="F685">
        <v>29.62</v>
      </c>
      <c r="G685">
        <v>103831863</v>
      </c>
      <c r="H685" s="2">
        <v>3059200000</v>
      </c>
    </row>
    <row r="686" spans="1:8">
      <c r="A686" t="s">
        <v>10</v>
      </c>
      <c r="B686" s="1">
        <v>44134</v>
      </c>
      <c r="C686">
        <v>29.36</v>
      </c>
      <c r="D686">
        <v>29.59</v>
      </c>
      <c r="E686">
        <v>28.62</v>
      </c>
      <c r="F686">
        <v>28.63</v>
      </c>
      <c r="G686">
        <v>103385375</v>
      </c>
      <c r="H686" s="2">
        <v>3004371000</v>
      </c>
    </row>
    <row r="687" spans="1:8">
      <c r="A687" t="s">
        <v>10</v>
      </c>
      <c r="B687" s="1">
        <v>44137</v>
      </c>
      <c r="C687">
        <v>28.45</v>
      </c>
      <c r="D687">
        <v>29</v>
      </c>
      <c r="E687">
        <v>27.62</v>
      </c>
      <c r="F687">
        <v>28.08</v>
      </c>
      <c r="G687">
        <v>137284741</v>
      </c>
      <c r="H687" s="2">
        <v>3883515000</v>
      </c>
    </row>
    <row r="688" spans="1:8">
      <c r="A688" t="s">
        <v>10</v>
      </c>
      <c r="B688" s="1">
        <v>44138</v>
      </c>
      <c r="C688">
        <v>28.27</v>
      </c>
      <c r="D688">
        <v>29.04</v>
      </c>
      <c r="E688">
        <v>28.16</v>
      </c>
      <c r="F688">
        <v>28.73</v>
      </c>
      <c r="G688">
        <v>97856636</v>
      </c>
      <c r="H688" s="2">
        <v>2806860000</v>
      </c>
    </row>
    <row r="689" spans="1:8">
      <c r="A689" t="s">
        <v>10</v>
      </c>
      <c r="B689" s="1">
        <v>44139</v>
      </c>
      <c r="C689">
        <v>28.73</v>
      </c>
      <c r="D689">
        <v>29.02</v>
      </c>
      <c r="E689">
        <v>28.45</v>
      </c>
      <c r="F689">
        <v>28.73</v>
      </c>
      <c r="G689">
        <v>69412996</v>
      </c>
      <c r="H689" s="2">
        <v>1996026000</v>
      </c>
    </row>
    <row r="690" spans="1:8">
      <c r="A690" t="s">
        <v>10</v>
      </c>
      <c r="B690" s="1">
        <v>44140</v>
      </c>
      <c r="C690">
        <v>29.37</v>
      </c>
      <c r="D690">
        <v>29.45</v>
      </c>
      <c r="E690">
        <v>28.9</v>
      </c>
      <c r="F690">
        <v>29.19</v>
      </c>
      <c r="G690">
        <v>92944658</v>
      </c>
      <c r="H690" s="2">
        <v>2712128000</v>
      </c>
    </row>
    <row r="691" spans="1:8">
      <c r="A691" t="s">
        <v>10</v>
      </c>
      <c r="B691" s="1">
        <v>44141</v>
      </c>
      <c r="C691">
        <v>29.24</v>
      </c>
      <c r="D691">
        <v>29.56</v>
      </c>
      <c r="E691">
        <v>29.03</v>
      </c>
      <c r="F691">
        <v>29.24</v>
      </c>
      <c r="G691">
        <v>88002060</v>
      </c>
      <c r="H691" s="2">
        <v>2579182000</v>
      </c>
    </row>
    <row r="692" spans="1:8">
      <c r="A692" t="s">
        <v>10</v>
      </c>
      <c r="B692" s="1">
        <v>44144</v>
      </c>
      <c r="C692">
        <v>29.52</v>
      </c>
      <c r="D692">
        <v>30.65</v>
      </c>
      <c r="E692">
        <v>29.34</v>
      </c>
      <c r="F692">
        <v>30.27</v>
      </c>
      <c r="G692">
        <v>176739367</v>
      </c>
      <c r="H692" s="2">
        <v>5315490000</v>
      </c>
    </row>
    <row r="693" spans="1:8">
      <c r="A693" t="s">
        <v>10</v>
      </c>
      <c r="B693" s="1">
        <v>44145</v>
      </c>
      <c r="C693">
        <v>30.39</v>
      </c>
      <c r="D693">
        <v>30.45</v>
      </c>
      <c r="E693">
        <v>29.56</v>
      </c>
      <c r="F693">
        <v>29.75</v>
      </c>
      <c r="G693">
        <v>116126206</v>
      </c>
      <c r="H693" s="2">
        <v>3482326000</v>
      </c>
    </row>
    <row r="694" spans="1:8">
      <c r="A694" t="s">
        <v>10</v>
      </c>
      <c r="B694" s="1">
        <v>44146</v>
      </c>
      <c r="C694">
        <v>29.68</v>
      </c>
      <c r="D694">
        <v>29.75</v>
      </c>
      <c r="E694">
        <v>29.23</v>
      </c>
      <c r="F694">
        <v>29.26</v>
      </c>
      <c r="G694">
        <v>70971561</v>
      </c>
      <c r="H694" s="2">
        <v>2086889000</v>
      </c>
    </row>
    <row r="695" spans="1:8">
      <c r="A695" t="s">
        <v>10</v>
      </c>
      <c r="B695" s="1">
        <v>44147</v>
      </c>
      <c r="C695">
        <v>29.26</v>
      </c>
      <c r="D695">
        <v>29.49</v>
      </c>
      <c r="E695">
        <v>29.04</v>
      </c>
      <c r="F695">
        <v>29.12</v>
      </c>
      <c r="G695">
        <v>54346191</v>
      </c>
      <c r="H695" s="2">
        <v>1585678000</v>
      </c>
    </row>
    <row r="696" spans="1:8">
      <c r="A696" t="s">
        <v>10</v>
      </c>
      <c r="B696" s="1">
        <v>44148</v>
      </c>
      <c r="C696">
        <v>29.05</v>
      </c>
      <c r="D696">
        <v>29.05</v>
      </c>
      <c r="E696">
        <v>28.5</v>
      </c>
      <c r="F696">
        <v>28.71</v>
      </c>
      <c r="G696">
        <v>82061511</v>
      </c>
      <c r="H696" s="2">
        <v>2352431000</v>
      </c>
    </row>
    <row r="697" spans="1:8">
      <c r="A697" t="s">
        <v>10</v>
      </c>
      <c r="B697" s="1">
        <v>44151</v>
      </c>
      <c r="C697">
        <v>28.92</v>
      </c>
      <c r="D697">
        <v>29.05</v>
      </c>
      <c r="E697">
        <v>28.62</v>
      </c>
      <c r="F697">
        <v>28.97</v>
      </c>
      <c r="G697">
        <v>61822893</v>
      </c>
      <c r="H697" s="2">
        <v>1785044000</v>
      </c>
    </row>
    <row r="698" spans="1:8">
      <c r="A698" t="s">
        <v>10</v>
      </c>
      <c r="B698" s="1">
        <v>44152</v>
      </c>
      <c r="C698">
        <v>28.93</v>
      </c>
      <c r="D698">
        <v>29.13</v>
      </c>
      <c r="E698">
        <v>28.66</v>
      </c>
      <c r="F698">
        <v>29.13</v>
      </c>
      <c r="G698">
        <v>65990441</v>
      </c>
      <c r="H698" s="2">
        <v>1903319000</v>
      </c>
    </row>
    <row r="699" spans="1:8">
      <c r="A699" t="s">
        <v>10</v>
      </c>
      <c r="B699" s="1">
        <v>44153</v>
      </c>
      <c r="C699">
        <v>29.13</v>
      </c>
      <c r="D699">
        <v>29.53</v>
      </c>
      <c r="E699">
        <v>29.07</v>
      </c>
      <c r="F699">
        <v>29.15</v>
      </c>
      <c r="G699">
        <v>85966501</v>
      </c>
      <c r="H699" s="2">
        <v>2517937000</v>
      </c>
    </row>
    <row r="700" spans="1:8">
      <c r="A700" t="s">
        <v>10</v>
      </c>
      <c r="B700" s="1">
        <v>44154</v>
      </c>
      <c r="C700">
        <v>29</v>
      </c>
      <c r="D700">
        <v>29.46</v>
      </c>
      <c r="E700">
        <v>28.77</v>
      </c>
      <c r="F700">
        <v>29.33</v>
      </c>
      <c r="G700">
        <v>72357130</v>
      </c>
      <c r="H700" s="2">
        <v>2105622000</v>
      </c>
    </row>
    <row r="701" spans="1:8">
      <c r="A701" t="s">
        <v>10</v>
      </c>
      <c r="B701" s="1">
        <v>44155</v>
      </c>
      <c r="C701">
        <v>29.33</v>
      </c>
      <c r="D701">
        <v>29.42</v>
      </c>
      <c r="E701">
        <v>29.2</v>
      </c>
      <c r="F701">
        <v>29.42</v>
      </c>
      <c r="G701">
        <v>55347378</v>
      </c>
      <c r="H701" s="2">
        <v>1623247000</v>
      </c>
    </row>
    <row r="702" spans="1:8">
      <c r="A702" t="s">
        <v>10</v>
      </c>
      <c r="B702" s="1">
        <v>44158</v>
      </c>
      <c r="C702">
        <v>29.41</v>
      </c>
      <c r="D702">
        <v>30.25</v>
      </c>
      <c r="E702">
        <v>29.23</v>
      </c>
      <c r="F702">
        <v>29.9</v>
      </c>
      <c r="G702">
        <v>151545340</v>
      </c>
      <c r="H702" s="2">
        <v>4522019000</v>
      </c>
    </row>
    <row r="703" spans="1:8">
      <c r="A703" t="s">
        <v>10</v>
      </c>
      <c r="B703" s="1">
        <v>44159</v>
      </c>
      <c r="C703">
        <v>29.89</v>
      </c>
      <c r="D703">
        <v>29.89</v>
      </c>
      <c r="E703">
        <v>29.48</v>
      </c>
      <c r="F703">
        <v>29.53</v>
      </c>
      <c r="G703">
        <v>88560970</v>
      </c>
      <c r="H703" s="2">
        <v>2626343000</v>
      </c>
    </row>
    <row r="704" spans="1:8">
      <c r="A704" t="s">
        <v>10</v>
      </c>
      <c r="B704" s="1">
        <v>44160</v>
      </c>
      <c r="C704">
        <v>29.75</v>
      </c>
      <c r="D704">
        <v>29.97</v>
      </c>
      <c r="E704">
        <v>29.22</v>
      </c>
      <c r="F704">
        <v>29.22</v>
      </c>
      <c r="G704">
        <v>84256533</v>
      </c>
      <c r="H704" s="2">
        <v>2492453000</v>
      </c>
    </row>
    <row r="705" spans="1:8">
      <c r="A705" t="s">
        <v>10</v>
      </c>
      <c r="B705" s="1">
        <v>44161</v>
      </c>
      <c r="C705">
        <v>29.21</v>
      </c>
      <c r="D705">
        <v>29.39</v>
      </c>
      <c r="E705">
        <v>29</v>
      </c>
      <c r="F705">
        <v>29.3</v>
      </c>
      <c r="G705">
        <v>62000951</v>
      </c>
      <c r="H705" s="2">
        <v>1809506000</v>
      </c>
    </row>
    <row r="706" spans="1:8">
      <c r="A706" t="s">
        <v>10</v>
      </c>
      <c r="B706" s="1">
        <v>44162</v>
      </c>
      <c r="C706">
        <v>29.38</v>
      </c>
      <c r="D706">
        <v>29.98</v>
      </c>
      <c r="E706">
        <v>29.24</v>
      </c>
      <c r="F706">
        <v>29.98</v>
      </c>
      <c r="G706">
        <v>111440154</v>
      </c>
      <c r="H706" s="2">
        <v>3309352000</v>
      </c>
    </row>
    <row r="707" spans="1:8">
      <c r="A707" t="s">
        <v>10</v>
      </c>
      <c r="B707" s="1">
        <v>44165</v>
      </c>
      <c r="C707">
        <v>30.3</v>
      </c>
      <c r="D707">
        <v>31.5</v>
      </c>
      <c r="E707">
        <v>30.18</v>
      </c>
      <c r="F707">
        <v>30.3</v>
      </c>
      <c r="G707">
        <v>299790921</v>
      </c>
      <c r="H707" s="2">
        <v>9263539000</v>
      </c>
    </row>
    <row r="708" spans="1:8">
      <c r="A708" t="s">
        <v>10</v>
      </c>
      <c r="B708" s="1">
        <v>44166</v>
      </c>
      <c r="C708">
        <v>30.21</v>
      </c>
      <c r="D708">
        <v>31.65</v>
      </c>
      <c r="E708">
        <v>30.05</v>
      </c>
      <c r="F708">
        <v>31.3</v>
      </c>
      <c r="G708">
        <v>227756383</v>
      </c>
      <c r="H708" s="2">
        <v>7047065000</v>
      </c>
    </row>
    <row r="709" spans="1:8">
      <c r="A709" t="s">
        <v>10</v>
      </c>
      <c r="B709" s="1">
        <v>44167</v>
      </c>
      <c r="C709">
        <v>31.3</v>
      </c>
      <c r="D709">
        <v>31.6</v>
      </c>
      <c r="E709">
        <v>30.8</v>
      </c>
      <c r="F709">
        <v>31.08</v>
      </c>
      <c r="G709">
        <v>156773587</v>
      </c>
      <c r="H709" s="2">
        <v>4885400000</v>
      </c>
    </row>
    <row r="710" spans="1:8">
      <c r="A710" t="s">
        <v>10</v>
      </c>
      <c r="B710" s="1">
        <v>44168</v>
      </c>
      <c r="C710">
        <v>31.03</v>
      </c>
      <c r="D710">
        <v>31.23</v>
      </c>
      <c r="E710">
        <v>30.82</v>
      </c>
      <c r="F710">
        <v>30.9</v>
      </c>
      <c r="G710">
        <v>95761478</v>
      </c>
      <c r="H710" s="2">
        <v>2969043000</v>
      </c>
    </row>
    <row r="711" spans="1:8">
      <c r="A711" t="s">
        <v>10</v>
      </c>
      <c r="B711" s="1">
        <v>44169</v>
      </c>
      <c r="C711">
        <v>30.95</v>
      </c>
      <c r="D711">
        <v>30.97</v>
      </c>
      <c r="E711">
        <v>30.18</v>
      </c>
      <c r="F711">
        <v>30.3</v>
      </c>
      <c r="G711">
        <v>122822708</v>
      </c>
      <c r="H711" s="2">
        <v>3728787000</v>
      </c>
    </row>
    <row r="712" spans="1:8">
      <c r="A712" t="s">
        <v>10</v>
      </c>
      <c r="B712" s="1">
        <v>44172</v>
      </c>
      <c r="C712">
        <v>30.31</v>
      </c>
      <c r="D712">
        <v>30.49</v>
      </c>
      <c r="E712">
        <v>29.98</v>
      </c>
      <c r="F712">
        <v>30.01</v>
      </c>
      <c r="G712">
        <v>89856976</v>
      </c>
      <c r="H712" s="2">
        <v>2706322000</v>
      </c>
    </row>
    <row r="713" spans="1:8">
      <c r="A713" t="s">
        <v>10</v>
      </c>
      <c r="B713" s="1">
        <v>44173</v>
      </c>
      <c r="C713">
        <v>29.99</v>
      </c>
      <c r="D713">
        <v>30.23</v>
      </c>
      <c r="E713">
        <v>29.82</v>
      </c>
      <c r="F713">
        <v>30.01</v>
      </c>
      <c r="G713">
        <v>74325594</v>
      </c>
      <c r="H713" s="2">
        <v>2234187000</v>
      </c>
    </row>
    <row r="714" spans="1:8">
      <c r="A714" t="s">
        <v>10</v>
      </c>
      <c r="B714" s="1">
        <v>44174</v>
      </c>
      <c r="C714">
        <v>30.1</v>
      </c>
      <c r="D714">
        <v>30.28</v>
      </c>
      <c r="E714">
        <v>29.29</v>
      </c>
      <c r="F714">
        <v>29.29</v>
      </c>
      <c r="G714">
        <v>109933791</v>
      </c>
      <c r="H714" s="2">
        <v>3279291000</v>
      </c>
    </row>
    <row r="715" spans="1:8">
      <c r="A715" t="s">
        <v>10</v>
      </c>
      <c r="B715" s="1">
        <v>44175</v>
      </c>
      <c r="C715">
        <v>29.2</v>
      </c>
      <c r="D715">
        <v>29.48</v>
      </c>
      <c r="E715">
        <v>28.85</v>
      </c>
      <c r="F715">
        <v>29.16</v>
      </c>
      <c r="G715">
        <v>105444462</v>
      </c>
      <c r="H715" s="2">
        <v>3067176000</v>
      </c>
    </row>
    <row r="716" spans="1:8">
      <c r="A716" t="s">
        <v>10</v>
      </c>
      <c r="B716" s="1">
        <v>44176</v>
      </c>
      <c r="C716">
        <v>29.13</v>
      </c>
      <c r="D716">
        <v>29.25</v>
      </c>
      <c r="E716">
        <v>28.53</v>
      </c>
      <c r="F716">
        <v>28.75</v>
      </c>
      <c r="G716">
        <v>101138981</v>
      </c>
      <c r="H716" s="2">
        <v>2921227000</v>
      </c>
    </row>
    <row r="717" spans="1:8">
      <c r="A717" t="s">
        <v>10</v>
      </c>
      <c r="B717" s="1">
        <v>44179</v>
      </c>
      <c r="C717">
        <v>28.8</v>
      </c>
      <c r="D717">
        <v>28.93</v>
      </c>
      <c r="E717">
        <v>28.62</v>
      </c>
      <c r="F717">
        <v>28.84</v>
      </c>
      <c r="G717">
        <v>54477222</v>
      </c>
      <c r="H717" s="2">
        <v>1569747000</v>
      </c>
    </row>
    <row r="718" spans="1:8">
      <c r="A718" t="s">
        <v>10</v>
      </c>
      <c r="B718" s="1">
        <v>44180</v>
      </c>
      <c r="C718">
        <v>28.8</v>
      </c>
      <c r="D718">
        <v>28.89</v>
      </c>
      <c r="E718">
        <v>28.44</v>
      </c>
      <c r="F718">
        <v>28.81</v>
      </c>
      <c r="G718">
        <v>72795506</v>
      </c>
      <c r="H718" s="2">
        <v>2085015000</v>
      </c>
    </row>
    <row r="719" spans="1:8">
      <c r="A719" t="s">
        <v>10</v>
      </c>
      <c r="B719" s="1">
        <v>44181</v>
      </c>
      <c r="C719">
        <v>28.87</v>
      </c>
      <c r="D719">
        <v>28.96</v>
      </c>
      <c r="E719">
        <v>28.56</v>
      </c>
      <c r="F719">
        <v>28.61</v>
      </c>
      <c r="G719">
        <v>59936753</v>
      </c>
      <c r="H719" s="2">
        <v>1721769000</v>
      </c>
    </row>
    <row r="720" spans="1:8">
      <c r="A720" t="s">
        <v>10</v>
      </c>
      <c r="B720" s="1">
        <v>44182</v>
      </c>
      <c r="C720">
        <v>28.52</v>
      </c>
      <c r="D720">
        <v>29.27</v>
      </c>
      <c r="E720">
        <v>28.41</v>
      </c>
      <c r="F720">
        <v>29.22</v>
      </c>
      <c r="G720">
        <v>98178231</v>
      </c>
      <c r="H720" s="2">
        <v>2839885000</v>
      </c>
    </row>
    <row r="721" spans="1:8">
      <c r="A721" t="s">
        <v>10</v>
      </c>
      <c r="B721" s="1">
        <v>44183</v>
      </c>
      <c r="C721">
        <v>29.05</v>
      </c>
      <c r="D721">
        <v>29.25</v>
      </c>
      <c r="E721">
        <v>28.75</v>
      </c>
      <c r="F721">
        <v>28.81</v>
      </c>
      <c r="G721">
        <v>66384473</v>
      </c>
      <c r="H721" s="2">
        <v>1920951000</v>
      </c>
    </row>
    <row r="722" spans="1:8">
      <c r="A722" t="s">
        <v>10</v>
      </c>
      <c r="B722" s="1">
        <v>44186</v>
      </c>
      <c r="C722">
        <v>28.7</v>
      </c>
      <c r="D722">
        <v>29.11</v>
      </c>
      <c r="E722">
        <v>28.52</v>
      </c>
      <c r="F722">
        <v>29.03</v>
      </c>
      <c r="G722">
        <v>66578392</v>
      </c>
      <c r="H722" s="2">
        <v>1924522000</v>
      </c>
    </row>
    <row r="723" spans="1:8">
      <c r="A723" t="s">
        <v>10</v>
      </c>
      <c r="B723" s="1">
        <v>44187</v>
      </c>
      <c r="C723">
        <v>28.96</v>
      </c>
      <c r="D723">
        <v>28.96</v>
      </c>
      <c r="E723">
        <v>28</v>
      </c>
      <c r="F723">
        <v>28.01</v>
      </c>
      <c r="G723">
        <v>122566471</v>
      </c>
      <c r="H723" s="2">
        <v>3487570000</v>
      </c>
    </row>
    <row r="724" spans="1:8">
      <c r="A724" t="s">
        <v>10</v>
      </c>
      <c r="B724" s="1">
        <v>44188</v>
      </c>
      <c r="C724">
        <v>28.02</v>
      </c>
      <c r="D724">
        <v>28.36</v>
      </c>
      <c r="E724">
        <v>27.9</v>
      </c>
      <c r="F724">
        <v>28.2</v>
      </c>
      <c r="G724">
        <v>77782008</v>
      </c>
      <c r="H724" s="2">
        <v>2185112000</v>
      </c>
    </row>
    <row r="725" spans="1:8">
      <c r="A725" t="s">
        <v>10</v>
      </c>
      <c r="B725" s="1">
        <v>44189</v>
      </c>
      <c r="C725">
        <v>28.19</v>
      </c>
      <c r="D725">
        <v>28.4</v>
      </c>
      <c r="E725">
        <v>27.9</v>
      </c>
      <c r="F725">
        <v>28.06</v>
      </c>
      <c r="G725">
        <v>61188990</v>
      </c>
      <c r="H725" s="2">
        <v>1717373000</v>
      </c>
    </row>
    <row r="726" spans="1:8">
      <c r="A726" t="s">
        <v>10</v>
      </c>
      <c r="B726" s="1">
        <v>44190</v>
      </c>
      <c r="C726">
        <v>27.9</v>
      </c>
      <c r="D726">
        <v>28.24</v>
      </c>
      <c r="E726">
        <v>27.7</v>
      </c>
      <c r="F726">
        <v>28.02</v>
      </c>
      <c r="G726">
        <v>75959697</v>
      </c>
      <c r="H726" s="2">
        <v>2127687000</v>
      </c>
    </row>
    <row r="727" spans="1:8">
      <c r="A727" t="s">
        <v>10</v>
      </c>
      <c r="B727" s="1">
        <v>44193</v>
      </c>
      <c r="C727">
        <v>27.9</v>
      </c>
      <c r="D727">
        <v>28.26</v>
      </c>
      <c r="E727">
        <v>27.77</v>
      </c>
      <c r="F727">
        <v>27.98</v>
      </c>
      <c r="G727">
        <v>74036266</v>
      </c>
      <c r="H727" s="2">
        <v>2070095000</v>
      </c>
    </row>
    <row r="728" spans="1:8">
      <c r="A728" t="s">
        <v>10</v>
      </c>
      <c r="B728" s="1">
        <v>44194</v>
      </c>
      <c r="C728">
        <v>28.09</v>
      </c>
      <c r="D728">
        <v>28.52</v>
      </c>
      <c r="E728">
        <v>28</v>
      </c>
      <c r="F728">
        <v>28.15</v>
      </c>
      <c r="G728">
        <v>81814054</v>
      </c>
      <c r="H728" s="2">
        <v>2308757000</v>
      </c>
    </row>
    <row r="729" spans="1:8">
      <c r="A729" t="s">
        <v>10</v>
      </c>
      <c r="B729" s="1">
        <v>44195</v>
      </c>
      <c r="C729">
        <v>28.09</v>
      </c>
      <c r="D729">
        <v>28.5</v>
      </c>
      <c r="E729">
        <v>27.96</v>
      </c>
      <c r="F729">
        <v>28.5</v>
      </c>
      <c r="G729">
        <v>105013574</v>
      </c>
      <c r="H729" s="2">
        <v>2966992000</v>
      </c>
    </row>
    <row r="730" spans="1:8">
      <c r="A730" t="s">
        <v>10</v>
      </c>
      <c r="B730" s="1">
        <v>44196</v>
      </c>
      <c r="C730">
        <v>28.8</v>
      </c>
      <c r="D730">
        <v>29.76</v>
      </c>
      <c r="E730">
        <v>28.77</v>
      </c>
      <c r="F730">
        <v>29.4</v>
      </c>
      <c r="G730">
        <v>216591275</v>
      </c>
      <c r="H730" s="2">
        <v>6349143000</v>
      </c>
    </row>
    <row r="731" spans="1:8">
      <c r="A731" t="s">
        <v>11</v>
      </c>
      <c r="B731" s="1">
        <v>43832</v>
      </c>
      <c r="C731">
        <v>1115.05</v>
      </c>
      <c r="D731">
        <v>1131.914</v>
      </c>
      <c r="E731">
        <v>1103.188</v>
      </c>
      <c r="F731">
        <v>1117.027</v>
      </c>
      <c r="G731">
        <v>14981913</v>
      </c>
      <c r="H731" s="2">
        <v>16696840000</v>
      </c>
    </row>
    <row r="732" spans="1:8">
      <c r="A732" t="s">
        <v>11</v>
      </c>
      <c r="B732" s="1">
        <v>43833</v>
      </c>
      <c r="C732">
        <v>1104.177</v>
      </c>
      <c r="D732">
        <v>1104.177</v>
      </c>
      <c r="E732">
        <v>1064.537</v>
      </c>
      <c r="F732">
        <v>1066.178</v>
      </c>
      <c r="G732">
        <v>13183225</v>
      </c>
      <c r="H732" s="2">
        <v>14266380000</v>
      </c>
    </row>
    <row r="733" spans="1:8">
      <c r="A733" t="s">
        <v>11</v>
      </c>
      <c r="B733" s="1">
        <v>43836</v>
      </c>
      <c r="C733">
        <v>1058.566</v>
      </c>
      <c r="D733">
        <v>1080.353</v>
      </c>
      <c r="E733">
        <v>1055.047</v>
      </c>
      <c r="F733">
        <v>1065.614</v>
      </c>
      <c r="G733">
        <v>6415125</v>
      </c>
      <c r="H733" s="2">
        <v>6853918000</v>
      </c>
    </row>
    <row r="734" spans="1:8">
      <c r="A734" t="s">
        <v>11</v>
      </c>
      <c r="B734" s="1">
        <v>43837</v>
      </c>
      <c r="C734">
        <v>1065.13</v>
      </c>
      <c r="D734">
        <v>1086.383</v>
      </c>
      <c r="E734">
        <v>1064.043</v>
      </c>
      <c r="F734">
        <v>1081.964</v>
      </c>
      <c r="G734">
        <v>4840934</v>
      </c>
      <c r="H734" s="2">
        <v>5220697000</v>
      </c>
    </row>
    <row r="735" spans="1:8">
      <c r="A735" t="s">
        <v>11</v>
      </c>
      <c r="B735" s="1">
        <v>43838</v>
      </c>
      <c r="C735">
        <v>1072.593</v>
      </c>
      <c r="D735">
        <v>1082.923</v>
      </c>
      <c r="E735">
        <v>1070.152</v>
      </c>
      <c r="F735">
        <v>1075.648</v>
      </c>
      <c r="G735">
        <v>2529869</v>
      </c>
      <c r="H735" s="2">
        <v>2720372000</v>
      </c>
    </row>
    <row r="736" spans="1:8">
      <c r="A736" t="s">
        <v>11</v>
      </c>
      <c r="B736" s="1">
        <v>43839</v>
      </c>
      <c r="C736">
        <v>1081.441</v>
      </c>
      <c r="D736">
        <v>1092.7</v>
      </c>
      <c r="E736">
        <v>1077.486</v>
      </c>
      <c r="F736">
        <v>1090.041</v>
      </c>
      <c r="G736">
        <v>3784029</v>
      </c>
      <c r="H736" s="2">
        <v>4110950000</v>
      </c>
    </row>
    <row r="737" spans="1:8">
      <c r="A737" t="s">
        <v>11</v>
      </c>
      <c r="B737" s="1">
        <v>43840</v>
      </c>
      <c r="C737">
        <v>1096.268</v>
      </c>
      <c r="D737">
        <v>1103.178</v>
      </c>
      <c r="E737">
        <v>1089.843</v>
      </c>
      <c r="F737">
        <v>1099.728</v>
      </c>
      <c r="G737">
        <v>3639368</v>
      </c>
      <c r="H737" s="2">
        <v>3993457000</v>
      </c>
    </row>
    <row r="738" spans="1:8">
      <c r="A738" t="s">
        <v>11</v>
      </c>
      <c r="B738" s="1">
        <v>43843</v>
      </c>
      <c r="C738">
        <v>1099.728</v>
      </c>
      <c r="D738">
        <v>1116.236</v>
      </c>
      <c r="E738">
        <v>1099.234</v>
      </c>
      <c r="F738">
        <v>1111.363</v>
      </c>
      <c r="G738">
        <v>3896306</v>
      </c>
      <c r="H738" s="2">
        <v>4325688000</v>
      </c>
    </row>
    <row r="739" spans="1:8">
      <c r="A739" t="s">
        <v>11</v>
      </c>
      <c r="B739" s="1">
        <v>43844</v>
      </c>
      <c r="C739">
        <v>1111.294</v>
      </c>
      <c r="D739">
        <v>1111.976</v>
      </c>
      <c r="E739">
        <v>1090.337</v>
      </c>
      <c r="F739">
        <v>1094.687</v>
      </c>
      <c r="G739">
        <v>3555281</v>
      </c>
      <c r="H739" s="2">
        <v>3916301000</v>
      </c>
    </row>
    <row r="740" spans="1:8">
      <c r="A740" t="s">
        <v>11</v>
      </c>
      <c r="B740" s="1">
        <v>43845</v>
      </c>
      <c r="C740">
        <v>1096.278</v>
      </c>
      <c r="D740">
        <v>1108.724</v>
      </c>
      <c r="E740">
        <v>1092.314</v>
      </c>
      <c r="F740">
        <v>1099.362</v>
      </c>
      <c r="G740">
        <v>2633140</v>
      </c>
      <c r="H740" s="2">
        <v>2895604000</v>
      </c>
    </row>
    <row r="741" spans="1:8">
      <c r="A741" t="s">
        <v>11</v>
      </c>
      <c r="B741" s="1">
        <v>43846</v>
      </c>
      <c r="C741">
        <v>1106.025</v>
      </c>
      <c r="D741">
        <v>1106.025</v>
      </c>
      <c r="E741">
        <v>1089.922</v>
      </c>
      <c r="F741">
        <v>1094.291</v>
      </c>
      <c r="G741">
        <v>2346099</v>
      </c>
      <c r="H741" s="2">
        <v>2571593000</v>
      </c>
    </row>
    <row r="742" spans="1:8">
      <c r="A742" t="s">
        <v>11</v>
      </c>
      <c r="B742" s="1">
        <v>43847</v>
      </c>
      <c r="C742">
        <v>1097.257</v>
      </c>
      <c r="D742">
        <v>1100.005</v>
      </c>
      <c r="E742">
        <v>1088.37</v>
      </c>
      <c r="F742">
        <v>1094.786</v>
      </c>
      <c r="G742">
        <v>2374535</v>
      </c>
      <c r="H742" s="2">
        <v>2599645000</v>
      </c>
    </row>
    <row r="743" spans="1:8">
      <c r="A743" t="s">
        <v>11</v>
      </c>
      <c r="B743" s="1">
        <v>43850</v>
      </c>
      <c r="C743">
        <v>1099.096</v>
      </c>
      <c r="D743">
        <v>1099.096</v>
      </c>
      <c r="E743">
        <v>1069.578</v>
      </c>
      <c r="F743">
        <v>1078.475</v>
      </c>
      <c r="G743">
        <v>3580232</v>
      </c>
      <c r="H743" s="2">
        <v>3858247000</v>
      </c>
    </row>
    <row r="744" spans="1:8">
      <c r="A744" t="s">
        <v>11</v>
      </c>
      <c r="B744" s="1">
        <v>43851</v>
      </c>
      <c r="C744">
        <v>1068.59</v>
      </c>
      <c r="D744">
        <v>1074.521</v>
      </c>
      <c r="E744">
        <v>1059.99</v>
      </c>
      <c r="F744">
        <v>1062.955</v>
      </c>
      <c r="G744">
        <v>3325584</v>
      </c>
      <c r="H744" s="2">
        <v>3542441000</v>
      </c>
    </row>
    <row r="745" spans="1:8">
      <c r="A745" t="s">
        <v>11</v>
      </c>
      <c r="B745" s="1">
        <v>43852</v>
      </c>
      <c r="C745">
        <v>1057.716</v>
      </c>
      <c r="D745">
        <v>1071.555</v>
      </c>
      <c r="E745">
        <v>1043.264</v>
      </c>
      <c r="F745">
        <v>1063.163</v>
      </c>
      <c r="G745">
        <v>3662045</v>
      </c>
      <c r="H745" s="2">
        <v>3875275000</v>
      </c>
    </row>
    <row r="746" spans="1:8">
      <c r="A746" t="s">
        <v>11</v>
      </c>
      <c r="B746" s="1">
        <v>43853</v>
      </c>
      <c r="C746">
        <v>1063.647</v>
      </c>
      <c r="D746">
        <v>1063.647</v>
      </c>
      <c r="E746">
        <v>1025.095</v>
      </c>
      <c r="F746">
        <v>1040.714</v>
      </c>
      <c r="G746">
        <v>5408939</v>
      </c>
      <c r="H746" s="2">
        <v>5638946000</v>
      </c>
    </row>
    <row r="747" spans="1:8">
      <c r="A747" t="s">
        <v>11</v>
      </c>
      <c r="B747" s="1">
        <v>43864</v>
      </c>
      <c r="C747">
        <v>973.6919</v>
      </c>
      <c r="D747">
        <v>999.0771</v>
      </c>
      <c r="E747">
        <v>968.7493</v>
      </c>
      <c r="F747">
        <v>992.3947</v>
      </c>
      <c r="G747">
        <v>12487650</v>
      </c>
      <c r="H747" s="2">
        <v>12314990000</v>
      </c>
    </row>
    <row r="748" spans="1:8">
      <c r="A748" t="s">
        <v>11</v>
      </c>
      <c r="B748" s="1">
        <v>43865</v>
      </c>
      <c r="C748">
        <v>1003.348</v>
      </c>
      <c r="D748">
        <v>1044.865</v>
      </c>
      <c r="E748">
        <v>999.4033</v>
      </c>
      <c r="F748">
        <v>1026.093</v>
      </c>
      <c r="G748">
        <v>6335147</v>
      </c>
      <c r="H748" s="2">
        <v>6490469000</v>
      </c>
    </row>
    <row r="749" spans="1:8">
      <c r="A749" t="s">
        <v>11</v>
      </c>
      <c r="B749" s="1">
        <v>43866</v>
      </c>
      <c r="C749">
        <v>1037.946</v>
      </c>
      <c r="D749">
        <v>1041.9</v>
      </c>
      <c r="E749">
        <v>1021.171</v>
      </c>
      <c r="F749">
        <v>1037.936</v>
      </c>
      <c r="G749">
        <v>4796894</v>
      </c>
      <c r="H749" s="2">
        <v>4956355000</v>
      </c>
    </row>
    <row r="750" spans="1:8">
      <c r="A750" t="s">
        <v>11</v>
      </c>
      <c r="B750" s="1">
        <v>43867</v>
      </c>
      <c r="C750">
        <v>1047.267</v>
      </c>
      <c r="D750">
        <v>1062.659</v>
      </c>
      <c r="E750">
        <v>1039.943</v>
      </c>
      <c r="F750">
        <v>1058.705</v>
      </c>
      <c r="G750">
        <v>4771904</v>
      </c>
      <c r="H750" s="2">
        <v>5011246000</v>
      </c>
    </row>
    <row r="751" spans="1:8">
      <c r="A751" t="s">
        <v>11</v>
      </c>
      <c r="B751" s="1">
        <v>43868</v>
      </c>
      <c r="C751">
        <v>1057.726</v>
      </c>
      <c r="D751">
        <v>1064.636</v>
      </c>
      <c r="E751">
        <v>1048.839</v>
      </c>
      <c r="F751">
        <v>1063.647</v>
      </c>
      <c r="G751">
        <v>3164197</v>
      </c>
      <c r="H751" s="2">
        <v>3348895000</v>
      </c>
    </row>
    <row r="752" spans="1:8">
      <c r="A752" t="s">
        <v>11</v>
      </c>
      <c r="B752" s="1">
        <v>43871</v>
      </c>
      <c r="C752">
        <v>1049.808</v>
      </c>
      <c r="D752">
        <v>1062.263</v>
      </c>
      <c r="E752">
        <v>1045.063</v>
      </c>
      <c r="F752">
        <v>1054.246</v>
      </c>
      <c r="G752">
        <v>3088802</v>
      </c>
      <c r="H752" s="2">
        <v>3251909000</v>
      </c>
    </row>
    <row r="753" spans="1:8">
      <c r="A753" t="s">
        <v>11</v>
      </c>
      <c r="B753" s="1">
        <v>43872</v>
      </c>
      <c r="C753">
        <v>1050.796</v>
      </c>
      <c r="D753">
        <v>1087.055</v>
      </c>
      <c r="E753">
        <v>1050.599</v>
      </c>
      <c r="F753">
        <v>1085.395</v>
      </c>
      <c r="G753">
        <v>4847443</v>
      </c>
      <c r="H753" s="2">
        <v>5222919000</v>
      </c>
    </row>
    <row r="754" spans="1:8">
      <c r="A754" t="s">
        <v>11</v>
      </c>
      <c r="B754" s="1">
        <v>43873</v>
      </c>
      <c r="C754">
        <v>1076.498</v>
      </c>
      <c r="D754">
        <v>1086.176</v>
      </c>
      <c r="E754">
        <v>1073.414</v>
      </c>
      <c r="F754">
        <v>1084.673</v>
      </c>
      <c r="G754">
        <v>2845207</v>
      </c>
      <c r="H754" s="2">
        <v>3072294000</v>
      </c>
    </row>
    <row r="755" spans="1:8">
      <c r="A755" t="s">
        <v>11</v>
      </c>
      <c r="B755" s="1">
        <v>43874</v>
      </c>
      <c r="C755">
        <v>1085.395</v>
      </c>
      <c r="D755">
        <v>1101.102</v>
      </c>
      <c r="E755">
        <v>1075.519</v>
      </c>
      <c r="F755">
        <v>1078.475</v>
      </c>
      <c r="G755">
        <v>3070992</v>
      </c>
      <c r="H755" s="2">
        <v>3335277000</v>
      </c>
    </row>
    <row r="756" spans="1:8">
      <c r="A756" t="s">
        <v>11</v>
      </c>
      <c r="B756" s="1">
        <v>43875</v>
      </c>
      <c r="C756">
        <v>1077.931</v>
      </c>
      <c r="D756">
        <v>1080.956</v>
      </c>
      <c r="E756">
        <v>1070.676</v>
      </c>
      <c r="F756">
        <v>1075.509</v>
      </c>
      <c r="G756">
        <v>2355805</v>
      </c>
      <c r="H756" s="2">
        <v>2534568000</v>
      </c>
    </row>
    <row r="757" spans="1:8">
      <c r="A757" t="s">
        <v>11</v>
      </c>
      <c r="B757" s="1">
        <v>43878</v>
      </c>
      <c r="C757">
        <v>1070.073</v>
      </c>
      <c r="D757">
        <v>1083.605</v>
      </c>
      <c r="E757">
        <v>1069.974</v>
      </c>
      <c r="F757">
        <v>1081.263</v>
      </c>
      <c r="G757">
        <v>2734212</v>
      </c>
      <c r="H757" s="2">
        <v>2946183000</v>
      </c>
    </row>
    <row r="758" spans="1:8">
      <c r="A758" t="s">
        <v>11</v>
      </c>
      <c r="B758" s="1">
        <v>43879</v>
      </c>
      <c r="C758">
        <v>1077.496</v>
      </c>
      <c r="D758">
        <v>1084.288</v>
      </c>
      <c r="E758">
        <v>1070.567</v>
      </c>
      <c r="F758">
        <v>1071.555</v>
      </c>
      <c r="G758">
        <v>2697464</v>
      </c>
      <c r="H758" s="2">
        <v>2897730000</v>
      </c>
    </row>
    <row r="759" spans="1:8">
      <c r="A759" t="s">
        <v>11</v>
      </c>
      <c r="B759" s="1">
        <v>43880</v>
      </c>
      <c r="C759">
        <v>1072.544</v>
      </c>
      <c r="D759">
        <v>1088.854</v>
      </c>
      <c r="E759">
        <v>1065.624</v>
      </c>
      <c r="F759">
        <v>1083.912</v>
      </c>
      <c r="G759">
        <v>3748177</v>
      </c>
      <c r="H759" s="2">
        <v>4052366000</v>
      </c>
    </row>
    <row r="760" spans="1:8">
      <c r="A760" t="s">
        <v>11</v>
      </c>
      <c r="B760" s="1">
        <v>43881</v>
      </c>
      <c r="C760">
        <v>1084.11</v>
      </c>
      <c r="D760">
        <v>1111.096</v>
      </c>
      <c r="E760">
        <v>1082.834</v>
      </c>
      <c r="F760">
        <v>1105.165</v>
      </c>
      <c r="G760">
        <v>4734617</v>
      </c>
      <c r="H760" s="2">
        <v>5220661000</v>
      </c>
    </row>
    <row r="761" spans="1:8">
      <c r="A761" t="s">
        <v>11</v>
      </c>
      <c r="B761" s="1">
        <v>43882</v>
      </c>
      <c r="C761">
        <v>1098.7</v>
      </c>
      <c r="D761">
        <v>1110.641</v>
      </c>
      <c r="E761">
        <v>1097.267</v>
      </c>
      <c r="F761">
        <v>1100.104</v>
      </c>
      <c r="G761">
        <v>2927618</v>
      </c>
      <c r="H761" s="2">
        <v>3225337000</v>
      </c>
    </row>
    <row r="762" spans="1:8">
      <c r="A762" t="s">
        <v>11</v>
      </c>
      <c r="B762" s="1">
        <v>43885</v>
      </c>
      <c r="C762">
        <v>1092.809</v>
      </c>
      <c r="D762">
        <v>1097.257</v>
      </c>
      <c r="E762">
        <v>1073.038</v>
      </c>
      <c r="F762">
        <v>1074.699</v>
      </c>
      <c r="G762">
        <v>3909923</v>
      </c>
      <c r="H762" s="2">
        <v>4221857000</v>
      </c>
    </row>
    <row r="763" spans="1:8">
      <c r="A763" t="s">
        <v>11</v>
      </c>
      <c r="B763" s="1">
        <v>43886</v>
      </c>
      <c r="C763">
        <v>1065.624</v>
      </c>
      <c r="D763">
        <v>1069.667</v>
      </c>
      <c r="E763">
        <v>1055.62</v>
      </c>
      <c r="F763">
        <v>1062.471</v>
      </c>
      <c r="G763">
        <v>3883142</v>
      </c>
      <c r="H763" s="2">
        <v>4127432000</v>
      </c>
    </row>
    <row r="764" spans="1:8">
      <c r="A764" t="s">
        <v>11</v>
      </c>
      <c r="B764" s="1">
        <v>43887</v>
      </c>
      <c r="C764">
        <v>1049.808</v>
      </c>
      <c r="D764">
        <v>1071.555</v>
      </c>
      <c r="E764">
        <v>1042.888</v>
      </c>
      <c r="F764">
        <v>1061.374</v>
      </c>
      <c r="G764">
        <v>4406687</v>
      </c>
      <c r="H764" s="2">
        <v>4663278000</v>
      </c>
    </row>
    <row r="765" spans="1:8">
      <c r="A765" t="s">
        <v>11</v>
      </c>
      <c r="B765" s="1">
        <v>43888</v>
      </c>
      <c r="C765">
        <v>1063.647</v>
      </c>
      <c r="D765">
        <v>1082.419</v>
      </c>
      <c r="E765">
        <v>1063.647</v>
      </c>
      <c r="F765">
        <v>1074.906</v>
      </c>
      <c r="G765">
        <v>3489894</v>
      </c>
      <c r="H765" s="2">
        <v>3758784000</v>
      </c>
    </row>
    <row r="766" spans="1:8">
      <c r="A766" t="s">
        <v>11</v>
      </c>
      <c r="B766" s="1">
        <v>43889</v>
      </c>
      <c r="C766">
        <v>1058.013</v>
      </c>
      <c r="D766">
        <v>1069.578</v>
      </c>
      <c r="E766">
        <v>1037.916</v>
      </c>
      <c r="F766">
        <v>1044.865</v>
      </c>
      <c r="G766">
        <v>5052663</v>
      </c>
      <c r="H766" s="2">
        <v>5307929000</v>
      </c>
    </row>
    <row r="767" spans="1:8">
      <c r="A767" t="s">
        <v>11</v>
      </c>
      <c r="B767" s="1">
        <v>43892</v>
      </c>
      <c r="C767">
        <v>1038.054</v>
      </c>
      <c r="D767">
        <v>1083.961</v>
      </c>
      <c r="E767">
        <v>1037.956</v>
      </c>
      <c r="F767">
        <v>1073.542</v>
      </c>
      <c r="G767">
        <v>4821658</v>
      </c>
      <c r="H767" s="2">
        <v>5154329000</v>
      </c>
    </row>
    <row r="768" spans="1:8">
      <c r="A768" t="s">
        <v>11</v>
      </c>
      <c r="B768" s="1">
        <v>43893</v>
      </c>
      <c r="C768">
        <v>1085.395</v>
      </c>
      <c r="D768">
        <v>1106.035</v>
      </c>
      <c r="E768">
        <v>1085.395</v>
      </c>
      <c r="F768">
        <v>1100.222</v>
      </c>
      <c r="G768">
        <v>5083374</v>
      </c>
      <c r="H768" s="2">
        <v>5585228000</v>
      </c>
    </row>
    <row r="769" spans="1:8">
      <c r="A769" t="s">
        <v>11</v>
      </c>
      <c r="B769" s="1">
        <v>43894</v>
      </c>
      <c r="C769">
        <v>1112.085</v>
      </c>
      <c r="D769">
        <v>1125.924</v>
      </c>
      <c r="E769">
        <v>1103.425</v>
      </c>
      <c r="F769">
        <v>1115.96</v>
      </c>
      <c r="G769">
        <v>5441772</v>
      </c>
      <c r="H769" s="2">
        <v>6080149000</v>
      </c>
    </row>
    <row r="770" spans="1:8">
      <c r="A770" t="s">
        <v>11</v>
      </c>
      <c r="B770" s="1">
        <v>43895</v>
      </c>
      <c r="C770">
        <v>1123.265</v>
      </c>
      <c r="D770">
        <v>1161.501</v>
      </c>
      <c r="E770">
        <v>1117.581</v>
      </c>
      <c r="F770">
        <v>1157.557</v>
      </c>
      <c r="G770">
        <v>6315145</v>
      </c>
      <c r="H770" s="2">
        <v>7210485000</v>
      </c>
    </row>
    <row r="771" spans="1:8">
      <c r="A771" t="s">
        <v>11</v>
      </c>
      <c r="B771" s="1">
        <v>43896</v>
      </c>
      <c r="C771">
        <v>1149.648</v>
      </c>
      <c r="D771">
        <v>1162.499</v>
      </c>
      <c r="E771">
        <v>1138.755</v>
      </c>
      <c r="F771">
        <v>1142.235</v>
      </c>
      <c r="G771">
        <v>3099685</v>
      </c>
      <c r="H771" s="2">
        <v>3553622000</v>
      </c>
    </row>
    <row r="772" spans="1:8">
      <c r="A772" t="s">
        <v>11</v>
      </c>
      <c r="B772" s="1">
        <v>43899</v>
      </c>
      <c r="C772">
        <v>1121.97</v>
      </c>
      <c r="D772">
        <v>1121.97</v>
      </c>
      <c r="E772">
        <v>1098.552</v>
      </c>
      <c r="F772">
        <v>1101.221</v>
      </c>
      <c r="G772">
        <v>4390817</v>
      </c>
      <c r="H772" s="2">
        <v>4865289000</v>
      </c>
    </row>
    <row r="773" spans="1:8">
      <c r="A773" t="s">
        <v>11</v>
      </c>
      <c r="B773" s="1">
        <v>43900</v>
      </c>
      <c r="C773">
        <v>1100.222</v>
      </c>
      <c r="D773">
        <v>1154.591</v>
      </c>
      <c r="E773">
        <v>1100.222</v>
      </c>
      <c r="F773">
        <v>1142.729</v>
      </c>
      <c r="G773">
        <v>5873725</v>
      </c>
      <c r="H773" s="2">
        <v>6635936000</v>
      </c>
    </row>
    <row r="774" spans="1:8">
      <c r="A774" t="s">
        <v>11</v>
      </c>
      <c r="B774" s="1">
        <v>43901</v>
      </c>
      <c r="C774">
        <v>1142.235</v>
      </c>
      <c r="D774">
        <v>1156.153</v>
      </c>
      <c r="E774">
        <v>1127.901</v>
      </c>
      <c r="F774">
        <v>1145.22</v>
      </c>
      <c r="G774">
        <v>3596041</v>
      </c>
      <c r="H774" s="2">
        <v>4124608000</v>
      </c>
    </row>
    <row r="775" spans="1:8">
      <c r="A775" t="s">
        <v>11</v>
      </c>
      <c r="B775" s="1">
        <v>43902</v>
      </c>
      <c r="C775">
        <v>1128.118</v>
      </c>
      <c r="D775">
        <v>1139.763</v>
      </c>
      <c r="E775">
        <v>1112.184</v>
      </c>
      <c r="F775">
        <v>1125.43</v>
      </c>
      <c r="G775">
        <v>3705604</v>
      </c>
      <c r="H775" s="2">
        <v>4172606000</v>
      </c>
    </row>
    <row r="776" spans="1:8">
      <c r="A776" t="s">
        <v>11</v>
      </c>
      <c r="B776" s="1">
        <v>43903</v>
      </c>
      <c r="C776">
        <v>1077.486</v>
      </c>
      <c r="D776">
        <v>1116.019</v>
      </c>
      <c r="E776">
        <v>1067.601</v>
      </c>
      <c r="F776">
        <v>1099.264</v>
      </c>
      <c r="G776">
        <v>7676661</v>
      </c>
      <c r="H776" s="2">
        <v>8348496000</v>
      </c>
    </row>
    <row r="777" spans="1:8">
      <c r="A777" t="s">
        <v>11</v>
      </c>
      <c r="B777" s="1">
        <v>43906</v>
      </c>
      <c r="C777">
        <v>1091.306</v>
      </c>
      <c r="D777">
        <v>1095.23</v>
      </c>
      <c r="E777">
        <v>1049.808</v>
      </c>
      <c r="F777">
        <v>1054.751</v>
      </c>
      <c r="G777">
        <v>5182753</v>
      </c>
      <c r="H777" s="2">
        <v>5548947000</v>
      </c>
    </row>
    <row r="778" spans="1:8">
      <c r="A778" t="s">
        <v>11</v>
      </c>
      <c r="B778" s="1">
        <v>43907</v>
      </c>
      <c r="C778">
        <v>1042.888</v>
      </c>
      <c r="D778">
        <v>1065.624</v>
      </c>
      <c r="E778">
        <v>999.5121</v>
      </c>
      <c r="F778">
        <v>1033.102</v>
      </c>
      <c r="G778">
        <v>8028077</v>
      </c>
      <c r="H778" s="2">
        <v>8277473000</v>
      </c>
    </row>
    <row r="779" spans="1:8">
      <c r="A779" t="s">
        <v>11</v>
      </c>
      <c r="B779" s="1">
        <v>43908</v>
      </c>
      <c r="C779">
        <v>1028.061</v>
      </c>
      <c r="D779">
        <v>1047.831</v>
      </c>
      <c r="E779">
        <v>996.418</v>
      </c>
      <c r="F779">
        <v>996.418</v>
      </c>
      <c r="G779">
        <v>7431301</v>
      </c>
      <c r="H779" s="2">
        <v>7582763000</v>
      </c>
    </row>
    <row r="780" spans="1:8">
      <c r="A780" t="s">
        <v>11</v>
      </c>
      <c r="B780" s="1">
        <v>43909</v>
      </c>
      <c r="C780">
        <v>982.5787</v>
      </c>
      <c r="D780">
        <v>1003.348</v>
      </c>
      <c r="E780">
        <v>949.0778</v>
      </c>
      <c r="F780">
        <v>984.5656</v>
      </c>
      <c r="G780">
        <v>10345274</v>
      </c>
      <c r="H780" s="2">
        <v>10075880000</v>
      </c>
    </row>
    <row r="781" spans="1:8">
      <c r="A781" t="s">
        <v>11</v>
      </c>
      <c r="B781" s="1">
        <v>43910</v>
      </c>
      <c r="C781">
        <v>999.3934</v>
      </c>
      <c r="D781">
        <v>1031.026</v>
      </c>
      <c r="E781">
        <v>999.3934</v>
      </c>
      <c r="F781">
        <v>1023.395</v>
      </c>
      <c r="G781">
        <v>6083762</v>
      </c>
      <c r="H781" s="2">
        <v>6169094000</v>
      </c>
    </row>
    <row r="782" spans="1:8">
      <c r="A782" t="s">
        <v>11</v>
      </c>
      <c r="B782" s="1">
        <v>43913</v>
      </c>
      <c r="C782">
        <v>988.5197</v>
      </c>
      <c r="D782">
        <v>1023.395</v>
      </c>
      <c r="E782">
        <v>980.1371</v>
      </c>
      <c r="F782">
        <v>1007.302</v>
      </c>
      <c r="G782">
        <v>4903504</v>
      </c>
      <c r="H782" s="2">
        <v>4918122000</v>
      </c>
    </row>
    <row r="783" spans="1:8">
      <c r="A783" t="s">
        <v>11</v>
      </c>
      <c r="B783" s="1">
        <v>43914</v>
      </c>
      <c r="C783">
        <v>1031.026</v>
      </c>
      <c r="D783">
        <v>1046.724</v>
      </c>
      <c r="E783">
        <v>1023.118</v>
      </c>
      <c r="F783">
        <v>1043.877</v>
      </c>
      <c r="G783">
        <v>4719275</v>
      </c>
      <c r="H783" s="2">
        <v>4900364000</v>
      </c>
    </row>
    <row r="784" spans="1:8">
      <c r="A784" t="s">
        <v>11</v>
      </c>
      <c r="B784" s="1">
        <v>43915</v>
      </c>
      <c r="C784">
        <v>1075.49</v>
      </c>
      <c r="D784">
        <v>1078.831</v>
      </c>
      <c r="E784">
        <v>1061.868</v>
      </c>
      <c r="F784">
        <v>1067.7</v>
      </c>
      <c r="G784">
        <v>3747893</v>
      </c>
      <c r="H784" s="2">
        <v>4015061000</v>
      </c>
    </row>
    <row r="785" spans="1:8">
      <c r="A785" t="s">
        <v>11</v>
      </c>
      <c r="B785" s="1">
        <v>43916</v>
      </c>
      <c r="C785">
        <v>1061.008</v>
      </c>
      <c r="D785">
        <v>1078.673</v>
      </c>
      <c r="E785">
        <v>1049.808</v>
      </c>
      <c r="F785">
        <v>1052.694</v>
      </c>
      <c r="G785">
        <v>3039753</v>
      </c>
      <c r="H785" s="2">
        <v>3231754000</v>
      </c>
    </row>
    <row r="786" spans="1:8">
      <c r="A786" t="s">
        <v>11</v>
      </c>
      <c r="B786" s="1">
        <v>43917</v>
      </c>
      <c r="C786">
        <v>1072.544</v>
      </c>
      <c r="D786">
        <v>1079.464</v>
      </c>
      <c r="E786">
        <v>1062.669</v>
      </c>
      <c r="F786">
        <v>1063.153</v>
      </c>
      <c r="G786">
        <v>3668224</v>
      </c>
      <c r="H786" s="2">
        <v>3931759000</v>
      </c>
    </row>
    <row r="787" spans="1:8">
      <c r="A787" t="s">
        <v>11</v>
      </c>
      <c r="B787" s="1">
        <v>43920</v>
      </c>
      <c r="C787">
        <v>1048.078</v>
      </c>
      <c r="D787">
        <v>1064.636</v>
      </c>
      <c r="E787">
        <v>1044.865</v>
      </c>
      <c r="F787">
        <v>1059.693</v>
      </c>
      <c r="G787">
        <v>3104380</v>
      </c>
      <c r="H787" s="2">
        <v>3279823000</v>
      </c>
    </row>
    <row r="788" spans="1:8">
      <c r="A788" t="s">
        <v>11</v>
      </c>
      <c r="B788" s="1">
        <v>43921</v>
      </c>
      <c r="C788">
        <v>1069.578</v>
      </c>
      <c r="D788">
        <v>1102.199</v>
      </c>
      <c r="E788">
        <v>1069.381</v>
      </c>
      <c r="F788">
        <v>1098.245</v>
      </c>
      <c r="G788">
        <v>4854164</v>
      </c>
      <c r="H788" s="2">
        <v>5293171000</v>
      </c>
    </row>
    <row r="789" spans="1:8">
      <c r="A789" t="s">
        <v>11</v>
      </c>
      <c r="B789" s="1">
        <v>43922</v>
      </c>
      <c r="C789">
        <v>1104.177</v>
      </c>
      <c r="D789">
        <v>1116.039</v>
      </c>
      <c r="E789">
        <v>1090.337</v>
      </c>
      <c r="F789">
        <v>1090.337</v>
      </c>
      <c r="G789">
        <v>3359098</v>
      </c>
      <c r="H789" s="2">
        <v>3700184000</v>
      </c>
    </row>
    <row r="790" spans="1:8">
      <c r="A790" t="s">
        <v>11</v>
      </c>
      <c r="B790" s="1">
        <v>43923</v>
      </c>
      <c r="C790">
        <v>1091.326</v>
      </c>
      <c r="D790">
        <v>1131.855</v>
      </c>
      <c r="E790">
        <v>1091.207</v>
      </c>
      <c r="F790">
        <v>1131.855</v>
      </c>
      <c r="G790">
        <v>4573061</v>
      </c>
      <c r="H790" s="2">
        <v>5095168000</v>
      </c>
    </row>
    <row r="791" spans="1:8">
      <c r="A791" t="s">
        <v>11</v>
      </c>
      <c r="B791" s="1">
        <v>43924</v>
      </c>
      <c r="C791">
        <v>1125.954</v>
      </c>
      <c r="D791">
        <v>1134.781</v>
      </c>
      <c r="E791">
        <v>1118.985</v>
      </c>
      <c r="F791">
        <v>1126.705</v>
      </c>
      <c r="G791">
        <v>2793835</v>
      </c>
      <c r="H791" s="2">
        <v>3148422000</v>
      </c>
    </row>
    <row r="792" spans="1:8">
      <c r="A792" t="s">
        <v>11</v>
      </c>
      <c r="B792" s="1">
        <v>43928</v>
      </c>
      <c r="C792">
        <v>1148.61</v>
      </c>
      <c r="D792">
        <v>1153.108</v>
      </c>
      <c r="E792">
        <v>1135.7</v>
      </c>
      <c r="F792">
        <v>1146.633</v>
      </c>
      <c r="G792">
        <v>4399305</v>
      </c>
      <c r="H792" s="2">
        <v>5041525000</v>
      </c>
    </row>
    <row r="793" spans="1:8">
      <c r="A793" t="s">
        <v>11</v>
      </c>
      <c r="B793" s="1">
        <v>43929</v>
      </c>
      <c r="C793">
        <v>1138.775</v>
      </c>
      <c r="D793">
        <v>1152.92</v>
      </c>
      <c r="E793">
        <v>1138.775</v>
      </c>
      <c r="F793">
        <v>1146.446</v>
      </c>
      <c r="G793">
        <v>2450575</v>
      </c>
      <c r="H793" s="2">
        <v>2809422000</v>
      </c>
    </row>
    <row r="794" spans="1:8">
      <c r="A794" t="s">
        <v>11</v>
      </c>
      <c r="B794" s="1">
        <v>43930</v>
      </c>
      <c r="C794">
        <v>1152.614</v>
      </c>
      <c r="D794">
        <v>1155.58</v>
      </c>
      <c r="E794">
        <v>1134.781</v>
      </c>
      <c r="F794">
        <v>1145.2</v>
      </c>
      <c r="G794">
        <v>2308196</v>
      </c>
      <c r="H794" s="2">
        <v>2640230000</v>
      </c>
    </row>
    <row r="795" spans="1:8">
      <c r="A795" t="s">
        <v>11</v>
      </c>
      <c r="B795" s="1">
        <v>43931</v>
      </c>
      <c r="C795">
        <v>1144.587</v>
      </c>
      <c r="D795">
        <v>1167.936</v>
      </c>
      <c r="E795">
        <v>1140.257</v>
      </c>
      <c r="F795">
        <v>1151.625</v>
      </c>
      <c r="G795">
        <v>2812725</v>
      </c>
      <c r="H795" s="2">
        <v>3252601000</v>
      </c>
    </row>
    <row r="796" spans="1:8">
      <c r="A796" t="s">
        <v>11</v>
      </c>
      <c r="B796" s="1">
        <v>43934</v>
      </c>
      <c r="C796">
        <v>1151.625</v>
      </c>
      <c r="D796">
        <v>1156.548</v>
      </c>
      <c r="E796">
        <v>1135.315</v>
      </c>
      <c r="F796">
        <v>1148.956</v>
      </c>
      <c r="G796">
        <v>1616707</v>
      </c>
      <c r="H796" s="2">
        <v>1854564000</v>
      </c>
    </row>
    <row r="797" spans="1:8">
      <c r="A797" t="s">
        <v>11</v>
      </c>
      <c r="B797" s="1">
        <v>43935</v>
      </c>
      <c r="C797">
        <v>1162.499</v>
      </c>
      <c r="D797">
        <v>1177.871</v>
      </c>
      <c r="E797">
        <v>1152.614</v>
      </c>
      <c r="F797">
        <v>1171.495</v>
      </c>
      <c r="G797">
        <v>3722693</v>
      </c>
      <c r="H797" s="2">
        <v>4340859000</v>
      </c>
    </row>
    <row r="798" spans="1:8">
      <c r="A798" t="s">
        <v>11</v>
      </c>
      <c r="B798" s="1">
        <v>43936</v>
      </c>
      <c r="C798">
        <v>1178.316</v>
      </c>
      <c r="D798">
        <v>1190.168</v>
      </c>
      <c r="E798">
        <v>1173.472</v>
      </c>
      <c r="F798">
        <v>1175.943</v>
      </c>
      <c r="G798">
        <v>2967294</v>
      </c>
      <c r="H798" s="2">
        <v>3501318000</v>
      </c>
    </row>
    <row r="799" spans="1:8">
      <c r="A799" t="s">
        <v>11</v>
      </c>
      <c r="B799" s="1">
        <v>43937</v>
      </c>
      <c r="C799">
        <v>1179.274</v>
      </c>
      <c r="D799">
        <v>1183.357</v>
      </c>
      <c r="E799">
        <v>1170.506</v>
      </c>
      <c r="F799">
        <v>1183.357</v>
      </c>
      <c r="G799">
        <v>2198008</v>
      </c>
      <c r="H799" s="2">
        <v>2588432000</v>
      </c>
    </row>
    <row r="800" spans="1:8">
      <c r="A800" t="s">
        <v>11</v>
      </c>
      <c r="B800" s="1">
        <v>43938</v>
      </c>
      <c r="C800">
        <v>1196.109</v>
      </c>
      <c r="D800">
        <v>1220.387</v>
      </c>
      <c r="E800">
        <v>1191.176</v>
      </c>
      <c r="F800">
        <v>1211.925</v>
      </c>
      <c r="G800">
        <v>3868986</v>
      </c>
      <c r="H800" s="2">
        <v>4676618000</v>
      </c>
    </row>
    <row r="801" spans="1:8">
      <c r="A801" t="s">
        <v>11</v>
      </c>
      <c r="B801" s="1">
        <v>43941</v>
      </c>
      <c r="C801">
        <v>1206.983</v>
      </c>
      <c r="D801">
        <v>1217.362</v>
      </c>
      <c r="E801">
        <v>1202.831</v>
      </c>
      <c r="F801">
        <v>1213.21</v>
      </c>
      <c r="G801">
        <v>2452014</v>
      </c>
      <c r="H801" s="2">
        <v>2963483000</v>
      </c>
    </row>
    <row r="802" spans="1:8">
      <c r="A802" t="s">
        <v>11</v>
      </c>
      <c r="B802" s="1">
        <v>43942</v>
      </c>
      <c r="C802">
        <v>1207.002</v>
      </c>
      <c r="D802">
        <v>1209.938</v>
      </c>
      <c r="E802">
        <v>1179.304</v>
      </c>
      <c r="F802">
        <v>1186.224</v>
      </c>
      <c r="G802">
        <v>2956362</v>
      </c>
      <c r="H802" s="2">
        <v>3517018000</v>
      </c>
    </row>
    <row r="803" spans="1:8">
      <c r="A803" t="s">
        <v>11</v>
      </c>
      <c r="B803" s="1">
        <v>43943</v>
      </c>
      <c r="C803">
        <v>1192.155</v>
      </c>
      <c r="D803">
        <v>1235.155</v>
      </c>
      <c r="E803">
        <v>1188.418</v>
      </c>
      <c r="F803">
        <v>1230.213</v>
      </c>
      <c r="G803">
        <v>4454613</v>
      </c>
      <c r="H803" s="2">
        <v>5430378000</v>
      </c>
    </row>
    <row r="804" spans="1:8">
      <c r="A804" t="s">
        <v>11</v>
      </c>
      <c r="B804" s="1">
        <v>43944</v>
      </c>
      <c r="C804">
        <v>1235.65</v>
      </c>
      <c r="D804">
        <v>1251.15</v>
      </c>
      <c r="E804">
        <v>1233.445</v>
      </c>
      <c r="F804">
        <v>1237.884</v>
      </c>
      <c r="G804">
        <v>2721090</v>
      </c>
      <c r="H804" s="2">
        <v>3377042000</v>
      </c>
    </row>
    <row r="805" spans="1:8">
      <c r="A805" t="s">
        <v>11</v>
      </c>
      <c r="B805" s="1">
        <v>43945</v>
      </c>
      <c r="C805">
        <v>1233.673</v>
      </c>
      <c r="D805">
        <v>1245.426</v>
      </c>
      <c r="E805">
        <v>1221</v>
      </c>
      <c r="F805">
        <v>1236.203</v>
      </c>
      <c r="G805">
        <v>1934448</v>
      </c>
      <c r="H805" s="2">
        <v>2390444000</v>
      </c>
    </row>
    <row r="806" spans="1:8">
      <c r="A806" t="s">
        <v>11</v>
      </c>
      <c r="B806" s="1">
        <v>43948</v>
      </c>
      <c r="C806">
        <v>1242.569</v>
      </c>
      <c r="D806">
        <v>1263.496</v>
      </c>
      <c r="E806">
        <v>1236.599</v>
      </c>
      <c r="F806">
        <v>1261.351</v>
      </c>
      <c r="G806">
        <v>2620475</v>
      </c>
      <c r="H806" s="2">
        <v>3284513000</v>
      </c>
    </row>
    <row r="807" spans="1:8">
      <c r="A807" t="s">
        <v>11</v>
      </c>
      <c r="B807" s="1">
        <v>43949</v>
      </c>
      <c r="C807">
        <v>1270.554</v>
      </c>
      <c r="D807">
        <v>1285.016</v>
      </c>
      <c r="E807">
        <v>1257.278</v>
      </c>
      <c r="F807">
        <v>1264.445</v>
      </c>
      <c r="G807">
        <v>3506445</v>
      </c>
      <c r="H807" s="2">
        <v>4458549000</v>
      </c>
    </row>
    <row r="808" spans="1:8">
      <c r="A808" t="s">
        <v>11</v>
      </c>
      <c r="B808" s="1">
        <v>43950</v>
      </c>
      <c r="C808">
        <v>1263.13</v>
      </c>
      <c r="D808">
        <v>1273.312</v>
      </c>
      <c r="E808">
        <v>1243.558</v>
      </c>
      <c r="F808">
        <v>1260.264</v>
      </c>
      <c r="G808">
        <v>2371633</v>
      </c>
      <c r="H808" s="2">
        <v>2976725000</v>
      </c>
    </row>
    <row r="809" spans="1:8">
      <c r="A809" t="s">
        <v>11</v>
      </c>
      <c r="B809" s="1">
        <v>43951</v>
      </c>
      <c r="C809">
        <v>1256.409</v>
      </c>
      <c r="D809">
        <v>1270.258</v>
      </c>
      <c r="E809">
        <v>1244.428</v>
      </c>
      <c r="F809">
        <v>1251.169</v>
      </c>
      <c r="G809">
        <v>2494727</v>
      </c>
      <c r="H809" s="2">
        <v>3134409000</v>
      </c>
    </row>
    <row r="810" spans="1:8">
      <c r="A810" t="s">
        <v>11</v>
      </c>
      <c r="B810" s="1">
        <v>43957</v>
      </c>
      <c r="C810">
        <v>1236.638</v>
      </c>
      <c r="D810">
        <v>1285.076</v>
      </c>
      <c r="E810">
        <v>1235.65</v>
      </c>
      <c r="F810">
        <v>1285.076</v>
      </c>
      <c r="G810">
        <v>3625098</v>
      </c>
      <c r="H810" s="2">
        <v>4598590000</v>
      </c>
    </row>
    <row r="811" spans="1:8">
      <c r="A811" t="s">
        <v>11</v>
      </c>
      <c r="B811" s="1">
        <v>43958</v>
      </c>
      <c r="C811">
        <v>1284.483</v>
      </c>
      <c r="D811">
        <v>1299.894</v>
      </c>
      <c r="E811">
        <v>1278.156</v>
      </c>
      <c r="F811">
        <v>1296.938</v>
      </c>
      <c r="G811">
        <v>2825916</v>
      </c>
      <c r="H811" s="2">
        <v>3647628000</v>
      </c>
    </row>
    <row r="812" spans="1:8">
      <c r="A812" t="s">
        <v>11</v>
      </c>
      <c r="B812" s="1">
        <v>43959</v>
      </c>
      <c r="C812">
        <v>1301.88</v>
      </c>
      <c r="D812">
        <v>1322.639</v>
      </c>
      <c r="E812">
        <v>1293.488</v>
      </c>
      <c r="F812">
        <v>1299.518</v>
      </c>
      <c r="G812">
        <v>2941639</v>
      </c>
      <c r="H812" s="2">
        <v>3839218000</v>
      </c>
    </row>
    <row r="813" spans="1:8">
      <c r="A813" t="s">
        <v>11</v>
      </c>
      <c r="B813" s="1">
        <v>43962</v>
      </c>
      <c r="C813">
        <v>1304.846</v>
      </c>
      <c r="D813">
        <v>1319.674</v>
      </c>
      <c r="E813">
        <v>1298.589</v>
      </c>
      <c r="F813">
        <v>1307.821</v>
      </c>
      <c r="G813">
        <v>2394610</v>
      </c>
      <c r="H813" s="2">
        <v>3135991000</v>
      </c>
    </row>
    <row r="814" spans="1:8">
      <c r="A814" t="s">
        <v>11</v>
      </c>
      <c r="B814" s="1">
        <v>43963</v>
      </c>
      <c r="C814">
        <v>1302.869</v>
      </c>
      <c r="D814">
        <v>1319.664</v>
      </c>
      <c r="E814">
        <v>1300.892</v>
      </c>
      <c r="F814">
        <v>1317.697</v>
      </c>
      <c r="G814">
        <v>1995085</v>
      </c>
      <c r="H814" s="2">
        <v>2621825000</v>
      </c>
    </row>
    <row r="815" spans="1:8">
      <c r="A815" t="s">
        <v>11</v>
      </c>
      <c r="B815" s="1">
        <v>43964</v>
      </c>
      <c r="C815">
        <v>1317.697</v>
      </c>
      <c r="D815">
        <v>1322.629</v>
      </c>
      <c r="E815">
        <v>1307.693</v>
      </c>
      <c r="F815">
        <v>1320.613</v>
      </c>
      <c r="G815">
        <v>2226998</v>
      </c>
      <c r="H815" s="2">
        <v>2931465000</v>
      </c>
    </row>
    <row r="816" spans="1:8">
      <c r="A816" t="s">
        <v>11</v>
      </c>
      <c r="B816" s="1">
        <v>43965</v>
      </c>
      <c r="C816">
        <v>1314.731</v>
      </c>
      <c r="D816">
        <v>1319.555</v>
      </c>
      <c r="E816">
        <v>1309.897</v>
      </c>
      <c r="F816">
        <v>1311.36</v>
      </c>
      <c r="G816">
        <v>1879064</v>
      </c>
      <c r="H816" s="2">
        <v>2467976000</v>
      </c>
    </row>
    <row r="817" spans="1:8">
      <c r="A817" t="s">
        <v>11</v>
      </c>
      <c r="B817" s="1">
        <v>43966</v>
      </c>
      <c r="C817">
        <v>1313.743</v>
      </c>
      <c r="D817">
        <v>1318.191</v>
      </c>
      <c r="E817">
        <v>1286.934</v>
      </c>
      <c r="F817">
        <v>1297.926</v>
      </c>
      <c r="G817">
        <v>2670466</v>
      </c>
      <c r="H817" s="2">
        <v>3469737000</v>
      </c>
    </row>
    <row r="818" spans="1:8">
      <c r="A818" t="s">
        <v>11</v>
      </c>
      <c r="B818" s="1">
        <v>43969</v>
      </c>
      <c r="C818">
        <v>1291.007</v>
      </c>
      <c r="D818">
        <v>1335.984</v>
      </c>
      <c r="E818">
        <v>1290.147</v>
      </c>
      <c r="F818">
        <v>1330.755</v>
      </c>
      <c r="G818">
        <v>3476118</v>
      </c>
      <c r="H818" s="2">
        <v>4587990000</v>
      </c>
    </row>
    <row r="819" spans="1:8">
      <c r="A819" t="s">
        <v>11</v>
      </c>
      <c r="B819" s="1">
        <v>43970</v>
      </c>
      <c r="C819">
        <v>1348.341</v>
      </c>
      <c r="D819">
        <v>1348.341</v>
      </c>
      <c r="E819">
        <v>1322.639</v>
      </c>
      <c r="F819">
        <v>1330.656</v>
      </c>
      <c r="G819">
        <v>2507533</v>
      </c>
      <c r="H819" s="2">
        <v>3342210000</v>
      </c>
    </row>
    <row r="820" spans="1:8">
      <c r="A820" t="s">
        <v>11</v>
      </c>
      <c r="B820" s="1">
        <v>43971</v>
      </c>
      <c r="C820">
        <v>1330.656</v>
      </c>
      <c r="D820">
        <v>1343.576</v>
      </c>
      <c r="E820">
        <v>1321.463</v>
      </c>
      <c r="F820">
        <v>1335.49</v>
      </c>
      <c r="G820">
        <v>2142942</v>
      </c>
      <c r="H820" s="2">
        <v>2859455000</v>
      </c>
    </row>
    <row r="821" spans="1:8">
      <c r="A821" t="s">
        <v>11</v>
      </c>
      <c r="B821" s="1">
        <v>43972</v>
      </c>
      <c r="C821">
        <v>1339.444</v>
      </c>
      <c r="D821">
        <v>1356.21</v>
      </c>
      <c r="E821">
        <v>1337.329</v>
      </c>
      <c r="F821">
        <v>1350.417</v>
      </c>
      <c r="G821">
        <v>2331929</v>
      </c>
      <c r="H821" s="2">
        <v>3147105000</v>
      </c>
    </row>
    <row r="822" spans="1:8">
      <c r="A822" t="s">
        <v>11</v>
      </c>
      <c r="B822" s="1">
        <v>43973</v>
      </c>
      <c r="C822">
        <v>1350.318</v>
      </c>
      <c r="D822">
        <v>1350.417</v>
      </c>
      <c r="E822">
        <v>1307.693</v>
      </c>
      <c r="F822">
        <v>1312.952</v>
      </c>
      <c r="G822">
        <v>3482729</v>
      </c>
      <c r="H822" s="2">
        <v>4608696000</v>
      </c>
    </row>
    <row r="823" spans="1:8">
      <c r="A823" t="s">
        <v>11</v>
      </c>
      <c r="B823" s="1">
        <v>43976</v>
      </c>
      <c r="C823">
        <v>1314.731</v>
      </c>
      <c r="D823">
        <v>1350.891</v>
      </c>
      <c r="E823">
        <v>1305.835</v>
      </c>
      <c r="F823">
        <v>1347.254</v>
      </c>
      <c r="G823">
        <v>3192754</v>
      </c>
      <c r="H823" s="2">
        <v>4260388000</v>
      </c>
    </row>
    <row r="824" spans="1:8">
      <c r="A824" t="s">
        <v>11</v>
      </c>
      <c r="B824" s="1">
        <v>43977</v>
      </c>
      <c r="C824">
        <v>1354.153</v>
      </c>
      <c r="D824">
        <v>1354.223</v>
      </c>
      <c r="E824">
        <v>1339.444</v>
      </c>
      <c r="F824">
        <v>1342.41</v>
      </c>
      <c r="G824">
        <v>2273115</v>
      </c>
      <c r="H824" s="2">
        <v>3056188000</v>
      </c>
    </row>
    <row r="825" spans="1:8">
      <c r="A825" t="s">
        <v>11</v>
      </c>
      <c r="B825" s="1">
        <v>43978</v>
      </c>
      <c r="C825">
        <v>1343.398</v>
      </c>
      <c r="D825">
        <v>1344.387</v>
      </c>
      <c r="E825">
        <v>1317.697</v>
      </c>
      <c r="F825">
        <v>1322.639</v>
      </c>
      <c r="G825">
        <v>2708839</v>
      </c>
      <c r="H825" s="2">
        <v>3596654000</v>
      </c>
    </row>
    <row r="826" spans="1:8">
      <c r="A826" t="s">
        <v>11</v>
      </c>
      <c r="B826" s="1">
        <v>43979</v>
      </c>
      <c r="C826">
        <v>1322.61</v>
      </c>
      <c r="D826">
        <v>1331.477</v>
      </c>
      <c r="E826">
        <v>1305.963</v>
      </c>
      <c r="F826">
        <v>1328.571</v>
      </c>
      <c r="G826">
        <v>2679351</v>
      </c>
      <c r="H826" s="2">
        <v>3536547000</v>
      </c>
    </row>
    <row r="827" spans="1:8">
      <c r="A827" t="s">
        <v>11</v>
      </c>
      <c r="B827" s="1">
        <v>43980</v>
      </c>
      <c r="C827">
        <v>1316.807</v>
      </c>
      <c r="D827">
        <v>1354.252</v>
      </c>
      <c r="E827">
        <v>1316.807</v>
      </c>
      <c r="F827">
        <v>1350.911</v>
      </c>
      <c r="G827">
        <v>3079792</v>
      </c>
      <c r="H827" s="2">
        <v>4144247000</v>
      </c>
    </row>
    <row r="828" spans="1:8">
      <c r="A828" t="s">
        <v>11</v>
      </c>
      <c r="B828" s="1">
        <v>43983</v>
      </c>
      <c r="C828">
        <v>1365.146</v>
      </c>
      <c r="D828">
        <v>1403.797</v>
      </c>
      <c r="E828">
        <v>1365.146</v>
      </c>
      <c r="F828">
        <v>1403.204</v>
      </c>
      <c r="G828">
        <v>3589181</v>
      </c>
      <c r="H828" s="2">
        <v>4986179000</v>
      </c>
    </row>
    <row r="829" spans="1:8">
      <c r="A829" t="s">
        <v>11</v>
      </c>
      <c r="B829" s="1">
        <v>43984</v>
      </c>
      <c r="C829">
        <v>1399.754</v>
      </c>
      <c r="D829">
        <v>1411.507</v>
      </c>
      <c r="E829">
        <v>1390.511</v>
      </c>
      <c r="F829">
        <v>1394.515</v>
      </c>
      <c r="G829">
        <v>2626159</v>
      </c>
      <c r="H829" s="2">
        <v>3679211000</v>
      </c>
    </row>
    <row r="830" spans="1:8">
      <c r="A830" t="s">
        <v>11</v>
      </c>
      <c r="B830" s="1">
        <v>43985</v>
      </c>
      <c r="C830">
        <v>1398.755</v>
      </c>
      <c r="D830">
        <v>1401.227</v>
      </c>
      <c r="E830">
        <v>1379.746</v>
      </c>
      <c r="F830">
        <v>1383.236</v>
      </c>
      <c r="G830">
        <v>2383095</v>
      </c>
      <c r="H830" s="2">
        <v>3308383000</v>
      </c>
    </row>
    <row r="831" spans="1:8">
      <c r="A831" t="s">
        <v>11</v>
      </c>
      <c r="B831" s="1">
        <v>43986</v>
      </c>
      <c r="C831">
        <v>1379.974</v>
      </c>
      <c r="D831">
        <v>1394.801</v>
      </c>
      <c r="E831">
        <v>1379.974</v>
      </c>
      <c r="F831">
        <v>1391.826</v>
      </c>
      <c r="G831">
        <v>1824689</v>
      </c>
      <c r="H831" s="2">
        <v>2534460000</v>
      </c>
    </row>
    <row r="832" spans="1:8">
      <c r="A832" t="s">
        <v>11</v>
      </c>
      <c r="B832" s="1">
        <v>43987</v>
      </c>
      <c r="C832">
        <v>1389.117</v>
      </c>
      <c r="D832">
        <v>1412.476</v>
      </c>
      <c r="E832">
        <v>1384.995</v>
      </c>
      <c r="F832">
        <v>1408.641</v>
      </c>
      <c r="G832">
        <v>1856014</v>
      </c>
      <c r="H832" s="2">
        <v>2597525000</v>
      </c>
    </row>
    <row r="833" spans="1:8">
      <c r="A833" t="s">
        <v>11</v>
      </c>
      <c r="B833" s="1">
        <v>43990</v>
      </c>
      <c r="C833">
        <v>1408.641</v>
      </c>
      <c r="D833">
        <v>1418.526</v>
      </c>
      <c r="E833">
        <v>1385.915</v>
      </c>
      <c r="F833">
        <v>1389.958</v>
      </c>
      <c r="G833">
        <v>2964073</v>
      </c>
      <c r="H833" s="2">
        <v>4145298000</v>
      </c>
    </row>
    <row r="834" spans="1:8">
      <c r="A834" t="s">
        <v>11</v>
      </c>
      <c r="B834" s="1">
        <v>43991</v>
      </c>
      <c r="C834">
        <v>1391.836</v>
      </c>
      <c r="D834">
        <v>1408.641</v>
      </c>
      <c r="E834">
        <v>1384.6</v>
      </c>
      <c r="F834">
        <v>1400.288</v>
      </c>
      <c r="G834">
        <v>2287452</v>
      </c>
      <c r="H834" s="2">
        <v>3199850000</v>
      </c>
    </row>
    <row r="835" spans="1:8">
      <c r="A835" t="s">
        <v>11</v>
      </c>
      <c r="B835" s="1">
        <v>43992</v>
      </c>
      <c r="C835">
        <v>1408.641</v>
      </c>
      <c r="D835">
        <v>1416.875</v>
      </c>
      <c r="E835">
        <v>1400.732</v>
      </c>
      <c r="F835">
        <v>1407.316</v>
      </c>
      <c r="G835">
        <v>2296438</v>
      </c>
      <c r="H835" s="2">
        <v>3234844000</v>
      </c>
    </row>
    <row r="836" spans="1:8">
      <c r="A836" t="s">
        <v>11</v>
      </c>
      <c r="B836" s="1">
        <v>43993</v>
      </c>
      <c r="C836">
        <v>1394.811</v>
      </c>
      <c r="D836">
        <v>1401.711</v>
      </c>
      <c r="E836">
        <v>1380.952</v>
      </c>
      <c r="F836">
        <v>1384.382</v>
      </c>
      <c r="G836">
        <v>3106838</v>
      </c>
      <c r="H836" s="2">
        <v>4314846000</v>
      </c>
    </row>
    <row r="837" spans="1:8">
      <c r="A837" t="s">
        <v>11</v>
      </c>
      <c r="B837" s="1">
        <v>43994</v>
      </c>
      <c r="C837">
        <v>1371.245</v>
      </c>
      <c r="D837">
        <v>1400.11</v>
      </c>
      <c r="E837">
        <v>1367.429</v>
      </c>
      <c r="F837">
        <v>1400.11</v>
      </c>
      <c r="G837">
        <v>2875756</v>
      </c>
      <c r="H837" s="2">
        <v>3992323000</v>
      </c>
    </row>
    <row r="838" spans="1:8">
      <c r="A838" t="s">
        <v>11</v>
      </c>
      <c r="B838" s="1">
        <v>43997</v>
      </c>
      <c r="C838">
        <v>1385.905</v>
      </c>
      <c r="D838">
        <v>1395.394</v>
      </c>
      <c r="E838">
        <v>1365.146</v>
      </c>
      <c r="F838">
        <v>1367.123</v>
      </c>
      <c r="G838">
        <v>3501742</v>
      </c>
      <c r="H838" s="2">
        <v>4819512000</v>
      </c>
    </row>
    <row r="839" spans="1:8">
      <c r="A839" t="s">
        <v>11</v>
      </c>
      <c r="B839" s="1">
        <v>43998</v>
      </c>
      <c r="C839">
        <v>1382.445</v>
      </c>
      <c r="D839">
        <v>1397.767</v>
      </c>
      <c r="E839">
        <v>1377.136</v>
      </c>
      <c r="F839">
        <v>1387.763</v>
      </c>
      <c r="G839">
        <v>2954583</v>
      </c>
      <c r="H839" s="2">
        <v>4099719000</v>
      </c>
    </row>
    <row r="840" spans="1:8">
      <c r="A840" t="s">
        <v>11</v>
      </c>
      <c r="B840" s="1">
        <v>43999</v>
      </c>
      <c r="C840">
        <v>1395.651</v>
      </c>
      <c r="D840">
        <v>1395.691</v>
      </c>
      <c r="E840">
        <v>1379.005</v>
      </c>
      <c r="F840">
        <v>1388.87</v>
      </c>
      <c r="G840">
        <v>1967899</v>
      </c>
      <c r="H840" s="2">
        <v>2730097000</v>
      </c>
    </row>
    <row r="841" spans="1:8">
      <c r="A841" t="s">
        <v>11</v>
      </c>
      <c r="B841" s="1">
        <v>44000</v>
      </c>
      <c r="C841">
        <v>1388.771</v>
      </c>
      <c r="D841">
        <v>1396.976</v>
      </c>
      <c r="E841">
        <v>1384.026</v>
      </c>
      <c r="F841">
        <v>1396.778</v>
      </c>
      <c r="G841">
        <v>2125442</v>
      </c>
      <c r="H841" s="2">
        <v>2956800000</v>
      </c>
    </row>
    <row r="842" spans="1:8">
      <c r="A842" t="s">
        <v>11</v>
      </c>
      <c r="B842" s="1">
        <v>44001</v>
      </c>
      <c r="C842">
        <v>1403.698</v>
      </c>
      <c r="D842">
        <v>1428.609</v>
      </c>
      <c r="E842">
        <v>1398.854</v>
      </c>
      <c r="F842">
        <v>1423.31</v>
      </c>
      <c r="G842">
        <v>3941078</v>
      </c>
      <c r="H842" s="2">
        <v>5603233000</v>
      </c>
    </row>
    <row r="843" spans="1:8">
      <c r="A843" t="s">
        <v>11</v>
      </c>
      <c r="B843" s="1">
        <v>44004</v>
      </c>
      <c r="C843">
        <v>1418.625</v>
      </c>
      <c r="D843">
        <v>1427.314</v>
      </c>
      <c r="E843">
        <v>1416.746</v>
      </c>
      <c r="F843">
        <v>1422.48</v>
      </c>
      <c r="G843">
        <v>2351698</v>
      </c>
      <c r="H843" s="2">
        <v>3343537000</v>
      </c>
    </row>
    <row r="844" spans="1:8">
      <c r="A844" t="s">
        <v>11</v>
      </c>
      <c r="B844" s="1">
        <v>44005</v>
      </c>
      <c r="C844">
        <v>1418.526</v>
      </c>
      <c r="D844">
        <v>1464.986</v>
      </c>
      <c r="E844">
        <v>1417.063</v>
      </c>
      <c r="F844">
        <v>1457.572</v>
      </c>
      <c r="G844">
        <v>3432836</v>
      </c>
      <c r="H844" s="2">
        <v>4963195000</v>
      </c>
    </row>
    <row r="845" spans="1:8">
      <c r="A845" t="s">
        <v>11</v>
      </c>
      <c r="B845" s="1">
        <v>44006</v>
      </c>
      <c r="C845">
        <v>1463.6</v>
      </c>
      <c r="D845">
        <v>1465.71</v>
      </c>
      <c r="E845">
        <v>1445</v>
      </c>
      <c r="F845">
        <v>1460.01</v>
      </c>
      <c r="G845">
        <v>2513899</v>
      </c>
      <c r="H845" s="2">
        <v>3663537000</v>
      </c>
    </row>
    <row r="846" spans="1:8">
      <c r="A846" t="s">
        <v>11</v>
      </c>
      <c r="B846" s="1">
        <v>44011</v>
      </c>
      <c r="C846">
        <v>1448</v>
      </c>
      <c r="D846">
        <v>1466</v>
      </c>
      <c r="E846">
        <v>1437.01</v>
      </c>
      <c r="F846">
        <v>1463.17</v>
      </c>
      <c r="G846">
        <v>2808061</v>
      </c>
      <c r="H846" s="2">
        <v>4064048000</v>
      </c>
    </row>
    <row r="847" spans="1:8">
      <c r="A847" t="s">
        <v>11</v>
      </c>
      <c r="B847" s="1">
        <v>44012</v>
      </c>
      <c r="C847">
        <v>1463.12</v>
      </c>
      <c r="D847">
        <v>1468.98</v>
      </c>
      <c r="E847">
        <v>1455.12</v>
      </c>
      <c r="F847">
        <v>1462.88</v>
      </c>
      <c r="G847">
        <v>2244614</v>
      </c>
      <c r="H847" s="2">
        <v>3281641000</v>
      </c>
    </row>
    <row r="848" spans="1:8">
      <c r="A848" t="s">
        <v>11</v>
      </c>
      <c r="B848" s="1">
        <v>44013</v>
      </c>
      <c r="C848">
        <v>1468</v>
      </c>
      <c r="D848">
        <v>1506.1</v>
      </c>
      <c r="E848">
        <v>1464.02</v>
      </c>
      <c r="F848">
        <v>1494.27</v>
      </c>
      <c r="G848">
        <v>3868249</v>
      </c>
      <c r="H848" s="2">
        <v>5759640000</v>
      </c>
    </row>
    <row r="849" spans="1:8">
      <c r="A849" t="s">
        <v>11</v>
      </c>
      <c r="B849" s="1">
        <v>44014</v>
      </c>
      <c r="C849">
        <v>1499</v>
      </c>
      <c r="D849">
        <v>1550.9</v>
      </c>
      <c r="E849">
        <v>1495</v>
      </c>
      <c r="F849">
        <v>1544</v>
      </c>
      <c r="G849">
        <v>4588372</v>
      </c>
      <c r="H849" s="2">
        <v>7014290000</v>
      </c>
    </row>
    <row r="850" spans="1:8">
      <c r="A850" t="s">
        <v>11</v>
      </c>
      <c r="B850" s="1">
        <v>44015</v>
      </c>
      <c r="C850">
        <v>1550</v>
      </c>
      <c r="D850">
        <v>1552.5</v>
      </c>
      <c r="E850">
        <v>1516.88</v>
      </c>
      <c r="F850">
        <v>1541.79</v>
      </c>
      <c r="G850">
        <v>3512581</v>
      </c>
      <c r="H850" s="2">
        <v>5395637000</v>
      </c>
    </row>
    <row r="851" spans="1:8">
      <c r="A851" t="s">
        <v>11</v>
      </c>
      <c r="B851" s="1">
        <v>44018</v>
      </c>
      <c r="C851">
        <v>1538</v>
      </c>
      <c r="D851">
        <v>1616</v>
      </c>
      <c r="E851">
        <v>1531.81</v>
      </c>
      <c r="F851">
        <v>1600</v>
      </c>
      <c r="G851">
        <v>5182196</v>
      </c>
      <c r="H851" s="2">
        <v>8228069000</v>
      </c>
    </row>
    <row r="852" spans="1:8">
      <c r="A852" t="s">
        <v>11</v>
      </c>
      <c r="B852" s="1">
        <v>44019</v>
      </c>
      <c r="C852">
        <v>1603.09</v>
      </c>
      <c r="D852">
        <v>1744.82</v>
      </c>
      <c r="E852">
        <v>1601</v>
      </c>
      <c r="F852">
        <v>1688</v>
      </c>
      <c r="G852">
        <v>6666393</v>
      </c>
      <c r="H852" s="2">
        <v>11219850000</v>
      </c>
    </row>
    <row r="853" spans="1:8">
      <c r="A853" t="s">
        <v>11</v>
      </c>
      <c r="B853" s="1">
        <v>44020</v>
      </c>
      <c r="C853">
        <v>1680</v>
      </c>
      <c r="D853">
        <v>1719</v>
      </c>
      <c r="E853">
        <v>1660</v>
      </c>
      <c r="F853">
        <v>1681.34</v>
      </c>
      <c r="G853">
        <v>5316998</v>
      </c>
      <c r="H853" s="2">
        <v>8963189000</v>
      </c>
    </row>
    <row r="854" spans="1:8">
      <c r="A854" t="s">
        <v>11</v>
      </c>
      <c r="B854" s="1">
        <v>44021</v>
      </c>
      <c r="C854">
        <v>1691</v>
      </c>
      <c r="D854">
        <v>1712</v>
      </c>
      <c r="E854">
        <v>1682</v>
      </c>
      <c r="F854">
        <v>1706</v>
      </c>
      <c r="G854">
        <v>3503324</v>
      </c>
      <c r="H854" s="2">
        <v>5951733000</v>
      </c>
    </row>
    <row r="855" spans="1:8">
      <c r="A855" t="s">
        <v>11</v>
      </c>
      <c r="B855" s="1">
        <v>44022</v>
      </c>
      <c r="C855">
        <v>1689</v>
      </c>
      <c r="D855">
        <v>1736.6</v>
      </c>
      <c r="E855">
        <v>1688.94</v>
      </c>
      <c r="F855">
        <v>1713.85</v>
      </c>
      <c r="G855">
        <v>3710044</v>
      </c>
      <c r="H855" s="2">
        <v>6352507000</v>
      </c>
    </row>
    <row r="856" spans="1:8">
      <c r="A856" t="s">
        <v>11</v>
      </c>
      <c r="B856" s="1">
        <v>44025</v>
      </c>
      <c r="C856">
        <v>1714.68</v>
      </c>
      <c r="D856">
        <v>1787</v>
      </c>
      <c r="E856">
        <v>1714.68</v>
      </c>
      <c r="F856">
        <v>1781.99</v>
      </c>
      <c r="G856">
        <v>6072716</v>
      </c>
      <c r="H856" s="2">
        <v>10679460000</v>
      </c>
    </row>
    <row r="857" spans="1:8">
      <c r="A857" t="s">
        <v>11</v>
      </c>
      <c r="B857" s="1">
        <v>44026</v>
      </c>
      <c r="C857">
        <v>1781.99</v>
      </c>
      <c r="D857">
        <v>1782.03</v>
      </c>
      <c r="E857">
        <v>1748.4</v>
      </c>
      <c r="F857">
        <v>1762</v>
      </c>
      <c r="G857">
        <v>4609351</v>
      </c>
      <c r="H857" s="2">
        <v>8135835000</v>
      </c>
    </row>
    <row r="858" spans="1:8">
      <c r="A858" t="s">
        <v>11</v>
      </c>
      <c r="B858" s="1">
        <v>44027</v>
      </c>
      <c r="C858">
        <v>1744.88</v>
      </c>
      <c r="D858">
        <v>1782.6</v>
      </c>
      <c r="E858">
        <v>1744.71</v>
      </c>
      <c r="F858">
        <v>1752.53</v>
      </c>
      <c r="G858">
        <v>4071294</v>
      </c>
      <c r="H858" s="2">
        <v>7176561000</v>
      </c>
    </row>
    <row r="859" spans="1:8">
      <c r="A859" t="s">
        <v>11</v>
      </c>
      <c r="B859" s="1">
        <v>44028</v>
      </c>
      <c r="C859">
        <v>1729.91</v>
      </c>
      <c r="D859">
        <v>1729.91</v>
      </c>
      <c r="E859">
        <v>1600</v>
      </c>
      <c r="F859">
        <v>1614</v>
      </c>
      <c r="G859">
        <v>10224219</v>
      </c>
      <c r="H859" s="2">
        <v>16901370000</v>
      </c>
    </row>
    <row r="860" spans="1:8">
      <c r="A860" t="s">
        <v>11</v>
      </c>
      <c r="B860" s="1">
        <v>44029</v>
      </c>
      <c r="C860">
        <v>1620</v>
      </c>
      <c r="D860">
        <v>1672.59</v>
      </c>
      <c r="E860">
        <v>1620</v>
      </c>
      <c r="F860">
        <v>1648.05</v>
      </c>
      <c r="G860">
        <v>6590206</v>
      </c>
      <c r="H860" s="2">
        <v>10863420000</v>
      </c>
    </row>
    <row r="861" spans="1:8">
      <c r="A861" t="s">
        <v>11</v>
      </c>
      <c r="B861" s="1">
        <v>44032</v>
      </c>
      <c r="C861">
        <v>1652.5</v>
      </c>
      <c r="D861">
        <v>1663.99</v>
      </c>
      <c r="E861">
        <v>1588.88</v>
      </c>
      <c r="F861">
        <v>1636.96</v>
      </c>
      <c r="G861">
        <v>4528033</v>
      </c>
      <c r="H861" s="2">
        <v>7363823000</v>
      </c>
    </row>
    <row r="862" spans="1:8">
      <c r="A862" t="s">
        <v>11</v>
      </c>
      <c r="B862" s="1">
        <v>44033</v>
      </c>
      <c r="C862">
        <v>1646.64</v>
      </c>
      <c r="D862">
        <v>1702.8</v>
      </c>
      <c r="E862">
        <v>1630.99</v>
      </c>
      <c r="F862">
        <v>1668</v>
      </c>
      <c r="G862">
        <v>4196950</v>
      </c>
      <c r="H862" s="2">
        <v>7026353000</v>
      </c>
    </row>
    <row r="863" spans="1:8">
      <c r="A863" t="s">
        <v>11</v>
      </c>
      <c r="B863" s="1">
        <v>44034</v>
      </c>
      <c r="C863">
        <v>1658</v>
      </c>
      <c r="D863">
        <v>1710</v>
      </c>
      <c r="E863">
        <v>1658</v>
      </c>
      <c r="F863">
        <v>1678.08</v>
      </c>
      <c r="G863">
        <v>3920121</v>
      </c>
      <c r="H863" s="2">
        <v>6637265000</v>
      </c>
    </row>
    <row r="864" spans="1:8">
      <c r="A864" t="s">
        <v>11</v>
      </c>
      <c r="B864" s="1">
        <v>44035</v>
      </c>
      <c r="C864">
        <v>1672</v>
      </c>
      <c r="D864">
        <v>1691</v>
      </c>
      <c r="E864">
        <v>1650</v>
      </c>
      <c r="F864">
        <v>1676</v>
      </c>
      <c r="G864">
        <v>3432052</v>
      </c>
      <c r="H864" s="2">
        <v>5739050000</v>
      </c>
    </row>
    <row r="865" spans="1:8">
      <c r="A865" t="s">
        <v>11</v>
      </c>
      <c r="B865" s="1">
        <v>44036</v>
      </c>
      <c r="C865">
        <v>1654.85</v>
      </c>
      <c r="D865">
        <v>1666</v>
      </c>
      <c r="E865">
        <v>1585</v>
      </c>
      <c r="F865">
        <v>1595.3</v>
      </c>
      <c r="G865">
        <v>7875201</v>
      </c>
      <c r="H865" s="2">
        <v>12705940000</v>
      </c>
    </row>
    <row r="866" spans="1:8">
      <c r="A866" t="s">
        <v>11</v>
      </c>
      <c r="B866" s="1">
        <v>44039</v>
      </c>
      <c r="C866">
        <v>1616.01</v>
      </c>
      <c r="D866">
        <v>1629.8</v>
      </c>
      <c r="E866">
        <v>1600</v>
      </c>
      <c r="F866">
        <v>1622.55</v>
      </c>
      <c r="G866">
        <v>3878817</v>
      </c>
      <c r="H866" s="2">
        <v>6279664000</v>
      </c>
    </row>
    <row r="867" spans="1:8">
      <c r="A867" t="s">
        <v>11</v>
      </c>
      <c r="B867" s="1">
        <v>44040</v>
      </c>
      <c r="C867">
        <v>1630</v>
      </c>
      <c r="D867">
        <v>1680</v>
      </c>
      <c r="E867">
        <v>1630</v>
      </c>
      <c r="F867">
        <v>1670</v>
      </c>
      <c r="G867">
        <v>5491152</v>
      </c>
      <c r="H867" s="2">
        <v>9133722000</v>
      </c>
    </row>
    <row r="868" spans="1:8">
      <c r="A868" t="s">
        <v>11</v>
      </c>
      <c r="B868" s="1">
        <v>44041</v>
      </c>
      <c r="C868">
        <v>1690</v>
      </c>
      <c r="D868">
        <v>1690</v>
      </c>
      <c r="E868">
        <v>1633</v>
      </c>
      <c r="F868">
        <v>1672</v>
      </c>
      <c r="G868">
        <v>5074843</v>
      </c>
      <c r="H868" s="2">
        <v>8411790000</v>
      </c>
    </row>
    <row r="869" spans="1:8">
      <c r="A869" t="s">
        <v>11</v>
      </c>
      <c r="B869" s="1">
        <v>44042</v>
      </c>
      <c r="C869">
        <v>1671.2</v>
      </c>
      <c r="D869">
        <v>1700.59</v>
      </c>
      <c r="E869">
        <v>1670.5</v>
      </c>
      <c r="F869">
        <v>1680</v>
      </c>
      <c r="G869">
        <v>3837304</v>
      </c>
      <c r="H869" s="2">
        <v>6486855000</v>
      </c>
    </row>
    <row r="870" spans="1:8">
      <c r="A870" t="s">
        <v>11</v>
      </c>
      <c r="B870" s="1">
        <v>44043</v>
      </c>
      <c r="C870">
        <v>1685</v>
      </c>
      <c r="D870">
        <v>1705</v>
      </c>
      <c r="E870">
        <v>1646</v>
      </c>
      <c r="F870">
        <v>1678.18</v>
      </c>
      <c r="G870">
        <v>4068474</v>
      </c>
      <c r="H870" s="2">
        <v>6846747000</v>
      </c>
    </row>
    <row r="871" spans="1:8">
      <c r="A871" t="s">
        <v>11</v>
      </c>
      <c r="B871" s="1">
        <v>44046</v>
      </c>
      <c r="C871">
        <v>1686.88</v>
      </c>
      <c r="D871">
        <v>1696.58</v>
      </c>
      <c r="E871">
        <v>1660</v>
      </c>
      <c r="F871">
        <v>1668</v>
      </c>
      <c r="G871">
        <v>3466114</v>
      </c>
      <c r="H871" s="2">
        <v>5790041000</v>
      </c>
    </row>
    <row r="872" spans="1:8">
      <c r="A872" t="s">
        <v>11</v>
      </c>
      <c r="B872" s="1">
        <v>44047</v>
      </c>
      <c r="C872">
        <v>1675</v>
      </c>
      <c r="D872">
        <v>1682.99</v>
      </c>
      <c r="E872">
        <v>1660</v>
      </c>
      <c r="F872">
        <v>1669.99</v>
      </c>
      <c r="G872">
        <v>3194051</v>
      </c>
      <c r="H872" s="2">
        <v>5337186000</v>
      </c>
    </row>
    <row r="873" spans="1:8">
      <c r="A873" t="s">
        <v>11</v>
      </c>
      <c r="B873" s="1">
        <v>44048</v>
      </c>
      <c r="C873">
        <v>1662.09</v>
      </c>
      <c r="D873">
        <v>1673.09</v>
      </c>
      <c r="E873">
        <v>1643.31</v>
      </c>
      <c r="F873">
        <v>1668</v>
      </c>
      <c r="G873">
        <v>2552169</v>
      </c>
      <c r="H873" s="2">
        <v>4236612000</v>
      </c>
    </row>
    <row r="874" spans="1:8">
      <c r="A874" t="s">
        <v>11</v>
      </c>
      <c r="B874" s="1">
        <v>44049</v>
      </c>
      <c r="C874">
        <v>1670</v>
      </c>
      <c r="D874">
        <v>1674.03</v>
      </c>
      <c r="E874">
        <v>1630</v>
      </c>
      <c r="F874">
        <v>1637.96</v>
      </c>
      <c r="G874">
        <v>3264878</v>
      </c>
      <c r="H874" s="2">
        <v>5372943000</v>
      </c>
    </row>
    <row r="875" spans="1:8">
      <c r="A875" t="s">
        <v>11</v>
      </c>
      <c r="B875" s="1">
        <v>44050</v>
      </c>
      <c r="C875">
        <v>1644.77</v>
      </c>
      <c r="D875">
        <v>1649.67</v>
      </c>
      <c r="E875">
        <v>1598.5</v>
      </c>
      <c r="F875">
        <v>1631</v>
      </c>
      <c r="G875">
        <v>3424205</v>
      </c>
      <c r="H875" s="2">
        <v>5560066000</v>
      </c>
    </row>
    <row r="876" spans="1:8">
      <c r="A876" t="s">
        <v>11</v>
      </c>
      <c r="B876" s="1">
        <v>44053</v>
      </c>
      <c r="C876">
        <v>1627.97</v>
      </c>
      <c r="D876">
        <v>1644.96</v>
      </c>
      <c r="E876">
        <v>1608.11</v>
      </c>
      <c r="F876">
        <v>1633.99</v>
      </c>
      <c r="G876">
        <v>2362354</v>
      </c>
      <c r="H876" s="2">
        <v>3857721000</v>
      </c>
    </row>
    <row r="877" spans="1:8">
      <c r="A877" t="s">
        <v>11</v>
      </c>
      <c r="B877" s="1">
        <v>44054</v>
      </c>
      <c r="C877">
        <v>1640</v>
      </c>
      <c r="D877">
        <v>1666.43</v>
      </c>
      <c r="E877">
        <v>1640</v>
      </c>
      <c r="F877">
        <v>1642.51</v>
      </c>
      <c r="G877">
        <v>3581818</v>
      </c>
      <c r="H877" s="2">
        <v>5936905000</v>
      </c>
    </row>
    <row r="878" spans="1:8">
      <c r="A878" t="s">
        <v>11</v>
      </c>
      <c r="B878" s="1">
        <v>44055</v>
      </c>
      <c r="C878">
        <v>1633</v>
      </c>
      <c r="D878">
        <v>1641</v>
      </c>
      <c r="E878">
        <v>1605.25</v>
      </c>
      <c r="F878">
        <v>1626.95</v>
      </c>
      <c r="G878">
        <v>2793392</v>
      </c>
      <c r="H878" s="2">
        <v>4529267000</v>
      </c>
    </row>
    <row r="879" spans="1:8">
      <c r="A879" t="s">
        <v>11</v>
      </c>
      <c r="B879" s="1">
        <v>44056</v>
      </c>
      <c r="C879">
        <v>1630</v>
      </c>
      <c r="D879">
        <v>1638.88</v>
      </c>
      <c r="E879">
        <v>1609</v>
      </c>
      <c r="F879">
        <v>1635</v>
      </c>
      <c r="G879">
        <v>2054134</v>
      </c>
      <c r="H879" s="2">
        <v>3341652000</v>
      </c>
    </row>
    <row r="880" spans="1:8">
      <c r="A880" t="s">
        <v>11</v>
      </c>
      <c r="B880" s="1">
        <v>44057</v>
      </c>
      <c r="C880">
        <v>1639.9</v>
      </c>
      <c r="D880">
        <v>1665.7</v>
      </c>
      <c r="E880">
        <v>1631</v>
      </c>
      <c r="F880">
        <v>1661</v>
      </c>
      <c r="G880">
        <v>3765318</v>
      </c>
      <c r="H880" s="2">
        <v>6230475000</v>
      </c>
    </row>
    <row r="881" spans="1:8">
      <c r="A881" t="s">
        <v>11</v>
      </c>
      <c r="B881" s="1">
        <v>44060</v>
      </c>
      <c r="C881">
        <v>1674</v>
      </c>
      <c r="D881">
        <v>1704.35</v>
      </c>
      <c r="E881">
        <v>1670</v>
      </c>
      <c r="F881">
        <v>1690</v>
      </c>
      <c r="G881">
        <v>4357201</v>
      </c>
      <c r="H881" s="2">
        <v>7363611000</v>
      </c>
    </row>
    <row r="882" spans="1:8">
      <c r="A882" t="s">
        <v>11</v>
      </c>
      <c r="B882" s="1">
        <v>44061</v>
      </c>
      <c r="C882">
        <v>1697.38</v>
      </c>
      <c r="D882">
        <v>1720</v>
      </c>
      <c r="E882">
        <v>1691</v>
      </c>
      <c r="F882">
        <v>1705</v>
      </c>
      <c r="G882">
        <v>3042281</v>
      </c>
      <c r="H882" s="2">
        <v>5192752000</v>
      </c>
    </row>
    <row r="883" spans="1:8">
      <c r="A883" t="s">
        <v>11</v>
      </c>
      <c r="B883" s="1">
        <v>44062</v>
      </c>
      <c r="C883">
        <v>1700</v>
      </c>
      <c r="D883">
        <v>1717</v>
      </c>
      <c r="E883">
        <v>1682.99</v>
      </c>
      <c r="F883">
        <v>1687</v>
      </c>
      <c r="G883">
        <v>2691498</v>
      </c>
      <c r="H883" s="2">
        <v>4578144000</v>
      </c>
    </row>
    <row r="884" spans="1:8">
      <c r="A884" t="s">
        <v>11</v>
      </c>
      <c r="B884" s="1">
        <v>44063</v>
      </c>
      <c r="C884">
        <v>1674</v>
      </c>
      <c r="D884">
        <v>1679</v>
      </c>
      <c r="E884">
        <v>1656</v>
      </c>
      <c r="F884">
        <v>1664</v>
      </c>
      <c r="G884">
        <v>2238233</v>
      </c>
      <c r="H884" s="2">
        <v>3727184000</v>
      </c>
    </row>
    <row r="885" spans="1:8">
      <c r="A885" t="s">
        <v>11</v>
      </c>
      <c r="B885" s="1">
        <v>44064</v>
      </c>
      <c r="C885">
        <v>1673</v>
      </c>
      <c r="D885">
        <v>1698</v>
      </c>
      <c r="E885">
        <v>1671</v>
      </c>
      <c r="F885">
        <v>1676</v>
      </c>
      <c r="G885">
        <v>2508241</v>
      </c>
      <c r="H885" s="2">
        <v>4217048000</v>
      </c>
    </row>
    <row r="886" spans="1:8">
      <c r="A886" t="s">
        <v>11</v>
      </c>
      <c r="B886" s="1">
        <v>44067</v>
      </c>
      <c r="C886">
        <v>1700</v>
      </c>
      <c r="D886">
        <v>1708</v>
      </c>
      <c r="E886">
        <v>1691.01</v>
      </c>
      <c r="F886">
        <v>1696.35</v>
      </c>
      <c r="G886">
        <v>3093344</v>
      </c>
      <c r="H886" s="2">
        <v>5260287000</v>
      </c>
    </row>
    <row r="887" spans="1:8">
      <c r="A887" t="s">
        <v>11</v>
      </c>
      <c r="B887" s="1">
        <v>44068</v>
      </c>
      <c r="C887">
        <v>1704.8</v>
      </c>
      <c r="D887">
        <v>1746.78</v>
      </c>
      <c r="E887">
        <v>1698.63</v>
      </c>
      <c r="F887">
        <v>1727</v>
      </c>
      <c r="G887">
        <v>4187249</v>
      </c>
      <c r="H887" s="2">
        <v>7227310000</v>
      </c>
    </row>
    <row r="888" spans="1:8">
      <c r="A888" t="s">
        <v>11</v>
      </c>
      <c r="B888" s="1">
        <v>44069</v>
      </c>
      <c r="C888">
        <v>1734</v>
      </c>
      <c r="D888">
        <v>1745</v>
      </c>
      <c r="E888">
        <v>1715.02</v>
      </c>
      <c r="F888">
        <v>1727</v>
      </c>
      <c r="G888">
        <v>2621573</v>
      </c>
      <c r="H888" s="2">
        <v>4530374000</v>
      </c>
    </row>
    <row r="889" spans="1:8">
      <c r="A889" t="s">
        <v>11</v>
      </c>
      <c r="B889" s="1">
        <v>44070</v>
      </c>
      <c r="C889">
        <v>1731.99</v>
      </c>
      <c r="D889">
        <v>1733.98</v>
      </c>
      <c r="E889">
        <v>1705</v>
      </c>
      <c r="F889">
        <v>1731</v>
      </c>
      <c r="G889">
        <v>2263553</v>
      </c>
      <c r="H889" s="2">
        <v>3896759000</v>
      </c>
    </row>
    <row r="890" spans="1:8">
      <c r="A890" t="s">
        <v>11</v>
      </c>
      <c r="B890" s="1">
        <v>44071</v>
      </c>
      <c r="C890">
        <v>1731</v>
      </c>
      <c r="D890">
        <v>1764</v>
      </c>
      <c r="E890">
        <v>1721.5</v>
      </c>
      <c r="F890">
        <v>1757</v>
      </c>
      <c r="G890">
        <v>4229962</v>
      </c>
      <c r="H890" s="2">
        <v>7389242000</v>
      </c>
    </row>
    <row r="891" spans="1:8">
      <c r="A891" t="s">
        <v>11</v>
      </c>
      <c r="B891" s="1">
        <v>44074</v>
      </c>
      <c r="C891">
        <v>1770.58</v>
      </c>
      <c r="D891">
        <v>1816</v>
      </c>
      <c r="E891">
        <v>1770.58</v>
      </c>
      <c r="F891">
        <v>1786.5</v>
      </c>
      <c r="G891">
        <v>4781036</v>
      </c>
      <c r="H891" s="2">
        <v>8608933000</v>
      </c>
    </row>
    <row r="892" spans="1:8">
      <c r="A892" t="s">
        <v>11</v>
      </c>
      <c r="B892" s="1">
        <v>44075</v>
      </c>
      <c r="C892">
        <v>1792</v>
      </c>
      <c r="D892">
        <v>1802</v>
      </c>
      <c r="E892">
        <v>1775.01</v>
      </c>
      <c r="F892">
        <v>1801.98</v>
      </c>
      <c r="G892">
        <v>3163992</v>
      </c>
      <c r="H892" s="2">
        <v>5661594000</v>
      </c>
    </row>
    <row r="893" spans="1:8">
      <c r="A893" t="s">
        <v>11</v>
      </c>
      <c r="B893" s="1">
        <v>44076</v>
      </c>
      <c r="C893">
        <v>1825</v>
      </c>
      <c r="D893">
        <v>1828</v>
      </c>
      <c r="E893">
        <v>1770</v>
      </c>
      <c r="F893">
        <v>1795</v>
      </c>
      <c r="G893">
        <v>3200929</v>
      </c>
      <c r="H893" s="2">
        <v>5746352000</v>
      </c>
    </row>
    <row r="894" spans="1:8">
      <c r="A894" t="s">
        <v>11</v>
      </c>
      <c r="B894" s="1">
        <v>44077</v>
      </c>
      <c r="C894">
        <v>1795</v>
      </c>
      <c r="D894">
        <v>1812</v>
      </c>
      <c r="E894">
        <v>1779.7</v>
      </c>
      <c r="F894">
        <v>1793</v>
      </c>
      <c r="G894">
        <v>3043735</v>
      </c>
      <c r="H894" s="2">
        <v>5471334000</v>
      </c>
    </row>
    <row r="895" spans="1:8">
      <c r="A895" t="s">
        <v>11</v>
      </c>
      <c r="B895" s="1">
        <v>44078</v>
      </c>
      <c r="C895">
        <v>1766</v>
      </c>
      <c r="D895">
        <v>1776.99</v>
      </c>
      <c r="E895">
        <v>1746</v>
      </c>
      <c r="F895">
        <v>1770</v>
      </c>
      <c r="G895">
        <v>3085796</v>
      </c>
      <c r="H895" s="2">
        <v>5433479000</v>
      </c>
    </row>
    <row r="896" spans="1:8">
      <c r="A896" t="s">
        <v>11</v>
      </c>
      <c r="B896" s="1">
        <v>44081</v>
      </c>
      <c r="C896">
        <v>1760</v>
      </c>
      <c r="D896">
        <v>1777.99</v>
      </c>
      <c r="E896">
        <v>1703.97</v>
      </c>
      <c r="F896">
        <v>1723.5</v>
      </c>
      <c r="G896">
        <v>3111202</v>
      </c>
      <c r="H896" s="2">
        <v>5446355000</v>
      </c>
    </row>
    <row r="897" spans="1:8">
      <c r="A897" t="s">
        <v>11</v>
      </c>
      <c r="B897" s="1">
        <v>44082</v>
      </c>
      <c r="C897">
        <v>1732</v>
      </c>
      <c r="D897">
        <v>1737.8</v>
      </c>
      <c r="E897">
        <v>1677.07</v>
      </c>
      <c r="F897">
        <v>1711.4</v>
      </c>
      <c r="G897">
        <v>3447238</v>
      </c>
      <c r="H897" s="2">
        <v>5865963000</v>
      </c>
    </row>
    <row r="898" spans="1:8">
      <c r="A898" t="s">
        <v>11</v>
      </c>
      <c r="B898" s="1">
        <v>44083</v>
      </c>
      <c r="C898">
        <v>1699.67</v>
      </c>
      <c r="D898">
        <v>1711</v>
      </c>
      <c r="E898">
        <v>1680.04</v>
      </c>
      <c r="F898">
        <v>1688</v>
      </c>
      <c r="G898">
        <v>2596355</v>
      </c>
      <c r="H898" s="2">
        <v>4401806000</v>
      </c>
    </row>
    <row r="899" spans="1:8">
      <c r="A899" t="s">
        <v>11</v>
      </c>
      <c r="B899" s="1">
        <v>44084</v>
      </c>
      <c r="C899">
        <v>1703.74</v>
      </c>
      <c r="D899">
        <v>1720</v>
      </c>
      <c r="E899">
        <v>1700</v>
      </c>
      <c r="F899">
        <v>1705.8</v>
      </c>
      <c r="G899">
        <v>2477833</v>
      </c>
      <c r="H899" s="2">
        <v>4236694000</v>
      </c>
    </row>
    <row r="900" spans="1:8">
      <c r="A900" t="s">
        <v>11</v>
      </c>
      <c r="B900" s="1">
        <v>44085</v>
      </c>
      <c r="C900">
        <v>1688</v>
      </c>
      <c r="D900">
        <v>1736</v>
      </c>
      <c r="E900">
        <v>1688</v>
      </c>
      <c r="F900">
        <v>1733</v>
      </c>
      <c r="G900">
        <v>3108800</v>
      </c>
      <c r="H900" s="2">
        <v>5339883000</v>
      </c>
    </row>
    <row r="901" spans="1:8">
      <c r="A901" t="s">
        <v>11</v>
      </c>
      <c r="B901" s="1">
        <v>44088</v>
      </c>
      <c r="C901">
        <v>1745</v>
      </c>
      <c r="D901">
        <v>1769</v>
      </c>
      <c r="E901">
        <v>1730.58</v>
      </c>
      <c r="F901">
        <v>1766</v>
      </c>
      <c r="G901">
        <v>3105601</v>
      </c>
      <c r="H901" s="2">
        <v>5448189000</v>
      </c>
    </row>
    <row r="902" spans="1:8">
      <c r="A902" t="s">
        <v>11</v>
      </c>
      <c r="B902" s="1">
        <v>44089</v>
      </c>
      <c r="C902">
        <v>1769.99</v>
      </c>
      <c r="D902">
        <v>1769.99</v>
      </c>
      <c r="E902">
        <v>1747.75</v>
      </c>
      <c r="F902">
        <v>1760</v>
      </c>
      <c r="G902">
        <v>2082087</v>
      </c>
      <c r="H902" s="2">
        <v>3654872000</v>
      </c>
    </row>
    <row r="903" spans="1:8">
      <c r="A903" t="s">
        <v>11</v>
      </c>
      <c r="B903" s="1">
        <v>44090</v>
      </c>
      <c r="C903">
        <v>1760</v>
      </c>
      <c r="D903">
        <v>1764.81</v>
      </c>
      <c r="E903">
        <v>1719</v>
      </c>
      <c r="F903">
        <v>1725.1</v>
      </c>
      <c r="G903">
        <v>2251598</v>
      </c>
      <c r="H903" s="2">
        <v>3916458000</v>
      </c>
    </row>
    <row r="904" spans="1:8">
      <c r="A904" t="s">
        <v>11</v>
      </c>
      <c r="B904" s="1">
        <v>44091</v>
      </c>
      <c r="C904">
        <v>1700</v>
      </c>
      <c r="D904">
        <v>1700</v>
      </c>
      <c r="E904">
        <v>1658</v>
      </c>
      <c r="F904">
        <v>1670.52</v>
      </c>
      <c r="G904">
        <v>6367985</v>
      </c>
      <c r="H904" s="2">
        <v>10683350000</v>
      </c>
    </row>
    <row r="905" spans="1:8">
      <c r="A905" t="s">
        <v>11</v>
      </c>
      <c r="B905" s="1">
        <v>44092</v>
      </c>
      <c r="C905">
        <v>1665</v>
      </c>
      <c r="D905">
        <v>1695</v>
      </c>
      <c r="E905">
        <v>1635.01</v>
      </c>
      <c r="F905">
        <v>1695</v>
      </c>
      <c r="G905">
        <v>4720140</v>
      </c>
      <c r="H905" s="2">
        <v>7853673000</v>
      </c>
    </row>
    <row r="906" spans="1:8">
      <c r="A906" t="s">
        <v>11</v>
      </c>
      <c r="B906" s="1">
        <v>44095</v>
      </c>
      <c r="C906">
        <v>1692.76</v>
      </c>
      <c r="D906">
        <v>1692.76</v>
      </c>
      <c r="E906">
        <v>1666.66</v>
      </c>
      <c r="F906">
        <v>1666.8</v>
      </c>
      <c r="G906">
        <v>2244407</v>
      </c>
      <c r="H906" s="2">
        <v>3756765000</v>
      </c>
    </row>
    <row r="907" spans="1:8">
      <c r="A907" t="s">
        <v>11</v>
      </c>
      <c r="B907" s="1">
        <v>44096</v>
      </c>
      <c r="C907">
        <v>1650</v>
      </c>
      <c r="D907">
        <v>1686.98</v>
      </c>
      <c r="E907">
        <v>1650</v>
      </c>
      <c r="F907">
        <v>1665.69</v>
      </c>
      <c r="G907">
        <v>2326547</v>
      </c>
      <c r="H907" s="2">
        <v>3890070000</v>
      </c>
    </row>
    <row r="908" spans="1:8">
      <c r="A908" t="s">
        <v>11</v>
      </c>
      <c r="B908" s="1">
        <v>44097</v>
      </c>
      <c r="C908">
        <v>1635</v>
      </c>
      <c r="D908">
        <v>1666.01</v>
      </c>
      <c r="E908">
        <v>1621.02</v>
      </c>
      <c r="F908">
        <v>1649.98</v>
      </c>
      <c r="G908">
        <v>3572552</v>
      </c>
      <c r="H908" s="2">
        <v>5878691000</v>
      </c>
    </row>
    <row r="909" spans="1:8">
      <c r="A909" t="s">
        <v>11</v>
      </c>
      <c r="B909" s="1">
        <v>44098</v>
      </c>
      <c r="C909">
        <v>1635.97</v>
      </c>
      <c r="D909">
        <v>1658.88</v>
      </c>
      <c r="E909">
        <v>1626.8</v>
      </c>
      <c r="F909">
        <v>1629.32</v>
      </c>
      <c r="G909">
        <v>3005078</v>
      </c>
      <c r="H909" s="2">
        <v>4915392000</v>
      </c>
    </row>
    <row r="910" spans="1:8">
      <c r="A910" t="s">
        <v>11</v>
      </c>
      <c r="B910" s="1">
        <v>44099</v>
      </c>
      <c r="C910">
        <v>1630</v>
      </c>
      <c r="D910">
        <v>1650</v>
      </c>
      <c r="E910">
        <v>1625</v>
      </c>
      <c r="F910">
        <v>1635.11</v>
      </c>
      <c r="G910">
        <v>2258296</v>
      </c>
      <c r="H910" s="2">
        <v>3700843000</v>
      </c>
    </row>
    <row r="911" spans="1:8">
      <c r="A911" t="s">
        <v>11</v>
      </c>
      <c r="B911" s="1">
        <v>44102</v>
      </c>
      <c r="C911">
        <v>1635.19</v>
      </c>
      <c r="D911">
        <v>1668.5</v>
      </c>
      <c r="E911">
        <v>1635.19</v>
      </c>
      <c r="F911">
        <v>1661</v>
      </c>
      <c r="G911">
        <v>2423222</v>
      </c>
      <c r="H911" s="2">
        <v>4019640000</v>
      </c>
    </row>
    <row r="912" spans="1:8">
      <c r="A912" t="s">
        <v>11</v>
      </c>
      <c r="B912" s="1">
        <v>44103</v>
      </c>
      <c r="C912">
        <v>1669.33</v>
      </c>
      <c r="D912">
        <v>1669.4</v>
      </c>
      <c r="E912">
        <v>1652.3</v>
      </c>
      <c r="F912">
        <v>1652.3</v>
      </c>
      <c r="G912">
        <v>1743078</v>
      </c>
      <c r="H912" s="2">
        <v>2895081000</v>
      </c>
    </row>
    <row r="913" spans="1:8">
      <c r="A913" t="s">
        <v>11</v>
      </c>
      <c r="B913" s="1">
        <v>44104</v>
      </c>
      <c r="C913">
        <v>1660</v>
      </c>
      <c r="D913">
        <v>1691.9</v>
      </c>
      <c r="E913">
        <v>1660</v>
      </c>
      <c r="F913">
        <v>1668.5</v>
      </c>
      <c r="G913">
        <v>2708781</v>
      </c>
      <c r="H913" s="2">
        <v>4536013000</v>
      </c>
    </row>
    <row r="914" spans="1:8">
      <c r="A914" t="s">
        <v>11</v>
      </c>
      <c r="B914" s="1">
        <v>44113</v>
      </c>
      <c r="C914">
        <v>1692</v>
      </c>
      <c r="D914">
        <v>1706.42</v>
      </c>
      <c r="E914">
        <v>1688</v>
      </c>
      <c r="F914">
        <v>1696</v>
      </c>
      <c r="G914">
        <v>3423988</v>
      </c>
      <c r="H914" s="2">
        <v>5817281000</v>
      </c>
    </row>
    <row r="915" spans="1:8">
      <c r="A915" t="s">
        <v>11</v>
      </c>
      <c r="B915" s="1">
        <v>44116</v>
      </c>
      <c r="C915">
        <v>1700</v>
      </c>
      <c r="D915">
        <v>1750.61</v>
      </c>
      <c r="E915">
        <v>1700</v>
      </c>
      <c r="F915">
        <v>1750.61</v>
      </c>
      <c r="G915">
        <v>4372904</v>
      </c>
      <c r="H915" s="2">
        <v>7597988000</v>
      </c>
    </row>
    <row r="916" spans="1:8">
      <c r="A916" t="s">
        <v>11</v>
      </c>
      <c r="B916" s="1">
        <v>44117</v>
      </c>
      <c r="C916">
        <v>1750.62</v>
      </c>
      <c r="D916">
        <v>1750.62</v>
      </c>
      <c r="E916">
        <v>1735</v>
      </c>
      <c r="F916">
        <v>1739</v>
      </c>
      <c r="G916">
        <v>2294389</v>
      </c>
      <c r="H916" s="2">
        <v>3995561000</v>
      </c>
    </row>
    <row r="917" spans="1:8">
      <c r="A917" t="s">
        <v>11</v>
      </c>
      <c r="B917" s="1">
        <v>44118</v>
      </c>
      <c r="C917">
        <v>1740</v>
      </c>
      <c r="D917">
        <v>1746.98</v>
      </c>
      <c r="E917">
        <v>1726</v>
      </c>
      <c r="F917">
        <v>1729</v>
      </c>
      <c r="G917">
        <v>2048139</v>
      </c>
      <c r="H917" s="2">
        <v>3554317000</v>
      </c>
    </row>
    <row r="918" spans="1:8">
      <c r="A918" t="s">
        <v>11</v>
      </c>
      <c r="B918" s="1">
        <v>44119</v>
      </c>
      <c r="C918">
        <v>1721.13</v>
      </c>
      <c r="D918">
        <v>1735</v>
      </c>
      <c r="E918">
        <v>1721</v>
      </c>
      <c r="F918">
        <v>1725</v>
      </c>
      <c r="G918">
        <v>1620436</v>
      </c>
      <c r="H918" s="2">
        <v>2801251000</v>
      </c>
    </row>
    <row r="919" spans="1:8">
      <c r="A919" t="s">
        <v>11</v>
      </c>
      <c r="B919" s="1">
        <v>44120</v>
      </c>
      <c r="C919">
        <v>1725</v>
      </c>
      <c r="D919">
        <v>1734.58</v>
      </c>
      <c r="E919">
        <v>1703</v>
      </c>
      <c r="F919">
        <v>1712</v>
      </c>
      <c r="G919">
        <v>1737738</v>
      </c>
      <c r="H919" s="2">
        <v>2991247000</v>
      </c>
    </row>
    <row r="920" spans="1:8">
      <c r="A920" t="s">
        <v>11</v>
      </c>
      <c r="B920" s="1">
        <v>44123</v>
      </c>
      <c r="C920">
        <v>1725</v>
      </c>
      <c r="D920">
        <v>1733.98</v>
      </c>
      <c r="E920">
        <v>1691.9</v>
      </c>
      <c r="F920">
        <v>1699</v>
      </c>
      <c r="G920">
        <v>1922632</v>
      </c>
      <c r="H920" s="2">
        <v>3284383000</v>
      </c>
    </row>
    <row r="921" spans="1:8">
      <c r="A921" t="s">
        <v>11</v>
      </c>
      <c r="B921" s="1">
        <v>44124</v>
      </c>
      <c r="C921">
        <v>1699.99</v>
      </c>
      <c r="D921">
        <v>1734.97</v>
      </c>
      <c r="E921">
        <v>1695</v>
      </c>
      <c r="F921">
        <v>1734</v>
      </c>
      <c r="G921">
        <v>2773493</v>
      </c>
      <c r="H921" s="2">
        <v>4787808000</v>
      </c>
    </row>
    <row r="922" spans="1:8">
      <c r="A922" t="s">
        <v>11</v>
      </c>
      <c r="B922" s="1">
        <v>44125</v>
      </c>
      <c r="C922">
        <v>1734.1</v>
      </c>
      <c r="D922">
        <v>1742.15</v>
      </c>
      <c r="E922">
        <v>1723</v>
      </c>
      <c r="F922">
        <v>1733.33</v>
      </c>
      <c r="G922">
        <v>1890137</v>
      </c>
      <c r="H922" s="2">
        <v>3275357000</v>
      </c>
    </row>
    <row r="923" spans="1:8">
      <c r="A923" t="s">
        <v>11</v>
      </c>
      <c r="B923" s="1">
        <v>44126</v>
      </c>
      <c r="C923">
        <v>1730</v>
      </c>
      <c r="D923">
        <v>1745</v>
      </c>
      <c r="E923">
        <v>1715.51</v>
      </c>
      <c r="F923">
        <v>1742.5</v>
      </c>
      <c r="G923">
        <v>2248087</v>
      </c>
      <c r="H923" s="2">
        <v>3897730000</v>
      </c>
    </row>
    <row r="924" spans="1:8">
      <c r="A924" t="s">
        <v>11</v>
      </c>
      <c r="B924" s="1">
        <v>44127</v>
      </c>
      <c r="C924">
        <v>1740.78</v>
      </c>
      <c r="D924">
        <v>1747.59</v>
      </c>
      <c r="E924">
        <v>1714</v>
      </c>
      <c r="F924">
        <v>1715.33</v>
      </c>
      <c r="G924">
        <v>1929169</v>
      </c>
      <c r="H924" s="2">
        <v>3339987000</v>
      </c>
    </row>
    <row r="925" spans="1:8">
      <c r="A925" t="s">
        <v>11</v>
      </c>
      <c r="B925" s="1">
        <v>44130</v>
      </c>
      <c r="C925">
        <v>1619</v>
      </c>
      <c r="D925">
        <v>1662.92</v>
      </c>
      <c r="E925">
        <v>1600</v>
      </c>
      <c r="F925">
        <v>1643</v>
      </c>
      <c r="G925">
        <v>6601529</v>
      </c>
      <c r="H925" s="2">
        <v>10821910000</v>
      </c>
    </row>
    <row r="926" spans="1:8">
      <c r="A926" t="s">
        <v>11</v>
      </c>
      <c r="B926" s="1">
        <v>44131</v>
      </c>
      <c r="C926">
        <v>1643</v>
      </c>
      <c r="D926">
        <v>1644</v>
      </c>
      <c r="E926">
        <v>1616.12</v>
      </c>
      <c r="F926">
        <v>1625</v>
      </c>
      <c r="G926">
        <v>4394440</v>
      </c>
      <c r="H926" s="2">
        <v>7156688000</v>
      </c>
    </row>
    <row r="927" spans="1:8">
      <c r="A927" t="s">
        <v>11</v>
      </c>
      <c r="B927" s="1">
        <v>44132</v>
      </c>
      <c r="C927">
        <v>1626</v>
      </c>
      <c r="D927">
        <v>1677</v>
      </c>
      <c r="E927">
        <v>1625.08</v>
      </c>
      <c r="F927">
        <v>1664.81</v>
      </c>
      <c r="G927">
        <v>3463653</v>
      </c>
      <c r="H927" s="2">
        <v>5739452000</v>
      </c>
    </row>
    <row r="928" spans="1:8">
      <c r="A928" t="s">
        <v>11</v>
      </c>
      <c r="B928" s="1">
        <v>44133</v>
      </c>
      <c r="C928">
        <v>1654.84</v>
      </c>
      <c r="D928">
        <v>1708</v>
      </c>
      <c r="E928">
        <v>1647</v>
      </c>
      <c r="F928">
        <v>1676</v>
      </c>
      <c r="G928">
        <v>3937376</v>
      </c>
      <c r="H928" s="2">
        <v>6633169000</v>
      </c>
    </row>
    <row r="929" spans="1:8">
      <c r="A929" t="s">
        <v>11</v>
      </c>
      <c r="B929" s="1">
        <v>44134</v>
      </c>
      <c r="C929">
        <v>1678</v>
      </c>
      <c r="D929">
        <v>1696</v>
      </c>
      <c r="E929">
        <v>1665</v>
      </c>
      <c r="F929">
        <v>1670.02</v>
      </c>
      <c r="G929">
        <v>2605545</v>
      </c>
      <c r="H929" s="2">
        <v>4379602000</v>
      </c>
    </row>
    <row r="930" spans="1:8">
      <c r="A930" t="s">
        <v>11</v>
      </c>
      <c r="B930" s="1">
        <v>44137</v>
      </c>
      <c r="C930">
        <v>1675</v>
      </c>
      <c r="D930">
        <v>1695</v>
      </c>
      <c r="E930">
        <v>1672</v>
      </c>
      <c r="F930">
        <v>1674.01</v>
      </c>
      <c r="G930">
        <v>2106643</v>
      </c>
      <c r="H930" s="2">
        <v>3544422000</v>
      </c>
    </row>
    <row r="931" spans="1:8">
      <c r="A931" t="s">
        <v>11</v>
      </c>
      <c r="B931" s="1">
        <v>44138</v>
      </c>
      <c r="C931">
        <v>1684.99</v>
      </c>
      <c r="D931">
        <v>1705.9</v>
      </c>
      <c r="E931">
        <v>1675.5</v>
      </c>
      <c r="F931">
        <v>1695</v>
      </c>
      <c r="G931">
        <v>2349749</v>
      </c>
      <c r="H931" s="2">
        <v>3976621000</v>
      </c>
    </row>
    <row r="932" spans="1:8">
      <c r="A932" t="s">
        <v>11</v>
      </c>
      <c r="B932" s="1">
        <v>44139</v>
      </c>
      <c r="C932">
        <v>1700</v>
      </c>
      <c r="D932">
        <v>1704</v>
      </c>
      <c r="E932">
        <v>1685</v>
      </c>
      <c r="F932">
        <v>1699.58</v>
      </c>
      <c r="G932">
        <v>1644371</v>
      </c>
      <c r="H932" s="2">
        <v>2788396000</v>
      </c>
    </row>
    <row r="933" spans="1:8">
      <c r="A933" t="s">
        <v>11</v>
      </c>
      <c r="B933" s="1">
        <v>44140</v>
      </c>
      <c r="C933">
        <v>1717</v>
      </c>
      <c r="D933">
        <v>1732.48</v>
      </c>
      <c r="E933">
        <v>1712.1</v>
      </c>
      <c r="F933">
        <v>1721.9</v>
      </c>
      <c r="G933">
        <v>2352414</v>
      </c>
      <c r="H933" s="2">
        <v>4053043000</v>
      </c>
    </row>
    <row r="934" spans="1:8">
      <c r="A934" t="s">
        <v>11</v>
      </c>
      <c r="B934" s="1">
        <v>44141</v>
      </c>
      <c r="C934">
        <v>1730.55</v>
      </c>
      <c r="D934">
        <v>1731.59</v>
      </c>
      <c r="E934">
        <v>1690</v>
      </c>
      <c r="F934">
        <v>1700.62</v>
      </c>
      <c r="G934">
        <v>2305153</v>
      </c>
      <c r="H934" s="2">
        <v>3932702000</v>
      </c>
    </row>
    <row r="935" spans="1:8">
      <c r="A935" t="s">
        <v>11</v>
      </c>
      <c r="B935" s="1">
        <v>44144</v>
      </c>
      <c r="C935">
        <v>1701.38</v>
      </c>
      <c r="D935">
        <v>1750.68</v>
      </c>
      <c r="E935">
        <v>1700.62</v>
      </c>
      <c r="F935">
        <v>1742.57</v>
      </c>
      <c r="G935">
        <v>4146970</v>
      </c>
      <c r="H935" s="2">
        <v>7198680000</v>
      </c>
    </row>
    <row r="936" spans="1:8">
      <c r="A936" t="s">
        <v>11</v>
      </c>
      <c r="B936" s="1">
        <v>44145</v>
      </c>
      <c r="C936">
        <v>1752.92</v>
      </c>
      <c r="D936">
        <v>1764.48</v>
      </c>
      <c r="E936">
        <v>1736</v>
      </c>
      <c r="F936">
        <v>1745</v>
      </c>
      <c r="G936">
        <v>3018944</v>
      </c>
      <c r="H936" s="2">
        <v>5287968000</v>
      </c>
    </row>
    <row r="937" spans="1:8">
      <c r="A937" t="s">
        <v>11</v>
      </c>
      <c r="B937" s="1">
        <v>44146</v>
      </c>
      <c r="C937">
        <v>1745</v>
      </c>
      <c r="D937">
        <v>1777.5</v>
      </c>
      <c r="E937">
        <v>1731</v>
      </c>
      <c r="F937">
        <v>1731.35</v>
      </c>
      <c r="G937">
        <v>3485073</v>
      </c>
      <c r="H937" s="2">
        <v>6122365000</v>
      </c>
    </row>
    <row r="938" spans="1:8">
      <c r="A938" t="s">
        <v>11</v>
      </c>
      <c r="B938" s="1">
        <v>44147</v>
      </c>
      <c r="C938">
        <v>1730.01</v>
      </c>
      <c r="D938">
        <v>1750</v>
      </c>
      <c r="E938">
        <v>1722.27</v>
      </c>
      <c r="F938">
        <v>1734.79</v>
      </c>
      <c r="G938">
        <v>2347309</v>
      </c>
      <c r="H938" s="2">
        <v>4071730000</v>
      </c>
    </row>
    <row r="939" spans="1:8">
      <c r="A939" t="s">
        <v>11</v>
      </c>
      <c r="B939" s="1">
        <v>44148</v>
      </c>
      <c r="C939">
        <v>1724</v>
      </c>
      <c r="D939">
        <v>1728.88</v>
      </c>
      <c r="E939">
        <v>1691</v>
      </c>
      <c r="F939">
        <v>1705</v>
      </c>
      <c r="G939">
        <v>2815548</v>
      </c>
      <c r="H939" s="2">
        <v>4791276000</v>
      </c>
    </row>
    <row r="940" spans="1:8">
      <c r="A940" t="s">
        <v>11</v>
      </c>
      <c r="B940" s="1">
        <v>44151</v>
      </c>
      <c r="C940">
        <v>1711</v>
      </c>
      <c r="D940">
        <v>1730.05</v>
      </c>
      <c r="E940">
        <v>1697.26</v>
      </c>
      <c r="F940">
        <v>1730.05</v>
      </c>
      <c r="G940">
        <v>3061349</v>
      </c>
      <c r="H940" s="2">
        <v>5247897000</v>
      </c>
    </row>
    <row r="941" spans="1:8">
      <c r="A941" t="s">
        <v>11</v>
      </c>
      <c r="B941" s="1">
        <v>44152</v>
      </c>
      <c r="C941">
        <v>1740</v>
      </c>
      <c r="D941">
        <v>1742.35</v>
      </c>
      <c r="E941">
        <v>1701.07</v>
      </c>
      <c r="F941">
        <v>1715.8</v>
      </c>
      <c r="G941">
        <v>2522403</v>
      </c>
      <c r="H941" s="2">
        <v>4355288000</v>
      </c>
    </row>
    <row r="942" spans="1:8">
      <c r="A942" t="s">
        <v>11</v>
      </c>
      <c r="B942" s="1">
        <v>44153</v>
      </c>
      <c r="C942">
        <v>1715</v>
      </c>
      <c r="D942">
        <v>1720.53</v>
      </c>
      <c r="E942">
        <v>1683.16</v>
      </c>
      <c r="F942">
        <v>1693.65</v>
      </c>
      <c r="G942">
        <v>3517895</v>
      </c>
      <c r="H942" s="2">
        <v>5973147000</v>
      </c>
    </row>
    <row r="943" spans="1:8">
      <c r="A943" t="s">
        <v>11</v>
      </c>
      <c r="B943" s="1">
        <v>44154</v>
      </c>
      <c r="C943">
        <v>1684.5</v>
      </c>
      <c r="D943">
        <v>1725</v>
      </c>
      <c r="E943">
        <v>1680.6</v>
      </c>
      <c r="F943">
        <v>1720.19</v>
      </c>
      <c r="G943">
        <v>2781576</v>
      </c>
      <c r="H943" s="2">
        <v>4767509000</v>
      </c>
    </row>
    <row r="944" spans="1:8">
      <c r="A944" t="s">
        <v>11</v>
      </c>
      <c r="B944" s="1">
        <v>44155</v>
      </c>
      <c r="C944">
        <v>1720</v>
      </c>
      <c r="D944">
        <v>1736</v>
      </c>
      <c r="E944">
        <v>1712.65</v>
      </c>
      <c r="F944">
        <v>1719.96</v>
      </c>
      <c r="G944">
        <v>2187466</v>
      </c>
      <c r="H944" s="2">
        <v>3771895000</v>
      </c>
    </row>
    <row r="945" spans="1:8">
      <c r="A945" t="s">
        <v>11</v>
      </c>
      <c r="B945" s="1">
        <v>44158</v>
      </c>
      <c r="C945">
        <v>1771.01</v>
      </c>
      <c r="D945">
        <v>1809.9</v>
      </c>
      <c r="E945">
        <v>1771.01</v>
      </c>
      <c r="F945">
        <v>1790.21</v>
      </c>
      <c r="G945">
        <v>6663724</v>
      </c>
      <c r="H945" s="2">
        <v>11926870000</v>
      </c>
    </row>
    <row r="946" spans="1:8">
      <c r="A946" t="s">
        <v>11</v>
      </c>
      <c r="B946" s="1">
        <v>44159</v>
      </c>
      <c r="C946">
        <v>1769.99</v>
      </c>
      <c r="D946">
        <v>1782.5</v>
      </c>
      <c r="E946">
        <v>1751.47</v>
      </c>
      <c r="F946">
        <v>1763.5</v>
      </c>
      <c r="G946">
        <v>3246536</v>
      </c>
      <c r="H946" s="2">
        <v>5736960000</v>
      </c>
    </row>
    <row r="947" spans="1:8">
      <c r="A947" t="s">
        <v>11</v>
      </c>
      <c r="B947" s="1">
        <v>44160</v>
      </c>
      <c r="C947">
        <v>1761.5</v>
      </c>
      <c r="D947">
        <v>1768.88</v>
      </c>
      <c r="E947">
        <v>1724</v>
      </c>
      <c r="F947">
        <v>1726.88</v>
      </c>
      <c r="G947">
        <v>2822632</v>
      </c>
      <c r="H947" s="2">
        <v>4910541000</v>
      </c>
    </row>
    <row r="948" spans="1:8">
      <c r="A948" t="s">
        <v>11</v>
      </c>
      <c r="B948" s="1">
        <v>44161</v>
      </c>
      <c r="C948">
        <v>1726</v>
      </c>
      <c r="D948">
        <v>1739.99</v>
      </c>
      <c r="E948">
        <v>1725.18</v>
      </c>
      <c r="F948">
        <v>1734.39</v>
      </c>
      <c r="G948">
        <v>2322830</v>
      </c>
      <c r="H948" s="2">
        <v>4027749000</v>
      </c>
    </row>
    <row r="949" spans="1:8">
      <c r="A949" t="s">
        <v>11</v>
      </c>
      <c r="B949" s="1">
        <v>44162</v>
      </c>
      <c r="C949">
        <v>1732.66</v>
      </c>
      <c r="D949">
        <v>1740.03</v>
      </c>
      <c r="E949">
        <v>1718</v>
      </c>
      <c r="F949">
        <v>1737.9</v>
      </c>
      <c r="G949">
        <v>2156861</v>
      </c>
      <c r="H949" s="2">
        <v>3737698000</v>
      </c>
    </row>
    <row r="950" spans="1:8">
      <c r="A950" t="s">
        <v>11</v>
      </c>
      <c r="B950" s="1">
        <v>44165</v>
      </c>
      <c r="C950">
        <v>1735</v>
      </c>
      <c r="D950">
        <v>1738.9</v>
      </c>
      <c r="E950">
        <v>1713.91</v>
      </c>
      <c r="F950">
        <v>1713.91</v>
      </c>
      <c r="G950">
        <v>3194007</v>
      </c>
      <c r="H950" s="2">
        <v>5520322000</v>
      </c>
    </row>
    <row r="951" spans="1:8">
      <c r="A951" t="s">
        <v>11</v>
      </c>
      <c r="B951" s="1">
        <v>44166</v>
      </c>
      <c r="C951">
        <v>1726</v>
      </c>
      <c r="D951">
        <v>1738.99</v>
      </c>
      <c r="E951">
        <v>1720.01</v>
      </c>
      <c r="F951">
        <v>1737</v>
      </c>
      <c r="G951">
        <v>2819620</v>
      </c>
      <c r="H951" s="2">
        <v>4891829000</v>
      </c>
    </row>
    <row r="952" spans="1:8">
      <c r="A952" t="s">
        <v>11</v>
      </c>
      <c r="B952" s="1">
        <v>44167</v>
      </c>
      <c r="C952">
        <v>1746</v>
      </c>
      <c r="D952">
        <v>1749</v>
      </c>
      <c r="E952">
        <v>1731</v>
      </c>
      <c r="F952">
        <v>1738.01</v>
      </c>
      <c r="G952">
        <v>2357169</v>
      </c>
      <c r="H952" s="2">
        <v>4101369000</v>
      </c>
    </row>
    <row r="953" spans="1:8">
      <c r="A953" t="s">
        <v>11</v>
      </c>
      <c r="B953" s="1">
        <v>44168</v>
      </c>
      <c r="C953">
        <v>1738.01</v>
      </c>
      <c r="D953">
        <v>1755.66</v>
      </c>
      <c r="E953">
        <v>1732.1</v>
      </c>
      <c r="F953">
        <v>1749</v>
      </c>
      <c r="G953">
        <v>2950578</v>
      </c>
      <c r="H953" s="2">
        <v>5147358000</v>
      </c>
    </row>
    <row r="954" spans="1:8">
      <c r="A954" t="s">
        <v>11</v>
      </c>
      <c r="B954" s="1">
        <v>44169</v>
      </c>
      <c r="C954">
        <v>1752</v>
      </c>
      <c r="D954">
        <v>1800.1</v>
      </c>
      <c r="E954">
        <v>1752</v>
      </c>
      <c r="F954">
        <v>1793.11</v>
      </c>
      <c r="G954">
        <v>6249119</v>
      </c>
      <c r="H954" s="2">
        <v>11176050000</v>
      </c>
    </row>
    <row r="955" spans="1:8">
      <c r="A955" t="s">
        <v>11</v>
      </c>
      <c r="B955" s="1">
        <v>44172</v>
      </c>
      <c r="C955">
        <v>1802.7</v>
      </c>
      <c r="D955">
        <v>1840.39</v>
      </c>
      <c r="E955">
        <v>1800.55</v>
      </c>
      <c r="F955">
        <v>1812.4</v>
      </c>
      <c r="G955">
        <v>5833133</v>
      </c>
      <c r="H955" s="2">
        <v>10617310000</v>
      </c>
    </row>
    <row r="956" spans="1:8">
      <c r="A956" t="s">
        <v>11</v>
      </c>
      <c r="B956" s="1">
        <v>44173</v>
      </c>
      <c r="C956">
        <v>1815</v>
      </c>
      <c r="D956">
        <v>1875</v>
      </c>
      <c r="E956">
        <v>1813</v>
      </c>
      <c r="F956">
        <v>1850</v>
      </c>
      <c r="G956">
        <v>6145400</v>
      </c>
      <c r="H956" s="2">
        <v>11333350000</v>
      </c>
    </row>
    <row r="957" spans="1:8">
      <c r="A957" t="s">
        <v>11</v>
      </c>
      <c r="B957" s="1">
        <v>44174</v>
      </c>
      <c r="C957">
        <v>1865.95</v>
      </c>
      <c r="D957">
        <v>1866</v>
      </c>
      <c r="E957">
        <v>1839</v>
      </c>
      <c r="F957">
        <v>1840</v>
      </c>
      <c r="G957">
        <v>3115212</v>
      </c>
      <c r="H957" s="2">
        <v>5766038000</v>
      </c>
    </row>
    <row r="958" spans="1:8">
      <c r="A958" t="s">
        <v>11</v>
      </c>
      <c r="B958" s="1">
        <v>44175</v>
      </c>
      <c r="C958">
        <v>1840</v>
      </c>
      <c r="D958">
        <v>1849.77</v>
      </c>
      <c r="E958">
        <v>1828</v>
      </c>
      <c r="F958">
        <v>1832.9</v>
      </c>
      <c r="G958">
        <v>3265354</v>
      </c>
      <c r="H958" s="2">
        <v>6009240000</v>
      </c>
    </row>
    <row r="959" spans="1:8">
      <c r="A959" t="s">
        <v>11</v>
      </c>
      <c r="B959" s="1">
        <v>44176</v>
      </c>
      <c r="C959">
        <v>1834.78</v>
      </c>
      <c r="D959">
        <v>1837.32</v>
      </c>
      <c r="E959">
        <v>1804.81</v>
      </c>
      <c r="F959">
        <v>1820</v>
      </c>
      <c r="G959">
        <v>3077579</v>
      </c>
      <c r="H959" s="2">
        <v>5595360000</v>
      </c>
    </row>
    <row r="960" spans="1:8">
      <c r="A960" t="s">
        <v>11</v>
      </c>
      <c r="B960" s="1">
        <v>44179</v>
      </c>
      <c r="C960">
        <v>1827.77</v>
      </c>
      <c r="D960">
        <v>1829.98</v>
      </c>
      <c r="E960">
        <v>1815</v>
      </c>
      <c r="F960">
        <v>1829</v>
      </c>
      <c r="G960">
        <v>3305200</v>
      </c>
      <c r="H960" s="2">
        <v>6026813000</v>
      </c>
    </row>
    <row r="961" spans="1:8">
      <c r="A961" t="s">
        <v>11</v>
      </c>
      <c r="B961" s="1">
        <v>44180</v>
      </c>
      <c r="C961">
        <v>1833.5</v>
      </c>
      <c r="D961">
        <v>1837.22</v>
      </c>
      <c r="E961">
        <v>1805</v>
      </c>
      <c r="F961">
        <v>1816.01</v>
      </c>
      <c r="G961">
        <v>2960497</v>
      </c>
      <c r="H961" s="2">
        <v>5383582000</v>
      </c>
    </row>
    <row r="962" spans="1:8">
      <c r="A962" t="s">
        <v>11</v>
      </c>
      <c r="B962" s="1">
        <v>44181</v>
      </c>
      <c r="C962">
        <v>1830.5</v>
      </c>
      <c r="D962">
        <v>1845.67</v>
      </c>
      <c r="E962">
        <v>1820.21</v>
      </c>
      <c r="F962">
        <v>1840</v>
      </c>
      <c r="G962">
        <v>3215016</v>
      </c>
      <c r="H962" s="2">
        <v>5901298000</v>
      </c>
    </row>
    <row r="963" spans="1:8">
      <c r="A963" t="s">
        <v>11</v>
      </c>
      <c r="B963" s="1">
        <v>44182</v>
      </c>
      <c r="C963">
        <v>1845.5</v>
      </c>
      <c r="D963">
        <v>1868</v>
      </c>
      <c r="E963">
        <v>1840</v>
      </c>
      <c r="F963">
        <v>1865.51</v>
      </c>
      <c r="G963">
        <v>3603064</v>
      </c>
      <c r="H963" s="2">
        <v>6683422000</v>
      </c>
    </row>
    <row r="964" spans="1:8">
      <c r="A964" t="s">
        <v>11</v>
      </c>
      <c r="B964" s="1">
        <v>44183</v>
      </c>
      <c r="C964">
        <v>1851.81</v>
      </c>
      <c r="D964">
        <v>1869.01</v>
      </c>
      <c r="E964">
        <v>1841.08</v>
      </c>
      <c r="F964">
        <v>1845</v>
      </c>
      <c r="G964">
        <v>2707698</v>
      </c>
      <c r="H964" s="2">
        <v>5020969000</v>
      </c>
    </row>
    <row r="965" spans="1:8">
      <c r="A965" t="s">
        <v>11</v>
      </c>
      <c r="B965" s="1">
        <v>44186</v>
      </c>
      <c r="C965">
        <v>1840</v>
      </c>
      <c r="D965">
        <v>1851.23</v>
      </c>
      <c r="E965">
        <v>1837.6</v>
      </c>
      <c r="F965">
        <v>1842.5</v>
      </c>
      <c r="G965">
        <v>3069672</v>
      </c>
      <c r="H965" s="2">
        <v>5663527000</v>
      </c>
    </row>
    <row r="966" spans="1:8">
      <c r="A966" t="s">
        <v>11</v>
      </c>
      <c r="B966" s="1">
        <v>44187</v>
      </c>
      <c r="C966">
        <v>1849.97</v>
      </c>
      <c r="D966">
        <v>1898.99</v>
      </c>
      <c r="E966">
        <v>1842.51</v>
      </c>
      <c r="F966">
        <v>1881</v>
      </c>
      <c r="G966">
        <v>4065060</v>
      </c>
      <c r="H966" s="2">
        <v>7618583000</v>
      </c>
    </row>
    <row r="967" spans="1:8">
      <c r="A967" t="s">
        <v>11</v>
      </c>
      <c r="B967" s="1">
        <v>44188</v>
      </c>
      <c r="C967">
        <v>1897.99</v>
      </c>
      <c r="D967">
        <v>1906.2</v>
      </c>
      <c r="E967">
        <v>1821.02</v>
      </c>
      <c r="F967">
        <v>1841.65</v>
      </c>
      <c r="G967">
        <v>4770609</v>
      </c>
      <c r="H967" s="2">
        <v>8901002000</v>
      </c>
    </row>
    <row r="968" spans="1:8">
      <c r="A968" t="s">
        <v>11</v>
      </c>
      <c r="B968" s="1">
        <v>44189</v>
      </c>
      <c r="C968">
        <v>1818</v>
      </c>
      <c r="D968">
        <v>1858.88</v>
      </c>
      <c r="E968">
        <v>1795.02</v>
      </c>
      <c r="F968">
        <v>1830.34</v>
      </c>
      <c r="G968">
        <v>3785714</v>
      </c>
      <c r="H968" s="2">
        <v>6921989000</v>
      </c>
    </row>
    <row r="969" spans="1:8">
      <c r="A969" t="s">
        <v>11</v>
      </c>
      <c r="B969" s="1">
        <v>44190</v>
      </c>
      <c r="C969">
        <v>1802.99</v>
      </c>
      <c r="D969">
        <v>1847</v>
      </c>
      <c r="E969">
        <v>1800</v>
      </c>
      <c r="F969">
        <v>1830</v>
      </c>
      <c r="G969">
        <v>2308805</v>
      </c>
      <c r="H969" s="2">
        <v>4218998000</v>
      </c>
    </row>
    <row r="970" spans="1:8">
      <c r="A970" t="s">
        <v>11</v>
      </c>
      <c r="B970" s="1">
        <v>44193</v>
      </c>
      <c r="C970">
        <v>1826.6</v>
      </c>
      <c r="D970">
        <v>1888.8</v>
      </c>
      <c r="E970">
        <v>1826.05</v>
      </c>
      <c r="F970">
        <v>1873</v>
      </c>
      <c r="G970">
        <v>3008037</v>
      </c>
      <c r="H970" s="2">
        <v>5616529000</v>
      </c>
    </row>
    <row r="971" spans="1:8">
      <c r="A971" t="s">
        <v>11</v>
      </c>
      <c r="B971" s="1">
        <v>44194</v>
      </c>
      <c r="C971">
        <v>1873</v>
      </c>
      <c r="D971">
        <v>1886.8</v>
      </c>
      <c r="E971">
        <v>1855</v>
      </c>
      <c r="F971">
        <v>1867</v>
      </c>
      <c r="G971">
        <v>2286759</v>
      </c>
      <c r="H971" s="2">
        <v>4275995000</v>
      </c>
    </row>
    <row r="972" spans="1:8">
      <c r="A972" t="s">
        <v>11</v>
      </c>
      <c r="B972" s="1">
        <v>44195</v>
      </c>
      <c r="C972">
        <v>1870</v>
      </c>
      <c r="D972">
        <v>1933</v>
      </c>
      <c r="E972">
        <v>1869.99</v>
      </c>
      <c r="F972">
        <v>1933</v>
      </c>
      <c r="G972">
        <v>3445210</v>
      </c>
      <c r="H972" s="2">
        <v>6604461000</v>
      </c>
    </row>
    <row r="973" spans="1:8">
      <c r="A973" t="s">
        <v>11</v>
      </c>
      <c r="B973" s="1">
        <v>44196</v>
      </c>
      <c r="C973">
        <v>1941</v>
      </c>
      <c r="D973">
        <v>1998.98</v>
      </c>
      <c r="E973">
        <v>1939</v>
      </c>
      <c r="F973">
        <v>1998</v>
      </c>
      <c r="G973">
        <v>3886007</v>
      </c>
      <c r="H973" s="2">
        <v>7682301000</v>
      </c>
    </row>
    <row r="974" spans="1:8">
      <c r="A974" t="s">
        <v>12</v>
      </c>
      <c r="B974" s="1">
        <v>43832</v>
      </c>
      <c r="C974">
        <v>83.53801</v>
      </c>
      <c r="D974">
        <v>84.40354</v>
      </c>
      <c r="E974">
        <v>83.51856</v>
      </c>
      <c r="F974">
        <v>83.75196</v>
      </c>
      <c r="G974">
        <v>80025670</v>
      </c>
      <c r="H974" s="2">
        <v>6712532000</v>
      </c>
    </row>
    <row r="975" spans="1:8">
      <c r="A975" t="s">
        <v>12</v>
      </c>
      <c r="B975" s="1">
        <v>43833</v>
      </c>
      <c r="C975">
        <v>84.42299</v>
      </c>
      <c r="D975">
        <v>84.49106</v>
      </c>
      <c r="E975">
        <v>83.53801</v>
      </c>
      <c r="F975">
        <v>83.82976</v>
      </c>
      <c r="G975">
        <v>61180273</v>
      </c>
      <c r="H975" s="2">
        <v>5137312000</v>
      </c>
    </row>
    <row r="976" spans="1:8">
      <c r="A976" t="s">
        <v>12</v>
      </c>
      <c r="B976" s="1">
        <v>43836</v>
      </c>
      <c r="C976">
        <v>83.55746</v>
      </c>
      <c r="D976">
        <v>84.48134</v>
      </c>
      <c r="E976">
        <v>83.14901</v>
      </c>
      <c r="F976">
        <v>83.24626</v>
      </c>
      <c r="G976">
        <v>65444324</v>
      </c>
      <c r="H976" s="2">
        <v>5487968000</v>
      </c>
    </row>
    <row r="977" spans="1:8">
      <c r="A977" t="s">
        <v>12</v>
      </c>
      <c r="B977" s="1">
        <v>43837</v>
      </c>
      <c r="C977">
        <v>83.64499</v>
      </c>
      <c r="D977">
        <v>84.08261</v>
      </c>
      <c r="E977">
        <v>83.31433</v>
      </c>
      <c r="F977">
        <v>83.78114</v>
      </c>
      <c r="G977">
        <v>46497369</v>
      </c>
      <c r="H977" s="2">
        <v>3886450000</v>
      </c>
    </row>
    <row r="978" spans="1:8">
      <c r="A978" t="s">
        <v>12</v>
      </c>
      <c r="B978" s="1">
        <v>43838</v>
      </c>
      <c r="C978">
        <v>83.61581</v>
      </c>
      <c r="D978">
        <v>83.61581</v>
      </c>
      <c r="E978">
        <v>82.17651</v>
      </c>
      <c r="F978">
        <v>82.66276</v>
      </c>
      <c r="G978">
        <v>64581095</v>
      </c>
      <c r="H978" s="2">
        <v>5347387000</v>
      </c>
    </row>
    <row r="979" spans="1:8">
      <c r="A979" t="s">
        <v>12</v>
      </c>
      <c r="B979" s="1">
        <v>43839</v>
      </c>
      <c r="C979">
        <v>83.22681</v>
      </c>
      <c r="D979">
        <v>83.25598</v>
      </c>
      <c r="E979">
        <v>82.36128</v>
      </c>
      <c r="F979">
        <v>82.70166</v>
      </c>
      <c r="G979">
        <v>61564026</v>
      </c>
      <c r="H979" s="2">
        <v>5090240000</v>
      </c>
    </row>
    <row r="980" spans="1:8">
      <c r="A980" t="s">
        <v>12</v>
      </c>
      <c r="B980" s="1">
        <v>43840</v>
      </c>
      <c r="C980">
        <v>83.00313</v>
      </c>
      <c r="D980">
        <v>83.04203</v>
      </c>
      <c r="E980">
        <v>82.28348</v>
      </c>
      <c r="F980">
        <v>82.44881</v>
      </c>
      <c r="G980">
        <v>54073313</v>
      </c>
      <c r="H980" s="2">
        <v>4460689000</v>
      </c>
    </row>
    <row r="981" spans="1:8">
      <c r="A981" t="s">
        <v>12</v>
      </c>
      <c r="B981" s="1">
        <v>43843</v>
      </c>
      <c r="C981">
        <v>82.67248</v>
      </c>
      <c r="D981">
        <v>84.09234</v>
      </c>
      <c r="E981">
        <v>82.44881</v>
      </c>
      <c r="F981">
        <v>84.07289</v>
      </c>
      <c r="G981">
        <v>83350759</v>
      </c>
      <c r="H981" s="2">
        <v>6944782000</v>
      </c>
    </row>
    <row r="982" spans="1:8">
      <c r="A982" t="s">
        <v>12</v>
      </c>
      <c r="B982" s="1">
        <v>43844</v>
      </c>
      <c r="C982">
        <v>84.80226</v>
      </c>
      <c r="D982">
        <v>85.40522</v>
      </c>
      <c r="E982">
        <v>84.29656</v>
      </c>
      <c r="F982">
        <v>84.44244</v>
      </c>
      <c r="G982">
        <v>73694559</v>
      </c>
      <c r="H982" s="2">
        <v>6246206000</v>
      </c>
    </row>
    <row r="983" spans="1:8">
      <c r="A983" t="s">
        <v>12</v>
      </c>
      <c r="B983" s="1">
        <v>43845</v>
      </c>
      <c r="C983">
        <v>84.42299</v>
      </c>
      <c r="D983">
        <v>84.72446</v>
      </c>
      <c r="E983">
        <v>83.32406</v>
      </c>
      <c r="F983">
        <v>83.45049</v>
      </c>
      <c r="G983">
        <v>54109504</v>
      </c>
      <c r="H983" s="2">
        <v>4530511000</v>
      </c>
    </row>
    <row r="984" spans="1:8">
      <c r="A984" t="s">
        <v>12</v>
      </c>
      <c r="B984" s="1">
        <v>43846</v>
      </c>
      <c r="C984">
        <v>83.93674</v>
      </c>
      <c r="D984">
        <v>83.99509</v>
      </c>
      <c r="E984">
        <v>83.19763</v>
      </c>
      <c r="F984">
        <v>83.19763</v>
      </c>
      <c r="G984">
        <v>51267613</v>
      </c>
      <c r="H984" s="2">
        <v>4283072000</v>
      </c>
    </row>
    <row r="985" spans="1:8">
      <c r="A985" t="s">
        <v>12</v>
      </c>
      <c r="B985" s="1">
        <v>43847</v>
      </c>
      <c r="C985">
        <v>83.78114</v>
      </c>
      <c r="D985">
        <v>84.51051</v>
      </c>
      <c r="E985">
        <v>83.48939</v>
      </c>
      <c r="F985">
        <v>83.87839</v>
      </c>
      <c r="G985">
        <v>57107295</v>
      </c>
      <c r="H985" s="2">
        <v>4786520000</v>
      </c>
    </row>
    <row r="986" spans="1:8">
      <c r="A986" t="s">
        <v>12</v>
      </c>
      <c r="B986" s="1">
        <v>43850</v>
      </c>
      <c r="C986">
        <v>85.87202</v>
      </c>
      <c r="D986">
        <v>86.26102</v>
      </c>
      <c r="E986">
        <v>84.94814</v>
      </c>
      <c r="F986">
        <v>85.19127</v>
      </c>
      <c r="G986">
        <v>96251692</v>
      </c>
      <c r="H986" s="2">
        <v>8248579000</v>
      </c>
    </row>
    <row r="987" spans="1:8">
      <c r="A987" t="s">
        <v>12</v>
      </c>
      <c r="B987" s="1">
        <v>43851</v>
      </c>
      <c r="C987">
        <v>84.60776</v>
      </c>
      <c r="D987">
        <v>84.88979</v>
      </c>
      <c r="E987">
        <v>83.24626</v>
      </c>
      <c r="F987">
        <v>83.24626</v>
      </c>
      <c r="G987">
        <v>74815130</v>
      </c>
      <c r="H987" s="2">
        <v>6273909000</v>
      </c>
    </row>
    <row r="988" spans="1:8">
      <c r="A988" t="s">
        <v>12</v>
      </c>
      <c r="B988" s="1">
        <v>43852</v>
      </c>
      <c r="C988">
        <v>82.66276</v>
      </c>
      <c r="D988">
        <v>83.12956</v>
      </c>
      <c r="E988">
        <v>81.52493</v>
      </c>
      <c r="F988">
        <v>82.87671</v>
      </c>
      <c r="G988">
        <v>75740317</v>
      </c>
      <c r="H988" s="2">
        <v>6235780000</v>
      </c>
    </row>
    <row r="989" spans="1:8">
      <c r="A989" t="s">
        <v>12</v>
      </c>
      <c r="B989" s="1">
        <v>43853</v>
      </c>
      <c r="C989">
        <v>81.69998</v>
      </c>
      <c r="D989">
        <v>82.23486</v>
      </c>
      <c r="E989">
        <v>80.21205</v>
      </c>
      <c r="F989">
        <v>81.19428</v>
      </c>
      <c r="G989">
        <v>111055759</v>
      </c>
      <c r="H989" s="2">
        <v>9019354000</v>
      </c>
    </row>
    <row r="990" spans="1:8">
      <c r="A990" t="s">
        <v>12</v>
      </c>
      <c r="B990" s="1">
        <v>43864</v>
      </c>
      <c r="C990">
        <v>74.40621</v>
      </c>
      <c r="D990">
        <v>77.07087</v>
      </c>
      <c r="E990">
        <v>74.29923</v>
      </c>
      <c r="F990">
        <v>75.57321</v>
      </c>
      <c r="G990">
        <v>208893814</v>
      </c>
      <c r="H990" s="2">
        <v>15779340000</v>
      </c>
    </row>
    <row r="991" spans="1:8">
      <c r="A991" t="s">
        <v>12</v>
      </c>
      <c r="B991" s="1">
        <v>43865</v>
      </c>
      <c r="C991">
        <v>76.14699</v>
      </c>
      <c r="D991">
        <v>78.74357</v>
      </c>
      <c r="E991">
        <v>76.04974</v>
      </c>
      <c r="F991">
        <v>78.21842</v>
      </c>
      <c r="G991">
        <v>124779097</v>
      </c>
      <c r="H991" s="2">
        <v>9661568000</v>
      </c>
    </row>
    <row r="992" spans="1:8">
      <c r="A992" t="s">
        <v>12</v>
      </c>
      <c r="B992" s="1">
        <v>43866</v>
      </c>
      <c r="C992">
        <v>78.34484</v>
      </c>
      <c r="D992">
        <v>79.09367</v>
      </c>
      <c r="E992">
        <v>77.56684</v>
      </c>
      <c r="F992">
        <v>78.16979</v>
      </c>
      <c r="G992">
        <v>77449315</v>
      </c>
      <c r="H992" s="2">
        <v>6062970000</v>
      </c>
    </row>
    <row r="993" spans="1:8">
      <c r="A993" t="s">
        <v>12</v>
      </c>
      <c r="B993" s="1">
        <v>43867</v>
      </c>
      <c r="C993">
        <v>78.9478</v>
      </c>
      <c r="D993">
        <v>79.71607</v>
      </c>
      <c r="E993">
        <v>78.16979</v>
      </c>
      <c r="F993">
        <v>79.27845</v>
      </c>
      <c r="G993">
        <v>69119547</v>
      </c>
      <c r="H993" s="2">
        <v>5451124000</v>
      </c>
    </row>
    <row r="994" spans="1:8">
      <c r="A994" t="s">
        <v>12</v>
      </c>
      <c r="B994" s="1">
        <v>43868</v>
      </c>
      <c r="C994">
        <v>78.38374</v>
      </c>
      <c r="D994">
        <v>78.96725</v>
      </c>
      <c r="E994">
        <v>78.20869</v>
      </c>
      <c r="F994">
        <v>78.80192</v>
      </c>
      <c r="G994">
        <v>50553113</v>
      </c>
      <c r="H994" s="2">
        <v>3968082000</v>
      </c>
    </row>
    <row r="995" spans="1:8">
      <c r="A995" t="s">
        <v>12</v>
      </c>
      <c r="B995" s="1">
        <v>43871</v>
      </c>
      <c r="C995">
        <v>78.14062</v>
      </c>
      <c r="D995">
        <v>78.42264</v>
      </c>
      <c r="E995">
        <v>77.70299</v>
      </c>
      <c r="F995">
        <v>78.09199</v>
      </c>
      <c r="G995">
        <v>61038830</v>
      </c>
      <c r="H995" s="2">
        <v>4759660000</v>
      </c>
    </row>
    <row r="996" spans="1:8">
      <c r="A996" t="s">
        <v>12</v>
      </c>
      <c r="B996" s="1">
        <v>43872</v>
      </c>
      <c r="C996">
        <v>78.66577</v>
      </c>
      <c r="D996">
        <v>79.6091</v>
      </c>
      <c r="E996">
        <v>78.28649</v>
      </c>
      <c r="F996">
        <v>78.89917</v>
      </c>
      <c r="G996">
        <v>60084358</v>
      </c>
      <c r="H996" s="2">
        <v>4748598000</v>
      </c>
    </row>
    <row r="997" spans="1:8">
      <c r="A997" t="s">
        <v>12</v>
      </c>
      <c r="B997" s="1">
        <v>43873</v>
      </c>
      <c r="C997">
        <v>78.87</v>
      </c>
      <c r="D997">
        <v>79.2201</v>
      </c>
      <c r="E997">
        <v>78.33512</v>
      </c>
      <c r="F997">
        <v>78.96725</v>
      </c>
      <c r="G997">
        <v>45690245</v>
      </c>
      <c r="H997" s="2">
        <v>3595992000</v>
      </c>
    </row>
    <row r="998" spans="1:8">
      <c r="A998" t="s">
        <v>12</v>
      </c>
      <c r="B998" s="1">
        <v>43874</v>
      </c>
      <c r="C998">
        <v>78.96725</v>
      </c>
      <c r="D998">
        <v>78.96725</v>
      </c>
      <c r="E998">
        <v>78.15034</v>
      </c>
      <c r="F998">
        <v>78.23787</v>
      </c>
      <c r="G998">
        <v>57851122</v>
      </c>
      <c r="H998" s="2">
        <v>4532121000</v>
      </c>
    </row>
    <row r="999" spans="1:8">
      <c r="A999" t="s">
        <v>12</v>
      </c>
      <c r="B999" s="1">
        <v>43875</v>
      </c>
      <c r="C999">
        <v>78.16007</v>
      </c>
      <c r="D999">
        <v>79.0256</v>
      </c>
      <c r="E999">
        <v>78.00447</v>
      </c>
      <c r="F999">
        <v>78.77275</v>
      </c>
      <c r="G999">
        <v>44088845</v>
      </c>
      <c r="H999" s="2">
        <v>3460459000</v>
      </c>
    </row>
    <row r="1000" spans="1:8">
      <c r="A1000" t="s">
        <v>12</v>
      </c>
      <c r="B1000" s="1">
        <v>43878</v>
      </c>
      <c r="C1000">
        <v>78.77275</v>
      </c>
      <c r="D1000">
        <v>80.22178</v>
      </c>
      <c r="E1000">
        <v>78.48099</v>
      </c>
      <c r="F1000">
        <v>80.12452</v>
      </c>
      <c r="G1000">
        <v>69729223</v>
      </c>
      <c r="H1000" s="2">
        <v>5545284000</v>
      </c>
    </row>
    <row r="1001" spans="1:8">
      <c r="A1001" t="s">
        <v>12</v>
      </c>
      <c r="B1001" s="1">
        <v>43879</v>
      </c>
      <c r="C1001">
        <v>79.56047</v>
      </c>
      <c r="D1001">
        <v>79.85222</v>
      </c>
      <c r="E1001">
        <v>79.20065</v>
      </c>
      <c r="F1001">
        <v>79.30762</v>
      </c>
      <c r="G1001">
        <v>52771067</v>
      </c>
      <c r="H1001" s="2">
        <v>4192775000</v>
      </c>
    </row>
    <row r="1002" spans="1:8">
      <c r="A1002" t="s">
        <v>12</v>
      </c>
      <c r="B1002" s="1">
        <v>43880</v>
      </c>
      <c r="C1002">
        <v>78.80192</v>
      </c>
      <c r="D1002">
        <v>79.97865</v>
      </c>
      <c r="E1002">
        <v>78.78247</v>
      </c>
      <c r="F1002">
        <v>79.4535</v>
      </c>
      <c r="G1002">
        <v>47349381</v>
      </c>
      <c r="H1002" s="2">
        <v>3760231000</v>
      </c>
    </row>
    <row r="1003" spans="1:8">
      <c r="A1003" t="s">
        <v>12</v>
      </c>
      <c r="B1003" s="1">
        <v>43881</v>
      </c>
      <c r="C1003">
        <v>79.74525</v>
      </c>
      <c r="D1003">
        <v>81.31098</v>
      </c>
      <c r="E1003">
        <v>79.11312</v>
      </c>
      <c r="F1003">
        <v>80.99005</v>
      </c>
      <c r="G1003">
        <v>85659638</v>
      </c>
      <c r="H1003" s="2">
        <v>6866908000</v>
      </c>
    </row>
    <row r="1004" spans="1:8">
      <c r="A1004" t="s">
        <v>12</v>
      </c>
      <c r="B1004" s="1">
        <v>43882</v>
      </c>
      <c r="C1004">
        <v>80.2315</v>
      </c>
      <c r="D1004">
        <v>80.94143</v>
      </c>
      <c r="E1004">
        <v>79.74525</v>
      </c>
      <c r="F1004">
        <v>80.1148</v>
      </c>
      <c r="G1004">
        <v>112483540</v>
      </c>
      <c r="H1004" s="2">
        <v>9020541000</v>
      </c>
    </row>
    <row r="1005" spans="1:8">
      <c r="A1005" t="s">
        <v>12</v>
      </c>
      <c r="B1005" s="1">
        <v>43885</v>
      </c>
      <c r="C1005">
        <v>78.77275</v>
      </c>
      <c r="D1005">
        <v>79.0645</v>
      </c>
      <c r="E1005">
        <v>78.28649</v>
      </c>
      <c r="F1005">
        <v>78.50044</v>
      </c>
      <c r="G1005">
        <v>106436987</v>
      </c>
      <c r="H1005" s="2">
        <v>8361286000</v>
      </c>
    </row>
    <row r="1006" spans="1:8">
      <c r="A1006" t="s">
        <v>12</v>
      </c>
      <c r="B1006" s="1">
        <v>43886</v>
      </c>
      <c r="C1006">
        <v>77.60574</v>
      </c>
      <c r="D1006">
        <v>78.11144</v>
      </c>
      <c r="E1006">
        <v>77.32372</v>
      </c>
      <c r="F1006">
        <v>77.98502</v>
      </c>
      <c r="G1006">
        <v>89357144</v>
      </c>
      <c r="H1006" s="2">
        <v>6948571000</v>
      </c>
    </row>
    <row r="1007" spans="1:8">
      <c r="A1007" t="s">
        <v>12</v>
      </c>
      <c r="B1007" s="1">
        <v>43887</v>
      </c>
      <c r="C1007">
        <v>77.26537</v>
      </c>
      <c r="D1007">
        <v>78.53934</v>
      </c>
      <c r="E1007">
        <v>76.93471</v>
      </c>
      <c r="F1007">
        <v>77.63492</v>
      </c>
      <c r="G1007">
        <v>86803483</v>
      </c>
      <c r="H1007" s="2">
        <v>6737173000</v>
      </c>
    </row>
    <row r="1008" spans="1:8">
      <c r="A1008" t="s">
        <v>12</v>
      </c>
      <c r="B1008" s="1">
        <v>43888</v>
      </c>
      <c r="C1008">
        <v>77.41124</v>
      </c>
      <c r="D1008">
        <v>78.18924</v>
      </c>
      <c r="E1008">
        <v>77.11949</v>
      </c>
      <c r="F1008">
        <v>77.59602</v>
      </c>
      <c r="G1008">
        <v>68564636</v>
      </c>
      <c r="H1008" s="2">
        <v>5318014000</v>
      </c>
    </row>
    <row r="1009" spans="1:8">
      <c r="A1009" t="s">
        <v>12</v>
      </c>
      <c r="B1009" s="1">
        <v>43889</v>
      </c>
      <c r="C1009">
        <v>76.43874</v>
      </c>
      <c r="D1009">
        <v>77.10977</v>
      </c>
      <c r="E1009">
        <v>75.57321</v>
      </c>
      <c r="F1009">
        <v>75.58294</v>
      </c>
      <c r="G1009">
        <v>101174300</v>
      </c>
      <c r="H1009" s="2">
        <v>7697149000</v>
      </c>
    </row>
    <row r="1010" spans="1:8">
      <c r="A1010" t="s">
        <v>12</v>
      </c>
      <c r="B1010" s="1">
        <v>43892</v>
      </c>
      <c r="C1010">
        <v>76.16644</v>
      </c>
      <c r="D1010">
        <v>77.99474</v>
      </c>
      <c r="E1010">
        <v>76.16644</v>
      </c>
      <c r="F1010">
        <v>77.39179</v>
      </c>
      <c r="G1010">
        <v>73246394</v>
      </c>
      <c r="H1010" s="2">
        <v>5669190000</v>
      </c>
    </row>
    <row r="1011" spans="1:8">
      <c r="A1011" t="s">
        <v>12</v>
      </c>
      <c r="B1011" s="1">
        <v>43893</v>
      </c>
      <c r="C1011">
        <v>78.26704</v>
      </c>
      <c r="D1011">
        <v>78.35457</v>
      </c>
      <c r="E1011">
        <v>77.08059</v>
      </c>
      <c r="F1011">
        <v>77.30427</v>
      </c>
      <c r="G1011">
        <v>69741520</v>
      </c>
      <c r="H1011" s="2">
        <v>5418803000</v>
      </c>
    </row>
    <row r="1012" spans="1:8">
      <c r="A1012" t="s">
        <v>12</v>
      </c>
      <c r="B1012" s="1">
        <v>43894</v>
      </c>
      <c r="C1012">
        <v>77.70299</v>
      </c>
      <c r="D1012">
        <v>78.52962</v>
      </c>
      <c r="E1012">
        <v>77.70299</v>
      </c>
      <c r="F1012">
        <v>78.36429</v>
      </c>
      <c r="G1012">
        <v>69673259</v>
      </c>
      <c r="H1012" s="2">
        <v>5443424000</v>
      </c>
    </row>
    <row r="1013" spans="1:8">
      <c r="A1013" t="s">
        <v>12</v>
      </c>
      <c r="B1013" s="1">
        <v>43895</v>
      </c>
      <c r="C1013">
        <v>78.78247</v>
      </c>
      <c r="D1013">
        <v>80.48435</v>
      </c>
      <c r="E1013">
        <v>78.40319</v>
      </c>
      <c r="F1013">
        <v>80.18288</v>
      </c>
      <c r="G1013">
        <v>98780433</v>
      </c>
      <c r="H1013" s="2">
        <v>7866802000</v>
      </c>
    </row>
    <row r="1014" spans="1:8">
      <c r="A1014" t="s">
        <v>12</v>
      </c>
      <c r="B1014" s="1">
        <v>43896</v>
      </c>
      <c r="C1014">
        <v>79.32707</v>
      </c>
      <c r="D1014">
        <v>79.66745</v>
      </c>
      <c r="E1014">
        <v>78.57825</v>
      </c>
      <c r="F1014">
        <v>78.68522</v>
      </c>
      <c r="G1014">
        <v>60070360</v>
      </c>
      <c r="H1014" s="2">
        <v>4739602000</v>
      </c>
    </row>
    <row r="1015" spans="1:8">
      <c r="A1015" t="s">
        <v>12</v>
      </c>
      <c r="B1015" s="1">
        <v>43899</v>
      </c>
      <c r="C1015">
        <v>76.74021</v>
      </c>
      <c r="D1015">
        <v>76.82774</v>
      </c>
      <c r="E1015">
        <v>75.87469</v>
      </c>
      <c r="F1015">
        <v>75.99139</v>
      </c>
      <c r="G1015">
        <v>108491447</v>
      </c>
      <c r="H1015" s="2">
        <v>8277313000</v>
      </c>
    </row>
    <row r="1016" spans="1:8">
      <c r="A1016" t="s">
        <v>12</v>
      </c>
      <c r="B1016" s="1">
        <v>43900</v>
      </c>
      <c r="C1016">
        <v>75.99139</v>
      </c>
      <c r="D1016">
        <v>77.58629</v>
      </c>
      <c r="E1016">
        <v>75.68991</v>
      </c>
      <c r="F1016">
        <v>77.00279</v>
      </c>
      <c r="G1016">
        <v>73727944</v>
      </c>
      <c r="H1016" s="2">
        <v>5645290000</v>
      </c>
    </row>
    <row r="1017" spans="1:8">
      <c r="A1017" t="s">
        <v>12</v>
      </c>
      <c r="B1017" s="1">
        <v>43901</v>
      </c>
      <c r="C1017">
        <v>77.00279</v>
      </c>
      <c r="D1017">
        <v>77.07087</v>
      </c>
      <c r="E1017">
        <v>76.00111</v>
      </c>
      <c r="F1017">
        <v>76.00111</v>
      </c>
      <c r="G1017">
        <v>60812554</v>
      </c>
      <c r="H1017" s="2">
        <v>4645176000</v>
      </c>
    </row>
    <row r="1018" spans="1:8">
      <c r="A1018" t="s">
        <v>12</v>
      </c>
      <c r="B1018" s="1">
        <v>43902</v>
      </c>
      <c r="C1018">
        <v>75.12586</v>
      </c>
      <c r="D1018">
        <v>75.34953</v>
      </c>
      <c r="E1018">
        <v>74.42566</v>
      </c>
      <c r="F1018">
        <v>74.54236</v>
      </c>
      <c r="G1018">
        <v>92677400</v>
      </c>
      <c r="H1018" s="2">
        <v>6925926000</v>
      </c>
    </row>
    <row r="1019" spans="1:8">
      <c r="A1019" t="s">
        <v>12</v>
      </c>
      <c r="B1019" s="1">
        <v>43903</v>
      </c>
      <c r="C1019">
        <v>70.15637</v>
      </c>
      <c r="D1019">
        <v>73.89078</v>
      </c>
      <c r="E1019">
        <v>70.11747</v>
      </c>
      <c r="F1019">
        <v>72.6557</v>
      </c>
      <c r="G1019">
        <v>119912987</v>
      </c>
      <c r="H1019" s="2">
        <v>8615759000</v>
      </c>
    </row>
    <row r="1020" spans="1:8">
      <c r="A1020" t="s">
        <v>12</v>
      </c>
      <c r="B1020" s="1">
        <v>43906</v>
      </c>
      <c r="C1020">
        <v>72.45148</v>
      </c>
      <c r="D1020">
        <v>72.47093</v>
      </c>
      <c r="E1020">
        <v>69.82572</v>
      </c>
      <c r="F1020">
        <v>70.02022</v>
      </c>
      <c r="G1020">
        <v>100685902</v>
      </c>
      <c r="H1020" s="2">
        <v>7135464000</v>
      </c>
    </row>
    <row r="1021" spans="1:8">
      <c r="A1021" t="s">
        <v>12</v>
      </c>
      <c r="B1021" s="1">
        <v>43907</v>
      </c>
      <c r="C1021">
        <v>69.67984</v>
      </c>
      <c r="D1021">
        <v>70.99272</v>
      </c>
      <c r="E1021">
        <v>68.94074</v>
      </c>
      <c r="F1021">
        <v>70.15637</v>
      </c>
      <c r="G1021">
        <v>97780967</v>
      </c>
      <c r="H1021" s="2">
        <v>6841594000</v>
      </c>
    </row>
    <row r="1022" spans="1:8">
      <c r="A1022" t="s">
        <v>12</v>
      </c>
      <c r="B1022" s="1">
        <v>43908</v>
      </c>
      <c r="C1022">
        <v>70.53564</v>
      </c>
      <c r="D1022">
        <v>70.87602</v>
      </c>
      <c r="E1022">
        <v>67.92934</v>
      </c>
      <c r="F1022">
        <v>67.94879</v>
      </c>
      <c r="G1022">
        <v>87627604</v>
      </c>
      <c r="H1022" s="2">
        <v>6077849000</v>
      </c>
    </row>
    <row r="1023" spans="1:8">
      <c r="A1023" t="s">
        <v>12</v>
      </c>
      <c r="B1023" s="1">
        <v>43909</v>
      </c>
      <c r="C1023">
        <v>67.19996</v>
      </c>
      <c r="D1023">
        <v>67.94879</v>
      </c>
      <c r="E1023">
        <v>64.4964</v>
      </c>
      <c r="F1023">
        <v>65.94543</v>
      </c>
      <c r="G1023">
        <v>127172934</v>
      </c>
      <c r="H1023" s="2">
        <v>8385523000</v>
      </c>
    </row>
    <row r="1024" spans="1:8">
      <c r="A1024" t="s">
        <v>12</v>
      </c>
      <c r="B1024" s="1">
        <v>43910</v>
      </c>
      <c r="C1024">
        <v>66.82068</v>
      </c>
      <c r="D1024">
        <v>67.49171</v>
      </c>
      <c r="E1024">
        <v>65.49808</v>
      </c>
      <c r="F1024">
        <v>67.10271</v>
      </c>
      <c r="G1024">
        <v>91235638</v>
      </c>
      <c r="H1024" s="2">
        <v>6081161000</v>
      </c>
    </row>
    <row r="1025" spans="1:8">
      <c r="A1025" t="s">
        <v>12</v>
      </c>
      <c r="B1025" s="1">
        <v>43913</v>
      </c>
      <c r="C1025">
        <v>64.1852</v>
      </c>
      <c r="D1025">
        <v>65.64395</v>
      </c>
      <c r="E1025">
        <v>64.1852</v>
      </c>
      <c r="F1025">
        <v>64.9243</v>
      </c>
      <c r="G1025">
        <v>70342162</v>
      </c>
      <c r="H1025" s="2">
        <v>4566662000</v>
      </c>
    </row>
    <row r="1026" spans="1:8">
      <c r="A1026" t="s">
        <v>12</v>
      </c>
      <c r="B1026" s="1">
        <v>43914</v>
      </c>
      <c r="C1026">
        <v>66.08158</v>
      </c>
      <c r="D1026">
        <v>67.15133</v>
      </c>
      <c r="E1026">
        <v>65.95516</v>
      </c>
      <c r="F1026">
        <v>67.05408</v>
      </c>
      <c r="G1026">
        <v>81401618</v>
      </c>
      <c r="H1026" s="2">
        <v>5419439000</v>
      </c>
    </row>
    <row r="1027" spans="1:8">
      <c r="A1027" t="s">
        <v>12</v>
      </c>
      <c r="B1027" s="1">
        <v>43915</v>
      </c>
      <c r="C1027">
        <v>68.65871</v>
      </c>
      <c r="D1027">
        <v>69.27139</v>
      </c>
      <c r="E1027">
        <v>67.95851</v>
      </c>
      <c r="F1027">
        <v>68.41559</v>
      </c>
      <c r="G1027">
        <v>95443013</v>
      </c>
      <c r="H1027" s="2">
        <v>6547779000</v>
      </c>
    </row>
    <row r="1028" spans="1:8">
      <c r="A1028" t="s">
        <v>12</v>
      </c>
      <c r="B1028" s="1">
        <v>43916</v>
      </c>
      <c r="C1028">
        <v>67.56951</v>
      </c>
      <c r="D1028">
        <v>69.04772</v>
      </c>
      <c r="E1028">
        <v>67.44309</v>
      </c>
      <c r="F1028">
        <v>68.25999</v>
      </c>
      <c r="G1028">
        <v>56541698</v>
      </c>
      <c r="H1028" s="2">
        <v>3859229000</v>
      </c>
    </row>
    <row r="1029" spans="1:8">
      <c r="A1029" t="s">
        <v>12</v>
      </c>
      <c r="B1029" s="1">
        <v>43917</v>
      </c>
      <c r="C1029">
        <v>69.29084</v>
      </c>
      <c r="D1029">
        <v>69.32974</v>
      </c>
      <c r="E1029">
        <v>67.80291</v>
      </c>
      <c r="F1029">
        <v>67.80291</v>
      </c>
      <c r="G1029">
        <v>62013609</v>
      </c>
      <c r="H1029" s="2">
        <v>4246256000</v>
      </c>
    </row>
    <row r="1030" spans="1:8">
      <c r="A1030" t="s">
        <v>12</v>
      </c>
      <c r="B1030" s="1">
        <v>43920</v>
      </c>
      <c r="C1030">
        <v>66.71371</v>
      </c>
      <c r="D1030">
        <v>67.48199</v>
      </c>
      <c r="E1030">
        <v>66.56783</v>
      </c>
      <c r="F1030">
        <v>67.24858</v>
      </c>
      <c r="G1030">
        <v>48118715</v>
      </c>
      <c r="H1030" s="2">
        <v>3222984000</v>
      </c>
    </row>
    <row r="1031" spans="1:8">
      <c r="A1031" t="s">
        <v>12</v>
      </c>
      <c r="B1031" s="1">
        <v>43921</v>
      </c>
      <c r="C1031">
        <v>68.18219</v>
      </c>
      <c r="D1031">
        <v>68.41559</v>
      </c>
      <c r="E1031">
        <v>67.11243</v>
      </c>
      <c r="F1031">
        <v>67.26803</v>
      </c>
      <c r="G1031">
        <v>43739489</v>
      </c>
      <c r="H1031" s="2">
        <v>2967825000</v>
      </c>
    </row>
    <row r="1032" spans="1:8">
      <c r="A1032" t="s">
        <v>12</v>
      </c>
      <c r="B1032" s="1">
        <v>43922</v>
      </c>
      <c r="C1032">
        <v>67.10271</v>
      </c>
      <c r="D1032">
        <v>68.53229</v>
      </c>
      <c r="E1032">
        <v>67.00546</v>
      </c>
      <c r="F1032">
        <v>67.41391</v>
      </c>
      <c r="G1032">
        <v>57267553</v>
      </c>
      <c r="H1032" s="2">
        <v>3887227000</v>
      </c>
    </row>
    <row r="1033" spans="1:8">
      <c r="A1033" t="s">
        <v>12</v>
      </c>
      <c r="B1033" s="1">
        <v>43923</v>
      </c>
      <c r="C1033">
        <v>66.51921</v>
      </c>
      <c r="D1033">
        <v>67.75429</v>
      </c>
      <c r="E1033">
        <v>65.89681</v>
      </c>
      <c r="F1033">
        <v>67.75429</v>
      </c>
      <c r="G1033">
        <v>52650663</v>
      </c>
      <c r="H1033" s="2">
        <v>3512801000</v>
      </c>
    </row>
    <row r="1034" spans="1:8">
      <c r="A1034" t="s">
        <v>12</v>
      </c>
      <c r="B1034" s="1">
        <v>43924</v>
      </c>
      <c r="C1034">
        <v>67.19996</v>
      </c>
      <c r="D1034">
        <v>67.35556</v>
      </c>
      <c r="E1034">
        <v>66.52893</v>
      </c>
      <c r="F1034">
        <v>66.96656</v>
      </c>
      <c r="G1034">
        <v>43213662</v>
      </c>
      <c r="H1034" s="2">
        <v>2892833000</v>
      </c>
    </row>
    <row r="1035" spans="1:8">
      <c r="A1035" t="s">
        <v>12</v>
      </c>
      <c r="B1035" s="1">
        <v>43928</v>
      </c>
      <c r="C1035">
        <v>68.15301</v>
      </c>
      <c r="D1035">
        <v>68.36696</v>
      </c>
      <c r="E1035">
        <v>67.64731</v>
      </c>
      <c r="F1035">
        <v>68.04604</v>
      </c>
      <c r="G1035">
        <v>63685935</v>
      </c>
      <c r="H1035" s="2">
        <v>4330830000</v>
      </c>
    </row>
    <row r="1036" spans="1:8">
      <c r="A1036" t="s">
        <v>12</v>
      </c>
      <c r="B1036" s="1">
        <v>43929</v>
      </c>
      <c r="C1036">
        <v>67.65704</v>
      </c>
      <c r="D1036">
        <v>67.88071</v>
      </c>
      <c r="E1036">
        <v>67.41391</v>
      </c>
      <c r="F1036">
        <v>67.48199</v>
      </c>
      <c r="G1036">
        <v>37270698</v>
      </c>
      <c r="H1036" s="2">
        <v>2521692000</v>
      </c>
    </row>
    <row r="1037" spans="1:8">
      <c r="A1037" t="s">
        <v>12</v>
      </c>
      <c r="B1037" s="1">
        <v>43930</v>
      </c>
      <c r="C1037">
        <v>67.73484</v>
      </c>
      <c r="D1037">
        <v>68.03631</v>
      </c>
      <c r="E1037">
        <v>67.47226</v>
      </c>
      <c r="F1037">
        <v>67.72511</v>
      </c>
      <c r="G1037">
        <v>37872185</v>
      </c>
      <c r="H1037" s="2">
        <v>2567770000</v>
      </c>
    </row>
    <row r="1038" spans="1:8">
      <c r="A1038" t="s">
        <v>12</v>
      </c>
      <c r="B1038" s="1">
        <v>43931</v>
      </c>
      <c r="C1038">
        <v>67.73484</v>
      </c>
      <c r="D1038">
        <v>70.43839</v>
      </c>
      <c r="E1038">
        <v>67.47226</v>
      </c>
      <c r="F1038">
        <v>69.03799</v>
      </c>
      <c r="G1038">
        <v>78791489</v>
      </c>
      <c r="H1038" s="2">
        <v>5445247000</v>
      </c>
    </row>
    <row r="1039" spans="1:8">
      <c r="A1039" t="s">
        <v>12</v>
      </c>
      <c r="B1039" s="1">
        <v>43934</v>
      </c>
      <c r="C1039">
        <v>68.51284</v>
      </c>
      <c r="D1039">
        <v>68.84349</v>
      </c>
      <c r="E1039">
        <v>68.07521</v>
      </c>
      <c r="F1039">
        <v>68.20164</v>
      </c>
      <c r="G1039">
        <v>36521210</v>
      </c>
      <c r="H1039" s="2">
        <v>2495812000</v>
      </c>
    </row>
    <row r="1040" spans="1:8">
      <c r="A1040" t="s">
        <v>12</v>
      </c>
      <c r="B1040" s="1">
        <v>43935</v>
      </c>
      <c r="C1040">
        <v>68.73651</v>
      </c>
      <c r="D1040">
        <v>69.21304</v>
      </c>
      <c r="E1040">
        <v>68.31834</v>
      </c>
      <c r="F1040">
        <v>69.06717</v>
      </c>
      <c r="G1040">
        <v>44184620</v>
      </c>
      <c r="H1040" s="2">
        <v>3041154000</v>
      </c>
    </row>
    <row r="1041" spans="1:8">
      <c r="A1041" t="s">
        <v>12</v>
      </c>
      <c r="B1041" s="1">
        <v>43936</v>
      </c>
      <c r="C1041">
        <v>69.11579</v>
      </c>
      <c r="D1041">
        <v>69.41727</v>
      </c>
      <c r="E1041">
        <v>68.70734</v>
      </c>
      <c r="F1041">
        <v>68.90184</v>
      </c>
      <c r="G1041">
        <v>39230236</v>
      </c>
      <c r="H1041" s="2">
        <v>2707409000</v>
      </c>
    </row>
    <row r="1042" spans="1:8">
      <c r="A1042" t="s">
        <v>12</v>
      </c>
      <c r="B1042" s="1">
        <v>43937</v>
      </c>
      <c r="C1042">
        <v>68.56146</v>
      </c>
      <c r="D1042">
        <v>68.76569</v>
      </c>
      <c r="E1042">
        <v>68.23081</v>
      </c>
      <c r="F1042">
        <v>68.44476</v>
      </c>
      <c r="G1042">
        <v>29094264</v>
      </c>
      <c r="H1042" s="2">
        <v>1992747000</v>
      </c>
    </row>
    <row r="1043" spans="1:8">
      <c r="A1043" t="s">
        <v>12</v>
      </c>
      <c r="B1043" s="1">
        <v>43938</v>
      </c>
      <c r="C1043">
        <v>69.14497</v>
      </c>
      <c r="D1043">
        <v>71.30392</v>
      </c>
      <c r="E1043">
        <v>68.84349</v>
      </c>
      <c r="F1043">
        <v>70.40922</v>
      </c>
      <c r="G1043">
        <v>92923050</v>
      </c>
      <c r="H1043" s="2">
        <v>6519197000</v>
      </c>
    </row>
    <row r="1044" spans="1:8">
      <c r="A1044" t="s">
        <v>12</v>
      </c>
      <c r="B1044" s="1">
        <v>43941</v>
      </c>
      <c r="C1044">
        <v>70.88575</v>
      </c>
      <c r="D1044">
        <v>71.77072</v>
      </c>
      <c r="E1044">
        <v>70.11747</v>
      </c>
      <c r="F1044">
        <v>71.47897</v>
      </c>
      <c r="G1044">
        <v>67269094</v>
      </c>
      <c r="H1044" s="2">
        <v>4785646000</v>
      </c>
    </row>
    <row r="1045" spans="1:8">
      <c r="A1045" t="s">
        <v>12</v>
      </c>
      <c r="B1045" s="1">
        <v>43942</v>
      </c>
      <c r="C1045">
        <v>71.04135</v>
      </c>
      <c r="D1045">
        <v>71.45952</v>
      </c>
      <c r="E1045">
        <v>69.54369</v>
      </c>
      <c r="F1045">
        <v>70.38004</v>
      </c>
      <c r="G1045">
        <v>58507202</v>
      </c>
      <c r="H1045" s="2">
        <v>4118269000</v>
      </c>
    </row>
    <row r="1046" spans="1:8">
      <c r="A1046" t="s">
        <v>12</v>
      </c>
      <c r="B1046" s="1">
        <v>43943</v>
      </c>
      <c r="C1046">
        <v>70.02022</v>
      </c>
      <c r="D1046">
        <v>70.08829</v>
      </c>
      <c r="E1046">
        <v>69.51452</v>
      </c>
      <c r="F1046">
        <v>70.08829</v>
      </c>
      <c r="G1046">
        <v>38835164</v>
      </c>
      <c r="H1046" s="2">
        <v>2709336000</v>
      </c>
    </row>
    <row r="1047" spans="1:8">
      <c r="A1047" t="s">
        <v>12</v>
      </c>
      <c r="B1047" s="1">
        <v>43944</v>
      </c>
      <c r="C1047">
        <v>70.39949</v>
      </c>
      <c r="D1047">
        <v>70.79822</v>
      </c>
      <c r="E1047">
        <v>69.84517</v>
      </c>
      <c r="F1047">
        <v>70.17582</v>
      </c>
      <c r="G1047">
        <v>33898724</v>
      </c>
      <c r="H1047" s="2">
        <v>2379813000</v>
      </c>
    </row>
    <row r="1048" spans="1:8">
      <c r="A1048" t="s">
        <v>12</v>
      </c>
      <c r="B1048" s="1">
        <v>43945</v>
      </c>
      <c r="C1048">
        <v>69.07689</v>
      </c>
      <c r="D1048">
        <v>69.07689</v>
      </c>
      <c r="E1048">
        <v>68.36696</v>
      </c>
      <c r="F1048">
        <v>68.56146</v>
      </c>
      <c r="G1048">
        <v>68597852</v>
      </c>
      <c r="H1048" s="2">
        <v>4705919000</v>
      </c>
    </row>
    <row r="1049" spans="1:8">
      <c r="A1049" t="s">
        <v>12</v>
      </c>
      <c r="B1049" s="1">
        <v>43948</v>
      </c>
      <c r="C1049">
        <v>68.67816</v>
      </c>
      <c r="D1049">
        <v>69.64094</v>
      </c>
      <c r="E1049">
        <v>68.67816</v>
      </c>
      <c r="F1049">
        <v>69.24222</v>
      </c>
      <c r="G1049">
        <v>49514276</v>
      </c>
      <c r="H1049" s="2">
        <v>3433519000</v>
      </c>
    </row>
    <row r="1050" spans="1:8">
      <c r="A1050" t="s">
        <v>12</v>
      </c>
      <c r="B1050" s="1">
        <v>43949</v>
      </c>
      <c r="C1050">
        <v>69.53397</v>
      </c>
      <c r="D1050">
        <v>70.68152</v>
      </c>
      <c r="E1050">
        <v>69.01854</v>
      </c>
      <c r="F1050">
        <v>70.38977</v>
      </c>
      <c r="G1050">
        <v>63123121</v>
      </c>
      <c r="H1050" s="2">
        <v>4420135000</v>
      </c>
    </row>
    <row r="1051" spans="1:8">
      <c r="A1051" t="s">
        <v>12</v>
      </c>
      <c r="B1051" s="1">
        <v>43950</v>
      </c>
      <c r="C1051">
        <v>70.38977</v>
      </c>
      <c r="D1051">
        <v>72.15973</v>
      </c>
      <c r="E1051">
        <v>70.38977</v>
      </c>
      <c r="F1051">
        <v>71.96522</v>
      </c>
      <c r="G1051">
        <v>54617452</v>
      </c>
      <c r="H1051" s="2">
        <v>3917886000</v>
      </c>
    </row>
    <row r="1052" spans="1:8">
      <c r="A1052" t="s">
        <v>12</v>
      </c>
      <c r="B1052" s="1">
        <v>43951</v>
      </c>
      <c r="C1052">
        <v>72.41258</v>
      </c>
      <c r="D1052">
        <v>73.22948</v>
      </c>
      <c r="E1052">
        <v>72.16945</v>
      </c>
      <c r="F1052">
        <v>72.41258</v>
      </c>
      <c r="G1052">
        <v>50000330</v>
      </c>
      <c r="H1052" s="2">
        <v>3635526000</v>
      </c>
    </row>
    <row r="1053" spans="1:8">
      <c r="A1053" t="s">
        <v>12</v>
      </c>
      <c r="B1053" s="1">
        <v>43957</v>
      </c>
      <c r="C1053">
        <v>71.28447</v>
      </c>
      <c r="D1053">
        <v>71.94577</v>
      </c>
      <c r="E1053">
        <v>70.89547</v>
      </c>
      <c r="F1053">
        <v>71.78045</v>
      </c>
      <c r="G1053">
        <v>64695723</v>
      </c>
      <c r="H1053" s="2">
        <v>4613010000</v>
      </c>
    </row>
    <row r="1054" spans="1:8">
      <c r="A1054" t="s">
        <v>12</v>
      </c>
      <c r="B1054" s="1">
        <v>43958</v>
      </c>
      <c r="C1054">
        <v>71.67347</v>
      </c>
      <c r="D1054">
        <v>71.67347</v>
      </c>
      <c r="E1054">
        <v>70.80795</v>
      </c>
      <c r="F1054">
        <v>71.2164</v>
      </c>
      <c r="G1054">
        <v>41452096</v>
      </c>
      <c r="H1054" s="2">
        <v>2946803000</v>
      </c>
    </row>
    <row r="1055" spans="1:8">
      <c r="A1055" t="s">
        <v>12</v>
      </c>
      <c r="B1055" s="1">
        <v>43959</v>
      </c>
      <c r="C1055">
        <v>72.06405</v>
      </c>
      <c r="D1055">
        <v>72.5491</v>
      </c>
      <c r="E1055">
        <v>71.33153</v>
      </c>
      <c r="F1055">
        <v>72.23233</v>
      </c>
      <c r="G1055">
        <v>40885277</v>
      </c>
      <c r="H1055" s="2">
        <v>2944391000</v>
      </c>
    </row>
    <row r="1056" spans="1:8">
      <c r="A1056" t="s">
        <v>12</v>
      </c>
      <c r="B1056" s="1">
        <v>43962</v>
      </c>
      <c r="C1056">
        <v>72.37092</v>
      </c>
      <c r="D1056">
        <v>74.04383</v>
      </c>
      <c r="E1056">
        <v>72.37092</v>
      </c>
      <c r="F1056">
        <v>73.15293</v>
      </c>
      <c r="G1056">
        <v>50082019</v>
      </c>
      <c r="H1056" s="2">
        <v>3677832000</v>
      </c>
    </row>
    <row r="1057" spans="1:8">
      <c r="A1057" t="s">
        <v>12</v>
      </c>
      <c r="B1057" s="1">
        <v>43963</v>
      </c>
      <c r="C1057">
        <v>73.15293</v>
      </c>
      <c r="D1057">
        <v>73.57858</v>
      </c>
      <c r="E1057">
        <v>72.72728</v>
      </c>
      <c r="F1057">
        <v>73.18263</v>
      </c>
      <c r="G1057">
        <v>41969311</v>
      </c>
      <c r="H1057" s="2">
        <v>3071896000</v>
      </c>
    </row>
    <row r="1058" spans="1:8">
      <c r="A1058" t="s">
        <v>12</v>
      </c>
      <c r="B1058" s="1">
        <v>43964</v>
      </c>
      <c r="C1058">
        <v>72.85596</v>
      </c>
      <c r="D1058">
        <v>73.18263</v>
      </c>
      <c r="E1058">
        <v>71.91557</v>
      </c>
      <c r="F1058">
        <v>72.59859</v>
      </c>
      <c r="G1058">
        <v>29192144</v>
      </c>
      <c r="H1058" s="2">
        <v>2118699000</v>
      </c>
    </row>
    <row r="1059" spans="1:8">
      <c r="A1059" t="s">
        <v>12</v>
      </c>
      <c r="B1059" s="1">
        <v>43965</v>
      </c>
      <c r="C1059">
        <v>72.26203</v>
      </c>
      <c r="D1059">
        <v>72.26203</v>
      </c>
      <c r="E1059">
        <v>71.44042</v>
      </c>
      <c r="F1059">
        <v>71.49981</v>
      </c>
      <c r="G1059">
        <v>35328655</v>
      </c>
      <c r="H1059" s="2">
        <v>2535717000</v>
      </c>
    </row>
    <row r="1060" spans="1:8">
      <c r="A1060" t="s">
        <v>12</v>
      </c>
      <c r="B1060" s="1">
        <v>43966</v>
      </c>
      <c r="C1060">
        <v>71.87597</v>
      </c>
      <c r="D1060">
        <v>72.36102</v>
      </c>
      <c r="E1060">
        <v>71.45032</v>
      </c>
      <c r="F1060">
        <v>71.49981</v>
      </c>
      <c r="G1060">
        <v>32074982</v>
      </c>
      <c r="H1060" s="2">
        <v>2301778000</v>
      </c>
    </row>
    <row r="1061" spans="1:8">
      <c r="A1061" t="s">
        <v>12</v>
      </c>
      <c r="B1061" s="1">
        <v>43969</v>
      </c>
      <c r="C1061">
        <v>71.47012</v>
      </c>
      <c r="D1061">
        <v>72.24223</v>
      </c>
      <c r="E1061">
        <v>70.96527</v>
      </c>
      <c r="F1061">
        <v>71.47012</v>
      </c>
      <c r="G1061">
        <v>31161281</v>
      </c>
      <c r="H1061" s="2">
        <v>2228957000</v>
      </c>
    </row>
    <row r="1062" spans="1:8">
      <c r="A1062" t="s">
        <v>12</v>
      </c>
      <c r="B1062" s="1">
        <v>43970</v>
      </c>
      <c r="C1062">
        <v>72.44021</v>
      </c>
      <c r="D1062">
        <v>72.85596</v>
      </c>
      <c r="E1062">
        <v>71.87597</v>
      </c>
      <c r="F1062">
        <v>72.16304</v>
      </c>
      <c r="G1062">
        <v>34507162</v>
      </c>
      <c r="H1062" s="2">
        <v>2493797000</v>
      </c>
    </row>
    <row r="1063" spans="1:8">
      <c r="A1063" t="s">
        <v>12</v>
      </c>
      <c r="B1063" s="1">
        <v>43971</v>
      </c>
      <c r="C1063">
        <v>72.26203</v>
      </c>
      <c r="D1063">
        <v>72.45011</v>
      </c>
      <c r="E1063">
        <v>71.76708</v>
      </c>
      <c r="F1063">
        <v>72.21254</v>
      </c>
      <c r="G1063">
        <v>27764157</v>
      </c>
      <c r="H1063" s="2">
        <v>2000585000</v>
      </c>
    </row>
    <row r="1064" spans="1:8">
      <c r="A1064" t="s">
        <v>12</v>
      </c>
      <c r="B1064" s="1">
        <v>43972</v>
      </c>
      <c r="C1064">
        <v>72.46001</v>
      </c>
      <c r="D1064">
        <v>72.559</v>
      </c>
      <c r="E1064">
        <v>71.6285</v>
      </c>
      <c r="F1064">
        <v>71.6483</v>
      </c>
      <c r="G1064">
        <v>31587951</v>
      </c>
      <c r="H1064" s="2">
        <v>2277526000</v>
      </c>
    </row>
    <row r="1065" spans="1:8">
      <c r="A1065" t="s">
        <v>12</v>
      </c>
      <c r="B1065" s="1">
        <v>43973</v>
      </c>
      <c r="C1065">
        <v>71.33153</v>
      </c>
      <c r="D1065">
        <v>71.37113</v>
      </c>
      <c r="E1065">
        <v>69.39135</v>
      </c>
      <c r="F1065">
        <v>69.41114</v>
      </c>
      <c r="G1065">
        <v>58308877</v>
      </c>
      <c r="H1065" s="2">
        <v>4091225000</v>
      </c>
    </row>
    <row r="1066" spans="1:8">
      <c r="A1066" t="s">
        <v>12</v>
      </c>
      <c r="B1066" s="1">
        <v>43976</v>
      </c>
      <c r="C1066">
        <v>69.29236</v>
      </c>
      <c r="D1066">
        <v>69.37155</v>
      </c>
      <c r="E1066">
        <v>68.30247</v>
      </c>
      <c r="F1066">
        <v>69.32205</v>
      </c>
      <c r="G1066">
        <v>42136076</v>
      </c>
      <c r="H1066" s="2">
        <v>2901603000</v>
      </c>
    </row>
    <row r="1067" spans="1:8">
      <c r="A1067" t="s">
        <v>12</v>
      </c>
      <c r="B1067" s="1">
        <v>43977</v>
      </c>
      <c r="C1067">
        <v>70.27235</v>
      </c>
      <c r="D1067">
        <v>70.28225</v>
      </c>
      <c r="E1067">
        <v>69.60912</v>
      </c>
      <c r="F1067">
        <v>69.7972</v>
      </c>
      <c r="G1067">
        <v>27389736</v>
      </c>
      <c r="H1067" s="2">
        <v>1912578000</v>
      </c>
    </row>
    <row r="1068" spans="1:8">
      <c r="A1068" t="s">
        <v>12</v>
      </c>
      <c r="B1068" s="1">
        <v>43978</v>
      </c>
      <c r="C1068">
        <v>70.00508</v>
      </c>
      <c r="D1068">
        <v>70.85638</v>
      </c>
      <c r="E1068">
        <v>69.8071</v>
      </c>
      <c r="F1068">
        <v>69.93579</v>
      </c>
      <c r="G1068">
        <v>29008466</v>
      </c>
      <c r="H1068" s="2">
        <v>2036205000</v>
      </c>
    </row>
    <row r="1069" spans="1:8">
      <c r="A1069" t="s">
        <v>12</v>
      </c>
      <c r="B1069" s="1">
        <v>43979</v>
      </c>
      <c r="C1069">
        <v>69.96548</v>
      </c>
      <c r="D1069">
        <v>71.26224</v>
      </c>
      <c r="E1069">
        <v>69.96548</v>
      </c>
      <c r="F1069">
        <v>70.78709</v>
      </c>
      <c r="G1069">
        <v>41849105</v>
      </c>
      <c r="H1069" s="2">
        <v>2961422000</v>
      </c>
    </row>
    <row r="1070" spans="1:8">
      <c r="A1070" t="s">
        <v>12</v>
      </c>
      <c r="B1070" s="1">
        <v>43980</v>
      </c>
      <c r="C1070">
        <v>70.18326</v>
      </c>
      <c r="D1070">
        <v>70.57922</v>
      </c>
      <c r="E1070">
        <v>69.76751</v>
      </c>
      <c r="F1070">
        <v>69.99518</v>
      </c>
      <c r="G1070">
        <v>27118258</v>
      </c>
      <c r="H1070" s="2">
        <v>1901687000</v>
      </c>
    </row>
    <row r="1071" spans="1:8">
      <c r="A1071" t="s">
        <v>12</v>
      </c>
      <c r="B1071" s="1">
        <v>43983</v>
      </c>
      <c r="C1071">
        <v>70.6782</v>
      </c>
      <c r="D1071">
        <v>71.49981</v>
      </c>
      <c r="E1071">
        <v>70.50992</v>
      </c>
      <c r="F1071">
        <v>71.43052</v>
      </c>
      <c r="G1071">
        <v>46234679</v>
      </c>
      <c r="H1071" s="2">
        <v>3296219000</v>
      </c>
    </row>
    <row r="1072" spans="1:8">
      <c r="A1072" t="s">
        <v>12</v>
      </c>
      <c r="B1072" s="1">
        <v>43984</v>
      </c>
      <c r="C1072">
        <v>71.29194</v>
      </c>
      <c r="D1072">
        <v>73.77656</v>
      </c>
      <c r="E1072">
        <v>71.28204</v>
      </c>
      <c r="F1072">
        <v>73.52909</v>
      </c>
      <c r="G1072">
        <v>81880067</v>
      </c>
      <c r="H1072" s="2">
        <v>5968449000</v>
      </c>
    </row>
    <row r="1073" spans="1:8">
      <c r="A1073" t="s">
        <v>12</v>
      </c>
      <c r="B1073" s="1">
        <v>43985</v>
      </c>
      <c r="C1073">
        <v>74.24181</v>
      </c>
      <c r="D1073">
        <v>75.91473</v>
      </c>
      <c r="E1073">
        <v>74.24181</v>
      </c>
      <c r="F1073">
        <v>74.25171</v>
      </c>
      <c r="G1073">
        <v>100161389</v>
      </c>
      <c r="H1073" s="2">
        <v>7515764000</v>
      </c>
    </row>
    <row r="1074" spans="1:8">
      <c r="A1074" t="s">
        <v>12</v>
      </c>
      <c r="B1074" s="1">
        <v>43986</v>
      </c>
      <c r="C1074">
        <v>74.65757</v>
      </c>
      <c r="D1074">
        <v>74.94463</v>
      </c>
      <c r="E1074">
        <v>73.82606</v>
      </c>
      <c r="F1074">
        <v>74.3804</v>
      </c>
      <c r="G1074">
        <v>45851543</v>
      </c>
      <c r="H1074" s="2">
        <v>3410379000</v>
      </c>
    </row>
    <row r="1075" spans="1:8">
      <c r="A1075" t="s">
        <v>12</v>
      </c>
      <c r="B1075" s="1">
        <v>43987</v>
      </c>
      <c r="C1075">
        <v>74.3804</v>
      </c>
      <c r="D1075">
        <v>74.67736</v>
      </c>
      <c r="E1075">
        <v>73.64788</v>
      </c>
      <c r="F1075">
        <v>74.53878</v>
      </c>
      <c r="G1075">
        <v>35337992</v>
      </c>
      <c r="H1075" s="2">
        <v>2618666000</v>
      </c>
    </row>
    <row r="1076" spans="1:8">
      <c r="A1076" t="s">
        <v>12</v>
      </c>
      <c r="B1076" s="1">
        <v>43990</v>
      </c>
      <c r="C1076">
        <v>74.93474</v>
      </c>
      <c r="D1076">
        <v>76.43937</v>
      </c>
      <c r="E1076">
        <v>74.93474</v>
      </c>
      <c r="F1076">
        <v>75.94442</v>
      </c>
      <c r="G1076">
        <v>77480714</v>
      </c>
      <c r="H1076" s="2">
        <v>5884342000</v>
      </c>
    </row>
    <row r="1077" spans="1:8">
      <c r="A1077" t="s">
        <v>12</v>
      </c>
      <c r="B1077" s="1">
        <v>43991</v>
      </c>
      <c r="C1077">
        <v>75.95432</v>
      </c>
      <c r="D1077">
        <v>76.39977</v>
      </c>
      <c r="E1077">
        <v>75.54847</v>
      </c>
      <c r="F1077">
        <v>75.72665</v>
      </c>
      <c r="G1077">
        <v>39248450</v>
      </c>
      <c r="H1077" s="2">
        <v>2977854000</v>
      </c>
    </row>
    <row r="1078" spans="1:8">
      <c r="A1078" t="s">
        <v>12</v>
      </c>
      <c r="B1078" s="1">
        <v>43992</v>
      </c>
      <c r="C1078">
        <v>75.80584</v>
      </c>
      <c r="D1078">
        <v>75.92463</v>
      </c>
      <c r="E1078">
        <v>74.70706</v>
      </c>
      <c r="F1078">
        <v>74.81595</v>
      </c>
      <c r="G1078">
        <v>34898083</v>
      </c>
      <c r="H1078" s="2">
        <v>2619977000</v>
      </c>
    </row>
    <row r="1079" spans="1:8">
      <c r="A1079" t="s">
        <v>12</v>
      </c>
      <c r="B1079" s="1">
        <v>43993</v>
      </c>
      <c r="C1079">
        <v>74.44969</v>
      </c>
      <c r="D1079">
        <v>74.70706</v>
      </c>
      <c r="E1079">
        <v>73.05394</v>
      </c>
      <c r="F1079">
        <v>73.4697</v>
      </c>
      <c r="G1079">
        <v>59209906</v>
      </c>
      <c r="H1079" s="2">
        <v>4367909000</v>
      </c>
    </row>
    <row r="1080" spans="1:8">
      <c r="A1080" t="s">
        <v>12</v>
      </c>
      <c r="B1080" s="1">
        <v>43994</v>
      </c>
      <c r="C1080">
        <v>72.36102</v>
      </c>
      <c r="D1080">
        <v>73.4004</v>
      </c>
      <c r="E1080">
        <v>72.23233</v>
      </c>
      <c r="F1080">
        <v>73.4004</v>
      </c>
      <c r="G1080">
        <v>49324501</v>
      </c>
      <c r="H1080" s="2">
        <v>3587207000</v>
      </c>
    </row>
    <row r="1081" spans="1:8">
      <c r="A1081" t="s">
        <v>12</v>
      </c>
      <c r="B1081" s="1">
        <v>43997</v>
      </c>
      <c r="C1081">
        <v>72.93516</v>
      </c>
      <c r="D1081">
        <v>73.03414</v>
      </c>
      <c r="E1081">
        <v>71.71759</v>
      </c>
      <c r="F1081">
        <v>71.80668</v>
      </c>
      <c r="G1081">
        <v>55693393</v>
      </c>
      <c r="H1081" s="2">
        <v>4024618000</v>
      </c>
    </row>
    <row r="1082" spans="1:8">
      <c r="A1082" t="s">
        <v>12</v>
      </c>
      <c r="B1082" s="1">
        <v>43998</v>
      </c>
      <c r="C1082">
        <v>72.85596</v>
      </c>
      <c r="D1082">
        <v>72.93516</v>
      </c>
      <c r="E1082">
        <v>72.40061</v>
      </c>
      <c r="F1082">
        <v>72.71738</v>
      </c>
      <c r="G1082">
        <v>34539679</v>
      </c>
      <c r="H1082" s="2">
        <v>2510330000</v>
      </c>
    </row>
    <row r="1083" spans="1:8">
      <c r="A1083" t="s">
        <v>12</v>
      </c>
      <c r="B1083" s="1">
        <v>43999</v>
      </c>
      <c r="C1083">
        <v>72.46001</v>
      </c>
      <c r="D1083">
        <v>72.63819</v>
      </c>
      <c r="E1083">
        <v>71.86607</v>
      </c>
      <c r="F1083">
        <v>72.27193</v>
      </c>
      <c r="G1083">
        <v>32922397</v>
      </c>
      <c r="H1083" s="2">
        <v>2375229000</v>
      </c>
    </row>
    <row r="1084" spans="1:8">
      <c r="A1084" t="s">
        <v>12</v>
      </c>
      <c r="B1084" s="1">
        <v>44000</v>
      </c>
      <c r="C1084">
        <v>72.11355</v>
      </c>
      <c r="D1084">
        <v>73.02425</v>
      </c>
      <c r="E1084">
        <v>71.6483</v>
      </c>
      <c r="F1084">
        <v>72.65799</v>
      </c>
      <c r="G1084">
        <v>42290726</v>
      </c>
      <c r="H1084" s="2">
        <v>3062399000</v>
      </c>
    </row>
    <row r="1085" spans="1:8">
      <c r="A1085" t="s">
        <v>12</v>
      </c>
      <c r="B1085" s="1">
        <v>44001</v>
      </c>
      <c r="C1085">
        <v>72.69758</v>
      </c>
      <c r="D1085">
        <v>73.34101</v>
      </c>
      <c r="E1085">
        <v>72.26203</v>
      </c>
      <c r="F1085">
        <v>72.67778</v>
      </c>
      <c r="G1085">
        <v>64248483</v>
      </c>
      <c r="H1085" s="2">
        <v>4672212000</v>
      </c>
    </row>
    <row r="1086" spans="1:8">
      <c r="A1086" t="s">
        <v>12</v>
      </c>
      <c r="B1086" s="1">
        <v>44004</v>
      </c>
      <c r="C1086">
        <v>72.26203</v>
      </c>
      <c r="D1086">
        <v>73.17273</v>
      </c>
      <c r="E1086">
        <v>71.87597</v>
      </c>
      <c r="F1086">
        <v>72.03436</v>
      </c>
      <c r="G1086">
        <v>67869247</v>
      </c>
      <c r="H1086" s="2">
        <v>4908549000</v>
      </c>
    </row>
    <row r="1087" spans="1:8">
      <c r="A1087" t="s">
        <v>12</v>
      </c>
      <c r="B1087" s="1">
        <v>44005</v>
      </c>
      <c r="C1087">
        <v>71.76708</v>
      </c>
      <c r="D1087">
        <v>71.86607</v>
      </c>
      <c r="E1087">
        <v>70.94548</v>
      </c>
      <c r="F1087">
        <v>71.23254</v>
      </c>
      <c r="G1087">
        <v>78759801</v>
      </c>
      <c r="H1087" s="2">
        <v>5610393000</v>
      </c>
    </row>
    <row r="1088" spans="1:8">
      <c r="A1088" t="s">
        <v>12</v>
      </c>
      <c r="B1088" s="1">
        <v>44006</v>
      </c>
      <c r="C1088">
        <v>71.51961</v>
      </c>
      <c r="D1088">
        <v>72.11355</v>
      </c>
      <c r="E1088">
        <v>71.28204</v>
      </c>
      <c r="F1088">
        <v>71.52951</v>
      </c>
      <c r="G1088">
        <v>61131623</v>
      </c>
      <c r="H1088" s="2">
        <v>4380603000</v>
      </c>
    </row>
    <row r="1089" spans="1:8">
      <c r="A1089" t="s">
        <v>12</v>
      </c>
      <c r="B1089" s="1">
        <v>44011</v>
      </c>
      <c r="C1089">
        <v>71.34143</v>
      </c>
      <c r="D1089">
        <v>71.52951</v>
      </c>
      <c r="E1089">
        <v>70.08427</v>
      </c>
      <c r="F1089">
        <v>70.29215</v>
      </c>
      <c r="G1089">
        <v>72213803</v>
      </c>
      <c r="H1089" s="2">
        <v>5089513000</v>
      </c>
    </row>
    <row r="1090" spans="1:8">
      <c r="A1090" t="s">
        <v>12</v>
      </c>
      <c r="B1090" s="1">
        <v>44012</v>
      </c>
      <c r="C1090">
        <v>70.63861</v>
      </c>
      <c r="D1090">
        <v>71.05436</v>
      </c>
      <c r="E1090">
        <v>70.28225</v>
      </c>
      <c r="F1090">
        <v>70.6782</v>
      </c>
      <c r="G1090">
        <v>45611409</v>
      </c>
      <c r="H1090" s="2">
        <v>3222062000</v>
      </c>
    </row>
    <row r="1091" spans="1:8">
      <c r="A1091" t="s">
        <v>12</v>
      </c>
      <c r="B1091" s="1">
        <v>44013</v>
      </c>
      <c r="C1091">
        <v>70.86628</v>
      </c>
      <c r="D1091">
        <v>72.75698</v>
      </c>
      <c r="E1091">
        <v>70.48023</v>
      </c>
      <c r="F1091">
        <v>72.75698</v>
      </c>
      <c r="G1091">
        <v>97744105</v>
      </c>
      <c r="H1091" s="2">
        <v>7027222000</v>
      </c>
    </row>
    <row r="1092" spans="1:8">
      <c r="A1092" t="s">
        <v>12</v>
      </c>
      <c r="B1092" s="1">
        <v>44014</v>
      </c>
      <c r="C1092">
        <v>72.5392</v>
      </c>
      <c r="D1092">
        <v>75.2416</v>
      </c>
      <c r="E1092">
        <v>72.26203</v>
      </c>
      <c r="F1092">
        <v>75.2317</v>
      </c>
      <c r="G1092">
        <v>148952479</v>
      </c>
      <c r="H1092" s="2">
        <v>11001770000</v>
      </c>
    </row>
    <row r="1093" spans="1:8">
      <c r="A1093" t="s">
        <v>12</v>
      </c>
      <c r="B1093" s="1">
        <v>44015</v>
      </c>
      <c r="C1093">
        <v>75.38019</v>
      </c>
      <c r="D1093">
        <v>77.69653</v>
      </c>
      <c r="E1093">
        <v>75.37029</v>
      </c>
      <c r="F1093">
        <v>77.17189</v>
      </c>
      <c r="G1093">
        <v>172122014</v>
      </c>
      <c r="H1093" s="2">
        <v>13197960000</v>
      </c>
    </row>
    <row r="1094" spans="1:8">
      <c r="A1094" t="s">
        <v>12</v>
      </c>
      <c r="B1094" s="1">
        <v>44018</v>
      </c>
      <c r="C1094">
        <v>78.32016</v>
      </c>
      <c r="D1094">
        <v>84.02193</v>
      </c>
      <c r="E1094">
        <v>78.32016</v>
      </c>
      <c r="F1094">
        <v>83.26962</v>
      </c>
      <c r="G1094">
        <v>283535777</v>
      </c>
      <c r="H1094" s="2">
        <v>23106300000</v>
      </c>
    </row>
    <row r="1095" spans="1:8">
      <c r="A1095" t="s">
        <v>12</v>
      </c>
      <c r="B1095" s="1">
        <v>44019</v>
      </c>
      <c r="C1095">
        <v>86.1205</v>
      </c>
      <c r="D1095">
        <v>86.71444</v>
      </c>
      <c r="E1095">
        <v>82.35892</v>
      </c>
      <c r="F1095">
        <v>82.37871</v>
      </c>
      <c r="G1095">
        <v>224473383</v>
      </c>
      <c r="H1095" s="2">
        <v>18920030000</v>
      </c>
    </row>
    <row r="1096" spans="1:8">
      <c r="A1096" t="s">
        <v>12</v>
      </c>
      <c r="B1096" s="1">
        <v>44020</v>
      </c>
      <c r="C1096">
        <v>83.25972</v>
      </c>
      <c r="D1096">
        <v>86.1205</v>
      </c>
      <c r="E1096">
        <v>83.00235</v>
      </c>
      <c r="F1096">
        <v>84.82374</v>
      </c>
      <c r="G1096">
        <v>171371417</v>
      </c>
      <c r="H1096" s="2">
        <v>14486520000</v>
      </c>
    </row>
    <row r="1097" spans="1:8">
      <c r="A1097" t="s">
        <v>12</v>
      </c>
      <c r="B1097" s="1">
        <v>44021</v>
      </c>
      <c r="C1097">
        <v>85.42758</v>
      </c>
      <c r="D1097">
        <v>85.92252</v>
      </c>
      <c r="E1097">
        <v>84.04173</v>
      </c>
      <c r="F1097">
        <v>85.05142</v>
      </c>
      <c r="G1097">
        <v>143914585</v>
      </c>
      <c r="H1097" s="2">
        <v>12240650000</v>
      </c>
    </row>
    <row r="1098" spans="1:8">
      <c r="A1098" t="s">
        <v>12</v>
      </c>
      <c r="B1098" s="1">
        <v>44022</v>
      </c>
      <c r="C1098">
        <v>84.15062</v>
      </c>
      <c r="D1098">
        <v>84.50698</v>
      </c>
      <c r="E1098">
        <v>81.27994</v>
      </c>
      <c r="F1098">
        <v>81.50761</v>
      </c>
      <c r="G1098">
        <v>148159731</v>
      </c>
      <c r="H1098" s="2">
        <v>12251530000</v>
      </c>
    </row>
    <row r="1099" spans="1:8">
      <c r="A1099" t="s">
        <v>12</v>
      </c>
      <c r="B1099" s="1">
        <v>44025</v>
      </c>
      <c r="C1099">
        <v>81.08196</v>
      </c>
      <c r="D1099">
        <v>82.81427</v>
      </c>
      <c r="E1099">
        <v>80.686</v>
      </c>
      <c r="F1099">
        <v>81.52741</v>
      </c>
      <c r="G1099">
        <v>119156150</v>
      </c>
      <c r="H1099" s="2">
        <v>9725535000</v>
      </c>
    </row>
    <row r="1100" spans="1:8">
      <c r="A1100" t="s">
        <v>12</v>
      </c>
      <c r="B1100" s="1">
        <v>44026</v>
      </c>
      <c r="C1100">
        <v>81.53731</v>
      </c>
      <c r="D1100">
        <v>82.38861</v>
      </c>
      <c r="E1100">
        <v>79.7951</v>
      </c>
      <c r="F1100">
        <v>80.47812</v>
      </c>
      <c r="G1100">
        <v>99865350</v>
      </c>
      <c r="H1100" s="2">
        <v>8093688000</v>
      </c>
    </row>
    <row r="1101" spans="1:8">
      <c r="A1101" t="s">
        <v>12</v>
      </c>
      <c r="B1101" s="1">
        <v>44027</v>
      </c>
      <c r="C1101">
        <v>81.31953</v>
      </c>
      <c r="D1101">
        <v>81.5571</v>
      </c>
      <c r="E1101">
        <v>79.31005</v>
      </c>
      <c r="F1101">
        <v>79.40904</v>
      </c>
      <c r="G1101">
        <v>93219162</v>
      </c>
      <c r="H1101" s="2">
        <v>7478184000</v>
      </c>
    </row>
    <row r="1102" spans="1:8">
      <c r="A1102" t="s">
        <v>12</v>
      </c>
      <c r="B1102" s="1">
        <v>44028</v>
      </c>
      <c r="C1102">
        <v>80.47812</v>
      </c>
      <c r="D1102">
        <v>81.14135</v>
      </c>
      <c r="E1102">
        <v>77.31047</v>
      </c>
      <c r="F1102">
        <v>77.42926</v>
      </c>
      <c r="G1102">
        <v>133163170</v>
      </c>
      <c r="H1102" s="2">
        <v>10546370000</v>
      </c>
    </row>
    <row r="1103" spans="1:8">
      <c r="A1103" t="s">
        <v>12</v>
      </c>
      <c r="B1103" s="1">
        <v>44029</v>
      </c>
      <c r="C1103">
        <v>78.20137</v>
      </c>
      <c r="D1103">
        <v>78.58743</v>
      </c>
      <c r="E1103">
        <v>76.52846</v>
      </c>
      <c r="F1103">
        <v>77.23128</v>
      </c>
      <c r="G1103">
        <v>88397151</v>
      </c>
      <c r="H1103" s="2">
        <v>6849600000</v>
      </c>
    </row>
    <row r="1104" spans="1:8">
      <c r="A1104" t="s">
        <v>12</v>
      </c>
      <c r="B1104" s="1">
        <v>44032</v>
      </c>
      <c r="C1104">
        <v>78.25087</v>
      </c>
      <c r="D1104">
        <v>81.98276</v>
      </c>
      <c r="E1104">
        <v>78.25087</v>
      </c>
      <c r="F1104">
        <v>81.96296</v>
      </c>
      <c r="G1104">
        <v>139161588</v>
      </c>
      <c r="H1104" s="2">
        <v>11212030000</v>
      </c>
    </row>
    <row r="1105" spans="1:8">
      <c r="A1105" t="s">
        <v>12</v>
      </c>
      <c r="B1105" s="1">
        <v>44033</v>
      </c>
      <c r="C1105">
        <v>82.11144</v>
      </c>
      <c r="D1105">
        <v>82.35892</v>
      </c>
      <c r="E1105">
        <v>79.55753</v>
      </c>
      <c r="F1105">
        <v>79.94358</v>
      </c>
      <c r="G1105">
        <v>91401477</v>
      </c>
      <c r="H1105" s="2">
        <v>7340189000</v>
      </c>
    </row>
    <row r="1106" spans="1:8">
      <c r="A1106" t="s">
        <v>12</v>
      </c>
      <c r="B1106" s="1">
        <v>44034</v>
      </c>
      <c r="C1106">
        <v>79.39914</v>
      </c>
      <c r="D1106">
        <v>81.02256</v>
      </c>
      <c r="E1106">
        <v>78.63693</v>
      </c>
      <c r="F1106">
        <v>79.12197</v>
      </c>
      <c r="G1106">
        <v>88647475</v>
      </c>
      <c r="H1106" s="2">
        <v>7056924000</v>
      </c>
    </row>
    <row r="1107" spans="1:8">
      <c r="A1107" t="s">
        <v>12</v>
      </c>
      <c r="B1107" s="1">
        <v>44035</v>
      </c>
      <c r="C1107">
        <v>78.20137</v>
      </c>
      <c r="D1107">
        <v>79.07248</v>
      </c>
      <c r="E1107">
        <v>77.23128</v>
      </c>
      <c r="F1107">
        <v>78.20137</v>
      </c>
      <c r="G1107">
        <v>79008759</v>
      </c>
      <c r="H1107" s="2">
        <v>6158187000</v>
      </c>
    </row>
    <row r="1108" spans="1:8">
      <c r="A1108" t="s">
        <v>12</v>
      </c>
      <c r="B1108" s="1">
        <v>44036</v>
      </c>
      <c r="C1108">
        <v>78.08259</v>
      </c>
      <c r="D1108">
        <v>78.09249</v>
      </c>
      <c r="E1108">
        <v>75.60786</v>
      </c>
      <c r="F1108">
        <v>76.22159</v>
      </c>
      <c r="G1108">
        <v>108364819</v>
      </c>
      <c r="H1108" s="2">
        <v>8306516000</v>
      </c>
    </row>
    <row r="1109" spans="1:8">
      <c r="A1109" t="s">
        <v>12</v>
      </c>
      <c r="B1109" s="1">
        <v>44039</v>
      </c>
      <c r="C1109">
        <v>76.49876</v>
      </c>
      <c r="D1109">
        <v>77.00361</v>
      </c>
      <c r="E1109">
        <v>74.93474</v>
      </c>
      <c r="F1109">
        <v>75.65736</v>
      </c>
      <c r="G1109">
        <v>74230306</v>
      </c>
      <c r="H1109" s="2">
        <v>5615186000</v>
      </c>
    </row>
    <row r="1110" spans="1:8">
      <c r="A1110" t="s">
        <v>12</v>
      </c>
      <c r="B1110" s="1">
        <v>44040</v>
      </c>
      <c r="C1110">
        <v>76.21169</v>
      </c>
      <c r="D1110">
        <v>76.51856</v>
      </c>
      <c r="E1110">
        <v>75.18221</v>
      </c>
      <c r="F1110">
        <v>75.60786</v>
      </c>
      <c r="G1110">
        <v>64639321</v>
      </c>
      <c r="H1110" s="2">
        <v>4893528000</v>
      </c>
    </row>
    <row r="1111" spans="1:8">
      <c r="A1111" t="s">
        <v>12</v>
      </c>
      <c r="B1111" s="1">
        <v>44041</v>
      </c>
      <c r="C1111">
        <v>75.2317</v>
      </c>
      <c r="D1111">
        <v>77.21148</v>
      </c>
      <c r="E1111">
        <v>74.98423</v>
      </c>
      <c r="F1111">
        <v>76.51856</v>
      </c>
      <c r="G1111">
        <v>71004321</v>
      </c>
      <c r="H1111" s="2">
        <v>5415279000</v>
      </c>
    </row>
    <row r="1112" spans="1:8">
      <c r="A1112" t="s">
        <v>12</v>
      </c>
      <c r="B1112" s="1">
        <v>44042</v>
      </c>
      <c r="C1112">
        <v>76.60765</v>
      </c>
      <c r="D1112">
        <v>76.64725</v>
      </c>
      <c r="E1112">
        <v>75.2515</v>
      </c>
      <c r="F1112">
        <v>75.2614</v>
      </c>
      <c r="G1112">
        <v>65284297</v>
      </c>
      <c r="H1112" s="2">
        <v>4940868000</v>
      </c>
    </row>
    <row r="1113" spans="1:8">
      <c r="A1113" t="s">
        <v>12</v>
      </c>
      <c r="B1113" s="1">
        <v>44043</v>
      </c>
      <c r="C1113">
        <v>75.2317</v>
      </c>
      <c r="D1113">
        <v>76.46907</v>
      </c>
      <c r="E1113">
        <v>74.43979</v>
      </c>
      <c r="F1113">
        <v>75.13271</v>
      </c>
      <c r="G1113">
        <v>75616462</v>
      </c>
      <c r="H1113" s="2">
        <v>5701005000</v>
      </c>
    </row>
    <row r="1114" spans="1:8">
      <c r="A1114" t="s">
        <v>12</v>
      </c>
      <c r="B1114" s="1">
        <v>44046</v>
      </c>
      <c r="C1114">
        <v>75.57816</v>
      </c>
      <c r="D1114">
        <v>75.90483</v>
      </c>
      <c r="E1114">
        <v>75.01393</v>
      </c>
      <c r="F1114">
        <v>75.66725</v>
      </c>
      <c r="G1114">
        <v>86398180</v>
      </c>
      <c r="H1114" s="2">
        <v>6513675000</v>
      </c>
    </row>
    <row r="1115" spans="1:8">
      <c r="A1115" t="s">
        <v>12</v>
      </c>
      <c r="B1115" s="1">
        <v>44047</v>
      </c>
      <c r="C1115">
        <v>76.03351</v>
      </c>
      <c r="D1115">
        <v>78.54784</v>
      </c>
      <c r="E1115">
        <v>75.42968</v>
      </c>
      <c r="F1115">
        <v>77.87471</v>
      </c>
      <c r="G1115">
        <v>149659096</v>
      </c>
      <c r="H1115" s="2">
        <v>11554010000</v>
      </c>
    </row>
    <row r="1116" spans="1:8">
      <c r="A1116" t="s">
        <v>12</v>
      </c>
      <c r="B1116" s="1">
        <v>44048</v>
      </c>
      <c r="C1116">
        <v>77.15209</v>
      </c>
      <c r="D1116">
        <v>77.16199</v>
      </c>
      <c r="E1116">
        <v>75.82564</v>
      </c>
      <c r="F1116">
        <v>76.35028</v>
      </c>
      <c r="G1116">
        <v>79585132</v>
      </c>
      <c r="H1116" s="2">
        <v>6075388000</v>
      </c>
    </row>
    <row r="1117" spans="1:8">
      <c r="A1117" t="s">
        <v>12</v>
      </c>
      <c r="B1117" s="1">
        <v>44049</v>
      </c>
      <c r="C1117">
        <v>76.22159</v>
      </c>
      <c r="D1117">
        <v>77.1026</v>
      </c>
      <c r="E1117">
        <v>75.43958</v>
      </c>
      <c r="F1117">
        <v>76.37008</v>
      </c>
      <c r="G1117">
        <v>65417621</v>
      </c>
      <c r="H1117" s="2">
        <v>4979623000</v>
      </c>
    </row>
    <row r="1118" spans="1:8">
      <c r="A1118" t="s">
        <v>12</v>
      </c>
      <c r="B1118" s="1">
        <v>44050</v>
      </c>
      <c r="C1118">
        <v>76.182</v>
      </c>
      <c r="D1118">
        <v>76.88482</v>
      </c>
      <c r="E1118">
        <v>75.2416</v>
      </c>
      <c r="F1118">
        <v>75.55837</v>
      </c>
      <c r="G1118">
        <v>55542386</v>
      </c>
      <c r="H1118" s="2">
        <v>4215768000</v>
      </c>
    </row>
    <row r="1119" spans="1:8">
      <c r="A1119" t="s">
        <v>12</v>
      </c>
      <c r="B1119" s="1">
        <v>44053</v>
      </c>
      <c r="C1119">
        <v>75.2515</v>
      </c>
      <c r="D1119">
        <v>76.90462</v>
      </c>
      <c r="E1119">
        <v>75.05352</v>
      </c>
      <c r="F1119">
        <v>76.23149</v>
      </c>
      <c r="G1119">
        <v>70722267</v>
      </c>
      <c r="H1119" s="2">
        <v>5396775000</v>
      </c>
    </row>
    <row r="1120" spans="1:8">
      <c r="A1120" t="s">
        <v>12</v>
      </c>
      <c r="B1120" s="1">
        <v>44054</v>
      </c>
      <c r="C1120">
        <v>76.66704</v>
      </c>
      <c r="D1120">
        <v>77.88461</v>
      </c>
      <c r="E1120">
        <v>75.73655</v>
      </c>
      <c r="F1120">
        <v>75.99392</v>
      </c>
      <c r="G1120">
        <v>78322678</v>
      </c>
      <c r="H1120" s="2">
        <v>6036019000</v>
      </c>
    </row>
    <row r="1121" spans="1:8">
      <c r="A1121" t="s">
        <v>12</v>
      </c>
      <c r="B1121" s="1">
        <v>44055</v>
      </c>
      <c r="C1121">
        <v>76.02362</v>
      </c>
      <c r="D1121">
        <v>76.67694</v>
      </c>
      <c r="E1121">
        <v>75.62766</v>
      </c>
      <c r="F1121">
        <v>76.37998</v>
      </c>
      <c r="G1121">
        <v>59199726</v>
      </c>
      <c r="H1121" s="2">
        <v>4513022000</v>
      </c>
    </row>
    <row r="1122" spans="1:8">
      <c r="A1122" t="s">
        <v>12</v>
      </c>
      <c r="B1122" s="1">
        <v>44056</v>
      </c>
      <c r="C1122">
        <v>76.71654</v>
      </c>
      <c r="D1122">
        <v>76.81553</v>
      </c>
      <c r="E1122">
        <v>75.73655</v>
      </c>
      <c r="F1122">
        <v>75.82564</v>
      </c>
      <c r="G1122">
        <v>42565853</v>
      </c>
      <c r="H1122" s="2">
        <v>3236112000</v>
      </c>
    </row>
    <row r="1123" spans="1:8">
      <c r="A1123" t="s">
        <v>12</v>
      </c>
      <c r="B1123" s="1">
        <v>44057</v>
      </c>
      <c r="C1123">
        <v>75.69695</v>
      </c>
      <c r="D1123">
        <v>77.69653</v>
      </c>
      <c r="E1123">
        <v>75.56827</v>
      </c>
      <c r="F1123">
        <v>77.39956</v>
      </c>
      <c r="G1123">
        <v>63893280</v>
      </c>
      <c r="H1123" s="2">
        <v>4893057000</v>
      </c>
    </row>
    <row r="1124" spans="1:8">
      <c r="A1124" t="s">
        <v>12</v>
      </c>
      <c r="B1124" s="1">
        <v>44060</v>
      </c>
      <c r="C1124">
        <v>77.43916</v>
      </c>
      <c r="D1124">
        <v>81.73529</v>
      </c>
      <c r="E1124">
        <v>77.43916</v>
      </c>
      <c r="F1124">
        <v>80.28015</v>
      </c>
      <c r="G1124">
        <v>175716364</v>
      </c>
      <c r="H1124" s="2">
        <v>14077890000</v>
      </c>
    </row>
    <row r="1125" spans="1:8">
      <c r="A1125" t="s">
        <v>12</v>
      </c>
      <c r="B1125" s="1">
        <v>44061</v>
      </c>
      <c r="C1125">
        <v>79.98318</v>
      </c>
      <c r="D1125">
        <v>80.08217</v>
      </c>
      <c r="E1125">
        <v>78.59733</v>
      </c>
      <c r="F1125">
        <v>78.94379</v>
      </c>
      <c r="G1125">
        <v>85110998</v>
      </c>
      <c r="H1125" s="2">
        <v>6735058000</v>
      </c>
    </row>
    <row r="1126" spans="1:8">
      <c r="A1126" t="s">
        <v>12</v>
      </c>
      <c r="B1126" s="1">
        <v>44062</v>
      </c>
      <c r="C1126">
        <v>78.79531</v>
      </c>
      <c r="D1126">
        <v>79.30015</v>
      </c>
      <c r="E1126">
        <v>77.37977</v>
      </c>
      <c r="F1126">
        <v>77.37977</v>
      </c>
      <c r="G1126">
        <v>57050114</v>
      </c>
      <c r="H1126" s="2">
        <v>4458977000</v>
      </c>
    </row>
    <row r="1127" spans="1:8">
      <c r="A1127" t="s">
        <v>12</v>
      </c>
      <c r="B1127" s="1">
        <v>44063</v>
      </c>
      <c r="C1127">
        <v>77.31047</v>
      </c>
      <c r="D1127">
        <v>77.31047</v>
      </c>
      <c r="E1127">
        <v>76.37008</v>
      </c>
      <c r="F1127">
        <v>76.81553</v>
      </c>
      <c r="G1127">
        <v>50351258</v>
      </c>
      <c r="H1127" s="2">
        <v>3863022000</v>
      </c>
    </row>
    <row r="1128" spans="1:8">
      <c r="A1128" t="s">
        <v>12</v>
      </c>
      <c r="B1128" s="1">
        <v>44064</v>
      </c>
      <c r="C1128">
        <v>77.50845</v>
      </c>
      <c r="D1128">
        <v>77.9638</v>
      </c>
      <c r="E1128">
        <v>76.76603</v>
      </c>
      <c r="F1128">
        <v>77.45896</v>
      </c>
      <c r="G1128">
        <v>42879406</v>
      </c>
      <c r="H1128" s="2">
        <v>3315620000</v>
      </c>
    </row>
    <row r="1129" spans="1:8">
      <c r="A1129" t="s">
        <v>12</v>
      </c>
      <c r="B1129" s="1">
        <v>44067</v>
      </c>
      <c r="C1129">
        <v>78.15188</v>
      </c>
      <c r="D1129">
        <v>78.20137</v>
      </c>
      <c r="E1129">
        <v>76.84522</v>
      </c>
      <c r="F1129">
        <v>77.01351</v>
      </c>
      <c r="G1129">
        <v>47763289</v>
      </c>
      <c r="H1129" s="2">
        <v>3698164000</v>
      </c>
    </row>
    <row r="1130" spans="1:8">
      <c r="A1130" t="s">
        <v>12</v>
      </c>
      <c r="B1130" s="1">
        <v>44068</v>
      </c>
      <c r="C1130">
        <v>77.21148</v>
      </c>
      <c r="D1130">
        <v>78.08259</v>
      </c>
      <c r="E1130">
        <v>76.81553</v>
      </c>
      <c r="F1130">
        <v>77.32037</v>
      </c>
      <c r="G1130">
        <v>53589690</v>
      </c>
      <c r="H1130" s="2">
        <v>4149072000</v>
      </c>
    </row>
    <row r="1131" spans="1:8">
      <c r="A1131" t="s">
        <v>12</v>
      </c>
      <c r="B1131" s="1">
        <v>44069</v>
      </c>
      <c r="C1131">
        <v>77.21148</v>
      </c>
      <c r="D1131">
        <v>77.26098</v>
      </c>
      <c r="E1131">
        <v>75.82564</v>
      </c>
      <c r="F1131">
        <v>76.02362</v>
      </c>
      <c r="G1131">
        <v>54831814</v>
      </c>
      <c r="H1131" s="2">
        <v>4191633000</v>
      </c>
    </row>
    <row r="1132" spans="1:8">
      <c r="A1132" t="s">
        <v>12</v>
      </c>
      <c r="B1132" s="1">
        <v>44070</v>
      </c>
      <c r="C1132">
        <v>76.37008</v>
      </c>
      <c r="D1132">
        <v>76.38987</v>
      </c>
      <c r="E1132">
        <v>75.2317</v>
      </c>
      <c r="F1132">
        <v>75.76624</v>
      </c>
      <c r="G1132">
        <v>45341727</v>
      </c>
      <c r="H1132" s="2">
        <v>3425207000</v>
      </c>
    </row>
    <row r="1133" spans="1:8">
      <c r="A1133" t="s">
        <v>12</v>
      </c>
      <c r="B1133" s="1">
        <v>44071</v>
      </c>
      <c r="C1133">
        <v>75.69695</v>
      </c>
      <c r="D1133">
        <v>77.41936</v>
      </c>
      <c r="E1133">
        <v>75.08322</v>
      </c>
      <c r="F1133">
        <v>77.1026</v>
      </c>
      <c r="G1133">
        <v>77284092</v>
      </c>
      <c r="H1133" s="2">
        <v>5893644000</v>
      </c>
    </row>
    <row r="1134" spans="1:8">
      <c r="A1134" t="s">
        <v>12</v>
      </c>
      <c r="B1134" s="1">
        <v>44074</v>
      </c>
      <c r="C1134">
        <v>77.1026</v>
      </c>
      <c r="D1134">
        <v>78.0034</v>
      </c>
      <c r="E1134">
        <v>75.80584</v>
      </c>
      <c r="F1134">
        <v>75.84543</v>
      </c>
      <c r="G1134">
        <v>73051463</v>
      </c>
      <c r="H1134" s="2">
        <v>5624026000</v>
      </c>
    </row>
    <row r="1135" spans="1:8">
      <c r="A1135" t="s">
        <v>12</v>
      </c>
      <c r="B1135" s="1">
        <v>44075</v>
      </c>
      <c r="C1135">
        <v>75.31089</v>
      </c>
      <c r="D1135">
        <v>75.81574</v>
      </c>
      <c r="E1135">
        <v>75.2317</v>
      </c>
      <c r="F1135">
        <v>75.60786</v>
      </c>
      <c r="G1135">
        <v>47606316</v>
      </c>
      <c r="H1135" s="2">
        <v>3593513000</v>
      </c>
    </row>
    <row r="1136" spans="1:8">
      <c r="A1136" t="s">
        <v>12</v>
      </c>
      <c r="B1136" s="1">
        <v>44076</v>
      </c>
      <c r="C1136">
        <v>75.83554</v>
      </c>
      <c r="D1136">
        <v>76.02362</v>
      </c>
      <c r="E1136">
        <v>74.83575</v>
      </c>
      <c r="F1136">
        <v>75.16241</v>
      </c>
      <c r="G1136">
        <v>56205865</v>
      </c>
      <c r="H1136" s="2">
        <v>4229575000</v>
      </c>
    </row>
    <row r="1137" spans="1:8">
      <c r="A1137" t="s">
        <v>12</v>
      </c>
      <c r="B1137" s="1">
        <v>44077</v>
      </c>
      <c r="C1137">
        <v>75.2218</v>
      </c>
      <c r="D1137">
        <v>75.64746</v>
      </c>
      <c r="E1137">
        <v>74.3903</v>
      </c>
      <c r="F1137">
        <v>74.62787</v>
      </c>
      <c r="G1137">
        <v>60596242</v>
      </c>
      <c r="H1137" s="2">
        <v>4540579000</v>
      </c>
    </row>
    <row r="1138" spans="1:8">
      <c r="A1138" t="s">
        <v>12</v>
      </c>
      <c r="B1138" s="1">
        <v>44078</v>
      </c>
      <c r="C1138">
        <v>74.04383</v>
      </c>
      <c r="D1138">
        <v>74.3408</v>
      </c>
      <c r="E1138">
        <v>73.79636</v>
      </c>
      <c r="F1138">
        <v>74.06363</v>
      </c>
      <c r="G1138">
        <v>48313991</v>
      </c>
      <c r="H1138" s="2">
        <v>3575937000</v>
      </c>
    </row>
    <row r="1139" spans="1:8">
      <c r="A1139" t="s">
        <v>12</v>
      </c>
      <c r="B1139" s="1">
        <v>44081</v>
      </c>
      <c r="C1139">
        <v>74.06363</v>
      </c>
      <c r="D1139">
        <v>75.47918</v>
      </c>
      <c r="E1139">
        <v>73.99434</v>
      </c>
      <c r="F1139">
        <v>74.30121</v>
      </c>
      <c r="G1139">
        <v>63971778</v>
      </c>
      <c r="H1139" s="2">
        <v>4787526000</v>
      </c>
    </row>
    <row r="1140" spans="1:8">
      <c r="A1140" t="s">
        <v>12</v>
      </c>
      <c r="B1140" s="1">
        <v>44082</v>
      </c>
      <c r="C1140">
        <v>75.2119</v>
      </c>
      <c r="D1140">
        <v>76.67694</v>
      </c>
      <c r="E1140">
        <v>74.93474</v>
      </c>
      <c r="F1140">
        <v>76.36018</v>
      </c>
      <c r="G1140">
        <v>87487435</v>
      </c>
      <c r="H1140" s="2">
        <v>6642256000</v>
      </c>
    </row>
    <row r="1141" spans="1:8">
      <c r="A1141" t="s">
        <v>12</v>
      </c>
      <c r="B1141" s="1">
        <v>44083</v>
      </c>
      <c r="C1141">
        <v>75.60786</v>
      </c>
      <c r="D1141">
        <v>76.76603</v>
      </c>
      <c r="E1141">
        <v>75.55837</v>
      </c>
      <c r="F1141">
        <v>75.70685</v>
      </c>
      <c r="G1141">
        <v>52933330</v>
      </c>
      <c r="H1141" s="2">
        <v>4026859000</v>
      </c>
    </row>
    <row r="1142" spans="1:8">
      <c r="A1142" t="s">
        <v>12</v>
      </c>
      <c r="B1142" s="1">
        <v>44084</v>
      </c>
      <c r="C1142">
        <v>76.182</v>
      </c>
      <c r="D1142">
        <v>76.55816</v>
      </c>
      <c r="E1142">
        <v>75.62766</v>
      </c>
      <c r="F1142">
        <v>75.74645</v>
      </c>
      <c r="G1142">
        <v>53577057</v>
      </c>
      <c r="H1142" s="2">
        <v>4078037000</v>
      </c>
    </row>
    <row r="1143" spans="1:8">
      <c r="A1143" t="s">
        <v>12</v>
      </c>
      <c r="B1143" s="1">
        <v>44085</v>
      </c>
      <c r="C1143">
        <v>75.63756</v>
      </c>
      <c r="D1143">
        <v>76.71654</v>
      </c>
      <c r="E1143">
        <v>75.39008</v>
      </c>
      <c r="F1143">
        <v>76.42947</v>
      </c>
      <c r="G1143">
        <v>46689819</v>
      </c>
      <c r="H1143" s="2">
        <v>3557565000</v>
      </c>
    </row>
    <row r="1144" spans="1:8">
      <c r="A1144" t="s">
        <v>12</v>
      </c>
      <c r="B1144" s="1">
        <v>44088</v>
      </c>
      <c r="C1144">
        <v>76.83533</v>
      </c>
      <c r="D1144">
        <v>78.30036</v>
      </c>
      <c r="E1144">
        <v>76.83533</v>
      </c>
      <c r="F1144">
        <v>77.75592</v>
      </c>
      <c r="G1144">
        <v>73744685</v>
      </c>
      <c r="H1144" s="2">
        <v>5730572000</v>
      </c>
    </row>
    <row r="1145" spans="1:8">
      <c r="A1145" t="s">
        <v>12</v>
      </c>
      <c r="B1145" s="1">
        <v>44089</v>
      </c>
      <c r="C1145">
        <v>77.75592</v>
      </c>
      <c r="D1145">
        <v>79.66641</v>
      </c>
      <c r="E1145">
        <v>76.76603</v>
      </c>
      <c r="F1145">
        <v>79.10218</v>
      </c>
      <c r="G1145">
        <v>102470941</v>
      </c>
      <c r="H1145" s="2">
        <v>8095819000</v>
      </c>
    </row>
    <row r="1146" spans="1:8">
      <c r="A1146" t="s">
        <v>12</v>
      </c>
      <c r="B1146" s="1">
        <v>44090</v>
      </c>
      <c r="C1146">
        <v>79.29</v>
      </c>
      <c r="D1146">
        <v>79.49</v>
      </c>
      <c r="E1146">
        <v>78.44</v>
      </c>
      <c r="F1146">
        <v>78.6</v>
      </c>
      <c r="G1146">
        <v>46794754</v>
      </c>
      <c r="H1146" s="2">
        <v>3693758000</v>
      </c>
    </row>
    <row r="1147" spans="1:8">
      <c r="A1147" t="s">
        <v>12</v>
      </c>
      <c r="B1147" s="1">
        <v>44091</v>
      </c>
      <c r="C1147">
        <v>79.11</v>
      </c>
      <c r="D1147">
        <v>79.78</v>
      </c>
      <c r="E1147">
        <v>78.7</v>
      </c>
      <c r="F1147">
        <v>79</v>
      </c>
      <c r="G1147">
        <v>66830642</v>
      </c>
      <c r="H1147" s="2">
        <v>5303741000</v>
      </c>
    </row>
    <row r="1148" spans="1:8">
      <c r="A1148" t="s">
        <v>12</v>
      </c>
      <c r="B1148" s="1">
        <v>44092</v>
      </c>
      <c r="C1148">
        <v>79.6</v>
      </c>
      <c r="D1148">
        <v>83.06</v>
      </c>
      <c r="E1148">
        <v>79.48</v>
      </c>
      <c r="F1148">
        <v>82.89</v>
      </c>
      <c r="G1148">
        <v>177600775</v>
      </c>
      <c r="H1148" s="2">
        <v>14522780000</v>
      </c>
    </row>
    <row r="1149" spans="1:8">
      <c r="A1149" t="s">
        <v>12</v>
      </c>
      <c r="B1149" s="1">
        <v>44095</v>
      </c>
      <c r="C1149">
        <v>82.9</v>
      </c>
      <c r="D1149">
        <v>83.08</v>
      </c>
      <c r="E1149">
        <v>80.93</v>
      </c>
      <c r="F1149">
        <v>80.93</v>
      </c>
      <c r="G1149">
        <v>84531359</v>
      </c>
      <c r="H1149" s="2">
        <v>6909679000</v>
      </c>
    </row>
    <row r="1150" spans="1:8">
      <c r="A1150" t="s">
        <v>12</v>
      </c>
      <c r="B1150" s="1">
        <v>44096</v>
      </c>
      <c r="C1150">
        <v>79.7</v>
      </c>
      <c r="D1150">
        <v>80.73</v>
      </c>
      <c r="E1150">
        <v>79</v>
      </c>
      <c r="F1150">
        <v>79.07</v>
      </c>
      <c r="G1150">
        <v>67938147</v>
      </c>
      <c r="H1150" s="2">
        <v>5407049000</v>
      </c>
    </row>
    <row r="1151" spans="1:8">
      <c r="A1151" t="s">
        <v>12</v>
      </c>
      <c r="B1151" s="1">
        <v>44097</v>
      </c>
      <c r="C1151">
        <v>79.5</v>
      </c>
      <c r="D1151">
        <v>79.57</v>
      </c>
      <c r="E1151">
        <v>78.44</v>
      </c>
      <c r="F1151">
        <v>78.56</v>
      </c>
      <c r="G1151">
        <v>36211616</v>
      </c>
      <c r="H1151" s="2">
        <v>2855190000</v>
      </c>
    </row>
    <row r="1152" spans="1:8">
      <c r="A1152" t="s">
        <v>12</v>
      </c>
      <c r="B1152" s="1">
        <v>44098</v>
      </c>
      <c r="C1152">
        <v>78.19</v>
      </c>
      <c r="D1152">
        <v>78.5</v>
      </c>
      <c r="E1152">
        <v>77</v>
      </c>
      <c r="F1152">
        <v>77.07</v>
      </c>
      <c r="G1152">
        <v>60837288</v>
      </c>
      <c r="H1152" s="2">
        <v>4720618000</v>
      </c>
    </row>
    <row r="1153" spans="1:8">
      <c r="A1153" t="s">
        <v>12</v>
      </c>
      <c r="B1153" s="1">
        <v>44099</v>
      </c>
      <c r="C1153">
        <v>77.86</v>
      </c>
      <c r="D1153">
        <v>77.88</v>
      </c>
      <c r="E1153">
        <v>77</v>
      </c>
      <c r="F1153">
        <v>77.59</v>
      </c>
      <c r="G1153">
        <v>35668375</v>
      </c>
      <c r="H1153" s="2">
        <v>2760348000</v>
      </c>
    </row>
    <row r="1154" spans="1:8">
      <c r="A1154" t="s">
        <v>12</v>
      </c>
      <c r="B1154" s="1">
        <v>44102</v>
      </c>
      <c r="C1154">
        <v>77.59</v>
      </c>
      <c r="D1154">
        <v>78.59</v>
      </c>
      <c r="E1154">
        <v>77.41</v>
      </c>
      <c r="F1154">
        <v>77.95</v>
      </c>
      <c r="G1154">
        <v>37177371</v>
      </c>
      <c r="H1154" s="2">
        <v>2897252000</v>
      </c>
    </row>
    <row r="1155" spans="1:8">
      <c r="A1155" t="s">
        <v>12</v>
      </c>
      <c r="B1155" s="1">
        <v>44103</v>
      </c>
      <c r="C1155">
        <v>78.49</v>
      </c>
      <c r="D1155">
        <v>78.5</v>
      </c>
      <c r="E1155">
        <v>76.7</v>
      </c>
      <c r="F1155">
        <v>76.8</v>
      </c>
      <c r="G1155">
        <v>51992004</v>
      </c>
      <c r="H1155" s="2">
        <v>4014297000</v>
      </c>
    </row>
    <row r="1156" spans="1:8">
      <c r="A1156" t="s">
        <v>12</v>
      </c>
      <c r="B1156" s="1">
        <v>44104</v>
      </c>
      <c r="C1156">
        <v>76.9</v>
      </c>
      <c r="D1156">
        <v>77.44</v>
      </c>
      <c r="E1156">
        <v>76.01</v>
      </c>
      <c r="F1156">
        <v>76.26</v>
      </c>
      <c r="G1156">
        <v>47625773</v>
      </c>
      <c r="H1156" s="2">
        <v>3652746000</v>
      </c>
    </row>
    <row r="1157" spans="1:8">
      <c r="A1157" t="s">
        <v>12</v>
      </c>
      <c r="B1157" s="1">
        <v>44113</v>
      </c>
      <c r="C1157">
        <v>77.27</v>
      </c>
      <c r="D1157">
        <v>78.45</v>
      </c>
      <c r="E1157">
        <v>77.26</v>
      </c>
      <c r="F1157">
        <v>77.9</v>
      </c>
      <c r="G1157">
        <v>47428848</v>
      </c>
      <c r="H1157" s="2">
        <v>3700953000</v>
      </c>
    </row>
    <row r="1158" spans="1:8">
      <c r="A1158" t="s">
        <v>12</v>
      </c>
      <c r="B1158" s="1">
        <v>44116</v>
      </c>
      <c r="C1158">
        <v>78.35</v>
      </c>
      <c r="D1158">
        <v>81.15</v>
      </c>
      <c r="E1158">
        <v>78.31</v>
      </c>
      <c r="F1158">
        <v>80.86</v>
      </c>
      <c r="G1158">
        <v>86992879</v>
      </c>
      <c r="H1158" s="2">
        <v>7002974000</v>
      </c>
    </row>
    <row r="1159" spans="1:8">
      <c r="A1159" t="s">
        <v>12</v>
      </c>
      <c r="B1159" s="1">
        <v>44117</v>
      </c>
      <c r="C1159">
        <v>80.67</v>
      </c>
      <c r="D1159">
        <v>81.85</v>
      </c>
      <c r="E1159">
        <v>79.96</v>
      </c>
      <c r="F1159">
        <v>81.38</v>
      </c>
      <c r="G1159">
        <v>56442934</v>
      </c>
      <c r="H1159" s="2">
        <v>4572862000</v>
      </c>
    </row>
    <row r="1160" spans="1:8">
      <c r="A1160" t="s">
        <v>12</v>
      </c>
      <c r="B1160" s="1">
        <v>44118</v>
      </c>
      <c r="C1160">
        <v>81.5</v>
      </c>
      <c r="D1160">
        <v>81.51</v>
      </c>
      <c r="E1160">
        <v>80.5</v>
      </c>
      <c r="F1160">
        <v>81.38</v>
      </c>
      <c r="G1160">
        <v>50039556</v>
      </c>
      <c r="H1160" s="2">
        <v>4060079000</v>
      </c>
    </row>
    <row r="1161" spans="1:8">
      <c r="A1161" t="s">
        <v>12</v>
      </c>
      <c r="B1161" s="1">
        <v>44119</v>
      </c>
      <c r="C1161">
        <v>81.4</v>
      </c>
      <c r="D1161">
        <v>82.86</v>
      </c>
      <c r="E1161">
        <v>81.3</v>
      </c>
      <c r="F1161">
        <v>81.4</v>
      </c>
      <c r="G1161">
        <v>55502187</v>
      </c>
      <c r="H1161" s="2">
        <v>4555169000</v>
      </c>
    </row>
    <row r="1162" spans="1:8">
      <c r="A1162" t="s">
        <v>12</v>
      </c>
      <c r="B1162" s="1">
        <v>44120</v>
      </c>
      <c r="C1162">
        <v>81.8</v>
      </c>
      <c r="D1162">
        <v>82.89</v>
      </c>
      <c r="E1162">
        <v>81.5</v>
      </c>
      <c r="F1162">
        <v>82</v>
      </c>
      <c r="G1162">
        <v>60703280</v>
      </c>
      <c r="H1162" s="2">
        <v>4992394000</v>
      </c>
    </row>
    <row r="1163" spans="1:8">
      <c r="A1163" t="s">
        <v>12</v>
      </c>
      <c r="B1163" s="1">
        <v>44123</v>
      </c>
      <c r="C1163">
        <v>82.67</v>
      </c>
      <c r="D1163">
        <v>84.38</v>
      </c>
      <c r="E1163">
        <v>81.81</v>
      </c>
      <c r="F1163">
        <v>81.85</v>
      </c>
      <c r="G1163">
        <v>91742376</v>
      </c>
      <c r="H1163" s="2">
        <v>7642714000</v>
      </c>
    </row>
    <row r="1164" spans="1:8">
      <c r="A1164" t="s">
        <v>12</v>
      </c>
      <c r="B1164" s="1">
        <v>44124</v>
      </c>
      <c r="C1164">
        <v>81.75</v>
      </c>
      <c r="D1164">
        <v>82</v>
      </c>
      <c r="E1164">
        <v>81.11</v>
      </c>
      <c r="F1164">
        <v>81.23</v>
      </c>
      <c r="G1164">
        <v>41318580</v>
      </c>
      <c r="H1164" s="2">
        <v>3363221000</v>
      </c>
    </row>
    <row r="1165" spans="1:8">
      <c r="A1165" t="s">
        <v>12</v>
      </c>
      <c r="B1165" s="1">
        <v>44125</v>
      </c>
      <c r="C1165">
        <v>81.75</v>
      </c>
      <c r="D1165">
        <v>82.58</v>
      </c>
      <c r="E1165">
        <v>81.27</v>
      </c>
      <c r="F1165">
        <v>82.4</v>
      </c>
      <c r="G1165">
        <v>49249162</v>
      </c>
      <c r="H1165" s="2">
        <v>4040506000</v>
      </c>
    </row>
    <row r="1166" spans="1:8">
      <c r="A1166" t="s">
        <v>12</v>
      </c>
      <c r="B1166" s="1">
        <v>44126</v>
      </c>
      <c r="C1166">
        <v>82.52</v>
      </c>
      <c r="D1166">
        <v>82.88</v>
      </c>
      <c r="E1166">
        <v>80.28</v>
      </c>
      <c r="F1166">
        <v>82.1</v>
      </c>
      <c r="G1166">
        <v>46697087</v>
      </c>
      <c r="H1166" s="2">
        <v>3811833000</v>
      </c>
    </row>
    <row r="1167" spans="1:8">
      <c r="A1167" t="s">
        <v>12</v>
      </c>
      <c r="B1167" s="1">
        <v>44127</v>
      </c>
      <c r="C1167">
        <v>82.12</v>
      </c>
      <c r="D1167">
        <v>84.83</v>
      </c>
      <c r="E1167">
        <v>82.12</v>
      </c>
      <c r="F1167">
        <v>83.5</v>
      </c>
      <c r="G1167">
        <v>93880947</v>
      </c>
      <c r="H1167" s="2">
        <v>7885043000</v>
      </c>
    </row>
    <row r="1168" spans="1:8">
      <c r="A1168" t="s">
        <v>12</v>
      </c>
      <c r="B1168" s="1">
        <v>44130</v>
      </c>
      <c r="C1168">
        <v>83.6</v>
      </c>
      <c r="D1168">
        <v>84.37</v>
      </c>
      <c r="E1168">
        <v>81.18</v>
      </c>
      <c r="F1168">
        <v>82.2</v>
      </c>
      <c r="G1168">
        <v>59632529</v>
      </c>
      <c r="H1168" s="2">
        <v>4915202000</v>
      </c>
    </row>
    <row r="1169" spans="1:8">
      <c r="A1169" t="s">
        <v>12</v>
      </c>
      <c r="B1169" s="1">
        <v>44131</v>
      </c>
      <c r="C1169">
        <v>81.78</v>
      </c>
      <c r="D1169">
        <v>82.2</v>
      </c>
      <c r="E1169">
        <v>81</v>
      </c>
      <c r="F1169">
        <v>81.07</v>
      </c>
      <c r="G1169">
        <v>55925690</v>
      </c>
      <c r="H1169" s="2">
        <v>4554557000</v>
      </c>
    </row>
    <row r="1170" spans="1:8">
      <c r="A1170" t="s">
        <v>12</v>
      </c>
      <c r="B1170" s="1">
        <v>44132</v>
      </c>
      <c r="C1170">
        <v>80.51</v>
      </c>
      <c r="D1170">
        <v>81.06</v>
      </c>
      <c r="E1170">
        <v>79.06</v>
      </c>
      <c r="F1170">
        <v>79.58</v>
      </c>
      <c r="G1170">
        <v>76979681</v>
      </c>
      <c r="H1170" s="2">
        <v>6137913000</v>
      </c>
    </row>
    <row r="1171" spans="1:8">
      <c r="A1171" t="s">
        <v>12</v>
      </c>
      <c r="B1171" s="1">
        <v>44133</v>
      </c>
      <c r="C1171">
        <v>78.08</v>
      </c>
      <c r="D1171">
        <v>79.89</v>
      </c>
      <c r="E1171">
        <v>78.02</v>
      </c>
      <c r="F1171">
        <v>78.66</v>
      </c>
      <c r="G1171">
        <v>72755430</v>
      </c>
      <c r="H1171" s="2">
        <v>5723421000</v>
      </c>
    </row>
    <row r="1172" spans="1:8">
      <c r="A1172" t="s">
        <v>12</v>
      </c>
      <c r="B1172" s="1">
        <v>44134</v>
      </c>
      <c r="C1172">
        <v>78.65</v>
      </c>
      <c r="D1172">
        <v>79.45</v>
      </c>
      <c r="E1172">
        <v>77.64</v>
      </c>
      <c r="F1172">
        <v>77.83</v>
      </c>
      <c r="G1172">
        <v>76459869</v>
      </c>
      <c r="H1172" s="2">
        <v>5985866000</v>
      </c>
    </row>
    <row r="1173" spans="1:8">
      <c r="A1173" t="s">
        <v>12</v>
      </c>
      <c r="B1173" s="1">
        <v>44137</v>
      </c>
      <c r="C1173">
        <v>78.5</v>
      </c>
      <c r="D1173">
        <v>78.81</v>
      </c>
      <c r="E1173">
        <v>77.01</v>
      </c>
      <c r="F1173">
        <v>77.23</v>
      </c>
      <c r="G1173">
        <v>63872032</v>
      </c>
      <c r="H1173" s="2">
        <v>4955637000</v>
      </c>
    </row>
    <row r="1174" spans="1:8">
      <c r="A1174" t="s">
        <v>12</v>
      </c>
      <c r="B1174" s="1">
        <v>44138</v>
      </c>
      <c r="C1174">
        <v>77.77</v>
      </c>
      <c r="D1174">
        <v>79.34</v>
      </c>
      <c r="E1174">
        <v>77.4</v>
      </c>
      <c r="F1174">
        <v>79.16</v>
      </c>
      <c r="G1174">
        <v>61543284</v>
      </c>
      <c r="H1174" s="2">
        <v>4838929000</v>
      </c>
    </row>
    <row r="1175" spans="1:8">
      <c r="A1175" t="s">
        <v>12</v>
      </c>
      <c r="B1175" s="1">
        <v>44139</v>
      </c>
      <c r="C1175">
        <v>78.78</v>
      </c>
      <c r="D1175">
        <v>79.85</v>
      </c>
      <c r="E1175">
        <v>78.6</v>
      </c>
      <c r="F1175">
        <v>79.5</v>
      </c>
      <c r="G1175">
        <v>43467076</v>
      </c>
      <c r="H1175" s="2">
        <v>3448542000</v>
      </c>
    </row>
    <row r="1176" spans="1:8">
      <c r="A1176" t="s">
        <v>12</v>
      </c>
      <c r="B1176" s="1">
        <v>44140</v>
      </c>
      <c r="C1176">
        <v>80.35</v>
      </c>
      <c r="D1176">
        <v>81.68</v>
      </c>
      <c r="E1176">
        <v>80.2</v>
      </c>
      <c r="F1176">
        <v>80.94</v>
      </c>
      <c r="G1176">
        <v>53709524</v>
      </c>
      <c r="H1176" s="2">
        <v>4346337000</v>
      </c>
    </row>
    <row r="1177" spans="1:8">
      <c r="A1177" t="s">
        <v>12</v>
      </c>
      <c r="B1177" s="1">
        <v>44141</v>
      </c>
      <c r="C1177">
        <v>81.1</v>
      </c>
      <c r="D1177">
        <v>81.75</v>
      </c>
      <c r="E1177">
        <v>80.52</v>
      </c>
      <c r="F1177">
        <v>81.3</v>
      </c>
      <c r="G1177">
        <v>51038925</v>
      </c>
      <c r="H1177" s="2">
        <v>4140944000</v>
      </c>
    </row>
    <row r="1178" spans="1:8">
      <c r="A1178" t="s">
        <v>12</v>
      </c>
      <c r="B1178" s="1">
        <v>44144</v>
      </c>
      <c r="C1178">
        <v>82.5</v>
      </c>
      <c r="D1178">
        <v>83.5</v>
      </c>
      <c r="E1178">
        <v>82.3</v>
      </c>
      <c r="F1178">
        <v>82.98</v>
      </c>
      <c r="G1178">
        <v>80996545</v>
      </c>
      <c r="H1178" s="2">
        <v>6726290000</v>
      </c>
    </row>
    <row r="1179" spans="1:8">
      <c r="A1179" t="s">
        <v>12</v>
      </c>
      <c r="B1179" s="1">
        <v>44145</v>
      </c>
      <c r="C1179">
        <v>84.24</v>
      </c>
      <c r="D1179">
        <v>84.75</v>
      </c>
      <c r="E1179">
        <v>83.05</v>
      </c>
      <c r="F1179">
        <v>83.2</v>
      </c>
      <c r="G1179">
        <v>78900305</v>
      </c>
      <c r="H1179" s="2">
        <v>6624999000</v>
      </c>
    </row>
    <row r="1180" spans="1:8">
      <c r="A1180" t="s">
        <v>12</v>
      </c>
      <c r="B1180" s="1">
        <v>44146</v>
      </c>
      <c r="C1180">
        <v>83.2</v>
      </c>
      <c r="D1180">
        <v>84.03</v>
      </c>
      <c r="E1180">
        <v>82.65</v>
      </c>
      <c r="F1180">
        <v>83.52</v>
      </c>
      <c r="G1180">
        <v>54282531</v>
      </c>
      <c r="H1180" s="2">
        <v>4534084000</v>
      </c>
    </row>
    <row r="1181" spans="1:8">
      <c r="A1181" t="s">
        <v>12</v>
      </c>
      <c r="B1181" s="1">
        <v>44147</v>
      </c>
      <c r="C1181">
        <v>83.75</v>
      </c>
      <c r="D1181">
        <v>84.47</v>
      </c>
      <c r="E1181">
        <v>81.8</v>
      </c>
      <c r="F1181">
        <v>82.27</v>
      </c>
      <c r="G1181">
        <v>49054364</v>
      </c>
      <c r="H1181" s="2">
        <v>4048789000</v>
      </c>
    </row>
    <row r="1182" spans="1:8">
      <c r="A1182" t="s">
        <v>12</v>
      </c>
      <c r="B1182" s="1">
        <v>44148</v>
      </c>
      <c r="C1182">
        <v>81.08</v>
      </c>
      <c r="D1182">
        <v>81.7</v>
      </c>
      <c r="E1182">
        <v>79.63</v>
      </c>
      <c r="F1182">
        <v>80.34</v>
      </c>
      <c r="G1182">
        <v>70794237</v>
      </c>
      <c r="H1182" s="2">
        <v>5675497000</v>
      </c>
    </row>
    <row r="1183" spans="1:8">
      <c r="A1183" t="s">
        <v>12</v>
      </c>
      <c r="B1183" s="1">
        <v>44151</v>
      </c>
      <c r="C1183">
        <v>80.69</v>
      </c>
      <c r="D1183">
        <v>83.26</v>
      </c>
      <c r="E1183">
        <v>80.69</v>
      </c>
      <c r="F1183">
        <v>83.1</v>
      </c>
      <c r="G1183">
        <v>70143403</v>
      </c>
      <c r="H1183" s="2">
        <v>5775793000</v>
      </c>
    </row>
    <row r="1184" spans="1:8">
      <c r="A1184" t="s">
        <v>12</v>
      </c>
      <c r="B1184" s="1">
        <v>44152</v>
      </c>
      <c r="C1184">
        <v>83.1</v>
      </c>
      <c r="D1184">
        <v>84.72</v>
      </c>
      <c r="E1184">
        <v>83</v>
      </c>
      <c r="F1184">
        <v>84.03</v>
      </c>
      <c r="G1184">
        <v>82506392</v>
      </c>
      <c r="H1184" s="2">
        <v>6945950000</v>
      </c>
    </row>
    <row r="1185" spans="1:8">
      <c r="A1185" t="s">
        <v>12</v>
      </c>
      <c r="B1185" s="1">
        <v>44153</v>
      </c>
      <c r="C1185">
        <v>84.4</v>
      </c>
      <c r="D1185">
        <v>86.18</v>
      </c>
      <c r="E1185">
        <v>84.33</v>
      </c>
      <c r="F1185">
        <v>85.37</v>
      </c>
      <c r="G1185">
        <v>96965774</v>
      </c>
      <c r="H1185" s="2">
        <v>8293242000</v>
      </c>
    </row>
    <row r="1186" spans="1:8">
      <c r="A1186" t="s">
        <v>12</v>
      </c>
      <c r="B1186" s="1">
        <v>44154</v>
      </c>
      <c r="C1186">
        <v>85.2</v>
      </c>
      <c r="D1186">
        <v>85.75</v>
      </c>
      <c r="E1186">
        <v>84.51</v>
      </c>
      <c r="F1186">
        <v>85.42</v>
      </c>
      <c r="G1186">
        <v>54900519</v>
      </c>
      <c r="H1186" s="2">
        <v>4675268000</v>
      </c>
    </row>
    <row r="1187" spans="1:8">
      <c r="A1187" t="s">
        <v>12</v>
      </c>
      <c r="B1187" s="1">
        <v>44155</v>
      </c>
      <c r="C1187">
        <v>85.3</v>
      </c>
      <c r="D1187">
        <v>85.31</v>
      </c>
      <c r="E1187">
        <v>83.9</v>
      </c>
      <c r="F1187">
        <v>84.54</v>
      </c>
      <c r="G1187">
        <v>45298594</v>
      </c>
      <c r="H1187" s="2">
        <v>3824039000</v>
      </c>
    </row>
    <row r="1188" spans="1:8">
      <c r="A1188" t="s">
        <v>12</v>
      </c>
      <c r="B1188" s="1">
        <v>44158</v>
      </c>
      <c r="C1188">
        <v>85</v>
      </c>
      <c r="D1188">
        <v>86.44</v>
      </c>
      <c r="E1188">
        <v>84.65</v>
      </c>
      <c r="F1188">
        <v>86.22</v>
      </c>
      <c r="G1188">
        <v>78377584</v>
      </c>
      <c r="H1188" s="2">
        <v>6717179000</v>
      </c>
    </row>
    <row r="1189" spans="1:8">
      <c r="A1189" t="s">
        <v>12</v>
      </c>
      <c r="B1189" s="1">
        <v>44159</v>
      </c>
      <c r="C1189">
        <v>86.3</v>
      </c>
      <c r="D1189">
        <v>86.99</v>
      </c>
      <c r="E1189">
        <v>84.69</v>
      </c>
      <c r="F1189">
        <v>85</v>
      </c>
      <c r="G1189">
        <v>49992972</v>
      </c>
      <c r="H1189" s="2">
        <v>4284343000</v>
      </c>
    </row>
    <row r="1190" spans="1:8">
      <c r="A1190" t="s">
        <v>12</v>
      </c>
      <c r="B1190" s="1">
        <v>44160</v>
      </c>
      <c r="C1190">
        <v>85.99</v>
      </c>
      <c r="D1190">
        <v>88.55</v>
      </c>
      <c r="E1190">
        <v>85.97</v>
      </c>
      <c r="F1190">
        <v>87.25</v>
      </c>
      <c r="G1190">
        <v>122368908</v>
      </c>
      <c r="H1190" s="2">
        <v>10732750000</v>
      </c>
    </row>
    <row r="1191" spans="1:8">
      <c r="A1191" t="s">
        <v>12</v>
      </c>
      <c r="B1191" s="1">
        <v>44161</v>
      </c>
      <c r="C1191">
        <v>87.01</v>
      </c>
      <c r="D1191">
        <v>89.39</v>
      </c>
      <c r="E1191">
        <v>86.65</v>
      </c>
      <c r="F1191">
        <v>89.15</v>
      </c>
      <c r="G1191">
        <v>90924011</v>
      </c>
      <c r="H1191" s="2">
        <v>8027343000</v>
      </c>
    </row>
    <row r="1192" spans="1:8">
      <c r="A1192" t="s">
        <v>12</v>
      </c>
      <c r="B1192" s="1">
        <v>44162</v>
      </c>
      <c r="C1192">
        <v>89.5</v>
      </c>
      <c r="D1192">
        <v>90.26</v>
      </c>
      <c r="E1192">
        <v>88.51</v>
      </c>
      <c r="F1192">
        <v>90.1</v>
      </c>
      <c r="G1192">
        <v>74795473</v>
      </c>
      <c r="H1192" s="2">
        <v>6694377000</v>
      </c>
    </row>
    <row r="1193" spans="1:8">
      <c r="A1193" t="s">
        <v>12</v>
      </c>
      <c r="B1193" s="1">
        <v>44165</v>
      </c>
      <c r="C1193">
        <v>91</v>
      </c>
      <c r="D1193">
        <v>94.62</v>
      </c>
      <c r="E1193">
        <v>90.03</v>
      </c>
      <c r="F1193">
        <v>90.03</v>
      </c>
      <c r="G1193">
        <v>153919637</v>
      </c>
      <c r="H1193" s="2">
        <v>14316070000</v>
      </c>
    </row>
    <row r="1194" spans="1:8">
      <c r="A1194" t="s">
        <v>12</v>
      </c>
      <c r="B1194" s="1">
        <v>44166</v>
      </c>
      <c r="C1194">
        <v>90.7</v>
      </c>
      <c r="D1194">
        <v>93.38</v>
      </c>
      <c r="E1194">
        <v>89.65</v>
      </c>
      <c r="F1194">
        <v>93.38</v>
      </c>
      <c r="G1194">
        <v>85420603</v>
      </c>
      <c r="H1194" s="2">
        <v>7840115000</v>
      </c>
    </row>
    <row r="1195" spans="1:8">
      <c r="A1195" t="s">
        <v>12</v>
      </c>
      <c r="B1195" s="1">
        <v>44167</v>
      </c>
      <c r="C1195">
        <v>93.38</v>
      </c>
      <c r="D1195">
        <v>93.85</v>
      </c>
      <c r="E1195">
        <v>92.09</v>
      </c>
      <c r="F1195">
        <v>92.85</v>
      </c>
      <c r="G1195">
        <v>65068818</v>
      </c>
      <c r="H1195" s="2">
        <v>6049580000</v>
      </c>
    </row>
    <row r="1196" spans="1:8">
      <c r="A1196" t="s">
        <v>12</v>
      </c>
      <c r="B1196" s="1">
        <v>44168</v>
      </c>
      <c r="C1196">
        <v>92.79</v>
      </c>
      <c r="D1196">
        <v>93.43</v>
      </c>
      <c r="E1196">
        <v>91.21</v>
      </c>
      <c r="F1196">
        <v>91.87</v>
      </c>
      <c r="G1196">
        <v>50991723</v>
      </c>
      <c r="H1196" s="2">
        <v>4689461000</v>
      </c>
    </row>
    <row r="1197" spans="1:8">
      <c r="A1197" t="s">
        <v>12</v>
      </c>
      <c r="B1197" s="1">
        <v>44169</v>
      </c>
      <c r="C1197">
        <v>92.05</v>
      </c>
      <c r="D1197">
        <v>92.53</v>
      </c>
      <c r="E1197">
        <v>90.19</v>
      </c>
      <c r="F1197">
        <v>92.19</v>
      </c>
      <c r="G1197">
        <v>48929502</v>
      </c>
      <c r="H1197" s="2">
        <v>4464928000</v>
      </c>
    </row>
    <row r="1198" spans="1:8">
      <c r="A1198" t="s">
        <v>12</v>
      </c>
      <c r="B1198" s="1">
        <v>44172</v>
      </c>
      <c r="C1198">
        <v>92.78</v>
      </c>
      <c r="D1198">
        <v>92.98</v>
      </c>
      <c r="E1198">
        <v>89.02</v>
      </c>
      <c r="F1198">
        <v>90.38</v>
      </c>
      <c r="G1198">
        <v>62778839</v>
      </c>
      <c r="H1198" s="2">
        <v>5675146000</v>
      </c>
    </row>
    <row r="1199" spans="1:8">
      <c r="A1199" t="s">
        <v>12</v>
      </c>
      <c r="B1199" s="1">
        <v>44173</v>
      </c>
      <c r="C1199">
        <v>90</v>
      </c>
      <c r="D1199">
        <v>90.75</v>
      </c>
      <c r="E1199">
        <v>87.8</v>
      </c>
      <c r="F1199">
        <v>88.05</v>
      </c>
      <c r="G1199">
        <v>86333963</v>
      </c>
      <c r="H1199" s="2">
        <v>7655879000</v>
      </c>
    </row>
    <row r="1200" spans="1:8">
      <c r="A1200" t="s">
        <v>12</v>
      </c>
      <c r="B1200" s="1">
        <v>44174</v>
      </c>
      <c r="C1200">
        <v>88.5</v>
      </c>
      <c r="D1200">
        <v>89.48</v>
      </c>
      <c r="E1200">
        <v>87.79</v>
      </c>
      <c r="F1200">
        <v>87.87</v>
      </c>
      <c r="G1200">
        <v>52500504</v>
      </c>
      <c r="H1200" s="2">
        <v>4650557000</v>
      </c>
    </row>
    <row r="1201" spans="1:8">
      <c r="A1201" t="s">
        <v>12</v>
      </c>
      <c r="B1201" s="1">
        <v>44175</v>
      </c>
      <c r="C1201">
        <v>88</v>
      </c>
      <c r="D1201">
        <v>88.69</v>
      </c>
      <c r="E1201">
        <v>87.15</v>
      </c>
      <c r="F1201">
        <v>87.68</v>
      </c>
      <c r="G1201">
        <v>40575298</v>
      </c>
      <c r="H1201" s="2">
        <v>3569376000</v>
      </c>
    </row>
    <row r="1202" spans="1:8">
      <c r="A1202" t="s">
        <v>12</v>
      </c>
      <c r="B1202" s="1">
        <v>44176</v>
      </c>
      <c r="C1202">
        <v>88.5</v>
      </c>
      <c r="D1202">
        <v>88.9</v>
      </c>
      <c r="E1202">
        <v>85.46</v>
      </c>
      <c r="F1202">
        <v>86.1</v>
      </c>
      <c r="G1202">
        <v>71494237</v>
      </c>
      <c r="H1202" s="2">
        <v>6185908000</v>
      </c>
    </row>
    <row r="1203" spans="1:8">
      <c r="A1203" t="s">
        <v>12</v>
      </c>
      <c r="B1203" s="1">
        <v>44179</v>
      </c>
      <c r="C1203">
        <v>86.65</v>
      </c>
      <c r="D1203">
        <v>88.16</v>
      </c>
      <c r="E1203">
        <v>86.5</v>
      </c>
      <c r="F1203">
        <v>87.69</v>
      </c>
      <c r="G1203">
        <v>58386154</v>
      </c>
      <c r="H1203" s="2">
        <v>5104281000</v>
      </c>
    </row>
    <row r="1204" spans="1:8">
      <c r="A1204" t="s">
        <v>12</v>
      </c>
      <c r="B1204" s="1">
        <v>44180</v>
      </c>
      <c r="C1204">
        <v>86.99</v>
      </c>
      <c r="D1204">
        <v>86.99</v>
      </c>
      <c r="E1204">
        <v>85.37</v>
      </c>
      <c r="F1204">
        <v>86.3</v>
      </c>
      <c r="G1204">
        <v>63310377</v>
      </c>
      <c r="H1204" s="2">
        <v>5440989000</v>
      </c>
    </row>
    <row r="1205" spans="1:8">
      <c r="A1205" t="s">
        <v>12</v>
      </c>
      <c r="B1205" s="1">
        <v>44181</v>
      </c>
      <c r="C1205">
        <v>86.6</v>
      </c>
      <c r="D1205">
        <v>87.48</v>
      </c>
      <c r="E1205">
        <v>85.95</v>
      </c>
      <c r="F1205">
        <v>86.84</v>
      </c>
      <c r="G1205">
        <v>47070489</v>
      </c>
      <c r="H1205" s="2">
        <v>4082011000</v>
      </c>
    </row>
    <row r="1206" spans="1:8">
      <c r="A1206" t="s">
        <v>12</v>
      </c>
      <c r="B1206" s="1">
        <v>44182</v>
      </c>
      <c r="C1206">
        <v>86.96</v>
      </c>
      <c r="D1206">
        <v>89.06</v>
      </c>
      <c r="E1206">
        <v>86.53</v>
      </c>
      <c r="F1206">
        <v>88.98</v>
      </c>
      <c r="G1206">
        <v>68546267</v>
      </c>
      <c r="H1206" s="2">
        <v>6030511000</v>
      </c>
    </row>
    <row r="1207" spans="1:8">
      <c r="A1207" t="s">
        <v>12</v>
      </c>
      <c r="B1207" s="1">
        <v>44183</v>
      </c>
      <c r="C1207">
        <v>88.8</v>
      </c>
      <c r="D1207">
        <v>89.25</v>
      </c>
      <c r="E1207">
        <v>87.12</v>
      </c>
      <c r="F1207">
        <v>87.79</v>
      </c>
      <c r="G1207">
        <v>49981599</v>
      </c>
      <c r="H1207" s="2">
        <v>4395183000</v>
      </c>
    </row>
    <row r="1208" spans="1:8">
      <c r="A1208" t="s">
        <v>12</v>
      </c>
      <c r="B1208" s="1">
        <v>44186</v>
      </c>
      <c r="C1208">
        <v>87</v>
      </c>
      <c r="D1208">
        <v>87.75</v>
      </c>
      <c r="E1208">
        <v>86.01</v>
      </c>
      <c r="F1208">
        <v>87.05</v>
      </c>
      <c r="G1208">
        <v>59973257</v>
      </c>
      <c r="H1208" s="2">
        <v>5206713000</v>
      </c>
    </row>
    <row r="1209" spans="1:8">
      <c r="A1209" t="s">
        <v>12</v>
      </c>
      <c r="B1209" s="1">
        <v>44187</v>
      </c>
      <c r="C1209">
        <v>87.04</v>
      </c>
      <c r="D1209">
        <v>87.04</v>
      </c>
      <c r="E1209">
        <v>83.75</v>
      </c>
      <c r="F1209">
        <v>84.15</v>
      </c>
      <c r="G1209">
        <v>98595963</v>
      </c>
      <c r="H1209" s="2">
        <v>8391031000</v>
      </c>
    </row>
    <row r="1210" spans="1:8">
      <c r="A1210" t="s">
        <v>12</v>
      </c>
      <c r="B1210" s="1">
        <v>44188</v>
      </c>
      <c r="C1210">
        <v>84.22</v>
      </c>
      <c r="D1210">
        <v>85.39</v>
      </c>
      <c r="E1210">
        <v>83.77</v>
      </c>
      <c r="F1210">
        <v>84.85</v>
      </c>
      <c r="G1210">
        <v>55037110</v>
      </c>
      <c r="H1210" s="2">
        <v>4650859000</v>
      </c>
    </row>
    <row r="1211" spans="1:8">
      <c r="A1211" t="s">
        <v>12</v>
      </c>
      <c r="B1211" s="1">
        <v>44189</v>
      </c>
      <c r="C1211">
        <v>85.3</v>
      </c>
      <c r="D1211">
        <v>85.35</v>
      </c>
      <c r="E1211">
        <v>83.69</v>
      </c>
      <c r="F1211">
        <v>84.2</v>
      </c>
      <c r="G1211">
        <v>52479068</v>
      </c>
      <c r="H1211" s="2">
        <v>4424690000</v>
      </c>
    </row>
    <row r="1212" spans="1:8">
      <c r="A1212" t="s">
        <v>12</v>
      </c>
      <c r="B1212" s="1">
        <v>44190</v>
      </c>
      <c r="C1212">
        <v>83.6</v>
      </c>
      <c r="D1212">
        <v>83.6</v>
      </c>
      <c r="E1212">
        <v>81.86</v>
      </c>
      <c r="F1212">
        <v>83.2</v>
      </c>
      <c r="G1212">
        <v>69140797</v>
      </c>
      <c r="H1212" s="2">
        <v>5712811000</v>
      </c>
    </row>
    <row r="1213" spans="1:8">
      <c r="A1213" t="s">
        <v>12</v>
      </c>
      <c r="B1213" s="1">
        <v>44193</v>
      </c>
      <c r="C1213">
        <v>83.45</v>
      </c>
      <c r="D1213">
        <v>85.19</v>
      </c>
      <c r="E1213">
        <v>82.85</v>
      </c>
      <c r="F1213">
        <v>84.62</v>
      </c>
      <c r="G1213">
        <v>63519948</v>
      </c>
      <c r="H1213" s="2">
        <v>5351449000</v>
      </c>
    </row>
    <row r="1214" spans="1:8">
      <c r="A1214" t="s">
        <v>12</v>
      </c>
      <c r="B1214" s="1">
        <v>44194</v>
      </c>
      <c r="C1214">
        <v>84.95</v>
      </c>
      <c r="D1214">
        <v>86.08</v>
      </c>
      <c r="E1214">
        <v>84.69</v>
      </c>
      <c r="F1214">
        <v>85.5</v>
      </c>
      <c r="G1214">
        <v>51931564</v>
      </c>
      <c r="H1214" s="2">
        <v>4440460000</v>
      </c>
    </row>
    <row r="1215" spans="1:8">
      <c r="A1215" t="s">
        <v>12</v>
      </c>
      <c r="B1215" s="1">
        <v>44195</v>
      </c>
      <c r="C1215">
        <v>85.2</v>
      </c>
      <c r="D1215">
        <v>85.88</v>
      </c>
      <c r="E1215">
        <v>84.18</v>
      </c>
      <c r="F1215">
        <v>85.88</v>
      </c>
      <c r="G1215">
        <v>56570726</v>
      </c>
      <c r="H1215" s="2">
        <v>4803061000</v>
      </c>
    </row>
    <row r="1216" spans="1:8">
      <c r="A1216" t="s">
        <v>12</v>
      </c>
      <c r="B1216" s="1">
        <v>44196</v>
      </c>
      <c r="C1216">
        <v>85.59</v>
      </c>
      <c r="D1216">
        <v>87.68</v>
      </c>
      <c r="E1216">
        <v>85.59</v>
      </c>
      <c r="F1216">
        <v>86.98</v>
      </c>
      <c r="G1216">
        <v>79580939</v>
      </c>
      <c r="H1216" s="2">
        <v>6906072000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216"/>
  <sheetViews>
    <sheetView tabSelected="1" zoomScale="87" zoomScaleNormal="87" topLeftCell="I1" workbookViewId="0">
      <selection activeCell="X12" sqref="X12"/>
    </sheetView>
  </sheetViews>
  <sheetFormatPr defaultColWidth="9.23076923076923" defaultRowHeight="16.8"/>
  <cols>
    <col min="1" max="7" width="10.3846153846154"/>
    <col min="8" max="8" width="10.5673076923077" customWidth="1"/>
    <col min="9" max="9" width="14.0769230769231"/>
    <col min="10" max="12" width="12.7692307692308" customWidth="1"/>
    <col min="13" max="13" width="18.6153846153846" customWidth="1"/>
    <col min="14" max="14" width="17.4615384615385" customWidth="1"/>
    <col min="15" max="15" width="18.6153846153846" customWidth="1"/>
    <col min="16" max="16" width="19.7692307692308" customWidth="1"/>
    <col min="17" max="17" width="17.4615384615385" customWidth="1"/>
    <col min="19" max="19" width="13.5384615384615" customWidth="1"/>
    <col min="20" max="20" width="13.2307692307692" customWidth="1"/>
    <col min="21" max="21" width="14.0769230769231" customWidth="1"/>
    <col min="22" max="24" width="13.538461538461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</row>
    <row r="2" ht="17.55" spans="1:9">
      <c r="A2" t="s">
        <v>8</v>
      </c>
      <c r="B2" s="1">
        <v>43832</v>
      </c>
      <c r="C2">
        <v>16.36827</v>
      </c>
      <c r="D2">
        <v>16.6632</v>
      </c>
      <c r="E2">
        <v>16.26996</v>
      </c>
      <c r="F2">
        <v>16.58455</v>
      </c>
      <c r="G2">
        <v>155656999</v>
      </c>
      <c r="H2" s="2">
        <v>2571196000</v>
      </c>
      <c r="I2" s="3"/>
    </row>
    <row r="3" spans="1:24">
      <c r="A3" t="s">
        <v>8</v>
      </c>
      <c r="B3" s="1">
        <v>43833</v>
      </c>
      <c r="C3">
        <v>16.65336</v>
      </c>
      <c r="D3">
        <v>17.0171</v>
      </c>
      <c r="E3">
        <v>16.6337</v>
      </c>
      <c r="F3">
        <v>16.8893</v>
      </c>
      <c r="G3">
        <v>113540658</v>
      </c>
      <c r="H3" s="2">
        <v>1914495000</v>
      </c>
      <c r="I3" s="3">
        <f>(F3-F2)/F2</f>
        <v>0.0183755362671883</v>
      </c>
      <c r="L3" s="4"/>
      <c r="M3" s="9" t="s">
        <v>8</v>
      </c>
      <c r="N3" s="9" t="s">
        <v>9</v>
      </c>
      <c r="O3" s="9" t="s">
        <v>10</v>
      </c>
      <c r="P3" s="9" t="s">
        <v>11</v>
      </c>
      <c r="Q3" s="12" t="s">
        <v>12</v>
      </c>
      <c r="S3" s="4"/>
      <c r="T3" s="9" t="s">
        <v>8</v>
      </c>
      <c r="U3" s="9" t="s">
        <v>9</v>
      </c>
      <c r="V3" s="9" t="s">
        <v>10</v>
      </c>
      <c r="W3" s="9" t="s">
        <v>11</v>
      </c>
      <c r="X3" s="12" t="s">
        <v>12</v>
      </c>
    </row>
    <row r="4" spans="1:24">
      <c r="A4" t="s">
        <v>8</v>
      </c>
      <c r="B4" s="1">
        <v>43836</v>
      </c>
      <c r="C4">
        <v>16.72218</v>
      </c>
      <c r="D4">
        <v>17.0466</v>
      </c>
      <c r="E4">
        <v>16.62387</v>
      </c>
      <c r="F4">
        <v>16.78117</v>
      </c>
      <c r="G4">
        <v>87692155</v>
      </c>
      <c r="H4" s="2">
        <v>1477930000</v>
      </c>
      <c r="I4" s="3">
        <f t="shared" ref="I4:I67" si="0">(F4-F3)/F3</f>
        <v>-0.00640227836559237</v>
      </c>
      <c r="L4" s="5" t="s">
        <v>14</v>
      </c>
      <c r="M4" s="10">
        <f>AVERAGEIF(A:A,"000001.SZSE",G:G)</f>
        <v>114296398.975309</v>
      </c>
      <c r="N4" s="10">
        <f>AVERAGEIF(A:A,"000858.SZSE",G:G)</f>
        <v>23566683.3374486</v>
      </c>
      <c r="O4" s="10">
        <f>AVERAGEIF(A:A,"600030.SHSE",G:G)</f>
        <v>168254170.403292</v>
      </c>
      <c r="P4" s="10">
        <f>AVERAGEIF(A:A,"600519.SHSE",G:G)</f>
        <v>3631959.19753086</v>
      </c>
      <c r="Q4" s="15">
        <f>AVERAGEIF(A:A,"601318.SHSE",G:G)</f>
        <v>70447317.436214</v>
      </c>
      <c r="S4" s="5" t="s">
        <v>8</v>
      </c>
      <c r="T4">
        <v>1</v>
      </c>
      <c r="U4" cm="1">
        <f t="array" ref="U4">CORREL(I2:I244,I245:I487)</f>
        <v>0.427044745077964</v>
      </c>
      <c r="V4" cm="1">
        <f t="array" ref="V4">CORREL(I2:I244,I488:I730)</f>
        <v>0.640885978507179</v>
      </c>
      <c r="W4" cm="1">
        <f t="array" ref="W4">CORREL(I2:I244,I731:I973)</f>
        <v>0.417712377311091</v>
      </c>
      <c r="X4" s="13" cm="1">
        <f t="array" ref="X4">CORREL(I2:I244,I974:I1216)</f>
        <v>0.790344511418465</v>
      </c>
    </row>
    <row r="5" spans="1:24">
      <c r="A5" t="s">
        <v>8</v>
      </c>
      <c r="B5" s="1">
        <v>43837</v>
      </c>
      <c r="C5">
        <v>16.84015</v>
      </c>
      <c r="D5">
        <v>16.98761</v>
      </c>
      <c r="E5">
        <v>16.6632</v>
      </c>
      <c r="F5">
        <v>16.85981</v>
      </c>
      <c r="G5">
        <v>74114824</v>
      </c>
      <c r="H5" s="2">
        <v>1247047000</v>
      </c>
      <c r="I5" s="3">
        <f t="shared" si="0"/>
        <v>0.00468620483553888</v>
      </c>
      <c r="L5" s="5" t="s">
        <v>15</v>
      </c>
      <c r="M5" s="10">
        <f>AVERAGEIF(A:A,"000001.SZSE",H:H)</f>
        <v>1726392797.11934</v>
      </c>
      <c r="N5" s="10">
        <f>AVERAGEIF(A:A,"000858.SZSE",H:H)</f>
        <v>4240457407.40741</v>
      </c>
      <c r="O5" s="10">
        <f>AVERAGEIF(A:A,"600030.SHSE",H:H)</f>
        <v>4590717111.11111</v>
      </c>
      <c r="P5" s="10">
        <f>AVERAGEIF(A:A,"600519.SHSE",H:H)</f>
        <v>5204682329.21811</v>
      </c>
      <c r="Q5" s="15">
        <f>AVERAGEIF(A:A,"601318.SHSE",H:H)</f>
        <v>5519325304.52675</v>
      </c>
      <c r="S5" s="5" t="s">
        <v>9</v>
      </c>
      <c r="U5">
        <v>1</v>
      </c>
      <c r="V5" cm="1">
        <f t="array" ref="V5">CORREL(I245:I487,I488:I730)</f>
        <v>0.495170265929303</v>
      </c>
      <c r="W5" cm="1">
        <f t="array" ref="W5">CORREL(I245:I487,I731:I973)</f>
        <v>0.823110555377467</v>
      </c>
      <c r="X5" s="13" cm="1">
        <f t="array" ref="X5">CORREL(I245:I487,I974:I1216)</f>
        <v>0.469178773601012</v>
      </c>
    </row>
    <row r="6" spans="1:24">
      <c r="A6" t="s">
        <v>8</v>
      </c>
      <c r="B6" s="1">
        <v>43838</v>
      </c>
      <c r="C6">
        <v>16.71235</v>
      </c>
      <c r="D6">
        <v>16.7615</v>
      </c>
      <c r="E6">
        <v>16.34861</v>
      </c>
      <c r="F6">
        <v>16.3781</v>
      </c>
      <c r="G6">
        <v>86241674</v>
      </c>
      <c r="H6" s="2">
        <v>1423609000</v>
      </c>
      <c r="I6" s="3">
        <f t="shared" si="0"/>
        <v>-0.0285714963573136</v>
      </c>
      <c r="L6" s="5"/>
      <c r="M6"/>
      <c r="N6"/>
      <c r="O6"/>
      <c r="P6"/>
      <c r="Q6" s="16"/>
      <c r="S6" s="5" t="s">
        <v>10</v>
      </c>
      <c r="V6">
        <v>1</v>
      </c>
      <c r="W6" cm="1">
        <f t="array" ref="W6">CORREL(I488:I730,I731:I973)</f>
        <v>0.484140855809331</v>
      </c>
      <c r="X6" s="13" cm="1">
        <f t="array" ref="X6">CORREL(I488:I730,I974:I1216)</f>
        <v>0.706541579904768</v>
      </c>
    </row>
    <row r="7" spans="1:24">
      <c r="A7" t="s">
        <v>8</v>
      </c>
      <c r="B7" s="1">
        <v>43839</v>
      </c>
      <c r="C7">
        <v>16.52556</v>
      </c>
      <c r="D7">
        <v>16.64353</v>
      </c>
      <c r="E7">
        <v>16.2503</v>
      </c>
      <c r="F7">
        <v>16.5059</v>
      </c>
      <c r="G7">
        <v>104939302</v>
      </c>
      <c r="H7" s="2">
        <v>1725327000</v>
      </c>
      <c r="I7" s="3">
        <f t="shared" si="0"/>
        <v>0.00780310292402663</v>
      </c>
      <c r="L7" s="5" t="s">
        <v>16</v>
      </c>
      <c r="M7">
        <f>_xlfn.VAR.S(I2:I244)</f>
        <v>0.000471208685635196</v>
      </c>
      <c r="N7">
        <f>_xlfn.VAR.S(I245:I487)</f>
        <v>0.000575687733304423</v>
      </c>
      <c r="O7">
        <f>_xlfn.VAR.S(I488:I730)</f>
        <v>0.000592871303996067</v>
      </c>
      <c r="P7">
        <f>_xlfn.VAR.S(I731:I973)</f>
        <v>0.000328236863823839</v>
      </c>
      <c r="Q7" s="13">
        <f>_xlfn.VAR.S(I974:I1216)</f>
        <v>0.000315176300414472</v>
      </c>
      <c r="S7" s="5" t="s">
        <v>11</v>
      </c>
      <c r="W7">
        <v>1</v>
      </c>
      <c r="X7" s="13" cm="1">
        <f t="array" ref="X7">CORREL(I731:I973,I974:I1216)</f>
        <v>0.446376757688447</v>
      </c>
    </row>
    <row r="8" ht="17.55" spans="1:24">
      <c r="A8" t="s">
        <v>8</v>
      </c>
      <c r="B8" s="1">
        <v>43840</v>
      </c>
      <c r="C8">
        <v>16.5059</v>
      </c>
      <c r="D8">
        <v>16.52556</v>
      </c>
      <c r="E8">
        <v>16.24047</v>
      </c>
      <c r="F8">
        <v>16.4076</v>
      </c>
      <c r="G8">
        <v>59562682</v>
      </c>
      <c r="H8" s="2">
        <v>975154800</v>
      </c>
      <c r="I8" s="3">
        <f t="shared" si="0"/>
        <v>-0.00595544623437691</v>
      </c>
      <c r="L8" s="6" t="s">
        <v>17</v>
      </c>
      <c r="M8" s="11">
        <f>SQRT(M7)</f>
        <v>0.0217073417450225</v>
      </c>
      <c r="N8" s="11">
        <f>SQRT(N7)</f>
        <v>0.0239934935618893</v>
      </c>
      <c r="O8" s="11">
        <f>SQRT(O7)</f>
        <v>0.0243489487246589</v>
      </c>
      <c r="P8" s="11">
        <f>SQRT(P7)</f>
        <v>0.018117308404502</v>
      </c>
      <c r="Q8" s="17">
        <f>SQRT(Q7)</f>
        <v>0.017753205356061</v>
      </c>
      <c r="S8" s="6" t="s">
        <v>12</v>
      </c>
      <c r="T8" s="11"/>
      <c r="U8" s="11"/>
      <c r="V8" s="11"/>
      <c r="W8" s="11"/>
      <c r="X8" s="17">
        <v>1</v>
      </c>
    </row>
    <row r="9" spans="1:9">
      <c r="A9" t="s">
        <v>8</v>
      </c>
      <c r="B9" s="1">
        <v>43843</v>
      </c>
      <c r="C9">
        <v>16.46658</v>
      </c>
      <c r="D9">
        <v>16.74184</v>
      </c>
      <c r="E9">
        <v>16.32895</v>
      </c>
      <c r="F9">
        <v>16.70252</v>
      </c>
      <c r="G9">
        <v>88714438</v>
      </c>
      <c r="H9" s="2">
        <v>1468272000</v>
      </c>
      <c r="I9" s="3">
        <f t="shared" si="0"/>
        <v>0.0179745971379118</v>
      </c>
    </row>
    <row r="10" spans="1:16">
      <c r="A10" t="s">
        <v>8</v>
      </c>
      <c r="B10" s="1">
        <v>43844</v>
      </c>
      <c r="C10">
        <v>16.70252</v>
      </c>
      <c r="D10">
        <v>16.97778</v>
      </c>
      <c r="E10">
        <v>16.47641</v>
      </c>
      <c r="F10">
        <v>16.47641</v>
      </c>
      <c r="G10">
        <v>132694640</v>
      </c>
      <c r="H10" s="2">
        <v>2217609000</v>
      </c>
      <c r="I10" s="3">
        <f t="shared" si="0"/>
        <v>-0.0135374781769457</v>
      </c>
      <c r="L10" s="4" t="s">
        <v>18</v>
      </c>
      <c r="M10" s="9" t="s">
        <v>19</v>
      </c>
      <c r="N10" s="9" t="s">
        <v>14</v>
      </c>
      <c r="O10" s="9" t="s">
        <v>15</v>
      </c>
      <c r="P10" s="12" t="s">
        <v>17</v>
      </c>
    </row>
    <row r="11" spans="1:16">
      <c r="A11" t="s">
        <v>8</v>
      </c>
      <c r="B11" s="1">
        <v>43845</v>
      </c>
      <c r="C11">
        <v>16.5059</v>
      </c>
      <c r="D11">
        <v>16.57472</v>
      </c>
      <c r="E11">
        <v>16.17166</v>
      </c>
      <c r="F11">
        <v>16.24047</v>
      </c>
      <c r="G11">
        <v>87423165</v>
      </c>
      <c r="H11" s="2">
        <v>1424889000</v>
      </c>
      <c r="I11" s="3">
        <f t="shared" si="0"/>
        <v>-0.0143198670098646</v>
      </c>
      <c r="L11" s="7">
        <v>43831</v>
      </c>
      <c r="M11" t="s">
        <v>8</v>
      </c>
      <c r="N11">
        <f>AVERAGE(G2:G17)</f>
        <v>94311236.6875</v>
      </c>
      <c r="O11">
        <f>AVERAGE(H2:H17)</f>
        <v>1541455612.5</v>
      </c>
      <c r="P11" s="13">
        <f>SQRT(_xlfn.VAR.S(I2:I17))</f>
        <v>0.0162687161052499</v>
      </c>
    </row>
    <row r="12" spans="1:16">
      <c r="A12" t="s">
        <v>8</v>
      </c>
      <c r="B12" s="1">
        <v>43846</v>
      </c>
      <c r="C12">
        <v>16.24047</v>
      </c>
      <c r="D12">
        <v>16.28963</v>
      </c>
      <c r="E12">
        <v>15.92589</v>
      </c>
      <c r="F12">
        <v>16.05369</v>
      </c>
      <c r="G12">
        <v>104580025</v>
      </c>
      <c r="H12" s="2">
        <v>1678889000</v>
      </c>
      <c r="I12" s="3">
        <f t="shared" si="0"/>
        <v>-0.0115008986808879</v>
      </c>
      <c r="L12" s="7">
        <v>43831</v>
      </c>
      <c r="M12" t="s">
        <v>9</v>
      </c>
      <c r="N12">
        <f>AVERAGE(G245:G260)</f>
        <v>26595635.5625</v>
      </c>
      <c r="O12">
        <f>AVERAGE(H245:H260)</f>
        <v>3500026250</v>
      </c>
      <c r="P12" s="13">
        <f>SQRT(_xlfn.VAR.S(I245:I260))</f>
        <v>0.0216711857490052</v>
      </c>
    </row>
    <row r="13" spans="1:16">
      <c r="A13" t="s">
        <v>8</v>
      </c>
      <c r="B13" s="1">
        <v>43847</v>
      </c>
      <c r="C13">
        <v>16.10284</v>
      </c>
      <c r="D13">
        <v>16.26996</v>
      </c>
      <c r="E13">
        <v>16.07335</v>
      </c>
      <c r="F13">
        <v>16.11267</v>
      </c>
      <c r="G13">
        <v>61585737</v>
      </c>
      <c r="H13" s="2">
        <v>995909000</v>
      </c>
      <c r="I13" s="3">
        <f t="shared" si="0"/>
        <v>0.00367392169650727</v>
      </c>
      <c r="L13" s="7">
        <v>43831</v>
      </c>
      <c r="M13" t="s">
        <v>10</v>
      </c>
      <c r="N13">
        <f>AVERAGE(G488:G503)</f>
        <v>191194459.25</v>
      </c>
      <c r="O13">
        <f>AVERAGE(H488:H503)</f>
        <v>4767956750</v>
      </c>
      <c r="P13" s="13">
        <f>SQRT(_xlfn.VAR.S(I488:I503))</f>
        <v>0.0198281829659483</v>
      </c>
    </row>
    <row r="14" spans="1:16">
      <c r="A14" t="s">
        <v>8</v>
      </c>
      <c r="B14" s="1">
        <v>43850</v>
      </c>
      <c r="C14">
        <v>16.15199</v>
      </c>
      <c r="D14">
        <v>16.32895</v>
      </c>
      <c r="E14">
        <v>16.07335</v>
      </c>
      <c r="F14">
        <v>16.17166</v>
      </c>
      <c r="G14">
        <v>75891607</v>
      </c>
      <c r="H14" s="2">
        <v>1226465000</v>
      </c>
      <c r="I14" s="3">
        <f t="shared" si="0"/>
        <v>0.00366109403345304</v>
      </c>
      <c r="L14" s="7">
        <v>43831</v>
      </c>
      <c r="M14" t="s">
        <v>11</v>
      </c>
      <c r="N14">
        <f>AVERAGE(G731:G746)</f>
        <v>5009789</v>
      </c>
      <c r="O14">
        <f>AVERAGE(H731:H746)</f>
        <v>5442897125</v>
      </c>
      <c r="P14" s="13">
        <f>SQRT(_xlfn.VAR.S(I731:I746))</f>
        <v>0.0158929681392732</v>
      </c>
    </row>
    <row r="15" spans="1:16">
      <c r="A15" t="s">
        <v>8</v>
      </c>
      <c r="B15" s="1">
        <v>43851</v>
      </c>
      <c r="C15">
        <v>16.06352</v>
      </c>
      <c r="D15">
        <v>16.06352</v>
      </c>
      <c r="E15">
        <v>15.66045</v>
      </c>
      <c r="F15">
        <v>15.72927</v>
      </c>
      <c r="G15">
        <v>91203529</v>
      </c>
      <c r="H15" s="2">
        <v>1442171000</v>
      </c>
      <c r="I15" s="3">
        <f t="shared" si="0"/>
        <v>-0.0273558805960551</v>
      </c>
      <c r="L15" s="7">
        <v>43831</v>
      </c>
      <c r="M15" t="s">
        <v>12</v>
      </c>
      <c r="N15">
        <f>AVERAGE(G974:G989)</f>
        <v>69422418.625</v>
      </c>
      <c r="O15">
        <f>AVERAGE(H974:H989)</f>
        <v>5793205687.5</v>
      </c>
      <c r="P15" s="13">
        <f>SQRT(_xlfn.VAR.S(I974:I989))</f>
        <v>0.0120653984367982</v>
      </c>
    </row>
    <row r="16" spans="1:16">
      <c r="A16" t="s">
        <v>8</v>
      </c>
      <c r="B16" s="1">
        <v>43852</v>
      </c>
      <c r="C16">
        <v>15.65062</v>
      </c>
      <c r="D16">
        <v>15.88656</v>
      </c>
      <c r="E16">
        <v>15.44418</v>
      </c>
      <c r="F16">
        <v>15.81775</v>
      </c>
      <c r="G16">
        <v>73184823</v>
      </c>
      <c r="H16" s="2">
        <v>1150933000</v>
      </c>
      <c r="I16" s="3">
        <f t="shared" si="0"/>
        <v>0.00562518158821106</v>
      </c>
      <c r="L16" s="7">
        <v>43862</v>
      </c>
      <c r="M16" t="s">
        <v>8</v>
      </c>
      <c r="N16">
        <f>AVERAGE(G18:G37)</f>
        <v>128786019.95</v>
      </c>
      <c r="O16">
        <f>AVERAGE(H18:H37)</f>
        <v>1875054900</v>
      </c>
      <c r="P16" s="13">
        <f>SQRT(_xlfn.VAR.S(I18:I37))</f>
        <v>0.0295648900689012</v>
      </c>
    </row>
    <row r="17" spans="1:16">
      <c r="A17" t="s">
        <v>8</v>
      </c>
      <c r="B17" s="1">
        <v>43853</v>
      </c>
      <c r="C17">
        <v>15.65062</v>
      </c>
      <c r="D17">
        <v>15.65062</v>
      </c>
      <c r="E17">
        <v>15.12959</v>
      </c>
      <c r="F17">
        <v>15.27705</v>
      </c>
      <c r="G17">
        <v>111953529</v>
      </c>
      <c r="H17" s="2">
        <v>1723394000</v>
      </c>
      <c r="I17" s="3">
        <f t="shared" si="0"/>
        <v>-0.0341831170678511</v>
      </c>
      <c r="L17" s="7">
        <v>43862</v>
      </c>
      <c r="M17" t="s">
        <v>9</v>
      </c>
      <c r="N17">
        <f>AVERAGE(G261:G280)</f>
        <v>27171626.55</v>
      </c>
      <c r="O17">
        <f>AVERAGE(H261:H280)</f>
        <v>3265404050</v>
      </c>
      <c r="P17" s="13">
        <f>SQRT(_xlfn.VAR.S(I261:I280))</f>
        <v>0.0297356169259004</v>
      </c>
    </row>
    <row r="18" spans="1:16">
      <c r="A18" t="s">
        <v>8</v>
      </c>
      <c r="B18" s="1">
        <v>43864</v>
      </c>
      <c r="C18">
        <v>13.75328</v>
      </c>
      <c r="D18">
        <v>14.45127</v>
      </c>
      <c r="E18">
        <v>13.75328</v>
      </c>
      <c r="F18">
        <v>13.75328</v>
      </c>
      <c r="G18">
        <v>229807974</v>
      </c>
      <c r="H18" s="2">
        <v>3201454000</v>
      </c>
      <c r="I18" s="3">
        <f t="shared" si="0"/>
        <v>-0.0997424240936568</v>
      </c>
      <c r="L18" s="7">
        <v>43862</v>
      </c>
      <c r="M18" t="s">
        <v>10</v>
      </c>
      <c r="N18">
        <f>AVERAGE(G504:G523)</f>
        <v>242659613.1</v>
      </c>
      <c r="O18">
        <f>AVERAGE(H504:H523)</f>
        <v>5653862400</v>
      </c>
      <c r="P18" s="13">
        <f>SQRT(_xlfn.VAR.S(I504:I523))</f>
        <v>0.0337498943491307</v>
      </c>
    </row>
    <row r="19" spans="1:16">
      <c r="A19" t="s">
        <v>8</v>
      </c>
      <c r="B19" s="1">
        <v>43865</v>
      </c>
      <c r="C19">
        <v>13.81227</v>
      </c>
      <c r="D19">
        <v>14.41194</v>
      </c>
      <c r="E19">
        <v>13.78277</v>
      </c>
      <c r="F19">
        <v>14.35296</v>
      </c>
      <c r="G19">
        <v>173553844</v>
      </c>
      <c r="H19" s="2">
        <v>2442933000</v>
      </c>
      <c r="I19" s="3">
        <f t="shared" si="0"/>
        <v>0.0436026896856604</v>
      </c>
      <c r="L19" s="7">
        <v>43862</v>
      </c>
      <c r="M19" t="s">
        <v>11</v>
      </c>
      <c r="N19">
        <f>AVERAGE(G747:G766)</f>
        <v>4267421.9</v>
      </c>
      <c r="O19">
        <f>AVERAGE(H747:H766)</f>
        <v>4498023950</v>
      </c>
      <c r="P19" s="13">
        <f>SQRT(_xlfn.VAR.S(I747:I766))</f>
        <v>0.0193419260210355</v>
      </c>
    </row>
    <row r="20" spans="1:16">
      <c r="A20" t="s">
        <v>8</v>
      </c>
      <c r="B20" s="1">
        <v>43866</v>
      </c>
      <c r="C20">
        <v>14.34313</v>
      </c>
      <c r="D20">
        <v>14.63805</v>
      </c>
      <c r="E20">
        <v>14.0777</v>
      </c>
      <c r="F20">
        <v>14.38245</v>
      </c>
      <c r="G20">
        <v>151704962</v>
      </c>
      <c r="H20" s="2">
        <v>2177632000</v>
      </c>
      <c r="I20" s="3">
        <f t="shared" si="0"/>
        <v>0.00205462845294635</v>
      </c>
      <c r="L20" s="7">
        <v>43862</v>
      </c>
      <c r="M20" t="s">
        <v>12</v>
      </c>
      <c r="N20">
        <f>AVERAGE(G990:G1009)</f>
        <v>80993884.25</v>
      </c>
      <c r="O20">
        <f>AVERAGE(H990:H1009)</f>
        <v>6323392300</v>
      </c>
      <c r="P20" s="13">
        <f>SQRT(_xlfn.VAR.S(I990:I1009))</f>
        <v>0.0210084890515075</v>
      </c>
    </row>
    <row r="21" spans="1:16">
      <c r="A21" t="s">
        <v>8</v>
      </c>
      <c r="B21" s="1">
        <v>43867</v>
      </c>
      <c r="C21">
        <v>14.55941</v>
      </c>
      <c r="D21">
        <v>14.61839</v>
      </c>
      <c r="E21">
        <v>14.26448</v>
      </c>
      <c r="F21">
        <v>14.52008</v>
      </c>
      <c r="G21">
        <v>120622580</v>
      </c>
      <c r="H21" s="2">
        <v>1740108000</v>
      </c>
      <c r="I21" s="3">
        <f t="shared" si="0"/>
        <v>0.0095693014750616</v>
      </c>
      <c r="L21" s="7">
        <v>43891</v>
      </c>
      <c r="M21" t="s">
        <v>8</v>
      </c>
      <c r="N21">
        <f>AVERAGEIFS(G:G,A:A,"000001.SZSE",B:B,"&gt;=2020/3/1",B:B,"&lt;=2020/3/31")</f>
        <v>122908941.681818</v>
      </c>
      <c r="O21">
        <f>AVERAGEIFS(H:H,A:A,"000001.SZSE",B:B,"&gt;=2020/3/1",B:B,"&lt;=2020/3/31")</f>
        <v>1667877472.72727</v>
      </c>
      <c r="P21" s="13" cm="1">
        <f t="array" ref="P21">_xlfn.STDEV.S(IF((A:A="000001.SZSE")*(TEXT(B:B,"yyyy/mm")="2020/03"),I:I))</f>
        <v>0.0277987322879251</v>
      </c>
    </row>
    <row r="22" spans="1:16">
      <c r="A22" t="s">
        <v>8</v>
      </c>
      <c r="B22" s="1">
        <v>43868</v>
      </c>
      <c r="C22">
        <v>14.35296</v>
      </c>
      <c r="D22">
        <v>14.44144</v>
      </c>
      <c r="E22">
        <v>14.16617</v>
      </c>
      <c r="F22">
        <v>14.37262</v>
      </c>
      <c r="G22">
        <v>94077139</v>
      </c>
      <c r="H22" s="2">
        <v>1345053000</v>
      </c>
      <c r="I22" s="3">
        <f t="shared" si="0"/>
        <v>-0.0101555914292484</v>
      </c>
      <c r="L22" s="7">
        <v>43891</v>
      </c>
      <c r="M22" t="s">
        <v>9</v>
      </c>
      <c r="N22">
        <f>AVERAGEIFS(G:G,A:A,"000858.SZSE",B:B,"&gt;=2020/3/1",B:B,"&lt;=2020/3/31")</f>
        <v>31721670.0454545</v>
      </c>
      <c r="O22">
        <f>AVERAGEIFS(H:H,A:A,"000858.SZSE",B:B,"&gt;=2020/3/1",B:B,"&lt;=2020/3/31")</f>
        <v>3677084545.45455</v>
      </c>
      <c r="P22" s="13" cm="1">
        <f t="array" ref="P22">_xlfn.STDEV.S(IF((A:A="000858.SZSE")*(TEXT(B:B,"yyyy/mm")="2020/03"),I:I))</f>
        <v>0.0362474540851811</v>
      </c>
    </row>
    <row r="23" spans="1:16">
      <c r="A23" t="s">
        <v>8</v>
      </c>
      <c r="B23" s="1">
        <v>43871</v>
      </c>
      <c r="C23">
        <v>14.26448</v>
      </c>
      <c r="D23">
        <v>14.28414</v>
      </c>
      <c r="E23">
        <v>14.05804</v>
      </c>
      <c r="F23">
        <v>14.25465</v>
      </c>
      <c r="G23">
        <v>136255043</v>
      </c>
      <c r="H23" s="2">
        <v>1931983000</v>
      </c>
      <c r="I23" s="3">
        <f t="shared" si="0"/>
        <v>-0.0082079676496004</v>
      </c>
      <c r="L23" s="7">
        <v>43891</v>
      </c>
      <c r="M23" t="s">
        <v>10</v>
      </c>
      <c r="N23">
        <f>AVERAGEIFS(G:G,A:A,"600030.SHSE",B:B,"&gt;=2020/3/1",B:B,"&lt;=2020/3/31")</f>
        <v>190630477.181818</v>
      </c>
      <c r="O23">
        <f>AVERAGEIFS(H:H,A:A,"600030.SHSE",B:B,"&gt;=2020/3/1",B:B,"&lt;=2020/3/31")</f>
        <v>4498679409.09091</v>
      </c>
      <c r="P23" s="13" cm="1">
        <f t="array" ref="P23">_xlfn.STDEV.S(IF((A:A="600030.SHSE")*(TEXT(B:B,"yyyy/mm")="2020/03"),I:I))</f>
        <v>0.0257741336337043</v>
      </c>
    </row>
    <row r="24" spans="1:16">
      <c r="A24" t="s">
        <v>8</v>
      </c>
      <c r="B24" s="1">
        <v>43872</v>
      </c>
      <c r="C24">
        <v>14.35296</v>
      </c>
      <c r="D24">
        <v>14.68721</v>
      </c>
      <c r="E24">
        <v>14.31364</v>
      </c>
      <c r="F24">
        <v>14.53974</v>
      </c>
      <c r="G24">
        <v>143173324</v>
      </c>
      <c r="H24" s="2">
        <v>2077194000</v>
      </c>
      <c r="I24" s="3">
        <f t="shared" si="0"/>
        <v>0.0199997895423599</v>
      </c>
      <c r="L24" s="7">
        <v>43891</v>
      </c>
      <c r="M24" t="s">
        <v>11</v>
      </c>
      <c r="N24">
        <f>AVERAGEIFS(G:G,A:A,"600519.SHSE",B:B,"&gt;=2020/3/1",B:B,"&lt;=2020/3/31")</f>
        <v>5232401.90909091</v>
      </c>
      <c r="O24">
        <f>AVERAGEIFS(H:H,A:A,"600519.SHSE",B:B,"&gt;=2020/3/1",B:B,"&lt;=2020/3/31")</f>
        <v>5588861772.72727</v>
      </c>
      <c r="P24" s="13" cm="1">
        <f t="array" ref="P24">_xlfn.STDEV.S(IF((A:A="600519.SHSE")*(TEXT(B:B,"yyyy/mm")="2020/03"),I:I))</f>
        <v>0.0269738549079688</v>
      </c>
    </row>
    <row r="25" spans="1:16">
      <c r="A25" t="s">
        <v>8</v>
      </c>
      <c r="B25" s="1">
        <v>43873</v>
      </c>
      <c r="C25">
        <v>14.53974</v>
      </c>
      <c r="D25">
        <v>14.56924</v>
      </c>
      <c r="E25">
        <v>14.35296</v>
      </c>
      <c r="F25">
        <v>14.52008</v>
      </c>
      <c r="G25">
        <v>108892855</v>
      </c>
      <c r="H25" s="2">
        <v>1573229000</v>
      </c>
      <c r="I25" s="3">
        <f t="shared" si="0"/>
        <v>-0.00135215622837822</v>
      </c>
      <c r="L25" s="7">
        <v>43891</v>
      </c>
      <c r="M25" t="s">
        <v>12</v>
      </c>
      <c r="N25">
        <f>AVERAGEIFS(G:G,A:A,"601318.SHSE",B:B,"&gt;=2020/3/1",B:B,"&lt;=2020/3/31")</f>
        <v>81328983.9545455</v>
      </c>
      <c r="O25">
        <f>AVERAGEIFS(H:H,A:A,"601318.SHSE",B:B,"&gt;=2020/3/1",B:B,"&lt;=2020/3/31")</f>
        <v>5845411363.63636</v>
      </c>
      <c r="P25" s="13" cm="1">
        <f t="array" ref="P25">_xlfn.STDEV.S(IF((A:A="601318.SHSE")*(TEXT(B:B,"yyyy/mm")="2020/03"),I:I))</f>
        <v>0.0215578851132893</v>
      </c>
    </row>
    <row r="26" spans="1:16">
      <c r="A26" t="s">
        <v>8</v>
      </c>
      <c r="B26" s="1">
        <v>43874</v>
      </c>
      <c r="C26">
        <v>14.4611</v>
      </c>
      <c r="D26">
        <v>14.62822</v>
      </c>
      <c r="E26">
        <v>14.36279</v>
      </c>
      <c r="F26">
        <v>14.40211</v>
      </c>
      <c r="G26">
        <v>103064441</v>
      </c>
      <c r="H26" s="2">
        <v>1491328000</v>
      </c>
      <c r="I26" s="3">
        <f t="shared" si="0"/>
        <v>-0.00812461088368657</v>
      </c>
      <c r="L26" s="7">
        <v>43922</v>
      </c>
      <c r="M26" t="s">
        <v>8</v>
      </c>
      <c r="N26">
        <f>AVERAGEIFS(G:G,A:A,"000001.SZSE",B:B,"&gt;=2020/4/1",B:B,"&lt;=2020/4/30")</f>
        <v>82690508.3333333</v>
      </c>
      <c r="O26">
        <f>AVERAGEIFS(H:H,A:A,"000001.SZSE",B:B,"&gt;=2020/4/1",B:B,"&lt;=2020/4/30")</f>
        <v>1068700580.95238</v>
      </c>
      <c r="P26" s="14" cm="1">
        <f t="array" ref="P26">_xlfn.STDEV.S(IF((A:A="000001.SZSE")*(TEXT(B:B,"yyyy/mm")="2020/04"),I:I))</f>
        <v>0.0167534003081243</v>
      </c>
    </row>
    <row r="27" spans="1:16">
      <c r="A27" t="s">
        <v>8</v>
      </c>
      <c r="B27" s="1">
        <v>43875</v>
      </c>
      <c r="C27">
        <v>14.50042</v>
      </c>
      <c r="D27">
        <v>14.88382</v>
      </c>
      <c r="E27">
        <v>14.45127</v>
      </c>
      <c r="F27">
        <v>14.77568</v>
      </c>
      <c r="G27">
        <v>153846652</v>
      </c>
      <c r="H27" s="2">
        <v>2253906000</v>
      </c>
      <c r="I27" s="3">
        <f t="shared" si="0"/>
        <v>0.0259385603914981</v>
      </c>
      <c r="L27" s="7">
        <v>43922</v>
      </c>
      <c r="M27" t="s">
        <v>9</v>
      </c>
      <c r="N27">
        <f>AVERAGEIFS(G:G,A:A,"000858.SZSE",B:B,"&gt;=2020/4/1",B:B,"&lt;=2020/4/30")</f>
        <v>21276019.4285714</v>
      </c>
      <c r="O27">
        <f>AVERAGEIFS(H:H,A:A,"000858.SZSE",B:B,"&gt;=2020/4/1",B:B,"&lt;=2020/4/30")</f>
        <v>2695264380.95238</v>
      </c>
      <c r="P27" s="13" cm="1">
        <f t="array" ref="P27">_xlfn.STDEV.S(IF((A:A="000858.SZSE")*(TEXT(B:B,"yyyy/mm")="2020/04"),I:I))</f>
        <v>0.0205698077004545</v>
      </c>
    </row>
    <row r="28" spans="1:16">
      <c r="A28" t="s">
        <v>8</v>
      </c>
      <c r="B28" s="1">
        <v>43878</v>
      </c>
      <c r="C28">
        <v>14.78551</v>
      </c>
      <c r="D28">
        <v>15.10993</v>
      </c>
      <c r="E28">
        <v>14.67738</v>
      </c>
      <c r="F28">
        <v>15.10993</v>
      </c>
      <c r="G28">
        <v>157026587</v>
      </c>
      <c r="H28" s="2">
        <v>2337994000</v>
      </c>
      <c r="I28" s="3">
        <f t="shared" si="0"/>
        <v>0.022621632303894</v>
      </c>
      <c r="L28" s="7">
        <v>43922</v>
      </c>
      <c r="M28" t="s">
        <v>10</v>
      </c>
      <c r="N28">
        <f>AVERAGEIFS(G:G,A:A,"600030.SHSE",B:B,"&gt;=2020/4/1",B:B,"&lt;=2020/4/30")</f>
        <v>104542149.809524</v>
      </c>
      <c r="O28">
        <f>AVERAGEIFS(H:H,A:A,"600030.SHSE",B:B,"&gt;=2020/4/1",B:B,"&lt;=2020/4/30")</f>
        <v>2371649380.95238</v>
      </c>
      <c r="P28" s="13" cm="1">
        <f t="array" ref="P28">_xlfn.STDEV.S(IF((A:A="600030.SHSE")*(TEXT(B:B,"yyyy/mm")="2020/04"),I:I))</f>
        <v>0.015205589195559</v>
      </c>
    </row>
    <row r="29" spans="1:16">
      <c r="A29" t="s">
        <v>8</v>
      </c>
      <c r="B29" s="1">
        <v>43879</v>
      </c>
      <c r="C29">
        <v>15.07061</v>
      </c>
      <c r="D29">
        <v>15.07061</v>
      </c>
      <c r="E29">
        <v>14.75602</v>
      </c>
      <c r="F29">
        <v>14.94281</v>
      </c>
      <c r="G29">
        <v>99037002</v>
      </c>
      <c r="H29" s="2">
        <v>1478274000</v>
      </c>
      <c r="I29" s="3">
        <f t="shared" si="0"/>
        <v>-0.0110602762554162</v>
      </c>
      <c r="L29" s="8">
        <v>43922</v>
      </c>
      <c r="M29" t="s">
        <v>11</v>
      </c>
      <c r="N29">
        <f>AVERAGEIFS(G:G,A:A,"600519.SHSE",B:B,"&gt;=2020/4/1",B:B,"&lt;=2020/4/30")</f>
        <v>2980109.04761905</v>
      </c>
      <c r="O29">
        <f>AVERAGEIFS(H:H,A:A,"600519.SHSE",B:B,"&gt;=2020/4/1",B:B,"&lt;=2020/4/30")</f>
        <v>3532471619.04762</v>
      </c>
      <c r="P29" s="13" cm="1">
        <f t="array" ref="P29">_xlfn.STDEV.S(IF((A:A="600519.SHSE")*(TEXT(B:B,"yyyy/mm")="2020/04"),I:I))</f>
        <v>0.0149129369889686</v>
      </c>
    </row>
    <row r="30" spans="1:16">
      <c r="A30" t="s">
        <v>8</v>
      </c>
      <c r="B30" s="1">
        <v>43880</v>
      </c>
      <c r="C30">
        <v>14.8445</v>
      </c>
      <c r="D30">
        <v>15.10993</v>
      </c>
      <c r="E30">
        <v>14.82484</v>
      </c>
      <c r="F30">
        <v>14.98213</v>
      </c>
      <c r="G30">
        <v>88915192</v>
      </c>
      <c r="H30" s="2">
        <v>1333730000</v>
      </c>
      <c r="I30" s="3">
        <f t="shared" si="0"/>
        <v>0.0026313658542135</v>
      </c>
      <c r="L30" s="8">
        <v>43922</v>
      </c>
      <c r="M30" t="s">
        <v>12</v>
      </c>
      <c r="N30">
        <f>AVERAGEIFS(G:G,A:A,"601318.SHSE",B:B,"&gt;=2020/4/1",B:B,"&lt;=2020/4/30")</f>
        <v>52241370.4761905</v>
      </c>
      <c r="O30">
        <f>AVERAGEIFS(H:H,A:A,"601318.SHSE",B:B,"&gt;=2020/4/1",B:B,"&lt;=2020/4/30")</f>
        <v>3620036571.42857</v>
      </c>
      <c r="P30" s="13" cm="1">
        <f t="array" ref="P30">_xlfn.STDEV.S(IF((A:A="601318.SHSE")*(TEXT(B:B,"yyyy/mm")="2020/04"),I:I))</f>
        <v>0.0136368665461181</v>
      </c>
    </row>
    <row r="31" spans="1:16">
      <c r="A31" t="s">
        <v>8</v>
      </c>
      <c r="B31" s="1">
        <v>43881</v>
      </c>
      <c r="C31">
        <v>15.01162</v>
      </c>
      <c r="D31">
        <v>15.3557</v>
      </c>
      <c r="E31">
        <v>14.8445</v>
      </c>
      <c r="F31">
        <v>15.32621</v>
      </c>
      <c r="G31">
        <v>125670862</v>
      </c>
      <c r="H31" s="2">
        <v>1897923000</v>
      </c>
      <c r="I31" s="3">
        <f t="shared" si="0"/>
        <v>0.0229660268599992</v>
      </c>
      <c r="L31" s="8">
        <v>43952</v>
      </c>
      <c r="M31" t="s">
        <v>8</v>
      </c>
      <c r="N31">
        <f>AVERAGEIFS(G:G,A:A,"000001.SZSE",B:B,"&gt;=2020/5/1",B:B,"&lt;=2020/5/31")</f>
        <v>68608774.3333333</v>
      </c>
      <c r="O31">
        <f>AVERAGEIFS(H:H,A:A,"000001.SZSE",B:B,"&gt;=2020/5/1",B:B,"&lt;=2020/5/31")</f>
        <v>906263011.111111</v>
      </c>
      <c r="P31" s="13" cm="1">
        <f t="array" ref="P31">_xlfn.STDEV.S(IF((A:A="000001.SZSE")*(TEXT(B:B,"yyyy/mm")="2020/05"),I:I))</f>
        <v>0.0145544073062354</v>
      </c>
    </row>
    <row r="32" spans="1:16">
      <c r="A32" t="s">
        <v>8</v>
      </c>
      <c r="B32" s="1">
        <v>43882</v>
      </c>
      <c r="C32">
        <v>15.2279</v>
      </c>
      <c r="D32">
        <v>15.45401</v>
      </c>
      <c r="E32">
        <v>15.18858</v>
      </c>
      <c r="F32">
        <v>15.31638</v>
      </c>
      <c r="G32">
        <v>101219803</v>
      </c>
      <c r="H32" s="2">
        <v>1546693000</v>
      </c>
      <c r="I32" s="3">
        <f t="shared" si="0"/>
        <v>-0.000641384921647238</v>
      </c>
      <c r="L32" s="8">
        <v>43952</v>
      </c>
      <c r="M32" t="s">
        <v>9</v>
      </c>
      <c r="N32">
        <f>AVERAGEIFS(G:G,A:A,"000858.SZSE",B:B,"&gt;=2020/5/1",B:B,"&lt;=2020/5/31")</f>
        <v>20763163.3333333</v>
      </c>
      <c r="O32">
        <f>AVERAGEIFS(H:H,A:A,"000858.SZSE",B:B,"&gt;=2020/5/1",B:B,"&lt;=2020/5/31")</f>
        <v>2982044611.11111</v>
      </c>
      <c r="P32" s="13" cm="1">
        <f t="array" ref="P32">_xlfn.STDEV.S(IF((A:A="000858.SZSE")*(TEXT(B:B,"yyyy/mm")="2020/05"),I:I))</f>
        <v>0.0189778090567446</v>
      </c>
    </row>
    <row r="33" spans="1:16">
      <c r="A33" t="s">
        <v>8</v>
      </c>
      <c r="B33" s="1">
        <v>43885</v>
      </c>
      <c r="C33">
        <v>15.19841</v>
      </c>
      <c r="D33">
        <v>15.19841</v>
      </c>
      <c r="E33">
        <v>14.89365</v>
      </c>
      <c r="F33">
        <v>14.9723</v>
      </c>
      <c r="G33">
        <v>121230748</v>
      </c>
      <c r="H33" s="2">
        <v>1820184000</v>
      </c>
      <c r="I33" s="3">
        <f t="shared" si="0"/>
        <v>-0.0224648382973</v>
      </c>
      <c r="L33" s="8">
        <v>43952</v>
      </c>
      <c r="M33" t="s">
        <v>10</v>
      </c>
      <c r="N33">
        <f>AVERAGEIFS(G:G,A:A,"600030.SHSE",B:B,"&gt;=2020/5/1",B:B,"&lt;=2020/5/31")</f>
        <v>75365541.7222222</v>
      </c>
      <c r="O33">
        <f>AVERAGEIFS(H:H,A:A,"600030.SHSE",B:B,"&gt;=2020/5/1",B:B,"&lt;=2020/5/31")</f>
        <v>1720142333.33333</v>
      </c>
      <c r="P33" s="13" cm="1">
        <f t="array" ref="P33">_xlfn.STDEV.S(IF((A:A="600030.SHSE")*(TEXT(B:B,"yyyy/mm")="2020/05"),I:I))</f>
        <v>0.0112390090178932</v>
      </c>
    </row>
    <row r="34" spans="1:16">
      <c r="A34" t="s">
        <v>8</v>
      </c>
      <c r="B34" s="1">
        <v>43886</v>
      </c>
      <c r="C34">
        <v>14.74619</v>
      </c>
      <c r="D34">
        <v>14.87399</v>
      </c>
      <c r="E34">
        <v>14.52991</v>
      </c>
      <c r="F34">
        <v>14.78551</v>
      </c>
      <c r="G34">
        <v>116427527</v>
      </c>
      <c r="H34" s="2">
        <v>1710370000</v>
      </c>
      <c r="I34" s="3">
        <f t="shared" si="0"/>
        <v>-0.0124757051354835</v>
      </c>
      <c r="L34" s="8">
        <v>43952</v>
      </c>
      <c r="M34" t="s">
        <v>11</v>
      </c>
      <c r="N34">
        <f>AVERAGEIFS(G:G,A:A,"600519.SHSE",B:B,"&gt;=2020/5/1",B:B,"&lt;=2020/5/31")</f>
        <v>2690776.55555556</v>
      </c>
      <c r="O34">
        <f>AVERAGEIFS(H:H,A:A,"600519.SHSE",B:B,"&gt;=2020/5/1",B:B,"&lt;=2020/5/31")</f>
        <v>3547328333.33333</v>
      </c>
      <c r="P34" s="13" cm="1">
        <f t="array" ref="P34">_xlfn.STDEV.S(IF((A:A="600519.SHSE")*(TEXT(B:B,"yyyy/mm")="2020/05"),I:I))</f>
        <v>0.0143483828571085</v>
      </c>
    </row>
    <row r="35" spans="1:16">
      <c r="A35" t="s">
        <v>8</v>
      </c>
      <c r="B35" s="1">
        <v>43887</v>
      </c>
      <c r="C35">
        <v>14.52008</v>
      </c>
      <c r="D35">
        <v>15.01162</v>
      </c>
      <c r="E35">
        <v>14.45127</v>
      </c>
      <c r="F35">
        <v>14.73636</v>
      </c>
      <c r="G35">
        <v>119685059</v>
      </c>
      <c r="H35" s="2">
        <v>1769612000</v>
      </c>
      <c r="I35" s="3">
        <f t="shared" si="0"/>
        <v>-0.00332420051793959</v>
      </c>
      <c r="L35" s="8">
        <v>43952</v>
      </c>
      <c r="M35" t="s">
        <v>12</v>
      </c>
      <c r="N35">
        <f>AVERAGEIFS(G:G,A:A,"601318.SHSE",B:B,"&gt;=2020/5/1",B:B,"&lt;=2020/5/31")</f>
        <v>38139515.3333333</v>
      </c>
      <c r="O35">
        <f>AVERAGEIFS(H:H,A:A,"601318.SHSE",B:B,"&gt;=2020/5/1",B:B,"&lt;=2020/5/31")</f>
        <v>2723095055.55556</v>
      </c>
      <c r="P35" s="13" cm="1">
        <f t="array" ref="P35">_xlfn.STDEV.S(IF((A:A="601318.SHSE")*(TEXT(B:B,"yyyy/mm")="2020/05"),I:I))</f>
        <v>0.0113591660345258</v>
      </c>
    </row>
    <row r="36" spans="1:16">
      <c r="A36" t="s">
        <v>8</v>
      </c>
      <c r="B36" s="1">
        <v>43888</v>
      </c>
      <c r="C36">
        <v>14.70687</v>
      </c>
      <c r="D36">
        <v>14.89365</v>
      </c>
      <c r="E36">
        <v>14.63805</v>
      </c>
      <c r="F36">
        <v>14.85433</v>
      </c>
      <c r="G36">
        <v>99205711</v>
      </c>
      <c r="H36" s="2">
        <v>1464606000</v>
      </c>
      <c r="I36" s="3">
        <f t="shared" si="0"/>
        <v>0.00800536903278691</v>
      </c>
      <c r="L36" s="8">
        <v>43983</v>
      </c>
      <c r="M36" t="s">
        <v>8</v>
      </c>
      <c r="N36">
        <f>AVERAGEIFS(G:G,A:A,"000001.SZSE",B:B,"&gt;=2020/6/1",B:B,"&lt;=2020/6/30")</f>
        <v>91365957.85</v>
      </c>
      <c r="O36">
        <f>AVERAGEIFS(H:H,A:A,"000001.SZSE",B:B,"&gt;=2020/6/1",B:B,"&lt;=2020/6/30")</f>
        <v>1189271070</v>
      </c>
      <c r="P36" s="13" cm="1">
        <f t="array" ref="P36">_xlfn.STDEV.S(IF((A:A="000001.SZSE")*(TEXT(B:B,"yyyy/mm")="2020/06"),I:I))</f>
        <v>0.012035804433853</v>
      </c>
    </row>
    <row r="37" spans="1:16">
      <c r="A37" t="s">
        <v>8</v>
      </c>
      <c r="B37" s="1">
        <v>43889</v>
      </c>
      <c r="C37">
        <v>14.59873</v>
      </c>
      <c r="D37">
        <v>14.78551</v>
      </c>
      <c r="E37">
        <v>14.21533</v>
      </c>
      <c r="F37">
        <v>14.25465</v>
      </c>
      <c r="G37">
        <v>132303094</v>
      </c>
      <c r="H37" s="2">
        <v>1906892000</v>
      </c>
      <c r="I37" s="3">
        <f t="shared" si="0"/>
        <v>-0.0403707201873123</v>
      </c>
      <c r="L37" s="8">
        <v>43983</v>
      </c>
      <c r="M37" t="s">
        <v>9</v>
      </c>
      <c r="N37">
        <f>AVERAGEIFS(G:G,A:A,"000858.SZSE",B:B,"&gt;=2020/6/1",B:B,"&lt;=2020/6/30")</f>
        <v>22791785.5</v>
      </c>
      <c r="O37">
        <f>AVERAGEIFS(H:H,A:A,"000858.SZSE",B:B,"&gt;=2020/6/1",B:B,"&lt;=2020/6/30")</f>
        <v>3636815250</v>
      </c>
      <c r="P37" s="13" cm="1">
        <f t="array" ref="P37">_xlfn.STDEV.S(IF((A:A="000858.SZSE")*(TEXT(B:B,"yyyy/mm")="2020/06"),I:I))</f>
        <v>0.0216192101243303</v>
      </c>
    </row>
    <row r="38" spans="1:16">
      <c r="A38" t="s">
        <v>8</v>
      </c>
      <c r="B38" s="1">
        <v>43892</v>
      </c>
      <c r="C38">
        <v>14.30381</v>
      </c>
      <c r="D38">
        <v>14.69704</v>
      </c>
      <c r="E38">
        <v>14.21533</v>
      </c>
      <c r="F38">
        <v>14.53974</v>
      </c>
      <c r="G38">
        <v>113579907</v>
      </c>
      <c r="H38" s="2">
        <v>1647432000</v>
      </c>
      <c r="I38" s="3">
        <f t="shared" si="0"/>
        <v>0.0199997895423599</v>
      </c>
      <c r="L38" s="8">
        <v>43983</v>
      </c>
      <c r="M38" t="s">
        <v>10</v>
      </c>
      <c r="N38">
        <f>AVERAGEIFS(G:G,A:A,"600030.SHSE",B:B,"&gt;=2020/6/1",B:B,"&lt;=2020/6/30")</f>
        <v>119630424.85</v>
      </c>
      <c r="O38">
        <f>AVERAGEIFS(H:H,A:A,"600030.SHSE",B:B,"&gt;=2020/6/1",B:B,"&lt;=2020/6/30")</f>
        <v>2760731500</v>
      </c>
      <c r="P38" s="13" cm="1">
        <f t="array" ref="P38">_xlfn.STDEV.S(IF((A:A="600030.SHSE")*(TEXT(B:B,"yyyy/mm")="2020/06"),I:I))</f>
        <v>0.0163964082092795</v>
      </c>
    </row>
    <row r="39" spans="1:16">
      <c r="A39" t="s">
        <v>8</v>
      </c>
      <c r="B39" s="1">
        <v>43893</v>
      </c>
      <c r="C39">
        <v>14.70687</v>
      </c>
      <c r="D39">
        <v>14.73636</v>
      </c>
      <c r="E39">
        <v>14.38245</v>
      </c>
      <c r="F39">
        <v>14.47093</v>
      </c>
      <c r="G39">
        <v>117343964</v>
      </c>
      <c r="H39" s="2">
        <v>1705816000</v>
      </c>
      <c r="I39" s="3">
        <f t="shared" si="0"/>
        <v>-0.00473254679932385</v>
      </c>
      <c r="L39" s="8">
        <v>43983</v>
      </c>
      <c r="M39" t="s">
        <v>11</v>
      </c>
      <c r="N39">
        <f>AVERAGEIFS(G:G,A:A,"600519.SHSE",B:B,"&gt;=2020/6/1",B:B,"&lt;=2020/6/30")</f>
        <v>2682577.35</v>
      </c>
      <c r="O39">
        <f>AVERAGEIFS(H:H,A:A,"600519.SHSE",B:B,"&gt;=2020/6/1",B:B,"&lt;=2020/6/30")</f>
        <v>3775911900</v>
      </c>
      <c r="P39" s="13" cm="1">
        <f t="array" ref="P39">_xlfn.STDEV.S(IF((A:A="600519.SHSE")*(TEXT(B:B,"yyyy/mm")="2020/06"),I:I))</f>
        <v>0.014321672882579</v>
      </c>
    </row>
    <row r="40" spans="1:16">
      <c r="A40" t="s">
        <v>8</v>
      </c>
      <c r="B40" s="1">
        <v>43894</v>
      </c>
      <c r="C40">
        <v>14.43161</v>
      </c>
      <c r="D40">
        <v>14.52991</v>
      </c>
      <c r="E40">
        <v>14.26448</v>
      </c>
      <c r="F40">
        <v>14.44144</v>
      </c>
      <c r="G40">
        <v>87744209</v>
      </c>
      <c r="H40" s="2">
        <v>1261123000</v>
      </c>
      <c r="I40" s="3">
        <f t="shared" si="0"/>
        <v>-0.00203787869888108</v>
      </c>
      <c r="L40" s="8">
        <v>43983</v>
      </c>
      <c r="M40" t="s">
        <v>12</v>
      </c>
      <c r="N40">
        <f>AVERAGEIFS(G:G,A:A,"601318.SHSE",B:B,"&gt;=2020/6/1",B:B,"&lt;=2020/6/30")</f>
        <v>56245394.25</v>
      </c>
      <c r="O40">
        <f>AVERAGEIFS(H:H,A:A,"601318.SHSE",B:B,"&gt;=2020/6/1",B:B,"&lt;=2020/6/30")</f>
        <v>4105133700</v>
      </c>
      <c r="P40" s="13" cm="1">
        <f t="array" ref="P40">_xlfn.STDEV.S(IF((A:A="601318.SHSE")*(TEXT(B:B,"yyyy/mm")="2020/06"),I:I))</f>
        <v>0.0134982585261612</v>
      </c>
    </row>
    <row r="41" spans="1:16">
      <c r="A41" t="s">
        <v>8</v>
      </c>
      <c r="B41" s="1">
        <v>43895</v>
      </c>
      <c r="C41">
        <v>14.54957</v>
      </c>
      <c r="D41">
        <v>15.37536</v>
      </c>
      <c r="E41">
        <v>14.48076</v>
      </c>
      <c r="F41">
        <v>15.12959</v>
      </c>
      <c r="G41">
        <v>273284373</v>
      </c>
      <c r="H41" s="2">
        <v>4089494000</v>
      </c>
      <c r="I41" s="3">
        <f t="shared" si="0"/>
        <v>0.0476510652677296</v>
      </c>
      <c r="L41" s="8">
        <v>44013</v>
      </c>
      <c r="M41" t="s">
        <v>8</v>
      </c>
      <c r="N41">
        <f>AVERAGEIFS(G:G,A:A,"000001.SZSE",B:B,"&gt;=2020/7/1",B:B,"&lt;=2020/7/31")</f>
        <v>209011883.869565</v>
      </c>
      <c r="O41">
        <f>AVERAGEIFS(H:H,A:A,"000001.SZSE",B:B,"&gt;=2020/7/1",B:B,"&lt;=2020/7/31")</f>
        <v>3018082608.69565</v>
      </c>
      <c r="P41" s="13" cm="1">
        <f t="array" ref="P41">_xlfn.STDEV.S(IF((A:A="000001.SZSE")*(TEXT(B:B,"yyyy/mm")="2020/07"),I:I))</f>
        <v>0.0326322880877238</v>
      </c>
    </row>
    <row r="42" spans="1:16">
      <c r="A42" t="s">
        <v>8</v>
      </c>
      <c r="B42" s="1">
        <v>43896</v>
      </c>
      <c r="C42">
        <v>14.92315</v>
      </c>
      <c r="D42">
        <v>15.01162</v>
      </c>
      <c r="E42">
        <v>14.76585</v>
      </c>
      <c r="F42">
        <v>14.77568</v>
      </c>
      <c r="G42">
        <v>124967632</v>
      </c>
      <c r="H42" s="2">
        <v>1858691000</v>
      </c>
      <c r="I42" s="3">
        <f t="shared" si="0"/>
        <v>-0.0233919094965561</v>
      </c>
      <c r="L42" s="8">
        <v>44013</v>
      </c>
      <c r="M42" t="s">
        <v>9</v>
      </c>
      <c r="N42">
        <f>AVERAGEIFS(G:G,A:A,"000858.SZSE",B:B,"&gt;=2020/7/1",B:B,"&lt;=2020/7/31")</f>
        <v>35909369.4347826</v>
      </c>
      <c r="O42">
        <f>AVERAGEIFS(H:H,A:A,"000858.SZSE",B:B,"&gt;=2020/7/1",B:B,"&lt;=2020/7/31")</f>
        <v>7386363130.43478</v>
      </c>
      <c r="P42" s="13" cm="1">
        <f t="array" ref="P42">_xlfn.STDEV.S(IF((A:A="000858.SZSE")*(TEXT(B:B,"yyyy/mm")="2020/07"),I:I))</f>
        <v>0.033640465115726</v>
      </c>
    </row>
    <row r="43" spans="1:16">
      <c r="A43" t="s">
        <v>8</v>
      </c>
      <c r="B43" s="1">
        <v>43899</v>
      </c>
      <c r="C43">
        <v>14.4611</v>
      </c>
      <c r="D43">
        <v>14.48076</v>
      </c>
      <c r="E43">
        <v>14.176</v>
      </c>
      <c r="F43">
        <v>14.2055</v>
      </c>
      <c r="G43">
        <v>169446492</v>
      </c>
      <c r="H43" s="2">
        <v>2420392000</v>
      </c>
      <c r="I43" s="3">
        <f t="shared" si="0"/>
        <v>-0.0385890869320396</v>
      </c>
      <c r="L43" s="8">
        <v>44013</v>
      </c>
      <c r="M43" t="s">
        <v>10</v>
      </c>
      <c r="N43">
        <f>AVERAGEIFS(G:G,A:A,"600030.SHSE",B:B,"&gt;=2020/7/1",B:B,"&lt;=2020/7/31")</f>
        <v>413697102.652174</v>
      </c>
      <c r="O43">
        <f>AVERAGEIFS(H:H,A:A,"600030.SHSE",B:B,"&gt;=2020/7/1",B:B,"&lt;=2020/7/31")</f>
        <v>12379836391.3043</v>
      </c>
      <c r="P43" s="13" cm="1">
        <f t="array" ref="P43">_xlfn.STDEV.S(IF((A:A="600030.SHSE")*(TEXT(B:B,"yyyy/mm")="2020/07"),I:I))</f>
        <v>0.0473129842482622</v>
      </c>
    </row>
    <row r="44" spans="1:16">
      <c r="A44" t="s">
        <v>8</v>
      </c>
      <c r="B44" s="1">
        <v>43900</v>
      </c>
      <c r="C44">
        <v>14.13668</v>
      </c>
      <c r="D44">
        <v>14.59873</v>
      </c>
      <c r="E44">
        <v>14.13668</v>
      </c>
      <c r="F44">
        <v>14.51025</v>
      </c>
      <c r="G44">
        <v>118796608</v>
      </c>
      <c r="H44" s="2">
        <v>1709085000</v>
      </c>
      <c r="I44" s="3">
        <f t="shared" si="0"/>
        <v>0.021452958361198</v>
      </c>
      <c r="L44" s="8">
        <v>44013</v>
      </c>
      <c r="M44" t="s">
        <v>11</v>
      </c>
      <c r="N44">
        <f>AVERAGEIFS(G:G,A:A,"600519.SHSE",B:B,"&gt;=2020/7/1",B:B,"&lt;=2020/7/31")</f>
        <v>4966038.69565217</v>
      </c>
      <c r="O44">
        <f>AVERAGEIFS(H:H,A:A,"600519.SHSE",B:B,"&gt;=2020/7/1",B:B,"&lt;=2020/7/31")</f>
        <v>8229250869.56522</v>
      </c>
      <c r="P44" s="13" cm="1">
        <f t="array" ref="P44">_xlfn.STDEV.S(IF((A:A="600519.SHSE")*(TEXT(B:B,"yyyy/mm")="2020/07"),I:I))</f>
        <v>0.0283637953741211</v>
      </c>
    </row>
    <row r="45" spans="1:16">
      <c r="A45" t="s">
        <v>8</v>
      </c>
      <c r="B45" s="1">
        <v>43901</v>
      </c>
      <c r="C45">
        <v>14.52008</v>
      </c>
      <c r="D45">
        <v>14.62822</v>
      </c>
      <c r="E45">
        <v>14.37262</v>
      </c>
      <c r="F45">
        <v>14.44144</v>
      </c>
      <c r="G45">
        <v>82839865</v>
      </c>
      <c r="H45" s="2">
        <v>1201251000</v>
      </c>
      <c r="I45" s="3">
        <f t="shared" si="0"/>
        <v>-0.004742165021278</v>
      </c>
      <c r="L45" s="8">
        <v>44013</v>
      </c>
      <c r="M45" t="s">
        <v>12</v>
      </c>
      <c r="N45">
        <f>AVERAGEIFS(G:G,A:A,"601318.SHSE",B:B,"&gt;=2020/7/1",B:B,"&lt;=2020/7/31")</f>
        <v>120931882.565217</v>
      </c>
      <c r="O45">
        <f>AVERAGEIFS(H:H,A:A,"601318.SHSE",B:B,"&gt;=2020/7/1",B:B,"&lt;=2020/7/31")</f>
        <v>9633263956.52174</v>
      </c>
      <c r="P45" s="13" cm="1">
        <f t="array" ref="P45">_xlfn.STDEV.S(IF((A:A="601318.SHSE")*(TEXT(B:B,"yyyy/mm")="2020/07"),I:I))</f>
        <v>0.0287161559377858</v>
      </c>
    </row>
    <row r="46" spans="1:16">
      <c r="A46" t="s">
        <v>8</v>
      </c>
      <c r="B46" s="1">
        <v>43902</v>
      </c>
      <c r="C46">
        <v>14.40211</v>
      </c>
      <c r="D46">
        <v>14.5889</v>
      </c>
      <c r="E46">
        <v>14.28414</v>
      </c>
      <c r="F46">
        <v>14.43161</v>
      </c>
      <c r="G46">
        <v>100347655</v>
      </c>
      <c r="H46" s="2">
        <v>1447437000</v>
      </c>
      <c r="I46" s="3">
        <f t="shared" si="0"/>
        <v>-0.000680680042987465</v>
      </c>
      <c r="L46" s="8">
        <v>44044</v>
      </c>
      <c r="M46" t="s">
        <v>8</v>
      </c>
      <c r="N46">
        <f>AVERAGEIFS(G:G,A:A,"000001.SZSE",B:B,"&gt;=2020/8/1",B:B,"&lt;=2020/8/31")</f>
        <v>148781324.571429</v>
      </c>
      <c r="O46">
        <f>AVERAGEIFS(H:H,A:A,"000001.SZSE",B:B,"&gt;=2020/8/1",B:B,"&lt;=2020/8/31")</f>
        <v>2150626504.7619</v>
      </c>
      <c r="P46" s="13" cm="1">
        <f t="array" ref="P46">_xlfn.STDEV.S(IF((A:A="000001.SZSE")*(TEXT(B:B,"yyyy/mm")="2020/08"),I:I))</f>
        <v>0.0212985762120787</v>
      </c>
    </row>
    <row r="47" spans="1:16">
      <c r="A47" t="s">
        <v>8</v>
      </c>
      <c r="B47" s="1">
        <v>43903</v>
      </c>
      <c r="C47">
        <v>13.6648</v>
      </c>
      <c r="D47">
        <v>14.3333</v>
      </c>
      <c r="E47">
        <v>13.6648</v>
      </c>
      <c r="F47">
        <v>14.27431</v>
      </c>
      <c r="G47">
        <v>118989963</v>
      </c>
      <c r="H47" s="2">
        <v>1669010000</v>
      </c>
      <c r="I47" s="3">
        <f t="shared" si="0"/>
        <v>-0.0108996847891538</v>
      </c>
      <c r="L47" s="8">
        <v>44044</v>
      </c>
      <c r="M47" t="s">
        <v>9</v>
      </c>
      <c r="N47">
        <f>AVERAGEIFS(G:G,A:A,"000858.SZSE",B:B,"&gt;=2020/8/1",B:B,"&lt;=2020/8/31")</f>
        <v>23411350.0952381</v>
      </c>
      <c r="O47">
        <f>AVERAGEIFS(H:H,A:A,"000858.SZSE",B:B,"&gt;=2020/8/1",B:B,"&lt;=2020/8/31")</f>
        <v>5178656761.90476</v>
      </c>
      <c r="P47" s="13" cm="1">
        <f t="array" ref="P47">_xlfn.STDEV.S(IF((A:A="000858.SZSE")*(TEXT(B:B,"yyyy/mm")="2020/08"),I:I))</f>
        <v>0.01912502696426</v>
      </c>
    </row>
    <row r="48" spans="1:16">
      <c r="A48" t="s">
        <v>8</v>
      </c>
      <c r="B48" s="1">
        <v>43906</v>
      </c>
      <c r="C48">
        <v>14.2055</v>
      </c>
      <c r="D48">
        <v>14.21533</v>
      </c>
      <c r="E48">
        <v>13.51734</v>
      </c>
      <c r="F48">
        <v>13.51734</v>
      </c>
      <c r="G48">
        <v>143040552</v>
      </c>
      <c r="H48" s="2">
        <v>1975824000</v>
      </c>
      <c r="I48" s="3">
        <f t="shared" si="0"/>
        <v>-0.0530302340358307</v>
      </c>
      <c r="L48" s="8">
        <v>44044</v>
      </c>
      <c r="M48" t="s">
        <v>10</v>
      </c>
      <c r="N48">
        <f>AVERAGEIFS(G:G,A:A,"600030.SHSE",B:B,"&gt;=2020/8/1",B:B,"&lt;=2020/8/31")</f>
        <v>241073622.619048</v>
      </c>
      <c r="O48">
        <f>AVERAGEIFS(H:H,A:A,"600030.SHSE",B:B,"&gt;=2020/8/1",B:B,"&lt;=2020/8/31")</f>
        <v>7578406857.14286</v>
      </c>
      <c r="P48" s="13" cm="1">
        <f t="array" ref="P48">_xlfn.STDEV.S(IF((A:A="600030.SHSE")*(TEXT(B:B,"yyyy/mm")="2020/08"),I:I))</f>
        <v>0.0283187465964711</v>
      </c>
    </row>
    <row r="49" spans="1:16">
      <c r="A49" t="s">
        <v>8</v>
      </c>
      <c r="B49" s="1">
        <v>43907</v>
      </c>
      <c r="C49">
        <v>13.51734</v>
      </c>
      <c r="D49">
        <v>13.73362</v>
      </c>
      <c r="E49">
        <v>12.90783</v>
      </c>
      <c r="F49">
        <v>13.18309</v>
      </c>
      <c r="G49">
        <v>119812202</v>
      </c>
      <c r="H49" s="2">
        <v>1582506000</v>
      </c>
      <c r="I49" s="3">
        <f t="shared" si="0"/>
        <v>-0.0247274981616206</v>
      </c>
      <c r="L49" s="8">
        <v>44044</v>
      </c>
      <c r="M49" t="s">
        <v>11</v>
      </c>
      <c r="N49">
        <f>AVERAGEIFS(G:G,A:A,"600519.SHSE",B:B,"&gt;=2020/8/1",B:B,"&lt;=2020/8/31")</f>
        <v>3165362.0952381</v>
      </c>
      <c r="O49">
        <f>AVERAGEIFS(H:H,A:A,"600519.SHSE",B:B,"&gt;=2020/8/1",B:B,"&lt;=2020/8/31")</f>
        <v>5342119619.04762</v>
      </c>
      <c r="P49" s="13" cm="1">
        <f t="array" ref="P49">_xlfn.STDEV.S(IF((A:A="600519.SHSE")*(TEXT(B:B,"yyyy/mm")="2020/08"),I:I))</f>
        <v>0.0107368861315677</v>
      </c>
    </row>
    <row r="50" spans="1:16">
      <c r="A50" t="s">
        <v>8</v>
      </c>
      <c r="B50" s="1">
        <v>43908</v>
      </c>
      <c r="C50">
        <v>13.18309</v>
      </c>
      <c r="D50">
        <v>13.32073</v>
      </c>
      <c r="E50">
        <v>12.43595</v>
      </c>
      <c r="F50">
        <v>12.49494</v>
      </c>
      <c r="G50">
        <v>140861907</v>
      </c>
      <c r="H50" s="2">
        <v>1816837000</v>
      </c>
      <c r="I50" s="3">
        <f t="shared" si="0"/>
        <v>-0.0521994464120324</v>
      </c>
      <c r="L50" s="8">
        <v>44044</v>
      </c>
      <c r="M50" t="s">
        <v>12</v>
      </c>
      <c r="N50">
        <f>AVERAGEIFS(G:G,A:A,"601318.SHSE",B:B,"&gt;=2020/8/1",B:B,"&lt;=2020/8/31")</f>
        <v>72108401.6190476</v>
      </c>
      <c r="O50">
        <f>AVERAGEIFS(H:H,A:A,"601318.SHSE",B:B,"&gt;=2020/8/1",B:B,"&lt;=2020/8/31")</f>
        <v>5564083904.7619</v>
      </c>
      <c r="P50" s="13" cm="1">
        <f t="array" ref="P50">_xlfn.STDEV.S(IF((A:A="601318.SHSE")*(TEXT(B:B,"yyyy/mm")="2020/08"),I:I))</f>
        <v>0.0159471152680352</v>
      </c>
    </row>
    <row r="51" spans="1:16">
      <c r="A51" t="s">
        <v>8</v>
      </c>
      <c r="B51" s="1">
        <v>43909</v>
      </c>
      <c r="C51">
        <v>12.46545</v>
      </c>
      <c r="D51">
        <v>12.52443</v>
      </c>
      <c r="E51">
        <v>11.70848</v>
      </c>
      <c r="F51">
        <v>12.02306</v>
      </c>
      <c r="G51">
        <v>192401260</v>
      </c>
      <c r="H51" s="2">
        <v>2313864000</v>
      </c>
      <c r="I51" s="3">
        <f t="shared" si="0"/>
        <v>-0.0377656875503204</v>
      </c>
      <c r="L51" s="8">
        <v>44075</v>
      </c>
      <c r="M51" t="s">
        <v>8</v>
      </c>
      <c r="N51">
        <f>AVERAGEIFS(G:G,A:A,"000001.SZSE",B:B,"&gt;=2020/9/1",B:B,"&lt;=2020/9/30")</f>
        <v>97810050.5</v>
      </c>
      <c r="O51">
        <f>AVERAGEIFS(H:H,A:A,"000001.SZSE",B:B,"&gt;=2020/9/1",B:B,"&lt;=2020/9/30")</f>
        <v>1496645504.54545</v>
      </c>
      <c r="P51" s="13" cm="1">
        <f t="array" ref="P51">_xlfn.STDEV.S(IF((A:A="000001.SZSE")*(TEXT(B:B,"yyyy/mm")="2020/09"),I:I))</f>
        <v>0.0190998163270679</v>
      </c>
    </row>
    <row r="52" spans="1:16">
      <c r="A52" t="s">
        <v>8</v>
      </c>
      <c r="B52" s="1">
        <v>43910</v>
      </c>
      <c r="C52">
        <v>12.19018</v>
      </c>
      <c r="D52">
        <v>12.46545</v>
      </c>
      <c r="E52">
        <v>12.05255</v>
      </c>
      <c r="F52">
        <v>12.30815</v>
      </c>
      <c r="G52">
        <v>160551933</v>
      </c>
      <c r="H52" s="2">
        <v>1967488000</v>
      </c>
      <c r="I52" s="3">
        <f t="shared" si="0"/>
        <v>0.0237119335676608</v>
      </c>
      <c r="L52" s="8">
        <v>44075</v>
      </c>
      <c r="M52" t="s">
        <v>9</v>
      </c>
      <c r="N52">
        <f>AVERAGEIFS(G:G,A:A,"000858.SZSE",B:B,"&gt;=2020/9/1",B:B,"&lt;=2020/9/30")</f>
        <v>20567591.7272727</v>
      </c>
      <c r="O52">
        <f>AVERAGEIFS(H:H,A:A,"000858.SZSE",B:B,"&gt;=2020/9/1",B:B,"&lt;=2020/9/30")</f>
        <v>4648647454.54545</v>
      </c>
      <c r="P52" s="13" cm="1">
        <f t="array" ref="P52">_xlfn.STDEV.S(IF((A:A="000858.SZSE")*(TEXT(B:B,"yyyy/mm")="2020/09"),I:I))</f>
        <v>0.017858727459615</v>
      </c>
    </row>
    <row r="53" spans="1:16">
      <c r="A53" t="s">
        <v>8</v>
      </c>
      <c r="B53" s="1">
        <v>43913</v>
      </c>
      <c r="C53">
        <v>11.79695</v>
      </c>
      <c r="D53">
        <v>12.14103</v>
      </c>
      <c r="E53">
        <v>11.72814</v>
      </c>
      <c r="F53">
        <v>11.94441</v>
      </c>
      <c r="G53">
        <v>108954948</v>
      </c>
      <c r="H53" s="2">
        <v>1300469000</v>
      </c>
      <c r="I53" s="3">
        <f t="shared" si="0"/>
        <v>-0.0295527760061423</v>
      </c>
      <c r="L53" s="8">
        <v>44075</v>
      </c>
      <c r="M53" t="s">
        <v>10</v>
      </c>
      <c r="N53">
        <f>AVERAGEIFS(G:G,A:A,"600030.SHSE",B:B,"&gt;=2020/9/1",B:B,"&lt;=2020/9/30")</f>
        <v>107181498.227273</v>
      </c>
      <c r="O53">
        <f>AVERAGEIFS(H:H,A:A,"600030.SHSE",B:B,"&gt;=2020/9/1",B:B,"&lt;=2020/9/30")</f>
        <v>3285915909.09091</v>
      </c>
      <c r="P53" s="13" cm="1">
        <f t="array" ref="P53">_xlfn.STDEV.S(IF((A:A="600030.SHSE")*(TEXT(B:B,"yyyy/mm")="2020/09"),I:I))</f>
        <v>0.0161733280690705</v>
      </c>
    </row>
    <row r="54" spans="1:16">
      <c r="A54" t="s">
        <v>8</v>
      </c>
      <c r="B54" s="1">
        <v>43914</v>
      </c>
      <c r="C54">
        <v>12.19018</v>
      </c>
      <c r="D54">
        <v>12.46545</v>
      </c>
      <c r="E54">
        <v>12.06238</v>
      </c>
      <c r="F54">
        <v>12.39663</v>
      </c>
      <c r="G54">
        <v>120051368</v>
      </c>
      <c r="H54" s="2">
        <v>1472909000</v>
      </c>
      <c r="I54" s="3">
        <f t="shared" si="0"/>
        <v>0.0378603882485615</v>
      </c>
      <c r="L54" s="8">
        <v>44075</v>
      </c>
      <c r="M54" t="s">
        <v>11</v>
      </c>
      <c r="N54">
        <f>AVERAGEIFS(G:G,A:A,"600519.SHSE",B:B,"&gt;=2020/9/1",B:B,"&lt;=2020/9/30")</f>
        <v>3002056.90909091</v>
      </c>
      <c r="O54">
        <f>AVERAGEIFS(H:H,A:A,"600519.SHSE",B:B,"&gt;=2020/9/1",B:B,"&lt;=2020/9/30")</f>
        <v>5125113500</v>
      </c>
      <c r="P54" s="13" cm="1">
        <f t="array" ref="P54">_xlfn.STDEV.S(IF((A:A="600519.SHSE")*(TEXT(B:B,"yyyy/mm")="2020/09"),I:I))</f>
        <v>0.0142129427870449</v>
      </c>
    </row>
    <row r="55" spans="1:16">
      <c r="A55" t="s">
        <v>8</v>
      </c>
      <c r="B55" s="1">
        <v>43915</v>
      </c>
      <c r="C55">
        <v>12.66206</v>
      </c>
      <c r="D55">
        <v>12.84885</v>
      </c>
      <c r="E55">
        <v>12.48511</v>
      </c>
      <c r="F55">
        <v>12.65223</v>
      </c>
      <c r="G55">
        <v>115652688</v>
      </c>
      <c r="H55" s="2">
        <v>1467535000</v>
      </c>
      <c r="I55" s="3">
        <f t="shared" si="0"/>
        <v>0.0206185068038652</v>
      </c>
      <c r="L55" s="8">
        <v>44075</v>
      </c>
      <c r="M55" t="s">
        <v>12</v>
      </c>
      <c r="N55">
        <f>AVERAGEIFS(G:G,A:A,"601318.SHSE",B:B,"&gt;=2020/9/1",B:B,"&lt;=2020/9/30")</f>
        <v>63945707.4090909</v>
      </c>
      <c r="O55">
        <f>AVERAGEIFS(H:H,A:A,"601318.SHSE",B:B,"&gt;=2020/9/1",B:B,"&lt;=2020/9/30")</f>
        <v>4981622545.45455</v>
      </c>
      <c r="P55" s="13" cm="1">
        <f t="array" ref="P55">_xlfn.STDEV.S(IF((A:A="601318.SHSE")*(TEXT(B:B,"yyyy/mm")="2020/09"),I:I))</f>
        <v>0.0168983453335563</v>
      </c>
    </row>
    <row r="56" spans="1:16">
      <c r="A56" t="s">
        <v>8</v>
      </c>
      <c r="B56" s="1">
        <v>43916</v>
      </c>
      <c r="C56">
        <v>12.56375</v>
      </c>
      <c r="D56">
        <v>13.11428</v>
      </c>
      <c r="E56">
        <v>12.50477</v>
      </c>
      <c r="F56">
        <v>12.83902</v>
      </c>
      <c r="G56">
        <v>109369848</v>
      </c>
      <c r="H56" s="2">
        <v>1408651000</v>
      </c>
      <c r="I56" s="3">
        <f t="shared" si="0"/>
        <v>0.0147634053443543</v>
      </c>
      <c r="L56" s="8">
        <v>44105</v>
      </c>
      <c r="M56" t="s">
        <v>8</v>
      </c>
      <c r="N56">
        <f>AVERAGEIFS(G:G,A:A,"000001.SZSE",B:B,"&gt;=2020/10/1",B:B,"&lt;=2020/10/31")</f>
        <v>130245530.0625</v>
      </c>
      <c r="O56">
        <f>AVERAGEIFS(H:H,A:A,"000001.SZSE",B:B,"&gt;=2020/10/1",B:B,"&lt;=2020/10/31")</f>
        <v>2243720562.5</v>
      </c>
      <c r="P56" s="13" cm="1">
        <f t="array" ref="P56">_xlfn.STDEV.S(IF((A:A="000001.SZSE")*(TEXT(B:B,"yyyy/mm")="2020/10"),I:I))</f>
        <v>0.0199558720749075</v>
      </c>
    </row>
    <row r="57" spans="1:16">
      <c r="A57" t="s">
        <v>8</v>
      </c>
      <c r="B57" s="1">
        <v>43917</v>
      </c>
      <c r="C57">
        <v>13.0258</v>
      </c>
      <c r="D57">
        <v>13.1536</v>
      </c>
      <c r="E57">
        <v>12.85868</v>
      </c>
      <c r="F57">
        <v>12.92749</v>
      </c>
      <c r="G57">
        <v>66425854</v>
      </c>
      <c r="H57" s="2">
        <v>861618700</v>
      </c>
      <c r="I57" s="3">
        <f t="shared" si="0"/>
        <v>0.00689071284256905</v>
      </c>
      <c r="L57" s="8">
        <v>44105</v>
      </c>
      <c r="M57" t="s">
        <v>9</v>
      </c>
      <c r="N57">
        <f>AVERAGEIFS(G:G,A:A,"000858.SZSE",B:B,"&gt;=2020/10/1",B:B,"&lt;=2020/10/31")</f>
        <v>18165624.1875</v>
      </c>
      <c r="O57">
        <f>AVERAGEIFS(H:H,A:A,"000858.SZSE",B:B,"&gt;=2020/10/1",B:B,"&lt;=2020/10/31")</f>
        <v>4350619687.5</v>
      </c>
      <c r="P57" s="13" cm="1">
        <f t="array" ref="P57">_xlfn.STDEV.S(IF((A:A="000858.SZSE")*(TEXT(B:B,"yyyy/mm")="2020/10"),I:I))</f>
        <v>0.0238138810724732</v>
      </c>
    </row>
    <row r="58" spans="1:16">
      <c r="A58" t="s">
        <v>8</v>
      </c>
      <c r="B58" s="1">
        <v>43920</v>
      </c>
      <c r="C58">
        <v>12.63257</v>
      </c>
      <c r="D58">
        <v>12.81936</v>
      </c>
      <c r="E58">
        <v>12.54409</v>
      </c>
      <c r="F58">
        <v>12.72105</v>
      </c>
      <c r="G58">
        <v>67312854</v>
      </c>
      <c r="H58" s="2">
        <v>852956200</v>
      </c>
      <c r="I58" s="3">
        <f t="shared" si="0"/>
        <v>-0.0159690705620349</v>
      </c>
      <c r="L58" s="8">
        <v>44105</v>
      </c>
      <c r="M58" t="s">
        <v>10</v>
      </c>
      <c r="N58">
        <f>AVERAGEIFS(G:G,A:A,"600030.SHSE",B:B,"&gt;=2020/10/1",B:B,"&lt;=2020/10/31")</f>
        <v>91093843.625</v>
      </c>
      <c r="O58">
        <f>AVERAGEIFS(H:H,A:A,"600030.SHSE",B:B,"&gt;=2020/10/1",B:B,"&lt;=2020/10/31")</f>
        <v>2761373312.5</v>
      </c>
      <c r="P58" s="13" cm="1">
        <f t="array" ref="P58">_xlfn.STDEV.S(IF((A:A="600030.SHSE")*(TEXT(B:B,"yyyy/mm")="2020/10"),I:I))</f>
        <v>0.0179186218176709</v>
      </c>
    </row>
    <row r="59" spans="1:16">
      <c r="A59" t="s">
        <v>8</v>
      </c>
      <c r="B59" s="1">
        <v>43921</v>
      </c>
      <c r="C59">
        <v>12.82919</v>
      </c>
      <c r="D59">
        <v>12.86851</v>
      </c>
      <c r="E59">
        <v>12.56375</v>
      </c>
      <c r="F59">
        <v>12.58342</v>
      </c>
      <c r="G59">
        <v>52220635</v>
      </c>
      <c r="H59" s="2">
        <v>662915500</v>
      </c>
      <c r="I59" s="3">
        <f t="shared" si="0"/>
        <v>-0.0108190754693991</v>
      </c>
      <c r="L59" s="8">
        <v>44105</v>
      </c>
      <c r="M59" t="s">
        <v>11</v>
      </c>
      <c r="N59">
        <f>AVERAGEIFS(G:G,A:A,"600519.SHSE",B:B,"&gt;=2020/10/1",B:B,"&lt;=2020/10/31")</f>
        <v>2953978.4375</v>
      </c>
      <c r="O59">
        <f>AVERAGEIFS(H:H,A:A,"600519.SHSE",B:B,"&gt;=2020/10/1",B:B,"&lt;=2020/10/31")</f>
        <v>5004608187.5</v>
      </c>
      <c r="P59" s="13" cm="1">
        <f t="array" ref="P59">_xlfn.STDEV.S(IF((A:A="600519.SHSE")*(TEXT(B:B,"yyyy/mm")="2020/10"),I:I))</f>
        <v>0.0178071390857145</v>
      </c>
    </row>
    <row r="60" spans="1:16">
      <c r="A60" t="s">
        <v>8</v>
      </c>
      <c r="B60" s="1">
        <v>43922</v>
      </c>
      <c r="C60">
        <v>12.6424</v>
      </c>
      <c r="D60">
        <v>12.90783</v>
      </c>
      <c r="E60">
        <v>12.60308</v>
      </c>
      <c r="F60">
        <v>12.67189</v>
      </c>
      <c r="G60">
        <v>52980059</v>
      </c>
      <c r="H60" s="2">
        <v>676070100</v>
      </c>
      <c r="I60" s="3">
        <f t="shared" si="0"/>
        <v>0.00703068005359427</v>
      </c>
      <c r="L60" s="8">
        <v>44105</v>
      </c>
      <c r="M60" t="s">
        <v>12</v>
      </c>
      <c r="N60">
        <f>AVERAGEIFS(G:G,A:A,"601318.SHSE",B:B,"&gt;=2020/10/1",B:B,"&lt;=2020/10/31")</f>
        <v>63859439.6875</v>
      </c>
      <c r="O60">
        <f>AVERAGEIFS(H:H,A:A,"601318.SHSE",B:B,"&gt;=2020/10/1",B:B,"&lt;=2020/10/31")</f>
        <v>5184044187.5</v>
      </c>
      <c r="P60" s="13" cm="1">
        <f t="array" ref="P60">_xlfn.STDEV.S(IF((A:A="601318.SHSE")*(TEXT(B:B,"yyyy/mm")="2020/10"),I:I))</f>
        <v>0.0154007268057806</v>
      </c>
    </row>
    <row r="61" spans="1:16">
      <c r="A61" t="s">
        <v>8</v>
      </c>
      <c r="B61" s="1">
        <v>43923</v>
      </c>
      <c r="C61">
        <v>12.53426</v>
      </c>
      <c r="D61">
        <v>12.75054</v>
      </c>
      <c r="E61">
        <v>12.44579</v>
      </c>
      <c r="F61">
        <v>12.75054</v>
      </c>
      <c r="G61">
        <v>52728706</v>
      </c>
      <c r="H61" s="2">
        <v>663197600</v>
      </c>
      <c r="I61" s="3">
        <f t="shared" si="0"/>
        <v>0.00620665109940202</v>
      </c>
      <c r="L61" s="8">
        <v>44136</v>
      </c>
      <c r="M61" t="s">
        <v>8</v>
      </c>
      <c r="N61">
        <f>AVERAGEIFS(G:G,A:A,"000001.SZSE",B:B,"&gt;=2020/11/1",B:B,"&lt;=2020/11/30")</f>
        <v>97976100.4285714</v>
      </c>
      <c r="O61">
        <f>AVERAGEIFS(H:H,A:A,"000001.SZSE",B:B,"&gt;=2020/11/1",B:B,"&lt;=2020/11/30")</f>
        <v>1799525857.14286</v>
      </c>
      <c r="P61" s="13" cm="1">
        <f t="array" ref="P61">_xlfn.STDEV.S(IF((A:A="000001.SZSE")*(TEXT(B:B,"yyyy/mm")="2020/11"),I:I))</f>
        <v>0.0200189664685264</v>
      </c>
    </row>
    <row r="62" spans="1:16">
      <c r="A62" t="s">
        <v>8</v>
      </c>
      <c r="B62" s="1">
        <v>43924</v>
      </c>
      <c r="C62">
        <v>12.60308</v>
      </c>
      <c r="D62">
        <v>12.67189</v>
      </c>
      <c r="E62">
        <v>12.33765</v>
      </c>
      <c r="F62">
        <v>12.39663</v>
      </c>
      <c r="G62">
        <v>83955390</v>
      </c>
      <c r="H62" s="2">
        <v>1047282000</v>
      </c>
      <c r="I62" s="3">
        <f t="shared" si="0"/>
        <v>-0.0277564714906193</v>
      </c>
      <c r="L62" s="8">
        <v>44136</v>
      </c>
      <c r="M62" t="s">
        <v>9</v>
      </c>
      <c r="N62">
        <f>AVERAGEIFS(G:G,A:A,"000858.SZSE",B:B,"&gt;=2020/11/1",B:B,"&lt;=2020/11/30")</f>
        <v>17101214.4761905</v>
      </c>
      <c r="O62">
        <f>AVERAGEIFS(H:H,A:A,"000858.SZSE",B:B,"&gt;=2020/11/1",B:B,"&lt;=2020/11/30")</f>
        <v>4506501047.61905</v>
      </c>
      <c r="P62" s="13" cm="1">
        <f t="array" ref="P62">_xlfn.STDEV.S(IF((A:A="000858.SZSE")*(TEXT(B:B,"yyyy/mm")="2020/11"),I:I))</f>
        <v>0.019170394637412</v>
      </c>
    </row>
    <row r="63" spans="1:16">
      <c r="A63" t="s">
        <v>8</v>
      </c>
      <c r="B63" s="1">
        <v>43928</v>
      </c>
      <c r="C63">
        <v>12.67189</v>
      </c>
      <c r="D63">
        <v>12.72105</v>
      </c>
      <c r="E63">
        <v>12.59325</v>
      </c>
      <c r="F63">
        <v>12.66206</v>
      </c>
      <c r="G63">
        <v>88529342</v>
      </c>
      <c r="H63" s="2">
        <v>1121200000</v>
      </c>
      <c r="I63" s="3">
        <f t="shared" si="0"/>
        <v>0.0214114642447181</v>
      </c>
      <c r="L63" s="8">
        <v>44136</v>
      </c>
      <c r="M63" t="s">
        <v>10</v>
      </c>
      <c r="N63">
        <f>AVERAGEIFS(G:G,A:A,"600030.SHSE",B:B,"&gt;=2020/11/1",B:B,"&lt;=2020/11/30")</f>
        <v>101182149.47619</v>
      </c>
      <c r="O63">
        <f>AVERAGEIFS(H:H,A:A,"600030.SHSE",B:B,"&gt;=2020/11/1",B:B,"&lt;=2020/11/30")</f>
        <v>2988519333.33333</v>
      </c>
      <c r="P63" s="13" cm="1">
        <f t="array" ref="P63">_xlfn.STDEV.S(IF((A:A="600030.SHSE")*(TEXT(B:B,"yyyy/mm")="2020/11"),I:I))</f>
        <v>0.0147939095833957</v>
      </c>
    </row>
    <row r="64" spans="1:16">
      <c r="A64" t="s">
        <v>8</v>
      </c>
      <c r="B64" s="1">
        <v>43929</v>
      </c>
      <c r="C64">
        <v>12.66206</v>
      </c>
      <c r="D64">
        <v>12.70139</v>
      </c>
      <c r="E64">
        <v>12.50477</v>
      </c>
      <c r="F64">
        <v>12.56375</v>
      </c>
      <c r="G64">
        <v>53781632</v>
      </c>
      <c r="H64" s="2">
        <v>676604900</v>
      </c>
      <c r="I64" s="3">
        <f t="shared" si="0"/>
        <v>-0.00776413948441246</v>
      </c>
      <c r="L64" s="8">
        <v>44136</v>
      </c>
      <c r="M64" t="s">
        <v>11</v>
      </c>
      <c r="N64">
        <f>AVERAGEIFS(G:G,A:A,"600519.SHSE",B:B,"&gt;=2020/11/1",B:B,"&lt;=2020/11/30")</f>
        <v>2907116.80952381</v>
      </c>
      <c r="O64">
        <f>AVERAGEIFS(H:H,A:A,"600519.SHSE",B:B,"&gt;=2020/11/1",B:B,"&lt;=2020/11/30")</f>
        <v>5035384714.28571</v>
      </c>
      <c r="P64" s="13" cm="1">
        <f t="array" ref="P64">_xlfn.STDEV.S(IF((A:A="600519.SHSE")*(TEXT(B:B,"yyyy/mm")="2020/11"),I:I))</f>
        <v>0.0152632851852329</v>
      </c>
    </row>
    <row r="65" spans="1:16">
      <c r="A65" t="s">
        <v>8</v>
      </c>
      <c r="B65" s="1">
        <v>43930</v>
      </c>
      <c r="C65">
        <v>12.66206</v>
      </c>
      <c r="D65">
        <v>12.67189</v>
      </c>
      <c r="E65">
        <v>12.50477</v>
      </c>
      <c r="F65">
        <v>12.52443</v>
      </c>
      <c r="G65">
        <v>41558573</v>
      </c>
      <c r="H65" s="2">
        <v>522027900</v>
      </c>
      <c r="I65" s="3">
        <f t="shared" si="0"/>
        <v>-0.00312963884190628</v>
      </c>
      <c r="L65" s="8">
        <v>44136</v>
      </c>
      <c r="M65" t="s">
        <v>12</v>
      </c>
      <c r="N65">
        <f>AVERAGEIFS(G:G,A:A,"601318.SHSE",B:B,"&gt;=2020/11/1",B:B,"&lt;=2020/11/30")</f>
        <v>72754861.4285714</v>
      </c>
      <c r="O65">
        <f>AVERAGEIFS(H:H,A:A,"601318.SHSE",B:B,"&gt;=2020/11/1",B:B,"&lt;=2020/11/30")</f>
        <v>6172685809.52381</v>
      </c>
      <c r="P65" s="13" cm="1">
        <f t="array" ref="P65">_xlfn.STDEV.S(IF((A:A="601318.SHSE")*(TEXT(B:B,"yyyy/mm")="2020/11"),I:I))</f>
        <v>0.0154495395958944</v>
      </c>
    </row>
    <row r="66" spans="1:16">
      <c r="A66" t="s">
        <v>8</v>
      </c>
      <c r="B66" s="1">
        <v>43931</v>
      </c>
      <c r="C66">
        <v>12.54409</v>
      </c>
      <c r="D66">
        <v>12.76037</v>
      </c>
      <c r="E66">
        <v>12.43595</v>
      </c>
      <c r="F66">
        <v>12.57359</v>
      </c>
      <c r="G66">
        <v>67814966</v>
      </c>
      <c r="H66" s="2">
        <v>853690000</v>
      </c>
      <c r="I66" s="3">
        <f t="shared" si="0"/>
        <v>0.00392512872841309</v>
      </c>
      <c r="L66" s="8">
        <v>44166</v>
      </c>
      <c r="M66" t="s">
        <v>8</v>
      </c>
      <c r="N66">
        <f>AVERAGEIFS(G:G,A:A,"000001.SZSE",B:B,"&gt;=2020/12/1",B:B,"&lt;=2020/12/31")</f>
        <v>85287888.3478261</v>
      </c>
      <c r="O66">
        <f>AVERAGEIFS(H:H,A:A,"000001.SZSE",B:B,"&gt;=2020/12/1",B:B,"&lt;=2020/12/31")</f>
        <v>1605220000</v>
      </c>
      <c r="P66" s="13" cm="1">
        <f t="array" ref="P66">_xlfn.STDEV.S(IF((A:A="000001.SZSE")*(TEXT(B:B,"yyyy/mm")="2020/12"),I:I))</f>
        <v>0.0168401199243866</v>
      </c>
    </row>
    <row r="67" spans="1:16">
      <c r="A67" t="s">
        <v>8</v>
      </c>
      <c r="B67" s="1">
        <v>43934</v>
      </c>
      <c r="C67">
        <v>12.45562</v>
      </c>
      <c r="D67">
        <v>12.49494</v>
      </c>
      <c r="E67">
        <v>12.259</v>
      </c>
      <c r="F67">
        <v>12.37697</v>
      </c>
      <c r="G67">
        <v>45389457</v>
      </c>
      <c r="H67" s="2">
        <v>562008100</v>
      </c>
      <c r="I67" s="3">
        <f t="shared" si="0"/>
        <v>-0.0156375386822697</v>
      </c>
      <c r="L67" s="8">
        <v>44166</v>
      </c>
      <c r="M67" t="s">
        <v>9</v>
      </c>
      <c r="N67">
        <f>AVERAGEIFS(G:G,A:A,"000858.SZSE",B:B,"&gt;=2020/12/1",B:B,"&lt;=2020/12/31")</f>
        <v>15812138.8695652</v>
      </c>
      <c r="O67">
        <f>AVERAGEIFS(H:H,A:A,"000858.SZSE",B:B,"&gt;=2020/12/1",B:B,"&lt;=2020/12/31")</f>
        <v>4350361043.47826</v>
      </c>
      <c r="P67" s="13" cm="1">
        <f t="array" ref="P67">_xlfn.STDEV.S(IF((A:A="000858.SZSE")*(TEXT(B:B,"yyyy/mm")="2020/12"),I:I))</f>
        <v>0.0136989100639193</v>
      </c>
    </row>
    <row r="68" spans="1:16">
      <c r="A68" t="s">
        <v>8</v>
      </c>
      <c r="B68" s="1">
        <v>43935</v>
      </c>
      <c r="C68">
        <v>12.43595</v>
      </c>
      <c r="D68">
        <v>12.6424</v>
      </c>
      <c r="E68">
        <v>12.35731</v>
      </c>
      <c r="F68">
        <v>12.6424</v>
      </c>
      <c r="G68">
        <v>69789569</v>
      </c>
      <c r="H68" s="2">
        <v>874856600</v>
      </c>
      <c r="I68" s="3">
        <f t="shared" ref="I68:I131" si="1">(F68-F67)/F67</f>
        <v>0.0214454749425748</v>
      </c>
      <c r="L68" s="8">
        <v>44166</v>
      </c>
      <c r="M68" t="s">
        <v>10</v>
      </c>
      <c r="N68">
        <f>AVERAGEIFS(G:G,A:A,"600030.SHSE",B:B,"&gt;=2020/12/1",B:B,"&lt;=2020/12/31")</f>
        <v>100744211.826087</v>
      </c>
      <c r="O68">
        <f>AVERAGEIFS(H:H,A:A,"600030.SHSE",B:B,"&gt;=2020/12/1",B:B,"&lt;=2020/12/31")</f>
        <v>2961439826.08696</v>
      </c>
      <c r="P68" s="13" cm="1">
        <f t="array" ref="P68">_xlfn.STDEV.S(IF((A:A="600030.SHSE")*(TEXT(B:B,"yyyy/mm")="2020/12"),I:I))</f>
        <v>0.0160514354740632</v>
      </c>
    </row>
    <row r="69" spans="1:16">
      <c r="A69" t="s">
        <v>8</v>
      </c>
      <c r="B69" s="1">
        <v>43936</v>
      </c>
      <c r="C69">
        <v>12.6424</v>
      </c>
      <c r="D69">
        <v>12.71122</v>
      </c>
      <c r="E69">
        <v>12.56375</v>
      </c>
      <c r="F69">
        <v>12.65223</v>
      </c>
      <c r="G69">
        <v>66769419</v>
      </c>
      <c r="H69" s="2">
        <v>843649300</v>
      </c>
      <c r="I69" s="3">
        <f t="shared" si="1"/>
        <v>0.000777542238815345</v>
      </c>
      <c r="L69" s="8">
        <v>44166</v>
      </c>
      <c r="M69" t="s">
        <v>11</v>
      </c>
      <c r="N69">
        <f>AVERAGEIFS(G:G,A:A,"600519.SHSE",B:B,"&gt;=2020/12/1",B:B,"&lt;=2020/12/31")</f>
        <v>3575239.65217391</v>
      </c>
      <c r="O69">
        <f>AVERAGEIFS(H:H,A:A,"600519.SHSE",B:B,"&gt;=2020/12/1",B:B,"&lt;=2020/12/31")</f>
        <v>6572059695.65217</v>
      </c>
      <c r="P69" s="13" cm="1">
        <f t="array" ref="P69">_xlfn.STDEV.S(IF((A:A="600519.SHSE")*(TEXT(B:B,"yyyy/mm")="2020/12"),I:I))</f>
        <v>0.0148550719840393</v>
      </c>
    </row>
    <row r="70" ht="17.55" spans="1:16">
      <c r="A70" t="s">
        <v>8</v>
      </c>
      <c r="B70" s="1">
        <v>43937</v>
      </c>
      <c r="C70">
        <v>12.57359</v>
      </c>
      <c r="D70">
        <v>12.57359</v>
      </c>
      <c r="E70">
        <v>12.32782</v>
      </c>
      <c r="F70">
        <v>12.46545</v>
      </c>
      <c r="G70">
        <v>80273779</v>
      </c>
      <c r="H70" s="2">
        <v>997623800</v>
      </c>
      <c r="I70" s="3">
        <f t="shared" si="1"/>
        <v>-0.0147626149698511</v>
      </c>
      <c r="L70" s="18">
        <v>44166</v>
      </c>
      <c r="M70" s="11" t="s">
        <v>12</v>
      </c>
      <c r="N70" s="11">
        <f>AVERAGEIFS(G:G,A:A,"601318.SHSE",B:B,"&gt;=2020/12/1",B:B,"&lt;=2020/12/31")</f>
        <v>62531206.3043478</v>
      </c>
      <c r="O70" s="11">
        <f>AVERAGEIFS(H:H,A:A,"601318.SHSE",B:B,"&gt;=2020/12/1",B:B,"&lt;=2020/12/31")</f>
        <v>5466133521.73913</v>
      </c>
      <c r="P70" s="17" cm="1">
        <f t="array" ref="P70">_xlfn.STDEV.S(IF((A:A="601318.SHSE")*(TEXT(B:B,"yyyy/mm")="2020/12"),I:I))</f>
        <v>0.0169653301557868</v>
      </c>
    </row>
    <row r="71" spans="1:9">
      <c r="A71" t="s">
        <v>8</v>
      </c>
      <c r="B71" s="1">
        <v>43938</v>
      </c>
      <c r="C71">
        <v>12.55392</v>
      </c>
      <c r="D71">
        <v>12.81936</v>
      </c>
      <c r="E71">
        <v>12.43595</v>
      </c>
      <c r="F71">
        <v>12.67189</v>
      </c>
      <c r="G71">
        <v>135407657</v>
      </c>
      <c r="H71" s="2">
        <v>1713216000</v>
      </c>
      <c r="I71" s="3">
        <f t="shared" si="1"/>
        <v>0.0165609745336108</v>
      </c>
    </row>
    <row r="72" spans="1:9">
      <c r="A72" t="s">
        <v>8</v>
      </c>
      <c r="B72" s="1">
        <v>43941</v>
      </c>
      <c r="C72">
        <v>12.6424</v>
      </c>
      <c r="D72">
        <v>12.82919</v>
      </c>
      <c r="E72">
        <v>12.55392</v>
      </c>
      <c r="F72">
        <v>12.7702</v>
      </c>
      <c r="G72">
        <v>83254297</v>
      </c>
      <c r="H72" s="2">
        <v>1058524000</v>
      </c>
      <c r="I72" s="3">
        <f t="shared" si="1"/>
        <v>0.0077581165871864</v>
      </c>
    </row>
    <row r="73" spans="1:9">
      <c r="A73" t="s">
        <v>8</v>
      </c>
      <c r="B73" s="1">
        <v>43942</v>
      </c>
      <c r="C73">
        <v>13.07496</v>
      </c>
      <c r="D73">
        <v>13.46819</v>
      </c>
      <c r="E73">
        <v>13.07496</v>
      </c>
      <c r="F73">
        <v>13.22242</v>
      </c>
      <c r="G73">
        <v>215897959</v>
      </c>
      <c r="H73" s="2">
        <v>2861879000</v>
      </c>
      <c r="I73" s="3">
        <f t="shared" si="1"/>
        <v>0.0354121313683418</v>
      </c>
    </row>
    <row r="74" spans="1:9">
      <c r="A74" t="s">
        <v>8</v>
      </c>
      <c r="B74" s="1">
        <v>43943</v>
      </c>
      <c r="C74">
        <v>13.14377</v>
      </c>
      <c r="D74">
        <v>13.19293</v>
      </c>
      <c r="E74">
        <v>12.93732</v>
      </c>
      <c r="F74">
        <v>13.00614</v>
      </c>
      <c r="G74">
        <v>105057918</v>
      </c>
      <c r="H74" s="2">
        <v>1368223000</v>
      </c>
      <c r="I74" s="3">
        <f t="shared" si="1"/>
        <v>-0.0163570662556476</v>
      </c>
    </row>
    <row r="75" spans="1:9">
      <c r="A75" t="s">
        <v>8</v>
      </c>
      <c r="B75" s="1">
        <v>43944</v>
      </c>
      <c r="C75">
        <v>13.00614</v>
      </c>
      <c r="D75">
        <v>13.08479</v>
      </c>
      <c r="E75">
        <v>12.88817</v>
      </c>
      <c r="F75">
        <v>13.00614</v>
      </c>
      <c r="G75">
        <v>65812552</v>
      </c>
      <c r="H75" s="2">
        <v>855052100</v>
      </c>
      <c r="I75" s="3">
        <f t="shared" si="1"/>
        <v>0</v>
      </c>
    </row>
    <row r="76" spans="1:9">
      <c r="A76" t="s">
        <v>8</v>
      </c>
      <c r="B76" s="1">
        <v>43945</v>
      </c>
      <c r="C76">
        <v>12.94716</v>
      </c>
      <c r="D76">
        <v>13.05529</v>
      </c>
      <c r="E76">
        <v>12.88817</v>
      </c>
      <c r="F76">
        <v>13.01597</v>
      </c>
      <c r="G76">
        <v>57574354</v>
      </c>
      <c r="H76" s="2">
        <v>747473800</v>
      </c>
      <c r="I76" s="3">
        <f t="shared" si="1"/>
        <v>0.000755796877474725</v>
      </c>
    </row>
    <row r="77" spans="1:9">
      <c r="A77" t="s">
        <v>8</v>
      </c>
      <c r="B77" s="1">
        <v>43948</v>
      </c>
      <c r="C77">
        <v>13.07496</v>
      </c>
      <c r="D77">
        <v>13.4092</v>
      </c>
      <c r="E77">
        <v>13.0258</v>
      </c>
      <c r="F77">
        <v>13.27157</v>
      </c>
      <c r="G77">
        <v>95295447</v>
      </c>
      <c r="H77" s="2">
        <v>1263810000</v>
      </c>
      <c r="I77" s="3">
        <f t="shared" si="1"/>
        <v>0.0196374146529226</v>
      </c>
    </row>
    <row r="78" spans="1:9">
      <c r="A78" t="s">
        <v>8</v>
      </c>
      <c r="B78" s="1">
        <v>43949</v>
      </c>
      <c r="C78">
        <v>13.22242</v>
      </c>
      <c r="D78">
        <v>13.33056</v>
      </c>
      <c r="E78">
        <v>13.04546</v>
      </c>
      <c r="F78">
        <v>13.29123</v>
      </c>
      <c r="G78">
        <v>78484421</v>
      </c>
      <c r="H78" s="2">
        <v>1038718000</v>
      </c>
      <c r="I78" s="3">
        <f t="shared" si="1"/>
        <v>0.00148136203930658</v>
      </c>
    </row>
    <row r="79" spans="1:9">
      <c r="A79" t="s">
        <v>8</v>
      </c>
      <c r="B79" s="1">
        <v>43950</v>
      </c>
      <c r="C79">
        <v>13.25191</v>
      </c>
      <c r="D79">
        <v>13.86142</v>
      </c>
      <c r="E79">
        <v>13.22242</v>
      </c>
      <c r="F79">
        <v>13.78277</v>
      </c>
      <c r="G79">
        <v>112780555</v>
      </c>
      <c r="H79" s="2">
        <v>1541638000</v>
      </c>
      <c r="I79" s="3">
        <f t="shared" si="1"/>
        <v>0.0369822807971872</v>
      </c>
    </row>
    <row r="80" spans="1:9">
      <c r="A80" t="s">
        <v>8</v>
      </c>
      <c r="B80" s="1">
        <v>43951</v>
      </c>
      <c r="C80">
        <v>13.78277</v>
      </c>
      <c r="D80">
        <v>14.0777</v>
      </c>
      <c r="E80">
        <v>13.64514</v>
      </c>
      <c r="F80">
        <v>13.6943</v>
      </c>
      <c r="G80">
        <v>83364623</v>
      </c>
      <c r="H80" s="2">
        <v>1155968000</v>
      </c>
      <c r="I80" s="3">
        <f t="shared" si="1"/>
        <v>-0.00641888386732124</v>
      </c>
    </row>
    <row r="81" spans="1:9">
      <c r="A81" t="s">
        <v>8</v>
      </c>
      <c r="B81" s="1">
        <v>43957</v>
      </c>
      <c r="C81">
        <v>13.52717</v>
      </c>
      <c r="D81">
        <v>13.65497</v>
      </c>
      <c r="E81">
        <v>13.37971</v>
      </c>
      <c r="F81">
        <v>13.537</v>
      </c>
      <c r="G81">
        <v>102636474</v>
      </c>
      <c r="H81" s="2">
        <v>1382727000</v>
      </c>
      <c r="I81" s="3">
        <f t="shared" si="1"/>
        <v>-0.011486530892415</v>
      </c>
    </row>
    <row r="82" spans="1:9">
      <c r="A82" t="s">
        <v>8</v>
      </c>
      <c r="B82" s="1">
        <v>43958</v>
      </c>
      <c r="C82">
        <v>13.52717</v>
      </c>
      <c r="D82">
        <v>13.52717</v>
      </c>
      <c r="E82">
        <v>13.36988</v>
      </c>
      <c r="F82">
        <v>13.45836</v>
      </c>
      <c r="G82">
        <v>67415637</v>
      </c>
      <c r="H82" s="2">
        <v>904349500</v>
      </c>
      <c r="I82" s="3">
        <f t="shared" si="1"/>
        <v>-0.00580926350003694</v>
      </c>
    </row>
    <row r="83" spans="1:9">
      <c r="A83" t="s">
        <v>8</v>
      </c>
      <c r="B83" s="1">
        <v>43959</v>
      </c>
      <c r="C83">
        <v>13.52717</v>
      </c>
      <c r="D83">
        <v>13.78277</v>
      </c>
      <c r="E83">
        <v>13.44853</v>
      </c>
      <c r="F83">
        <v>13.71396</v>
      </c>
      <c r="G83">
        <v>95087102</v>
      </c>
      <c r="H83" s="2">
        <v>1297925000</v>
      </c>
      <c r="I83" s="3">
        <f t="shared" si="1"/>
        <v>0.0189919128333615</v>
      </c>
    </row>
    <row r="84" spans="1:9">
      <c r="A84" t="s">
        <v>8</v>
      </c>
      <c r="B84" s="1">
        <v>43962</v>
      </c>
      <c r="C84">
        <v>13.68447</v>
      </c>
      <c r="D84">
        <v>13.89091</v>
      </c>
      <c r="E84">
        <v>13.6648</v>
      </c>
      <c r="F84">
        <v>13.76311</v>
      </c>
      <c r="G84">
        <v>62341078</v>
      </c>
      <c r="H84" s="2">
        <v>859156600</v>
      </c>
      <c r="I84" s="3">
        <f t="shared" si="1"/>
        <v>0.00358393928522463</v>
      </c>
    </row>
    <row r="85" spans="1:9">
      <c r="A85" t="s">
        <v>8</v>
      </c>
      <c r="B85" s="1">
        <v>43963</v>
      </c>
      <c r="C85">
        <v>13.71396</v>
      </c>
      <c r="D85">
        <v>13.81227</v>
      </c>
      <c r="E85">
        <v>13.48785</v>
      </c>
      <c r="F85">
        <v>13.55666</v>
      </c>
      <c r="G85">
        <v>56812415</v>
      </c>
      <c r="H85" s="2">
        <v>772109500</v>
      </c>
      <c r="I85" s="3">
        <f t="shared" si="1"/>
        <v>-0.0150002434042886</v>
      </c>
    </row>
    <row r="86" spans="1:9">
      <c r="A86" t="s">
        <v>8</v>
      </c>
      <c r="B86" s="1">
        <v>43964</v>
      </c>
      <c r="C86">
        <v>13.51734</v>
      </c>
      <c r="D86">
        <v>13.54683</v>
      </c>
      <c r="E86">
        <v>13.30106</v>
      </c>
      <c r="F86">
        <v>13.39937</v>
      </c>
      <c r="G86">
        <v>65138055</v>
      </c>
      <c r="H86" s="2">
        <v>871062000</v>
      </c>
      <c r="I86" s="3">
        <f t="shared" si="1"/>
        <v>-0.0116024153441926</v>
      </c>
    </row>
    <row r="87" spans="1:9">
      <c r="A87" t="s">
        <v>8</v>
      </c>
      <c r="B87" s="1">
        <v>43965</v>
      </c>
      <c r="C87">
        <v>13.32073</v>
      </c>
      <c r="D87">
        <v>13.36005</v>
      </c>
      <c r="E87">
        <v>12.99631</v>
      </c>
      <c r="F87">
        <v>13.07496</v>
      </c>
      <c r="G87">
        <v>96093164</v>
      </c>
      <c r="H87" s="2">
        <v>1259441000</v>
      </c>
      <c r="I87" s="3">
        <f t="shared" si="1"/>
        <v>-0.0242108397633619</v>
      </c>
    </row>
    <row r="88" spans="1:9">
      <c r="A88" t="s">
        <v>8</v>
      </c>
      <c r="B88" s="1">
        <v>43966</v>
      </c>
      <c r="C88">
        <v>13.16343</v>
      </c>
      <c r="D88">
        <v>13.20276</v>
      </c>
      <c r="E88">
        <v>12.91766</v>
      </c>
      <c r="F88">
        <v>13.00614</v>
      </c>
      <c r="G88">
        <v>76982030</v>
      </c>
      <c r="H88" s="2">
        <v>1004313000</v>
      </c>
      <c r="I88" s="3">
        <f t="shared" si="1"/>
        <v>-0.00526349602599171</v>
      </c>
    </row>
    <row r="89" spans="1:9">
      <c r="A89" t="s">
        <v>8</v>
      </c>
      <c r="B89" s="1">
        <v>43969</v>
      </c>
      <c r="C89">
        <v>12.97665</v>
      </c>
      <c r="D89">
        <v>13.11428</v>
      </c>
      <c r="E89">
        <v>12.898</v>
      </c>
      <c r="F89">
        <v>12.97665</v>
      </c>
      <c r="G89">
        <v>64817611</v>
      </c>
      <c r="H89" s="2">
        <v>843479700</v>
      </c>
      <c r="I89" s="3">
        <f t="shared" si="1"/>
        <v>-0.00226739063242445</v>
      </c>
    </row>
    <row r="90" spans="1:9">
      <c r="A90" t="s">
        <v>8</v>
      </c>
      <c r="B90" s="1">
        <v>43970</v>
      </c>
      <c r="C90">
        <v>13.18309</v>
      </c>
      <c r="D90">
        <v>13.22242</v>
      </c>
      <c r="E90">
        <v>13.04546</v>
      </c>
      <c r="F90">
        <v>13.13394</v>
      </c>
      <c r="G90">
        <v>61070209</v>
      </c>
      <c r="H90" s="2">
        <v>801755700</v>
      </c>
      <c r="I90" s="3">
        <f t="shared" si="1"/>
        <v>0.0121210019535089</v>
      </c>
    </row>
    <row r="91" spans="1:9">
      <c r="A91" t="s">
        <v>8</v>
      </c>
      <c r="B91" s="1">
        <v>43971</v>
      </c>
      <c r="C91">
        <v>13.1536</v>
      </c>
      <c r="D91">
        <v>13.38954</v>
      </c>
      <c r="E91">
        <v>13.04546</v>
      </c>
      <c r="F91">
        <v>13.2814</v>
      </c>
      <c r="G91">
        <v>70274189</v>
      </c>
      <c r="H91" s="2">
        <v>929928900</v>
      </c>
      <c r="I91" s="3">
        <f t="shared" si="1"/>
        <v>0.0112274001556272</v>
      </c>
    </row>
    <row r="92" spans="1:9">
      <c r="A92" t="s">
        <v>8</v>
      </c>
      <c r="B92" s="1">
        <v>43972</v>
      </c>
      <c r="C92">
        <v>13.29123</v>
      </c>
      <c r="D92">
        <v>13.34039</v>
      </c>
      <c r="E92">
        <v>13.13394</v>
      </c>
      <c r="F92">
        <v>13.17326</v>
      </c>
      <c r="G92">
        <v>56181831</v>
      </c>
      <c r="H92" s="2">
        <v>742797100</v>
      </c>
      <c r="I92" s="3">
        <f t="shared" si="1"/>
        <v>-0.00814221392323089</v>
      </c>
    </row>
    <row r="93" spans="1:9">
      <c r="A93" t="s">
        <v>8</v>
      </c>
      <c r="B93" s="1">
        <v>43973</v>
      </c>
      <c r="C93">
        <v>13.10445</v>
      </c>
      <c r="D93">
        <v>13.11428</v>
      </c>
      <c r="E93">
        <v>12.70139</v>
      </c>
      <c r="F93">
        <v>12.70139</v>
      </c>
      <c r="G93">
        <v>87097475</v>
      </c>
      <c r="H93" s="2">
        <v>1119433000</v>
      </c>
      <c r="I93" s="3">
        <f t="shared" si="1"/>
        <v>-0.0358202904975686</v>
      </c>
    </row>
    <row r="94" spans="1:9">
      <c r="A94" t="s">
        <v>8</v>
      </c>
      <c r="B94" s="1">
        <v>43976</v>
      </c>
      <c r="C94">
        <v>12.75054</v>
      </c>
      <c r="D94">
        <v>12.76037</v>
      </c>
      <c r="E94">
        <v>12.54409</v>
      </c>
      <c r="F94">
        <v>12.74071</v>
      </c>
      <c r="G94">
        <v>41723058</v>
      </c>
      <c r="H94" s="2">
        <v>528769400</v>
      </c>
      <c r="I94" s="3">
        <f t="shared" si="1"/>
        <v>0.00309572416877208</v>
      </c>
    </row>
    <row r="95" spans="1:9">
      <c r="A95" t="s">
        <v>8</v>
      </c>
      <c r="B95" s="1">
        <v>43977</v>
      </c>
      <c r="C95">
        <v>12.79969</v>
      </c>
      <c r="D95">
        <v>12.84885</v>
      </c>
      <c r="E95">
        <v>12.72105</v>
      </c>
      <c r="F95">
        <v>12.81936</v>
      </c>
      <c r="G95">
        <v>40303195</v>
      </c>
      <c r="H95" s="2">
        <v>515451800</v>
      </c>
      <c r="I95" s="3">
        <f t="shared" si="1"/>
        <v>0.0061731253595757</v>
      </c>
    </row>
    <row r="96" spans="1:9">
      <c r="A96" t="s">
        <v>8</v>
      </c>
      <c r="B96" s="1">
        <v>43978</v>
      </c>
      <c r="C96">
        <v>12.82919</v>
      </c>
      <c r="D96">
        <v>12.96682</v>
      </c>
      <c r="E96">
        <v>12.74071</v>
      </c>
      <c r="F96">
        <v>12.78003</v>
      </c>
      <c r="G96">
        <v>49127562</v>
      </c>
      <c r="H96" s="2">
        <v>630305900</v>
      </c>
      <c r="I96" s="3">
        <f t="shared" si="1"/>
        <v>-0.00306801587598754</v>
      </c>
    </row>
    <row r="97" spans="1:9">
      <c r="A97" t="s">
        <v>8</v>
      </c>
      <c r="B97" s="1">
        <v>43979</v>
      </c>
      <c r="C97">
        <v>12.87</v>
      </c>
      <c r="D97">
        <v>13.18</v>
      </c>
      <c r="E97">
        <v>12.81</v>
      </c>
      <c r="F97">
        <v>13.07</v>
      </c>
      <c r="G97">
        <v>96076031</v>
      </c>
      <c r="H97" s="2">
        <v>1255227000</v>
      </c>
      <c r="I97" s="3">
        <f t="shared" si="1"/>
        <v>0.0226893051111774</v>
      </c>
    </row>
    <row r="98" spans="1:9">
      <c r="A98" t="s">
        <v>8</v>
      </c>
      <c r="B98" s="1">
        <v>43980</v>
      </c>
      <c r="C98">
        <v>13.01</v>
      </c>
      <c r="D98">
        <v>13.04</v>
      </c>
      <c r="E98">
        <v>12.92</v>
      </c>
      <c r="F98">
        <v>13</v>
      </c>
      <c r="G98">
        <v>45780822</v>
      </c>
      <c r="H98" s="2">
        <v>594502100</v>
      </c>
      <c r="I98" s="3">
        <f t="shared" si="1"/>
        <v>-0.00535577658760522</v>
      </c>
    </row>
    <row r="99" spans="1:9">
      <c r="A99" t="s">
        <v>8</v>
      </c>
      <c r="B99" s="1">
        <v>43983</v>
      </c>
      <c r="C99">
        <v>13.1</v>
      </c>
      <c r="D99">
        <v>13.39</v>
      </c>
      <c r="E99">
        <v>13.08</v>
      </c>
      <c r="F99">
        <v>13.32</v>
      </c>
      <c r="G99">
        <v>88296055</v>
      </c>
      <c r="H99" s="2">
        <v>1173619000</v>
      </c>
      <c r="I99" s="3">
        <f t="shared" si="1"/>
        <v>0.0246153846153846</v>
      </c>
    </row>
    <row r="100" spans="1:9">
      <c r="A100" t="s">
        <v>8</v>
      </c>
      <c r="B100" s="1">
        <v>43984</v>
      </c>
      <c r="C100">
        <v>13.29</v>
      </c>
      <c r="D100">
        <v>13.63</v>
      </c>
      <c r="E100">
        <v>13.28</v>
      </c>
      <c r="F100">
        <v>13.55</v>
      </c>
      <c r="G100">
        <v>88345888</v>
      </c>
      <c r="H100" s="2">
        <v>1194376000</v>
      </c>
      <c r="I100" s="3">
        <f t="shared" si="1"/>
        <v>0.0172672672672673</v>
      </c>
    </row>
    <row r="101" spans="1:9">
      <c r="A101" t="s">
        <v>8</v>
      </c>
      <c r="B101" s="1">
        <v>43985</v>
      </c>
      <c r="C101">
        <v>13.64</v>
      </c>
      <c r="D101">
        <v>13.88</v>
      </c>
      <c r="E101">
        <v>13.5</v>
      </c>
      <c r="F101">
        <v>13.54</v>
      </c>
      <c r="G101">
        <v>95680308</v>
      </c>
      <c r="H101" s="2">
        <v>1308782000</v>
      </c>
      <c r="I101" s="3">
        <f t="shared" si="1"/>
        <v>-0.000738007380073916</v>
      </c>
    </row>
    <row r="102" spans="1:9">
      <c r="A102" t="s">
        <v>8</v>
      </c>
      <c r="B102" s="1">
        <v>43986</v>
      </c>
      <c r="C102">
        <v>13.53</v>
      </c>
      <c r="D102">
        <v>13.64</v>
      </c>
      <c r="E102">
        <v>13.41</v>
      </c>
      <c r="F102">
        <v>13.57</v>
      </c>
      <c r="G102">
        <v>58306633</v>
      </c>
      <c r="H102" s="2">
        <v>788707600</v>
      </c>
      <c r="I102" s="3">
        <f t="shared" si="1"/>
        <v>0.00221565731166921</v>
      </c>
    </row>
    <row r="103" spans="1:9">
      <c r="A103" t="s">
        <v>8</v>
      </c>
      <c r="B103" s="1">
        <v>43987</v>
      </c>
      <c r="C103">
        <v>13.6</v>
      </c>
      <c r="D103">
        <v>13.62</v>
      </c>
      <c r="E103">
        <v>13.43</v>
      </c>
      <c r="F103">
        <v>13.59</v>
      </c>
      <c r="G103">
        <v>38302690</v>
      </c>
      <c r="H103" s="2">
        <v>517232100</v>
      </c>
      <c r="I103" s="3">
        <f t="shared" si="1"/>
        <v>0.00147383935151065</v>
      </c>
    </row>
    <row r="104" spans="1:9">
      <c r="A104" t="s">
        <v>8</v>
      </c>
      <c r="B104" s="1">
        <v>43990</v>
      </c>
      <c r="C104">
        <v>13.68</v>
      </c>
      <c r="D104">
        <v>13.85</v>
      </c>
      <c r="E104">
        <v>13.58</v>
      </c>
      <c r="F104">
        <v>13.62</v>
      </c>
      <c r="G104">
        <v>58597190</v>
      </c>
      <c r="H104" s="2">
        <v>802115800</v>
      </c>
      <c r="I104" s="3">
        <f t="shared" si="1"/>
        <v>0.00220750551876375</v>
      </c>
    </row>
    <row r="105" spans="1:9">
      <c r="A105" t="s">
        <v>8</v>
      </c>
      <c r="B105" s="1">
        <v>43991</v>
      </c>
      <c r="C105">
        <v>13.64</v>
      </c>
      <c r="D105">
        <v>13.73</v>
      </c>
      <c r="E105">
        <v>13.53</v>
      </c>
      <c r="F105">
        <v>13.67</v>
      </c>
      <c r="G105">
        <v>47430007</v>
      </c>
      <c r="H105" s="2">
        <v>646895800</v>
      </c>
      <c r="I105" s="3">
        <f t="shared" si="1"/>
        <v>0.00367107195301033</v>
      </c>
    </row>
    <row r="106" spans="1:9">
      <c r="A106" t="s">
        <v>8</v>
      </c>
      <c r="B106" s="1">
        <v>43992</v>
      </c>
      <c r="C106">
        <v>13.71</v>
      </c>
      <c r="D106">
        <v>13.71</v>
      </c>
      <c r="E106">
        <v>13.4</v>
      </c>
      <c r="F106">
        <v>13.49</v>
      </c>
      <c r="G106">
        <v>58047620</v>
      </c>
      <c r="H106" s="2">
        <v>781995700</v>
      </c>
      <c r="I106" s="3">
        <f t="shared" si="1"/>
        <v>-0.0131675201170446</v>
      </c>
    </row>
    <row r="107" spans="1:9">
      <c r="A107" t="s">
        <v>8</v>
      </c>
      <c r="B107" s="1">
        <v>43993</v>
      </c>
      <c r="C107">
        <v>13.38</v>
      </c>
      <c r="D107">
        <v>13.39</v>
      </c>
      <c r="E107">
        <v>13</v>
      </c>
      <c r="F107">
        <v>13.08</v>
      </c>
      <c r="G107">
        <v>134903982</v>
      </c>
      <c r="H107" s="2">
        <v>1774200000</v>
      </c>
      <c r="I107" s="3">
        <f t="shared" si="1"/>
        <v>-0.0303928836174945</v>
      </c>
    </row>
    <row r="108" spans="1:9">
      <c r="A108" t="s">
        <v>8</v>
      </c>
      <c r="B108" s="1">
        <v>43994</v>
      </c>
      <c r="C108">
        <v>12.9</v>
      </c>
      <c r="D108">
        <v>13.02</v>
      </c>
      <c r="E108">
        <v>12.87</v>
      </c>
      <c r="F108">
        <v>12.99</v>
      </c>
      <c r="G108">
        <v>103055057</v>
      </c>
      <c r="H108" s="2">
        <v>1331619000</v>
      </c>
      <c r="I108" s="3">
        <f t="shared" si="1"/>
        <v>-0.00688073394495412</v>
      </c>
    </row>
    <row r="109" spans="1:9">
      <c r="A109" t="s">
        <v>8</v>
      </c>
      <c r="B109" s="1">
        <v>43997</v>
      </c>
      <c r="C109">
        <v>12.85</v>
      </c>
      <c r="D109">
        <v>12.97</v>
      </c>
      <c r="E109">
        <v>12.8</v>
      </c>
      <c r="F109">
        <v>12.82</v>
      </c>
      <c r="G109">
        <v>66031307</v>
      </c>
      <c r="H109" s="2">
        <v>850767500</v>
      </c>
      <c r="I109" s="3">
        <f t="shared" si="1"/>
        <v>-0.0130869899923018</v>
      </c>
    </row>
    <row r="110" spans="1:9">
      <c r="A110" t="s">
        <v>8</v>
      </c>
      <c r="B110" s="1">
        <v>43998</v>
      </c>
      <c r="C110">
        <v>12.9</v>
      </c>
      <c r="D110">
        <v>12.99</v>
      </c>
      <c r="E110">
        <v>12.86</v>
      </c>
      <c r="F110">
        <v>12.89</v>
      </c>
      <c r="G110">
        <v>71805910</v>
      </c>
      <c r="H110" s="2">
        <v>927043700</v>
      </c>
      <c r="I110" s="3">
        <f t="shared" si="1"/>
        <v>0.00546021840873637</v>
      </c>
    </row>
    <row r="111" spans="1:9">
      <c r="A111" t="s">
        <v>8</v>
      </c>
      <c r="B111" s="1">
        <v>43999</v>
      </c>
      <c r="C111">
        <v>12.89</v>
      </c>
      <c r="D111">
        <v>12.92</v>
      </c>
      <c r="E111">
        <v>12.76</v>
      </c>
      <c r="F111">
        <v>12.85</v>
      </c>
      <c r="G111">
        <v>71646824</v>
      </c>
      <c r="H111" s="2">
        <v>918251200</v>
      </c>
      <c r="I111" s="3">
        <f t="shared" si="1"/>
        <v>-0.00310318076027936</v>
      </c>
    </row>
    <row r="112" spans="1:9">
      <c r="A112" t="s">
        <v>8</v>
      </c>
      <c r="B112" s="1">
        <v>44000</v>
      </c>
      <c r="C112">
        <v>12.76</v>
      </c>
      <c r="D112">
        <v>12.8</v>
      </c>
      <c r="E112">
        <v>12.59</v>
      </c>
      <c r="F112">
        <v>12.76</v>
      </c>
      <c r="G112">
        <v>111964780</v>
      </c>
      <c r="H112" s="2">
        <v>1419972000</v>
      </c>
      <c r="I112" s="3">
        <f t="shared" si="1"/>
        <v>-0.00700389105058365</v>
      </c>
    </row>
    <row r="113" spans="1:9">
      <c r="A113" t="s">
        <v>8</v>
      </c>
      <c r="B113" s="1">
        <v>44001</v>
      </c>
      <c r="C113">
        <v>12.73</v>
      </c>
      <c r="D113">
        <v>12.84</v>
      </c>
      <c r="E113">
        <v>12.61</v>
      </c>
      <c r="F113">
        <v>12.8</v>
      </c>
      <c r="G113">
        <v>153952178</v>
      </c>
      <c r="H113" s="2">
        <v>1954585000</v>
      </c>
      <c r="I113" s="3">
        <f t="shared" si="1"/>
        <v>0.00313479623824459</v>
      </c>
    </row>
    <row r="114" spans="1:9">
      <c r="A114" t="s">
        <v>8</v>
      </c>
      <c r="B114" s="1">
        <v>44004</v>
      </c>
      <c r="C114">
        <v>12.74</v>
      </c>
      <c r="D114">
        <v>12.76</v>
      </c>
      <c r="E114">
        <v>12.62</v>
      </c>
      <c r="F114">
        <v>12.64</v>
      </c>
      <c r="G114">
        <v>131907979</v>
      </c>
      <c r="H114" s="2">
        <v>1671023000</v>
      </c>
      <c r="I114" s="3">
        <f t="shared" si="1"/>
        <v>-0.0125</v>
      </c>
    </row>
    <row r="115" spans="1:9">
      <c r="A115" t="s">
        <v>8</v>
      </c>
      <c r="B115" s="1">
        <v>44005</v>
      </c>
      <c r="C115">
        <v>12.65</v>
      </c>
      <c r="D115">
        <v>12.69</v>
      </c>
      <c r="E115">
        <v>12.52</v>
      </c>
      <c r="F115">
        <v>12.6</v>
      </c>
      <c r="G115">
        <v>99080673</v>
      </c>
      <c r="H115" s="2">
        <v>1248047000</v>
      </c>
      <c r="I115" s="3">
        <f t="shared" si="1"/>
        <v>-0.00316455696202539</v>
      </c>
    </row>
    <row r="116" spans="1:9">
      <c r="A116" t="s">
        <v>8</v>
      </c>
      <c r="B116" s="1">
        <v>44006</v>
      </c>
      <c r="C116">
        <v>12.64</v>
      </c>
      <c r="D116">
        <v>12.88</v>
      </c>
      <c r="E116">
        <v>12.6</v>
      </c>
      <c r="F116">
        <v>12.8</v>
      </c>
      <c r="G116">
        <v>152322048</v>
      </c>
      <c r="H116" s="2">
        <v>1946329000</v>
      </c>
      <c r="I116" s="3">
        <f t="shared" si="1"/>
        <v>0.015873015873016</v>
      </c>
    </row>
    <row r="117" spans="1:9">
      <c r="A117" t="s">
        <v>8</v>
      </c>
      <c r="B117" s="1">
        <v>44011</v>
      </c>
      <c r="C117">
        <v>12.92</v>
      </c>
      <c r="D117">
        <v>12.97</v>
      </c>
      <c r="E117">
        <v>12.71</v>
      </c>
      <c r="F117">
        <v>12.8</v>
      </c>
      <c r="G117">
        <v>103848006</v>
      </c>
      <c r="H117" s="2">
        <v>1330678000</v>
      </c>
      <c r="I117" s="3">
        <f t="shared" si="1"/>
        <v>0</v>
      </c>
    </row>
    <row r="118" spans="1:9">
      <c r="A118" t="s">
        <v>8</v>
      </c>
      <c r="B118" s="1">
        <v>44012</v>
      </c>
      <c r="C118">
        <v>12.83</v>
      </c>
      <c r="D118">
        <v>12.88</v>
      </c>
      <c r="E118">
        <v>12.72</v>
      </c>
      <c r="F118">
        <v>12.8</v>
      </c>
      <c r="G118">
        <v>93794022</v>
      </c>
      <c r="H118" s="2">
        <v>1199182000</v>
      </c>
      <c r="I118" s="3">
        <f t="shared" si="1"/>
        <v>0</v>
      </c>
    </row>
    <row r="119" spans="1:9">
      <c r="A119" t="s">
        <v>8</v>
      </c>
      <c r="B119" s="1">
        <v>44013</v>
      </c>
      <c r="C119">
        <v>12.79</v>
      </c>
      <c r="D119">
        <v>13.15</v>
      </c>
      <c r="E119">
        <v>12.74</v>
      </c>
      <c r="F119">
        <v>13.12</v>
      </c>
      <c r="G119">
        <v>169739001</v>
      </c>
      <c r="H119" s="2">
        <v>2202801000</v>
      </c>
      <c r="I119" s="3">
        <f t="shared" si="1"/>
        <v>0.0249999999999999</v>
      </c>
    </row>
    <row r="120" spans="1:9">
      <c r="A120" t="s">
        <v>8</v>
      </c>
      <c r="B120" s="1">
        <v>44014</v>
      </c>
      <c r="C120">
        <v>13.08</v>
      </c>
      <c r="D120">
        <v>13.49</v>
      </c>
      <c r="E120">
        <v>12.97</v>
      </c>
      <c r="F120">
        <v>13.43</v>
      </c>
      <c r="G120">
        <v>259050119</v>
      </c>
      <c r="H120" s="2">
        <v>3433511000</v>
      </c>
      <c r="I120" s="3">
        <f t="shared" si="1"/>
        <v>0.0236280487804878</v>
      </c>
    </row>
    <row r="121" spans="1:9">
      <c r="A121" t="s">
        <v>8</v>
      </c>
      <c r="B121" s="1">
        <v>44015</v>
      </c>
      <c r="C121">
        <v>13.57</v>
      </c>
      <c r="D121">
        <v>14.32</v>
      </c>
      <c r="E121">
        <v>13.56</v>
      </c>
      <c r="F121">
        <v>14.25</v>
      </c>
      <c r="G121">
        <v>376833363</v>
      </c>
      <c r="H121" s="2">
        <v>5280918000</v>
      </c>
      <c r="I121" s="3">
        <f t="shared" si="1"/>
        <v>0.0610573343261355</v>
      </c>
    </row>
    <row r="122" spans="1:9">
      <c r="A122" t="s">
        <v>8</v>
      </c>
      <c r="B122" s="1">
        <v>44018</v>
      </c>
      <c r="C122">
        <v>14.6</v>
      </c>
      <c r="D122">
        <v>15.68</v>
      </c>
      <c r="E122">
        <v>14.59</v>
      </c>
      <c r="F122">
        <v>15.68</v>
      </c>
      <c r="G122">
        <v>471146078</v>
      </c>
      <c r="H122" s="2">
        <v>7168653000</v>
      </c>
      <c r="I122" s="3">
        <f t="shared" si="1"/>
        <v>0.100350877192982</v>
      </c>
    </row>
    <row r="123" spans="1:9">
      <c r="A123" t="s">
        <v>8</v>
      </c>
      <c r="B123" s="1">
        <v>44019</v>
      </c>
      <c r="C123">
        <v>16.3</v>
      </c>
      <c r="D123">
        <v>16.63</v>
      </c>
      <c r="E123">
        <v>15.03</v>
      </c>
      <c r="F123">
        <v>15.48</v>
      </c>
      <c r="G123">
        <v>396442747</v>
      </c>
      <c r="H123" s="2">
        <v>6267920000</v>
      </c>
      <c r="I123" s="3">
        <f t="shared" si="1"/>
        <v>-0.0127551020408163</v>
      </c>
    </row>
    <row r="124" spans="1:9">
      <c r="A124" t="s">
        <v>8</v>
      </c>
      <c r="B124" s="1">
        <v>44020</v>
      </c>
      <c r="C124">
        <v>15.23</v>
      </c>
      <c r="D124">
        <v>16</v>
      </c>
      <c r="E124">
        <v>15.23</v>
      </c>
      <c r="F124">
        <v>15.76</v>
      </c>
      <c r="G124">
        <v>263133916</v>
      </c>
      <c r="H124" s="2">
        <v>4095448000</v>
      </c>
      <c r="I124" s="3">
        <f t="shared" si="1"/>
        <v>0.0180878552971576</v>
      </c>
    </row>
    <row r="125" spans="1:9">
      <c r="A125" t="s">
        <v>8</v>
      </c>
      <c r="B125" s="1">
        <v>44021</v>
      </c>
      <c r="C125">
        <v>15.66</v>
      </c>
      <c r="D125">
        <v>15.66</v>
      </c>
      <c r="E125">
        <v>15.31</v>
      </c>
      <c r="F125">
        <v>15.53</v>
      </c>
      <c r="G125">
        <v>224399440</v>
      </c>
      <c r="H125" s="2">
        <v>3469517000</v>
      </c>
      <c r="I125" s="3">
        <f t="shared" si="1"/>
        <v>-0.0145939086294417</v>
      </c>
    </row>
    <row r="126" spans="1:9">
      <c r="A126" t="s">
        <v>8</v>
      </c>
      <c r="B126" s="1">
        <v>44022</v>
      </c>
      <c r="C126">
        <v>15.35</v>
      </c>
      <c r="D126">
        <v>15.48</v>
      </c>
      <c r="E126">
        <v>14.76</v>
      </c>
      <c r="F126">
        <v>14.86</v>
      </c>
      <c r="G126">
        <v>215877326</v>
      </c>
      <c r="H126" s="2">
        <v>3254272000</v>
      </c>
      <c r="I126" s="3">
        <f t="shared" si="1"/>
        <v>-0.0431423052157115</v>
      </c>
    </row>
    <row r="127" spans="1:9">
      <c r="A127" t="s">
        <v>8</v>
      </c>
      <c r="B127" s="1">
        <v>44025</v>
      </c>
      <c r="C127">
        <v>14.7</v>
      </c>
      <c r="D127">
        <v>15.08</v>
      </c>
      <c r="E127">
        <v>14.5</v>
      </c>
      <c r="F127">
        <v>14.89</v>
      </c>
      <c r="G127">
        <v>193716012</v>
      </c>
      <c r="H127" s="2">
        <v>2871415000</v>
      </c>
      <c r="I127" s="3">
        <f t="shared" si="1"/>
        <v>0.00201884253028271</v>
      </c>
    </row>
    <row r="128" spans="1:9">
      <c r="A128" t="s">
        <v>8</v>
      </c>
      <c r="B128" s="1">
        <v>44026</v>
      </c>
      <c r="C128">
        <v>14.9</v>
      </c>
      <c r="D128">
        <v>15.19</v>
      </c>
      <c r="E128">
        <v>14.55</v>
      </c>
      <c r="F128">
        <v>14.68</v>
      </c>
      <c r="G128">
        <v>195356627</v>
      </c>
      <c r="H128" s="2">
        <v>2891774000</v>
      </c>
      <c r="I128" s="3">
        <f t="shared" si="1"/>
        <v>-0.0141034251175286</v>
      </c>
    </row>
    <row r="129" spans="1:9">
      <c r="A129" t="s">
        <v>8</v>
      </c>
      <c r="B129" s="1">
        <v>44027</v>
      </c>
      <c r="C129">
        <v>14.78</v>
      </c>
      <c r="D129">
        <v>14.86</v>
      </c>
      <c r="E129">
        <v>14.23</v>
      </c>
      <c r="F129">
        <v>14.27</v>
      </c>
      <c r="G129">
        <v>204256283</v>
      </c>
      <c r="H129" s="2">
        <v>2947173000</v>
      </c>
      <c r="I129" s="3">
        <f t="shared" si="1"/>
        <v>-0.0279291553133515</v>
      </c>
    </row>
    <row r="130" spans="1:9">
      <c r="A130" t="s">
        <v>8</v>
      </c>
      <c r="B130" s="1">
        <v>44028</v>
      </c>
      <c r="C130">
        <v>14.3</v>
      </c>
      <c r="D130">
        <v>14.55</v>
      </c>
      <c r="E130">
        <v>14.12</v>
      </c>
      <c r="F130">
        <v>14.15</v>
      </c>
      <c r="G130">
        <v>193089129</v>
      </c>
      <c r="H130" s="2">
        <v>2771496000</v>
      </c>
      <c r="I130" s="3">
        <f t="shared" si="1"/>
        <v>-0.00840925017519266</v>
      </c>
    </row>
    <row r="131" spans="1:9">
      <c r="A131" t="s">
        <v>8</v>
      </c>
      <c r="B131" s="1">
        <v>44029</v>
      </c>
      <c r="C131">
        <v>14.17</v>
      </c>
      <c r="D131">
        <v>14.28</v>
      </c>
      <c r="E131">
        <v>13.95</v>
      </c>
      <c r="F131">
        <v>14.14</v>
      </c>
      <c r="G131">
        <v>129134677</v>
      </c>
      <c r="H131" s="2">
        <v>1821044000</v>
      </c>
      <c r="I131" s="3">
        <f t="shared" si="1"/>
        <v>-0.000706713780918713</v>
      </c>
    </row>
    <row r="132" spans="1:9">
      <c r="A132" t="s">
        <v>8</v>
      </c>
      <c r="B132" s="1">
        <v>44032</v>
      </c>
      <c r="C132">
        <v>14.23</v>
      </c>
      <c r="D132">
        <v>14.77</v>
      </c>
      <c r="E132">
        <v>14.1</v>
      </c>
      <c r="F132">
        <v>14.73</v>
      </c>
      <c r="G132">
        <v>197963200</v>
      </c>
      <c r="H132" s="2">
        <v>2872758000</v>
      </c>
      <c r="I132" s="3">
        <f t="shared" ref="I132:I195" si="2">(F132-F131)/F131</f>
        <v>0.0417256011315417</v>
      </c>
    </row>
    <row r="133" spans="1:9">
      <c r="A133" t="s">
        <v>8</v>
      </c>
      <c r="B133" s="1">
        <v>44033</v>
      </c>
      <c r="C133">
        <v>14.68</v>
      </c>
      <c r="D133">
        <v>14.68</v>
      </c>
      <c r="E133">
        <v>14.4</v>
      </c>
      <c r="F133">
        <v>14.49</v>
      </c>
      <c r="G133">
        <v>125286569</v>
      </c>
      <c r="H133" s="2">
        <v>1815570000</v>
      </c>
      <c r="I133" s="3">
        <f t="shared" si="2"/>
        <v>-0.0162932790224033</v>
      </c>
    </row>
    <row r="134" spans="1:9">
      <c r="A134" t="s">
        <v>8</v>
      </c>
      <c r="B134" s="1">
        <v>44034</v>
      </c>
      <c r="C134">
        <v>14.49</v>
      </c>
      <c r="D134">
        <v>14.65</v>
      </c>
      <c r="E134">
        <v>14.27</v>
      </c>
      <c r="F134">
        <v>14.41</v>
      </c>
      <c r="G134">
        <v>131295159</v>
      </c>
      <c r="H134" s="2">
        <v>1895447000</v>
      </c>
      <c r="I134" s="3">
        <f t="shared" si="2"/>
        <v>-0.00552104899930987</v>
      </c>
    </row>
    <row r="135" spans="1:9">
      <c r="A135" t="s">
        <v>8</v>
      </c>
      <c r="B135" s="1">
        <v>44035</v>
      </c>
      <c r="C135">
        <v>14.24</v>
      </c>
      <c r="D135">
        <v>14.29</v>
      </c>
      <c r="E135">
        <v>13.81</v>
      </c>
      <c r="F135">
        <v>14.01</v>
      </c>
      <c r="G135">
        <v>202752587</v>
      </c>
      <c r="H135" s="2">
        <v>2838535000</v>
      </c>
      <c r="I135" s="3">
        <f t="shared" si="2"/>
        <v>-0.0277585010409438</v>
      </c>
    </row>
    <row r="136" spans="1:9">
      <c r="A136" t="s">
        <v>8</v>
      </c>
      <c r="B136" s="1">
        <v>44036</v>
      </c>
      <c r="C136">
        <v>13.97</v>
      </c>
      <c r="D136">
        <v>13.99</v>
      </c>
      <c r="E136">
        <v>13.42</v>
      </c>
      <c r="F136">
        <v>13.5</v>
      </c>
      <c r="G136">
        <v>183088183</v>
      </c>
      <c r="H136" s="2">
        <v>2504647000</v>
      </c>
      <c r="I136" s="3">
        <f t="shared" si="2"/>
        <v>-0.0364025695931477</v>
      </c>
    </row>
    <row r="137" spans="1:9">
      <c r="A137" t="s">
        <v>8</v>
      </c>
      <c r="B137" s="1">
        <v>44039</v>
      </c>
      <c r="C137">
        <v>13.67</v>
      </c>
      <c r="D137">
        <v>13.68</v>
      </c>
      <c r="E137">
        <v>13.1</v>
      </c>
      <c r="F137">
        <v>13.24</v>
      </c>
      <c r="G137">
        <v>188065335</v>
      </c>
      <c r="H137" s="2">
        <v>2497551000</v>
      </c>
      <c r="I137" s="3">
        <f t="shared" si="2"/>
        <v>-0.0192592592592592</v>
      </c>
    </row>
    <row r="138" spans="1:9">
      <c r="A138" t="s">
        <v>8</v>
      </c>
      <c r="B138" s="1">
        <v>44040</v>
      </c>
      <c r="C138">
        <v>13.34</v>
      </c>
      <c r="D138">
        <v>13.43</v>
      </c>
      <c r="E138">
        <v>13.18</v>
      </c>
      <c r="F138">
        <v>13.34</v>
      </c>
      <c r="G138">
        <v>121700599</v>
      </c>
      <c r="H138" s="2">
        <v>1618090000</v>
      </c>
      <c r="I138" s="3">
        <f t="shared" si="2"/>
        <v>0.00755287009063441</v>
      </c>
    </row>
    <row r="139" spans="1:9">
      <c r="A139" t="s">
        <v>8</v>
      </c>
      <c r="B139" s="1">
        <v>44041</v>
      </c>
      <c r="C139">
        <v>13.35</v>
      </c>
      <c r="D139">
        <v>13.63</v>
      </c>
      <c r="E139">
        <v>13.21</v>
      </c>
      <c r="F139">
        <v>13.54</v>
      </c>
      <c r="G139">
        <v>151958025</v>
      </c>
      <c r="H139" s="2">
        <v>2043847000</v>
      </c>
      <c r="I139" s="3">
        <f t="shared" si="2"/>
        <v>0.0149925037481259</v>
      </c>
    </row>
    <row r="140" spans="1:9">
      <c r="A140" t="s">
        <v>8</v>
      </c>
      <c r="B140" s="1">
        <v>44042</v>
      </c>
      <c r="C140">
        <v>13.5</v>
      </c>
      <c r="D140">
        <v>13.51</v>
      </c>
      <c r="E140">
        <v>13.37</v>
      </c>
      <c r="F140">
        <v>13.37</v>
      </c>
      <c r="G140">
        <v>96406763</v>
      </c>
      <c r="H140" s="2">
        <v>1294445000</v>
      </c>
      <c r="I140" s="3">
        <f t="shared" si="2"/>
        <v>-0.0125553914327917</v>
      </c>
    </row>
    <row r="141" spans="1:9">
      <c r="A141" t="s">
        <v>8</v>
      </c>
      <c r="B141" s="1">
        <v>44043</v>
      </c>
      <c r="C141">
        <v>13.28</v>
      </c>
      <c r="D141">
        <v>13.53</v>
      </c>
      <c r="E141">
        <v>13.25</v>
      </c>
      <c r="F141">
        <v>13.34</v>
      </c>
      <c r="G141">
        <v>116582191</v>
      </c>
      <c r="H141" s="2">
        <v>1559068000</v>
      </c>
      <c r="I141" s="3">
        <f t="shared" si="2"/>
        <v>-0.00224382946896031</v>
      </c>
    </row>
    <row r="142" spans="1:9">
      <c r="A142" t="s">
        <v>8</v>
      </c>
      <c r="B142" s="1">
        <v>44046</v>
      </c>
      <c r="C142">
        <v>13.47</v>
      </c>
      <c r="D142">
        <v>13.62</v>
      </c>
      <c r="E142">
        <v>13.43</v>
      </c>
      <c r="F142">
        <v>13.59</v>
      </c>
      <c r="G142">
        <v>144509616</v>
      </c>
      <c r="H142" s="2">
        <v>1954607000</v>
      </c>
      <c r="I142" s="3">
        <f t="shared" si="2"/>
        <v>0.0187406296851574</v>
      </c>
    </row>
    <row r="143" spans="1:9">
      <c r="A143" t="s">
        <v>8</v>
      </c>
      <c r="B143" s="1">
        <v>44047</v>
      </c>
      <c r="C143">
        <v>13.66</v>
      </c>
      <c r="D143">
        <v>14.15</v>
      </c>
      <c r="E143">
        <v>13.48</v>
      </c>
      <c r="F143">
        <v>14.04</v>
      </c>
      <c r="G143">
        <v>244566325</v>
      </c>
      <c r="H143" s="2">
        <v>3388510000</v>
      </c>
      <c r="I143" s="3">
        <f t="shared" si="2"/>
        <v>0.0331125827814569</v>
      </c>
    </row>
    <row r="144" spans="1:9">
      <c r="A144" t="s">
        <v>8</v>
      </c>
      <c r="B144" s="1">
        <v>44048</v>
      </c>
      <c r="C144">
        <v>13.82</v>
      </c>
      <c r="D144">
        <v>13.85</v>
      </c>
      <c r="E144">
        <v>13.62</v>
      </c>
      <c r="F144">
        <v>13.76</v>
      </c>
      <c r="G144">
        <v>144020313</v>
      </c>
      <c r="H144" s="2">
        <v>1980353000</v>
      </c>
      <c r="I144" s="3">
        <f t="shared" si="2"/>
        <v>-0.0199430199430199</v>
      </c>
    </row>
    <row r="145" spans="1:9">
      <c r="A145" t="s">
        <v>8</v>
      </c>
      <c r="B145" s="1">
        <v>44049</v>
      </c>
      <c r="C145">
        <v>13.82</v>
      </c>
      <c r="D145">
        <v>13.96</v>
      </c>
      <c r="E145">
        <v>13.65</v>
      </c>
      <c r="F145">
        <v>13.9</v>
      </c>
      <c r="G145">
        <v>135251068</v>
      </c>
      <c r="H145" s="2">
        <v>1868047000</v>
      </c>
      <c r="I145" s="3">
        <f t="shared" si="2"/>
        <v>0.0101744186046512</v>
      </c>
    </row>
    <row r="146" spans="1:9">
      <c r="A146" t="s">
        <v>8</v>
      </c>
      <c r="B146" s="1">
        <v>44050</v>
      </c>
      <c r="C146">
        <v>13.8</v>
      </c>
      <c r="D146">
        <v>13.9</v>
      </c>
      <c r="E146">
        <v>13.62</v>
      </c>
      <c r="F146">
        <v>13.7</v>
      </c>
      <c r="G146">
        <v>98867837</v>
      </c>
      <c r="H146" s="2">
        <v>1356306000</v>
      </c>
      <c r="I146" s="3">
        <f t="shared" si="2"/>
        <v>-0.0143884892086332</v>
      </c>
    </row>
    <row r="147" spans="1:9">
      <c r="A147" t="s">
        <v>8</v>
      </c>
      <c r="B147" s="1">
        <v>44053</v>
      </c>
      <c r="C147">
        <v>13.67</v>
      </c>
      <c r="D147">
        <v>14.02</v>
      </c>
      <c r="E147">
        <v>13.62</v>
      </c>
      <c r="F147">
        <v>13.95</v>
      </c>
      <c r="G147">
        <v>158771035</v>
      </c>
      <c r="H147" s="2">
        <v>2208568000</v>
      </c>
      <c r="I147" s="3">
        <f t="shared" si="2"/>
        <v>0.0182481751824818</v>
      </c>
    </row>
    <row r="148" spans="1:9">
      <c r="A148" t="s">
        <v>8</v>
      </c>
      <c r="B148" s="1">
        <v>44054</v>
      </c>
      <c r="C148">
        <v>13.97</v>
      </c>
      <c r="D148">
        <v>14.66</v>
      </c>
      <c r="E148">
        <v>13.97</v>
      </c>
      <c r="F148">
        <v>14.13</v>
      </c>
      <c r="G148">
        <v>260330789</v>
      </c>
      <c r="H148" s="2">
        <v>3748037000</v>
      </c>
      <c r="I148" s="3">
        <f t="shared" si="2"/>
        <v>0.0129032258064517</v>
      </c>
    </row>
    <row r="149" spans="1:9">
      <c r="A149" t="s">
        <v>8</v>
      </c>
      <c r="B149" s="1">
        <v>44055</v>
      </c>
      <c r="C149">
        <v>14.21</v>
      </c>
      <c r="D149">
        <v>14.5</v>
      </c>
      <c r="E149">
        <v>14.15</v>
      </c>
      <c r="F149">
        <v>14.38</v>
      </c>
      <c r="G149">
        <v>159681170</v>
      </c>
      <c r="H149" s="2">
        <v>2287731000</v>
      </c>
      <c r="I149" s="3">
        <f t="shared" si="2"/>
        <v>0.0176928520877565</v>
      </c>
    </row>
    <row r="150" spans="1:9">
      <c r="A150" t="s">
        <v>8</v>
      </c>
      <c r="B150" s="1">
        <v>44056</v>
      </c>
      <c r="C150">
        <v>14.4</v>
      </c>
      <c r="D150">
        <v>14.46</v>
      </c>
      <c r="E150">
        <v>14.14</v>
      </c>
      <c r="F150">
        <v>14.18</v>
      </c>
      <c r="G150">
        <v>83726175</v>
      </c>
      <c r="H150" s="2">
        <v>1190140000</v>
      </c>
      <c r="I150" s="3">
        <f t="shared" si="2"/>
        <v>-0.0139082058414465</v>
      </c>
    </row>
    <row r="151" spans="1:9">
      <c r="A151" t="s">
        <v>8</v>
      </c>
      <c r="B151" s="1">
        <v>44057</v>
      </c>
      <c r="C151">
        <v>14.1</v>
      </c>
      <c r="D151">
        <v>14.51</v>
      </c>
      <c r="E151">
        <v>14.06</v>
      </c>
      <c r="F151">
        <v>14.47</v>
      </c>
      <c r="G151">
        <v>110321582</v>
      </c>
      <c r="H151" s="2">
        <v>1578544000</v>
      </c>
      <c r="I151" s="3">
        <f t="shared" si="2"/>
        <v>0.0204513399153738</v>
      </c>
    </row>
    <row r="152" spans="1:9">
      <c r="A152" t="s">
        <v>8</v>
      </c>
      <c r="B152" s="1">
        <v>44060</v>
      </c>
      <c r="C152">
        <v>14.6</v>
      </c>
      <c r="D152">
        <v>15.35</v>
      </c>
      <c r="E152">
        <v>14.55</v>
      </c>
      <c r="F152">
        <v>15.19</v>
      </c>
      <c r="G152">
        <v>326802780</v>
      </c>
      <c r="H152" s="2">
        <v>4923669000</v>
      </c>
      <c r="I152" s="3">
        <f t="shared" si="2"/>
        <v>0.0497581202487905</v>
      </c>
    </row>
    <row r="153" spans="1:9">
      <c r="A153" t="s">
        <v>8</v>
      </c>
      <c r="B153" s="1">
        <v>44061</v>
      </c>
      <c r="C153">
        <v>15.2</v>
      </c>
      <c r="D153">
        <v>15.3</v>
      </c>
      <c r="E153">
        <v>14.91</v>
      </c>
      <c r="F153">
        <v>15.15</v>
      </c>
      <c r="G153">
        <v>135026107</v>
      </c>
      <c r="H153" s="2">
        <v>2033478000</v>
      </c>
      <c r="I153" s="3">
        <f t="shared" si="2"/>
        <v>-0.0026333113890717</v>
      </c>
    </row>
    <row r="154" spans="1:9">
      <c r="A154" t="s">
        <v>8</v>
      </c>
      <c r="B154" s="1">
        <v>44062</v>
      </c>
      <c r="C154">
        <v>15.11</v>
      </c>
      <c r="D154">
        <v>15.35</v>
      </c>
      <c r="E154">
        <v>14.96</v>
      </c>
      <c r="F154">
        <v>15.1</v>
      </c>
      <c r="G154">
        <v>142092811</v>
      </c>
      <c r="H154" s="2">
        <v>2154215000</v>
      </c>
      <c r="I154" s="3">
        <f t="shared" si="2"/>
        <v>-0.00330033003300335</v>
      </c>
    </row>
    <row r="155" spans="1:9">
      <c r="A155" t="s">
        <v>8</v>
      </c>
      <c r="B155" s="1">
        <v>44063</v>
      </c>
      <c r="C155">
        <v>15.01</v>
      </c>
      <c r="D155">
        <v>15.14</v>
      </c>
      <c r="E155">
        <v>14.53</v>
      </c>
      <c r="F155">
        <v>14.59</v>
      </c>
      <c r="G155">
        <v>133380162</v>
      </c>
      <c r="H155" s="2">
        <v>1962605000</v>
      </c>
      <c r="I155" s="3">
        <f t="shared" si="2"/>
        <v>-0.0337748344370861</v>
      </c>
    </row>
    <row r="156" spans="1:9">
      <c r="A156" t="s">
        <v>8</v>
      </c>
      <c r="B156" s="1">
        <v>44064</v>
      </c>
      <c r="C156">
        <v>14.71</v>
      </c>
      <c r="D156">
        <v>14.71</v>
      </c>
      <c r="E156">
        <v>14.32</v>
      </c>
      <c r="F156">
        <v>14.45</v>
      </c>
      <c r="G156">
        <v>123451733</v>
      </c>
      <c r="H156" s="2">
        <v>1787279000</v>
      </c>
      <c r="I156" s="3">
        <f t="shared" si="2"/>
        <v>-0.00959561343385885</v>
      </c>
    </row>
    <row r="157" spans="1:9">
      <c r="A157" t="s">
        <v>8</v>
      </c>
      <c r="B157" s="1">
        <v>44067</v>
      </c>
      <c r="C157">
        <v>14.5</v>
      </c>
      <c r="D157">
        <v>14.71</v>
      </c>
      <c r="E157">
        <v>14.41</v>
      </c>
      <c r="F157">
        <v>14.46</v>
      </c>
      <c r="G157">
        <v>91944886</v>
      </c>
      <c r="H157" s="2">
        <v>1338032000</v>
      </c>
      <c r="I157" s="3">
        <f t="shared" si="2"/>
        <v>0.000692041522491458</v>
      </c>
    </row>
    <row r="158" spans="1:9">
      <c r="A158" t="s">
        <v>8</v>
      </c>
      <c r="B158" s="1">
        <v>44068</v>
      </c>
      <c r="C158">
        <v>14.56</v>
      </c>
      <c r="D158">
        <v>14.69</v>
      </c>
      <c r="E158">
        <v>14.46</v>
      </c>
      <c r="F158">
        <v>14.6</v>
      </c>
      <c r="G158">
        <v>74832022</v>
      </c>
      <c r="H158" s="2">
        <v>1090757000</v>
      </c>
      <c r="I158" s="3">
        <f t="shared" si="2"/>
        <v>0.00968188105117557</v>
      </c>
    </row>
    <row r="159" spans="1:9">
      <c r="A159" t="s">
        <v>8</v>
      </c>
      <c r="B159" s="1">
        <v>44069</v>
      </c>
      <c r="C159">
        <v>14.6</v>
      </c>
      <c r="D159">
        <v>14.61</v>
      </c>
      <c r="E159">
        <v>14.28</v>
      </c>
      <c r="F159">
        <v>14.37</v>
      </c>
      <c r="G159">
        <v>73411772</v>
      </c>
      <c r="H159" s="2">
        <v>1057274000</v>
      </c>
      <c r="I159" s="3">
        <f t="shared" si="2"/>
        <v>-0.0157534246575343</v>
      </c>
    </row>
    <row r="160" spans="1:9">
      <c r="A160" t="s">
        <v>8</v>
      </c>
      <c r="B160" s="1">
        <v>44070</v>
      </c>
      <c r="C160">
        <v>14.4</v>
      </c>
      <c r="D160">
        <v>14.46</v>
      </c>
      <c r="E160">
        <v>14.11</v>
      </c>
      <c r="F160">
        <v>14.46</v>
      </c>
      <c r="G160">
        <v>62666677</v>
      </c>
      <c r="H160" s="2">
        <v>895618600</v>
      </c>
      <c r="I160" s="3">
        <f t="shared" si="2"/>
        <v>0.00626304801670158</v>
      </c>
    </row>
    <row r="161" spans="1:9">
      <c r="A161" t="s">
        <v>8</v>
      </c>
      <c r="B161" s="1">
        <v>44071</v>
      </c>
      <c r="C161">
        <v>14.26</v>
      </c>
      <c r="D161">
        <v>15.18</v>
      </c>
      <c r="E161">
        <v>14.26</v>
      </c>
      <c r="F161">
        <v>15.13</v>
      </c>
      <c r="G161">
        <v>241040002</v>
      </c>
      <c r="H161" s="2">
        <v>3599036000</v>
      </c>
      <c r="I161" s="3">
        <f t="shared" si="2"/>
        <v>0.0463347164591978</v>
      </c>
    </row>
    <row r="162" spans="1:9">
      <c r="A162" t="s">
        <v>8</v>
      </c>
      <c r="B162" s="1">
        <v>44074</v>
      </c>
      <c r="C162">
        <v>15.3</v>
      </c>
      <c r="D162">
        <v>15.68</v>
      </c>
      <c r="E162">
        <v>14.99</v>
      </c>
      <c r="F162">
        <v>15.08</v>
      </c>
      <c r="G162">
        <v>179712954</v>
      </c>
      <c r="H162" s="2">
        <v>2760350000</v>
      </c>
      <c r="I162" s="3">
        <f t="shared" si="2"/>
        <v>-0.00330469266358233</v>
      </c>
    </row>
    <row r="163" spans="1:9">
      <c r="A163" t="s">
        <v>8</v>
      </c>
      <c r="B163" s="1">
        <v>44075</v>
      </c>
      <c r="C163">
        <v>14.96</v>
      </c>
      <c r="D163">
        <v>15.23</v>
      </c>
      <c r="E163">
        <v>14.88</v>
      </c>
      <c r="F163">
        <v>15.14</v>
      </c>
      <c r="G163">
        <v>81364258</v>
      </c>
      <c r="H163" s="2">
        <v>1228343000</v>
      </c>
      <c r="I163" s="3">
        <f t="shared" si="2"/>
        <v>0.00397877984084884</v>
      </c>
    </row>
    <row r="164" spans="1:9">
      <c r="A164" t="s">
        <v>8</v>
      </c>
      <c r="B164" s="1">
        <v>44076</v>
      </c>
      <c r="C164">
        <v>15.01</v>
      </c>
      <c r="D164">
        <v>15.53</v>
      </c>
      <c r="E164">
        <v>15.01</v>
      </c>
      <c r="F164">
        <v>15.32</v>
      </c>
      <c r="G164">
        <v>167938297</v>
      </c>
      <c r="H164" s="2">
        <v>2575967000</v>
      </c>
      <c r="I164" s="3">
        <f t="shared" si="2"/>
        <v>0.011889035667107</v>
      </c>
    </row>
    <row r="165" spans="1:9">
      <c r="A165" t="s">
        <v>8</v>
      </c>
      <c r="B165" s="1">
        <v>44077</v>
      </c>
      <c r="C165">
        <v>15.32</v>
      </c>
      <c r="D165">
        <v>15.33</v>
      </c>
      <c r="E165">
        <v>14.84</v>
      </c>
      <c r="F165">
        <v>14.9</v>
      </c>
      <c r="G165">
        <v>127984159</v>
      </c>
      <c r="H165" s="2">
        <v>1919267000</v>
      </c>
      <c r="I165" s="3">
        <f t="shared" si="2"/>
        <v>-0.0274151436031332</v>
      </c>
    </row>
    <row r="166" spans="1:9">
      <c r="A166" t="s">
        <v>8</v>
      </c>
      <c r="B166" s="1">
        <v>44078</v>
      </c>
      <c r="C166">
        <v>14.73</v>
      </c>
      <c r="D166">
        <v>15.06</v>
      </c>
      <c r="E166">
        <v>14.6</v>
      </c>
      <c r="F166">
        <v>14.96</v>
      </c>
      <c r="G166">
        <v>90988999</v>
      </c>
      <c r="H166" s="2">
        <v>1353551000</v>
      </c>
      <c r="I166" s="3">
        <f t="shared" si="2"/>
        <v>0.00402684563758393</v>
      </c>
    </row>
    <row r="167" spans="1:9">
      <c r="A167" t="s">
        <v>8</v>
      </c>
      <c r="B167" s="1">
        <v>44081</v>
      </c>
      <c r="C167">
        <v>14.88</v>
      </c>
      <c r="D167">
        <v>15.24</v>
      </c>
      <c r="E167">
        <v>14.83</v>
      </c>
      <c r="F167">
        <v>14.94</v>
      </c>
      <c r="G167">
        <v>103137681</v>
      </c>
      <c r="H167" s="2">
        <v>1551971000</v>
      </c>
      <c r="I167" s="3">
        <f t="shared" si="2"/>
        <v>-0.00133689839572202</v>
      </c>
    </row>
    <row r="168" spans="1:9">
      <c r="A168" t="s">
        <v>8</v>
      </c>
      <c r="B168" s="1">
        <v>44082</v>
      </c>
      <c r="C168">
        <v>15</v>
      </c>
      <c r="D168">
        <v>15.43</v>
      </c>
      <c r="E168">
        <v>15</v>
      </c>
      <c r="F168">
        <v>15.43</v>
      </c>
      <c r="G168">
        <v>140760166</v>
      </c>
      <c r="H168" s="2">
        <v>2154221000</v>
      </c>
      <c r="I168" s="3">
        <f t="shared" si="2"/>
        <v>0.0327978580990629</v>
      </c>
    </row>
    <row r="169" spans="1:9">
      <c r="A169" t="s">
        <v>8</v>
      </c>
      <c r="B169" s="1">
        <v>44083</v>
      </c>
      <c r="C169">
        <v>15.26</v>
      </c>
      <c r="D169">
        <v>15.56</v>
      </c>
      <c r="E169">
        <v>15.13</v>
      </c>
      <c r="F169">
        <v>15.21</v>
      </c>
      <c r="G169">
        <v>101357247</v>
      </c>
      <c r="H169" s="2">
        <v>1554006000</v>
      </c>
      <c r="I169" s="3">
        <f t="shared" si="2"/>
        <v>-0.0142579390797148</v>
      </c>
    </row>
    <row r="170" spans="1:9">
      <c r="A170" t="s">
        <v>8</v>
      </c>
      <c r="B170" s="1">
        <v>44084</v>
      </c>
      <c r="C170">
        <v>15.32</v>
      </c>
      <c r="D170">
        <v>15.48</v>
      </c>
      <c r="E170">
        <v>15.2</v>
      </c>
      <c r="F170">
        <v>15.34</v>
      </c>
      <c r="G170">
        <v>95709239</v>
      </c>
      <c r="H170" s="2">
        <v>1469403000</v>
      </c>
      <c r="I170" s="3">
        <f t="shared" si="2"/>
        <v>0.00854700854700848</v>
      </c>
    </row>
    <row r="171" spans="1:9">
      <c r="A171" t="s">
        <v>8</v>
      </c>
      <c r="B171" s="1">
        <v>44085</v>
      </c>
      <c r="C171">
        <v>15.18</v>
      </c>
      <c r="D171">
        <v>15.3</v>
      </c>
      <c r="E171">
        <v>14.82</v>
      </c>
      <c r="F171">
        <v>15.01</v>
      </c>
      <c r="G171">
        <v>95423625</v>
      </c>
      <c r="H171" s="2">
        <v>1431844000</v>
      </c>
      <c r="I171" s="3">
        <f t="shared" si="2"/>
        <v>-0.0215123859191656</v>
      </c>
    </row>
    <row r="172" spans="1:9">
      <c r="A172" t="s">
        <v>8</v>
      </c>
      <c r="B172" s="1">
        <v>44088</v>
      </c>
      <c r="C172">
        <v>15.01</v>
      </c>
      <c r="D172">
        <v>15.3</v>
      </c>
      <c r="E172">
        <v>14.92</v>
      </c>
      <c r="F172">
        <v>15.3</v>
      </c>
      <c r="G172">
        <v>68025105</v>
      </c>
      <c r="H172" s="2">
        <v>1027508000</v>
      </c>
      <c r="I172" s="3">
        <f t="shared" si="2"/>
        <v>0.0193204530313125</v>
      </c>
    </row>
    <row r="173" spans="1:9">
      <c r="A173" t="s">
        <v>8</v>
      </c>
      <c r="B173" s="1">
        <v>44089</v>
      </c>
      <c r="C173">
        <v>15.2</v>
      </c>
      <c r="D173">
        <v>15.48</v>
      </c>
      <c r="E173">
        <v>15.15</v>
      </c>
      <c r="F173">
        <v>15.35</v>
      </c>
      <c r="G173">
        <v>65713267</v>
      </c>
      <c r="H173" s="2">
        <v>1007999000</v>
      </c>
      <c r="I173" s="3">
        <f t="shared" si="2"/>
        <v>0.00326797385620908</v>
      </c>
    </row>
    <row r="174" spans="1:9">
      <c r="A174" t="s">
        <v>8</v>
      </c>
      <c r="B174" s="1">
        <v>44090</v>
      </c>
      <c r="C174">
        <v>15.32</v>
      </c>
      <c r="D174">
        <v>15.54</v>
      </c>
      <c r="E174">
        <v>15.21</v>
      </c>
      <c r="F174">
        <v>15.44</v>
      </c>
      <c r="G174">
        <v>72241475</v>
      </c>
      <c r="H174" s="2">
        <v>1114668000</v>
      </c>
      <c r="I174" s="3">
        <f t="shared" si="2"/>
        <v>0.00586319218241041</v>
      </c>
    </row>
    <row r="175" spans="1:9">
      <c r="A175" t="s">
        <v>8</v>
      </c>
      <c r="B175" s="1">
        <v>44091</v>
      </c>
      <c r="C175">
        <v>15.54</v>
      </c>
      <c r="D175">
        <v>15.72</v>
      </c>
      <c r="E175">
        <v>15.4</v>
      </c>
      <c r="F175">
        <v>15.57</v>
      </c>
      <c r="G175">
        <v>98821563</v>
      </c>
      <c r="H175" s="2">
        <v>1543415000</v>
      </c>
      <c r="I175" s="3">
        <f t="shared" si="2"/>
        <v>0.00841968911917104</v>
      </c>
    </row>
    <row r="176" spans="1:9">
      <c r="A176" t="s">
        <v>8</v>
      </c>
      <c r="B176" s="1">
        <v>44092</v>
      </c>
      <c r="C176">
        <v>15.62</v>
      </c>
      <c r="D176">
        <v>16.09</v>
      </c>
      <c r="E176">
        <v>15.52</v>
      </c>
      <c r="F176">
        <v>16.07</v>
      </c>
      <c r="G176">
        <v>137319330</v>
      </c>
      <c r="H176" s="2">
        <v>2186759000</v>
      </c>
      <c r="I176" s="3">
        <f t="shared" si="2"/>
        <v>0.0321130378933847</v>
      </c>
    </row>
    <row r="177" spans="1:9">
      <c r="A177" t="s">
        <v>8</v>
      </c>
      <c r="B177" s="1">
        <v>44095</v>
      </c>
      <c r="C177">
        <v>16</v>
      </c>
      <c r="D177">
        <v>16.05</v>
      </c>
      <c r="E177">
        <v>15.71</v>
      </c>
      <c r="F177">
        <v>15.86</v>
      </c>
      <c r="G177">
        <v>89616165</v>
      </c>
      <c r="H177" s="2">
        <v>1418371000</v>
      </c>
      <c r="I177" s="3">
        <f t="shared" si="2"/>
        <v>-0.0130678282514002</v>
      </c>
    </row>
    <row r="178" spans="1:9">
      <c r="A178" t="s">
        <v>8</v>
      </c>
      <c r="B178" s="1">
        <v>44096</v>
      </c>
      <c r="C178">
        <v>15.67</v>
      </c>
      <c r="D178">
        <v>15.84</v>
      </c>
      <c r="E178">
        <v>15.39</v>
      </c>
      <c r="F178">
        <v>15.57</v>
      </c>
      <c r="G178">
        <v>86775631</v>
      </c>
      <c r="H178" s="2">
        <v>1354536000</v>
      </c>
      <c r="I178" s="3">
        <f t="shared" si="2"/>
        <v>-0.0182849936948297</v>
      </c>
    </row>
    <row r="179" spans="1:9">
      <c r="A179" t="s">
        <v>8</v>
      </c>
      <c r="B179" s="1">
        <v>44097</v>
      </c>
      <c r="C179">
        <v>15.59</v>
      </c>
      <c r="D179">
        <v>15.83</v>
      </c>
      <c r="E179">
        <v>15.51</v>
      </c>
      <c r="F179">
        <v>15.63</v>
      </c>
      <c r="G179">
        <v>59920047</v>
      </c>
      <c r="H179" s="2">
        <v>939763300</v>
      </c>
      <c r="I179" s="3">
        <f t="shared" si="2"/>
        <v>0.0038535645472062</v>
      </c>
    </row>
    <row r="180" spans="1:9">
      <c r="A180" t="s">
        <v>8</v>
      </c>
      <c r="B180" s="1">
        <v>44098</v>
      </c>
      <c r="C180">
        <v>15.59</v>
      </c>
      <c r="D180">
        <v>15.61</v>
      </c>
      <c r="E180">
        <v>15.12</v>
      </c>
      <c r="F180">
        <v>15.12</v>
      </c>
      <c r="G180">
        <v>106101124</v>
      </c>
      <c r="H180" s="2">
        <v>1623376000</v>
      </c>
      <c r="I180" s="3">
        <f t="shared" si="2"/>
        <v>-0.0326295585412669</v>
      </c>
    </row>
    <row r="181" spans="1:9">
      <c r="A181" t="s">
        <v>8</v>
      </c>
      <c r="B181" s="1">
        <v>44099</v>
      </c>
      <c r="C181">
        <v>15.2</v>
      </c>
      <c r="D181">
        <v>15.31</v>
      </c>
      <c r="E181">
        <v>15.11</v>
      </c>
      <c r="F181">
        <v>15.19</v>
      </c>
      <c r="G181">
        <v>61408700</v>
      </c>
      <c r="H181" s="2">
        <v>933035000</v>
      </c>
      <c r="I181" s="3">
        <f t="shared" si="2"/>
        <v>0.00462962962962965</v>
      </c>
    </row>
    <row r="182" spans="1:9">
      <c r="A182" t="s">
        <v>8</v>
      </c>
      <c r="B182" s="1">
        <v>44102</v>
      </c>
      <c r="C182">
        <v>15.19</v>
      </c>
      <c r="D182">
        <v>15.37</v>
      </c>
      <c r="E182">
        <v>14.98</v>
      </c>
      <c r="F182">
        <v>15.31</v>
      </c>
      <c r="G182">
        <v>61271111</v>
      </c>
      <c r="H182" s="2">
        <v>932800800</v>
      </c>
      <c r="I182" s="3">
        <f t="shared" si="2"/>
        <v>0.00789993416721534</v>
      </c>
    </row>
    <row r="183" spans="1:9">
      <c r="A183" t="s">
        <v>8</v>
      </c>
      <c r="B183" s="1">
        <v>44103</v>
      </c>
      <c r="C183">
        <v>15.39</v>
      </c>
      <c r="D183">
        <v>15.41</v>
      </c>
      <c r="E183">
        <v>14.76</v>
      </c>
      <c r="F183">
        <v>14.8</v>
      </c>
      <c r="G183">
        <v>118237440</v>
      </c>
      <c r="H183" s="2">
        <v>1766849000</v>
      </c>
      <c r="I183" s="3">
        <f t="shared" si="2"/>
        <v>-0.0333115610711953</v>
      </c>
    </row>
    <row r="184" spans="1:9">
      <c r="A184" t="s">
        <v>8</v>
      </c>
      <c r="B184" s="1">
        <v>44104</v>
      </c>
      <c r="C184">
        <v>14.8</v>
      </c>
      <c r="D184">
        <v>15.27</v>
      </c>
      <c r="E184">
        <v>14.8</v>
      </c>
      <c r="F184">
        <v>15.17</v>
      </c>
      <c r="G184">
        <v>121706482</v>
      </c>
      <c r="H184" s="2">
        <v>1838548000</v>
      </c>
      <c r="I184" s="3">
        <f t="shared" si="2"/>
        <v>0.0249999999999999</v>
      </c>
    </row>
    <row r="185" spans="1:9">
      <c r="A185" t="s">
        <v>8</v>
      </c>
      <c r="B185" s="1">
        <v>44113</v>
      </c>
      <c r="C185">
        <v>15.3</v>
      </c>
      <c r="D185">
        <v>15.55</v>
      </c>
      <c r="E185">
        <v>15.13</v>
      </c>
      <c r="F185">
        <v>15.18</v>
      </c>
      <c r="G185">
        <v>90042593</v>
      </c>
      <c r="H185" s="2">
        <v>1376996000</v>
      </c>
      <c r="I185" s="3">
        <f t="shared" si="2"/>
        <v>0.000659195781146987</v>
      </c>
    </row>
    <row r="186" spans="1:9">
      <c r="A186" t="s">
        <v>8</v>
      </c>
      <c r="B186" s="1">
        <v>44116</v>
      </c>
      <c r="C186">
        <v>15.22</v>
      </c>
      <c r="D186">
        <v>16.05</v>
      </c>
      <c r="E186">
        <v>15.21</v>
      </c>
      <c r="F186">
        <v>15.9</v>
      </c>
      <c r="G186">
        <v>159134715</v>
      </c>
      <c r="H186" s="2">
        <v>2509003000</v>
      </c>
      <c r="I186" s="3">
        <f t="shared" si="2"/>
        <v>0.0474308300395257</v>
      </c>
    </row>
    <row r="187" spans="1:9">
      <c r="A187" t="s">
        <v>8</v>
      </c>
      <c r="B187" s="1">
        <v>44117</v>
      </c>
      <c r="C187">
        <v>15.9</v>
      </c>
      <c r="D187">
        <v>16.11</v>
      </c>
      <c r="E187">
        <v>15.77</v>
      </c>
      <c r="F187">
        <v>16.06</v>
      </c>
      <c r="G187">
        <v>90881948</v>
      </c>
      <c r="H187" s="2">
        <v>1453986000</v>
      </c>
      <c r="I187" s="3">
        <f t="shared" si="2"/>
        <v>0.0100628930817609</v>
      </c>
    </row>
    <row r="188" spans="1:9">
      <c r="A188" t="s">
        <v>8</v>
      </c>
      <c r="B188" s="1">
        <v>44118</v>
      </c>
      <c r="C188">
        <v>16.04</v>
      </c>
      <c r="D188">
        <v>16.12</v>
      </c>
      <c r="E188">
        <v>15.8</v>
      </c>
      <c r="F188">
        <v>16.03</v>
      </c>
      <c r="G188">
        <v>66256236</v>
      </c>
      <c r="H188" s="2">
        <v>1057938000</v>
      </c>
      <c r="I188" s="3">
        <f t="shared" si="2"/>
        <v>-0.0018679950186798</v>
      </c>
    </row>
    <row r="189" spans="1:9">
      <c r="A189" t="s">
        <v>8</v>
      </c>
      <c r="B189" s="1">
        <v>44119</v>
      </c>
      <c r="C189">
        <v>16.2</v>
      </c>
      <c r="D189">
        <v>16.92</v>
      </c>
      <c r="E189">
        <v>16.15</v>
      </c>
      <c r="F189">
        <v>16.56</v>
      </c>
      <c r="G189">
        <v>160006232</v>
      </c>
      <c r="H189" s="2">
        <v>2654380000</v>
      </c>
      <c r="I189" s="3">
        <f t="shared" si="2"/>
        <v>0.0330630068621333</v>
      </c>
    </row>
    <row r="190" spans="1:9">
      <c r="A190" t="s">
        <v>8</v>
      </c>
      <c r="B190" s="1">
        <v>44120</v>
      </c>
      <c r="C190">
        <v>16.56</v>
      </c>
      <c r="D190">
        <v>17.37</v>
      </c>
      <c r="E190">
        <v>16.54</v>
      </c>
      <c r="F190">
        <v>17.1</v>
      </c>
      <c r="G190">
        <v>209561419</v>
      </c>
      <c r="H190" s="2">
        <v>3589230000</v>
      </c>
      <c r="I190" s="3">
        <f t="shared" si="2"/>
        <v>0.0326086956521741</v>
      </c>
    </row>
    <row r="191" spans="1:9">
      <c r="A191" t="s">
        <v>8</v>
      </c>
      <c r="B191" s="1">
        <v>44123</v>
      </c>
      <c r="C191">
        <v>17.3</v>
      </c>
      <c r="D191">
        <v>18.1</v>
      </c>
      <c r="E191">
        <v>17.3</v>
      </c>
      <c r="F191">
        <v>17.48</v>
      </c>
      <c r="G191">
        <v>201610552</v>
      </c>
      <c r="H191" s="2">
        <v>3571336000</v>
      </c>
      <c r="I191" s="3">
        <f t="shared" si="2"/>
        <v>0.0222222222222222</v>
      </c>
    </row>
    <row r="192" spans="1:9">
      <c r="A192" t="s">
        <v>8</v>
      </c>
      <c r="B192" s="1">
        <v>44124</v>
      </c>
      <c r="C192">
        <v>17.48</v>
      </c>
      <c r="D192">
        <v>17.6</v>
      </c>
      <c r="E192">
        <v>17.25</v>
      </c>
      <c r="F192">
        <v>17.54</v>
      </c>
      <c r="G192">
        <v>96007195</v>
      </c>
      <c r="H192" s="2">
        <v>1673173000</v>
      </c>
      <c r="I192" s="3">
        <f t="shared" si="2"/>
        <v>0.00343249427917613</v>
      </c>
    </row>
    <row r="193" spans="1:9">
      <c r="A193" t="s">
        <v>8</v>
      </c>
      <c r="B193" s="1">
        <v>44125</v>
      </c>
      <c r="C193">
        <v>17.64</v>
      </c>
      <c r="D193">
        <v>18</v>
      </c>
      <c r="E193">
        <v>17.33</v>
      </c>
      <c r="F193">
        <v>17.91</v>
      </c>
      <c r="G193">
        <v>124456018</v>
      </c>
      <c r="H193" s="2">
        <v>2204040000</v>
      </c>
      <c r="I193" s="3">
        <f t="shared" si="2"/>
        <v>0.0210946408209807</v>
      </c>
    </row>
    <row r="194" spans="1:9">
      <c r="A194" t="s">
        <v>8</v>
      </c>
      <c r="B194" s="1">
        <v>44126</v>
      </c>
      <c r="C194">
        <v>17.94</v>
      </c>
      <c r="D194">
        <v>18.5</v>
      </c>
      <c r="E194">
        <v>17.3</v>
      </c>
      <c r="F194">
        <v>17.56</v>
      </c>
      <c r="G194">
        <v>189051905</v>
      </c>
      <c r="H194" s="2">
        <v>3342069000</v>
      </c>
      <c r="I194" s="3">
        <f t="shared" si="2"/>
        <v>-0.0195421552205473</v>
      </c>
    </row>
    <row r="195" spans="1:9">
      <c r="A195" t="s">
        <v>8</v>
      </c>
      <c r="B195" s="1">
        <v>44127</v>
      </c>
      <c r="C195">
        <v>17.53</v>
      </c>
      <c r="D195">
        <v>18.78</v>
      </c>
      <c r="E195">
        <v>17.53</v>
      </c>
      <c r="F195">
        <v>18.13</v>
      </c>
      <c r="G195">
        <v>169850168</v>
      </c>
      <c r="H195" s="2">
        <v>3105624000</v>
      </c>
      <c r="I195" s="3">
        <f t="shared" si="2"/>
        <v>0.0324601366742597</v>
      </c>
    </row>
    <row r="196" spans="1:9">
      <c r="A196" t="s">
        <v>8</v>
      </c>
      <c r="B196" s="1">
        <v>44130</v>
      </c>
      <c r="C196">
        <v>18.2</v>
      </c>
      <c r="D196">
        <v>18.29</v>
      </c>
      <c r="E196">
        <v>17.45</v>
      </c>
      <c r="F196">
        <v>17.7</v>
      </c>
      <c r="G196">
        <v>117559865</v>
      </c>
      <c r="H196" s="2">
        <v>2085801000</v>
      </c>
      <c r="I196" s="3">
        <f t="shared" ref="I196:I259" si="3">(F196-F195)/F195</f>
        <v>-0.0237175951461666</v>
      </c>
    </row>
    <row r="197" spans="1:9">
      <c r="A197" t="s">
        <v>8</v>
      </c>
      <c r="B197" s="1">
        <v>44131</v>
      </c>
      <c r="C197">
        <v>18</v>
      </c>
      <c r="D197">
        <v>18</v>
      </c>
      <c r="E197">
        <v>17.5</v>
      </c>
      <c r="F197">
        <v>17.76</v>
      </c>
      <c r="G197">
        <v>103486504</v>
      </c>
      <c r="H197" s="2">
        <v>1839243000</v>
      </c>
      <c r="I197" s="3">
        <f t="shared" si="3"/>
        <v>0.0033898305084747</v>
      </c>
    </row>
    <row r="198" spans="1:9">
      <c r="A198" t="s">
        <v>8</v>
      </c>
      <c r="B198" s="1">
        <v>44132</v>
      </c>
      <c r="C198">
        <v>17.76</v>
      </c>
      <c r="D198">
        <v>17.9</v>
      </c>
      <c r="E198">
        <v>17.29</v>
      </c>
      <c r="F198">
        <v>17.63</v>
      </c>
      <c r="G198">
        <v>120582386</v>
      </c>
      <c r="H198" s="2">
        <v>2125605000</v>
      </c>
      <c r="I198" s="3">
        <f t="shared" si="3"/>
        <v>-0.00731981981981996</v>
      </c>
    </row>
    <row r="199" spans="1:9">
      <c r="A199" t="s">
        <v>8</v>
      </c>
      <c r="B199" s="1">
        <v>44133</v>
      </c>
      <c r="C199">
        <v>17.54</v>
      </c>
      <c r="D199">
        <v>17.93</v>
      </c>
      <c r="E199">
        <v>17.35</v>
      </c>
      <c r="F199">
        <v>17.77</v>
      </c>
      <c r="G199">
        <v>84660362</v>
      </c>
      <c r="H199" s="2">
        <v>1498041000</v>
      </c>
      <c r="I199" s="3">
        <f t="shared" si="3"/>
        <v>0.0079410096426546</v>
      </c>
    </row>
    <row r="200" spans="1:9">
      <c r="A200" t="s">
        <v>8</v>
      </c>
      <c r="B200" s="1">
        <v>44134</v>
      </c>
      <c r="C200">
        <v>17.74</v>
      </c>
      <c r="D200">
        <v>18.36</v>
      </c>
      <c r="E200">
        <v>17.6</v>
      </c>
      <c r="F200">
        <v>17.75</v>
      </c>
      <c r="G200">
        <v>100780383</v>
      </c>
      <c r="H200" s="2">
        <v>1813064000</v>
      </c>
      <c r="I200" s="3">
        <f t="shared" si="3"/>
        <v>-0.00112549240292626</v>
      </c>
    </row>
    <row r="201" spans="1:9">
      <c r="A201" t="s">
        <v>8</v>
      </c>
      <c r="B201" s="1">
        <v>44137</v>
      </c>
      <c r="C201">
        <v>17.65</v>
      </c>
      <c r="D201">
        <v>18.05</v>
      </c>
      <c r="E201">
        <v>17.33</v>
      </c>
      <c r="F201">
        <v>17.63</v>
      </c>
      <c r="G201">
        <v>96845277</v>
      </c>
      <c r="H201" s="2">
        <v>1702741000</v>
      </c>
      <c r="I201" s="3">
        <f t="shared" si="3"/>
        <v>-0.00676056338028175</v>
      </c>
    </row>
    <row r="202" spans="1:9">
      <c r="A202" t="s">
        <v>8</v>
      </c>
      <c r="B202" s="1">
        <v>44138</v>
      </c>
      <c r="C202">
        <v>17.71</v>
      </c>
      <c r="D202">
        <v>18.34</v>
      </c>
      <c r="E202">
        <v>17.7</v>
      </c>
      <c r="F202">
        <v>17.96</v>
      </c>
      <c r="G202">
        <v>95786863</v>
      </c>
      <c r="H202" s="2">
        <v>1727488000</v>
      </c>
      <c r="I202" s="3">
        <f t="shared" si="3"/>
        <v>0.0187180941576859</v>
      </c>
    </row>
    <row r="203" spans="1:9">
      <c r="A203" t="s">
        <v>8</v>
      </c>
      <c r="B203" s="1">
        <v>44139</v>
      </c>
      <c r="C203">
        <v>18.35</v>
      </c>
      <c r="D203">
        <v>18.48</v>
      </c>
      <c r="E203">
        <v>17.96</v>
      </c>
      <c r="F203">
        <v>18.32</v>
      </c>
      <c r="G203">
        <v>124763640</v>
      </c>
      <c r="H203" s="2">
        <v>2275825000</v>
      </c>
      <c r="I203" s="3">
        <f t="shared" si="3"/>
        <v>0.0200445434298441</v>
      </c>
    </row>
    <row r="204" spans="1:9">
      <c r="A204" t="s">
        <v>8</v>
      </c>
      <c r="B204" s="1">
        <v>44140</v>
      </c>
      <c r="C204">
        <v>18.37</v>
      </c>
      <c r="D204">
        <v>18.5</v>
      </c>
      <c r="E204">
        <v>17.54</v>
      </c>
      <c r="F204">
        <v>17.7</v>
      </c>
      <c r="G204">
        <v>142946944</v>
      </c>
      <c r="H204" s="2">
        <v>2558562000</v>
      </c>
      <c r="I204" s="3">
        <f t="shared" si="3"/>
        <v>-0.0338427947598254</v>
      </c>
    </row>
    <row r="205" spans="1:9">
      <c r="A205" t="s">
        <v>8</v>
      </c>
      <c r="B205" s="1">
        <v>44141</v>
      </c>
      <c r="C205">
        <v>17.71</v>
      </c>
      <c r="D205">
        <v>17.75</v>
      </c>
      <c r="E205">
        <v>17.22</v>
      </c>
      <c r="F205">
        <v>17.64</v>
      </c>
      <c r="G205">
        <v>84878153</v>
      </c>
      <c r="H205" s="2">
        <v>1486492000</v>
      </c>
      <c r="I205" s="3">
        <f t="shared" si="3"/>
        <v>-0.0033898305084745</v>
      </c>
    </row>
    <row r="206" spans="1:9">
      <c r="A206" t="s">
        <v>8</v>
      </c>
      <c r="B206" s="1">
        <v>44144</v>
      </c>
      <c r="C206">
        <v>17.67</v>
      </c>
      <c r="D206">
        <v>18</v>
      </c>
      <c r="E206">
        <v>17.54</v>
      </c>
      <c r="F206">
        <v>17.84</v>
      </c>
      <c r="G206">
        <v>95142432</v>
      </c>
      <c r="H206" s="2">
        <v>1688807000</v>
      </c>
      <c r="I206" s="3">
        <f t="shared" si="3"/>
        <v>0.0113378684807256</v>
      </c>
    </row>
    <row r="207" spans="1:9">
      <c r="A207" t="s">
        <v>8</v>
      </c>
      <c r="B207" s="1">
        <v>44145</v>
      </c>
      <c r="C207">
        <v>18</v>
      </c>
      <c r="D207">
        <v>18.5</v>
      </c>
      <c r="E207">
        <v>17.93</v>
      </c>
      <c r="F207">
        <v>18.11</v>
      </c>
      <c r="G207">
        <v>102106281</v>
      </c>
      <c r="H207" s="2">
        <v>1854143000</v>
      </c>
      <c r="I207" s="3">
        <f t="shared" si="3"/>
        <v>0.015134529147982</v>
      </c>
    </row>
    <row r="208" spans="1:9">
      <c r="A208" t="s">
        <v>8</v>
      </c>
      <c r="B208" s="1">
        <v>44146</v>
      </c>
      <c r="C208">
        <v>18.2</v>
      </c>
      <c r="D208">
        <v>18.3</v>
      </c>
      <c r="E208">
        <v>17.6</v>
      </c>
      <c r="F208">
        <v>17.81</v>
      </c>
      <c r="G208">
        <v>94013007</v>
      </c>
      <c r="H208" s="2">
        <v>1677811000</v>
      </c>
      <c r="I208" s="3">
        <f t="shared" si="3"/>
        <v>-0.0165654334621756</v>
      </c>
    </row>
    <row r="209" spans="1:9">
      <c r="A209" t="s">
        <v>8</v>
      </c>
      <c r="B209" s="1">
        <v>44147</v>
      </c>
      <c r="C209">
        <v>17.81</v>
      </c>
      <c r="D209">
        <v>17.94</v>
      </c>
      <c r="E209">
        <v>17.45</v>
      </c>
      <c r="F209">
        <v>17.66</v>
      </c>
      <c r="G209">
        <v>67725848</v>
      </c>
      <c r="H209" s="2">
        <v>1197284000</v>
      </c>
      <c r="I209" s="3">
        <f t="shared" si="3"/>
        <v>-0.00842223469960688</v>
      </c>
    </row>
    <row r="210" spans="1:9">
      <c r="A210" t="s">
        <v>8</v>
      </c>
      <c r="B210" s="1">
        <v>44148</v>
      </c>
      <c r="C210">
        <v>17.42</v>
      </c>
      <c r="D210">
        <v>17.47</v>
      </c>
      <c r="E210">
        <v>16.69</v>
      </c>
      <c r="F210">
        <v>17.18</v>
      </c>
      <c r="G210">
        <v>128918923</v>
      </c>
      <c r="H210" s="2">
        <v>2191492000</v>
      </c>
      <c r="I210" s="3">
        <f t="shared" si="3"/>
        <v>-0.0271800679501699</v>
      </c>
    </row>
    <row r="211" spans="1:9">
      <c r="A211" t="s">
        <v>8</v>
      </c>
      <c r="B211" s="1">
        <v>44151</v>
      </c>
      <c r="C211">
        <v>17.08</v>
      </c>
      <c r="D211">
        <v>17.43</v>
      </c>
      <c r="E211">
        <v>16.9</v>
      </c>
      <c r="F211">
        <v>17.37</v>
      </c>
      <c r="G211">
        <v>75985693</v>
      </c>
      <c r="H211" s="2">
        <v>1308190000</v>
      </c>
      <c r="I211" s="3">
        <f t="shared" si="3"/>
        <v>0.011059371362049</v>
      </c>
    </row>
    <row r="212" spans="1:9">
      <c r="A212" t="s">
        <v>8</v>
      </c>
      <c r="B212" s="1">
        <v>44152</v>
      </c>
      <c r="C212">
        <v>17.38</v>
      </c>
      <c r="D212">
        <v>17.93</v>
      </c>
      <c r="E212">
        <v>17.25</v>
      </c>
      <c r="F212">
        <v>17.83</v>
      </c>
      <c r="G212">
        <v>85293051</v>
      </c>
      <c r="H212" s="2">
        <v>1509512000</v>
      </c>
      <c r="I212" s="3">
        <f t="shared" si="3"/>
        <v>0.0264824409902129</v>
      </c>
    </row>
    <row r="213" spans="1:9">
      <c r="A213" t="s">
        <v>8</v>
      </c>
      <c r="B213" s="1">
        <v>44153</v>
      </c>
      <c r="C213">
        <v>17.78</v>
      </c>
      <c r="D213">
        <v>18.5</v>
      </c>
      <c r="E213">
        <v>17.75</v>
      </c>
      <c r="F213">
        <v>18.46</v>
      </c>
      <c r="G213">
        <v>137340072</v>
      </c>
      <c r="H213" s="2">
        <v>2508633000</v>
      </c>
      <c r="I213" s="3">
        <f t="shared" si="3"/>
        <v>0.0353337072349973</v>
      </c>
    </row>
    <row r="214" spans="1:9">
      <c r="A214" t="s">
        <v>8</v>
      </c>
      <c r="B214" s="1">
        <v>44154</v>
      </c>
      <c r="C214">
        <v>18.59</v>
      </c>
      <c r="D214">
        <v>18.98</v>
      </c>
      <c r="E214">
        <v>18.3</v>
      </c>
      <c r="F214">
        <v>18.85</v>
      </c>
      <c r="G214">
        <v>121174062</v>
      </c>
      <c r="H214" s="2">
        <v>2270476000</v>
      </c>
      <c r="I214" s="3">
        <f t="shared" si="3"/>
        <v>0.0211267605633803</v>
      </c>
    </row>
    <row r="215" spans="1:9">
      <c r="A215" t="s">
        <v>8</v>
      </c>
      <c r="B215" s="1">
        <v>44155</v>
      </c>
      <c r="C215">
        <v>18.83</v>
      </c>
      <c r="D215">
        <v>18.99</v>
      </c>
      <c r="E215">
        <v>18.52</v>
      </c>
      <c r="F215">
        <v>18.86</v>
      </c>
      <c r="G215">
        <v>67391922</v>
      </c>
      <c r="H215" s="2">
        <v>1265263000</v>
      </c>
      <c r="I215" s="3">
        <f t="shared" si="3"/>
        <v>0.000530503978779735</v>
      </c>
    </row>
    <row r="216" spans="1:9">
      <c r="A216" t="s">
        <v>8</v>
      </c>
      <c r="B216" s="1">
        <v>44158</v>
      </c>
      <c r="C216">
        <v>18.85</v>
      </c>
      <c r="D216">
        <v>19.62</v>
      </c>
      <c r="E216">
        <v>18.8</v>
      </c>
      <c r="F216">
        <v>19.62</v>
      </c>
      <c r="G216">
        <v>116585826</v>
      </c>
      <c r="H216" s="2">
        <v>2252291000</v>
      </c>
      <c r="I216" s="3">
        <f t="shared" si="3"/>
        <v>0.0402969247083776</v>
      </c>
    </row>
    <row r="217" spans="1:9">
      <c r="A217" t="s">
        <v>8</v>
      </c>
      <c r="B217" s="1">
        <v>44159</v>
      </c>
      <c r="C217">
        <v>19.62</v>
      </c>
      <c r="D217">
        <v>19.68</v>
      </c>
      <c r="E217">
        <v>19.17</v>
      </c>
      <c r="F217">
        <v>19.36</v>
      </c>
      <c r="G217">
        <v>67854323</v>
      </c>
      <c r="H217" s="2">
        <v>1313496000</v>
      </c>
      <c r="I217" s="3">
        <f t="shared" si="3"/>
        <v>-0.0132517838939858</v>
      </c>
    </row>
    <row r="218" spans="1:9">
      <c r="A218" t="s">
        <v>8</v>
      </c>
      <c r="B218" s="1">
        <v>44160</v>
      </c>
      <c r="C218">
        <v>19.48</v>
      </c>
      <c r="D218">
        <v>19.7</v>
      </c>
      <c r="E218">
        <v>19.05</v>
      </c>
      <c r="F218">
        <v>19.06</v>
      </c>
      <c r="G218">
        <v>55258501</v>
      </c>
      <c r="H218" s="2">
        <v>1068352000</v>
      </c>
      <c r="I218" s="3">
        <f t="shared" si="3"/>
        <v>-0.0154958677685951</v>
      </c>
    </row>
    <row r="219" spans="1:9">
      <c r="A219" t="s">
        <v>8</v>
      </c>
      <c r="B219" s="1">
        <v>44161</v>
      </c>
      <c r="C219">
        <v>19.05</v>
      </c>
      <c r="D219">
        <v>19.61</v>
      </c>
      <c r="E219">
        <v>19.03</v>
      </c>
      <c r="F219">
        <v>19.5</v>
      </c>
      <c r="G219">
        <v>63965789</v>
      </c>
      <c r="H219" s="2">
        <v>1240074000</v>
      </c>
      <c r="I219" s="3">
        <f t="shared" si="3"/>
        <v>0.0230849947534104</v>
      </c>
    </row>
    <row r="220" spans="1:9">
      <c r="A220" t="s">
        <v>8</v>
      </c>
      <c r="B220" s="1">
        <v>44162</v>
      </c>
      <c r="C220">
        <v>20</v>
      </c>
      <c r="D220">
        <v>20</v>
      </c>
      <c r="E220">
        <v>19.38</v>
      </c>
      <c r="F220">
        <v>19.7</v>
      </c>
      <c r="G220">
        <v>75377374</v>
      </c>
      <c r="H220" s="2">
        <v>1479431000</v>
      </c>
      <c r="I220" s="3">
        <f t="shared" si="3"/>
        <v>0.0102564102564102</v>
      </c>
    </row>
    <row r="221" spans="1:9">
      <c r="A221" t="s">
        <v>8</v>
      </c>
      <c r="B221" s="1">
        <v>44165</v>
      </c>
      <c r="C221">
        <v>19.9</v>
      </c>
      <c r="D221">
        <v>20.88</v>
      </c>
      <c r="E221">
        <v>19.59</v>
      </c>
      <c r="F221">
        <v>19.74</v>
      </c>
      <c r="G221">
        <v>158144128</v>
      </c>
      <c r="H221" s="2">
        <v>3213680000</v>
      </c>
      <c r="I221" s="3">
        <f t="shared" si="3"/>
        <v>0.00203045685279183</v>
      </c>
    </row>
    <row r="222" spans="1:9">
      <c r="A222" t="s">
        <v>8</v>
      </c>
      <c r="B222" s="1">
        <v>44166</v>
      </c>
      <c r="C222">
        <v>19.7</v>
      </c>
      <c r="D222">
        <v>20.51</v>
      </c>
      <c r="E222">
        <v>19.4</v>
      </c>
      <c r="F222">
        <v>20.05</v>
      </c>
      <c r="G222">
        <v>126371975</v>
      </c>
      <c r="H222" s="2">
        <v>2516011000</v>
      </c>
      <c r="I222" s="3">
        <f t="shared" si="3"/>
        <v>0.0157041540020265</v>
      </c>
    </row>
    <row r="223" spans="1:9">
      <c r="A223" t="s">
        <v>8</v>
      </c>
      <c r="B223" s="1">
        <v>44167</v>
      </c>
      <c r="C223">
        <v>19.93</v>
      </c>
      <c r="D223">
        <v>20.06</v>
      </c>
      <c r="E223">
        <v>19.52</v>
      </c>
      <c r="F223">
        <v>19.63</v>
      </c>
      <c r="G223">
        <v>88938529</v>
      </c>
      <c r="H223" s="2">
        <v>1758639000</v>
      </c>
      <c r="I223" s="3">
        <f t="shared" si="3"/>
        <v>-0.0209476309226934</v>
      </c>
    </row>
    <row r="224" spans="1:9">
      <c r="A224" t="s">
        <v>8</v>
      </c>
      <c r="B224" s="1">
        <v>44168</v>
      </c>
      <c r="C224">
        <v>19.78</v>
      </c>
      <c r="D224">
        <v>19.86</v>
      </c>
      <c r="E224">
        <v>19.17</v>
      </c>
      <c r="F224">
        <v>19.54</v>
      </c>
      <c r="G224">
        <v>71445230</v>
      </c>
      <c r="H224" s="2">
        <v>1393085000</v>
      </c>
      <c r="I224" s="3">
        <f t="shared" si="3"/>
        <v>-0.00458481915435557</v>
      </c>
    </row>
    <row r="225" spans="1:9">
      <c r="A225" t="s">
        <v>8</v>
      </c>
      <c r="B225" s="1">
        <v>44169</v>
      </c>
      <c r="C225">
        <v>19.47</v>
      </c>
      <c r="D225">
        <v>19.47</v>
      </c>
      <c r="E225">
        <v>18.97</v>
      </c>
      <c r="F225">
        <v>19.3</v>
      </c>
      <c r="G225">
        <v>89134784</v>
      </c>
      <c r="H225" s="2">
        <v>1707639000</v>
      </c>
      <c r="I225" s="3">
        <f t="shared" si="3"/>
        <v>-0.0122824974411463</v>
      </c>
    </row>
    <row r="226" spans="1:9">
      <c r="A226" t="s">
        <v>8</v>
      </c>
      <c r="B226" s="1">
        <v>44172</v>
      </c>
      <c r="C226">
        <v>19.31</v>
      </c>
      <c r="D226">
        <v>19.39</v>
      </c>
      <c r="E226">
        <v>18.68</v>
      </c>
      <c r="F226">
        <v>18.91</v>
      </c>
      <c r="G226">
        <v>87380661</v>
      </c>
      <c r="H226" s="2">
        <v>1655173000</v>
      </c>
      <c r="I226" s="3">
        <f t="shared" si="3"/>
        <v>-0.0202072538860104</v>
      </c>
    </row>
    <row r="227" spans="1:9">
      <c r="A227" t="s">
        <v>8</v>
      </c>
      <c r="B227" s="1">
        <v>44173</v>
      </c>
      <c r="C227">
        <v>18.92</v>
      </c>
      <c r="D227">
        <v>19.03</v>
      </c>
      <c r="E227">
        <v>18.53</v>
      </c>
      <c r="F227">
        <v>18.71</v>
      </c>
      <c r="G227">
        <v>71964751</v>
      </c>
      <c r="H227" s="2">
        <v>1345952000</v>
      </c>
      <c r="I227" s="3">
        <f t="shared" si="3"/>
        <v>-0.0105764145954521</v>
      </c>
    </row>
    <row r="228" spans="1:9">
      <c r="A228" t="s">
        <v>8</v>
      </c>
      <c r="B228" s="1">
        <v>44174</v>
      </c>
      <c r="C228">
        <v>18.79</v>
      </c>
      <c r="D228">
        <v>19.05</v>
      </c>
      <c r="E228">
        <v>18.68</v>
      </c>
      <c r="F228">
        <v>18.71</v>
      </c>
      <c r="G228">
        <v>67722115</v>
      </c>
      <c r="H228" s="2">
        <v>1277484000</v>
      </c>
      <c r="I228" s="3">
        <f t="shared" si="3"/>
        <v>0</v>
      </c>
    </row>
    <row r="229" spans="1:9">
      <c r="A229" t="s">
        <v>8</v>
      </c>
      <c r="B229" s="1">
        <v>44175</v>
      </c>
      <c r="C229">
        <v>18.73</v>
      </c>
      <c r="D229">
        <v>18.88</v>
      </c>
      <c r="E229">
        <v>18.45</v>
      </c>
      <c r="F229">
        <v>18.65</v>
      </c>
      <c r="G229">
        <v>60786655</v>
      </c>
      <c r="H229" s="2">
        <v>1130916000</v>
      </c>
      <c r="I229" s="3">
        <f t="shared" si="3"/>
        <v>-0.00320684126135768</v>
      </c>
    </row>
    <row r="230" spans="1:9">
      <c r="A230" t="s">
        <v>8</v>
      </c>
      <c r="B230" s="1">
        <v>44176</v>
      </c>
      <c r="C230">
        <v>18.71</v>
      </c>
      <c r="D230">
        <v>18.8</v>
      </c>
      <c r="E230">
        <v>18.22</v>
      </c>
      <c r="F230">
        <v>18.52</v>
      </c>
      <c r="G230">
        <v>88779387</v>
      </c>
      <c r="H230" s="2">
        <v>1642392000</v>
      </c>
      <c r="I230" s="3">
        <f t="shared" si="3"/>
        <v>-0.00697050938337796</v>
      </c>
    </row>
    <row r="231" spans="1:9">
      <c r="A231" t="s">
        <v>8</v>
      </c>
      <c r="B231" s="1">
        <v>44179</v>
      </c>
      <c r="C231">
        <v>18.6</v>
      </c>
      <c r="D231">
        <v>19.06</v>
      </c>
      <c r="E231">
        <v>18.5</v>
      </c>
      <c r="F231">
        <v>18.88</v>
      </c>
      <c r="G231">
        <v>83599174</v>
      </c>
      <c r="H231" s="2">
        <v>1575396000</v>
      </c>
      <c r="I231" s="3">
        <f t="shared" si="3"/>
        <v>0.019438444924406</v>
      </c>
    </row>
    <row r="232" spans="1:9">
      <c r="A232" t="s">
        <v>8</v>
      </c>
      <c r="B232" s="1">
        <v>44180</v>
      </c>
      <c r="C232">
        <v>18.8</v>
      </c>
      <c r="D232">
        <v>18.85</v>
      </c>
      <c r="E232">
        <v>18.15</v>
      </c>
      <c r="F232">
        <v>18.74</v>
      </c>
      <c r="G232">
        <v>78885794</v>
      </c>
      <c r="H232" s="2">
        <v>1458269000</v>
      </c>
      <c r="I232" s="3">
        <f t="shared" si="3"/>
        <v>-0.00741525423728817</v>
      </c>
    </row>
    <row r="233" spans="1:9">
      <c r="A233" t="s">
        <v>8</v>
      </c>
      <c r="B233" s="1">
        <v>44181</v>
      </c>
      <c r="C233">
        <v>18.8</v>
      </c>
      <c r="D233">
        <v>19.1</v>
      </c>
      <c r="E233">
        <v>18.58</v>
      </c>
      <c r="F233">
        <v>19.01</v>
      </c>
      <c r="G233">
        <v>68907042</v>
      </c>
      <c r="H233" s="2">
        <v>1302134000</v>
      </c>
      <c r="I233" s="3">
        <f t="shared" si="3"/>
        <v>0.0144076840981859</v>
      </c>
    </row>
    <row r="234" spans="1:9">
      <c r="A234" t="s">
        <v>8</v>
      </c>
      <c r="B234" s="1">
        <v>44182</v>
      </c>
      <c r="C234">
        <v>18.91</v>
      </c>
      <c r="D234">
        <v>19.07</v>
      </c>
      <c r="E234">
        <v>18.6</v>
      </c>
      <c r="F234">
        <v>18.95</v>
      </c>
      <c r="G234">
        <v>68614069</v>
      </c>
      <c r="H234" s="2">
        <v>1294658000</v>
      </c>
      <c r="I234" s="3">
        <f t="shared" si="3"/>
        <v>-0.00315623356128365</v>
      </c>
    </row>
    <row r="235" spans="1:9">
      <c r="A235" t="s">
        <v>8</v>
      </c>
      <c r="B235" s="1">
        <v>44183</v>
      </c>
      <c r="C235">
        <v>19</v>
      </c>
      <c r="D235">
        <v>19.1</v>
      </c>
      <c r="E235">
        <v>18.23</v>
      </c>
      <c r="F235">
        <v>18.36</v>
      </c>
      <c r="G235">
        <v>105875636</v>
      </c>
      <c r="H235" s="2">
        <v>1959764000</v>
      </c>
      <c r="I235" s="3">
        <f t="shared" si="3"/>
        <v>-0.0311345646437995</v>
      </c>
    </row>
    <row r="236" spans="1:9">
      <c r="A236" t="s">
        <v>8</v>
      </c>
      <c r="B236" s="1">
        <v>44186</v>
      </c>
      <c r="C236">
        <v>18.3</v>
      </c>
      <c r="D236">
        <v>18.64</v>
      </c>
      <c r="E236">
        <v>18.03</v>
      </c>
      <c r="F236">
        <v>18.28</v>
      </c>
      <c r="G236">
        <v>90687811</v>
      </c>
      <c r="H236" s="2">
        <v>1662650000</v>
      </c>
      <c r="I236" s="3">
        <f t="shared" si="3"/>
        <v>-0.00435729847494544</v>
      </c>
    </row>
    <row r="237" spans="1:9">
      <c r="A237" t="s">
        <v>8</v>
      </c>
      <c r="B237" s="1">
        <v>44187</v>
      </c>
      <c r="C237">
        <v>18.36</v>
      </c>
      <c r="D237">
        <v>18.65</v>
      </c>
      <c r="E237">
        <v>17.88</v>
      </c>
      <c r="F237">
        <v>17.9</v>
      </c>
      <c r="G237">
        <v>102873751</v>
      </c>
      <c r="H237" s="2">
        <v>1873639000</v>
      </c>
      <c r="I237" s="3">
        <f t="shared" si="3"/>
        <v>-0.0207877461706785</v>
      </c>
    </row>
    <row r="238" spans="1:9">
      <c r="A238" t="s">
        <v>8</v>
      </c>
      <c r="B238" s="1">
        <v>44188</v>
      </c>
      <c r="C238">
        <v>17.96</v>
      </c>
      <c r="D238">
        <v>18.07</v>
      </c>
      <c r="E238">
        <v>17.79</v>
      </c>
      <c r="F238">
        <v>18</v>
      </c>
      <c r="G238">
        <v>75008273</v>
      </c>
      <c r="H238" s="2">
        <v>1345651000</v>
      </c>
      <c r="I238" s="3">
        <f t="shared" si="3"/>
        <v>0.00558659217877103</v>
      </c>
    </row>
    <row r="239" spans="1:9">
      <c r="A239" t="s">
        <v>8</v>
      </c>
      <c r="B239" s="1">
        <v>44189</v>
      </c>
      <c r="C239">
        <v>18.15</v>
      </c>
      <c r="D239">
        <v>18.49</v>
      </c>
      <c r="E239">
        <v>18.05</v>
      </c>
      <c r="F239">
        <v>18.26</v>
      </c>
      <c r="G239">
        <v>63295012</v>
      </c>
      <c r="H239" s="2">
        <v>1155767000</v>
      </c>
      <c r="I239" s="3">
        <f t="shared" si="3"/>
        <v>0.0144444444444445</v>
      </c>
    </row>
    <row r="240" spans="1:9">
      <c r="A240" t="s">
        <v>8</v>
      </c>
      <c r="B240" s="1">
        <v>44190</v>
      </c>
      <c r="C240">
        <v>18.26</v>
      </c>
      <c r="D240">
        <v>18.26</v>
      </c>
      <c r="E240">
        <v>17.8</v>
      </c>
      <c r="F240">
        <v>18.04</v>
      </c>
      <c r="G240">
        <v>57707733</v>
      </c>
      <c r="H240" s="2">
        <v>1038128000</v>
      </c>
      <c r="I240" s="3">
        <f t="shared" si="3"/>
        <v>-0.0120481927710845</v>
      </c>
    </row>
    <row r="241" spans="1:9">
      <c r="A241" t="s">
        <v>8</v>
      </c>
      <c r="B241" s="1">
        <v>44193</v>
      </c>
      <c r="C241">
        <v>18.02</v>
      </c>
      <c r="D241">
        <v>18.86</v>
      </c>
      <c r="E241">
        <v>17.96</v>
      </c>
      <c r="F241">
        <v>18.85</v>
      </c>
      <c r="G241">
        <v>127033706</v>
      </c>
      <c r="H241" s="2">
        <v>2352947000</v>
      </c>
      <c r="I241" s="3">
        <f t="shared" si="3"/>
        <v>0.0449002217294902</v>
      </c>
    </row>
    <row r="242" spans="1:9">
      <c r="A242" t="s">
        <v>8</v>
      </c>
      <c r="B242" s="1">
        <v>44194</v>
      </c>
      <c r="C242">
        <v>18.87</v>
      </c>
      <c r="D242">
        <v>19.3</v>
      </c>
      <c r="E242">
        <v>18.7</v>
      </c>
      <c r="F242">
        <v>19.17</v>
      </c>
      <c r="G242">
        <v>96309223</v>
      </c>
      <c r="H242" s="2">
        <v>1837947000</v>
      </c>
      <c r="I242" s="3">
        <f t="shared" si="3"/>
        <v>0.0169761273209549</v>
      </c>
    </row>
    <row r="243" spans="1:9">
      <c r="A243" t="s">
        <v>8</v>
      </c>
      <c r="B243" s="1">
        <v>44195</v>
      </c>
      <c r="C243">
        <v>19</v>
      </c>
      <c r="D243">
        <v>19.2</v>
      </c>
      <c r="E243">
        <v>18.72</v>
      </c>
      <c r="F243">
        <v>19.2</v>
      </c>
      <c r="G243">
        <v>97849778</v>
      </c>
      <c r="H243" s="2">
        <v>1854083000</v>
      </c>
      <c r="I243" s="3">
        <f t="shared" si="3"/>
        <v>0.00156494522691693</v>
      </c>
    </row>
    <row r="244" spans="1:9">
      <c r="A244" t="s">
        <v>8</v>
      </c>
      <c r="B244" s="1">
        <v>44196</v>
      </c>
      <c r="C244">
        <v>19.21</v>
      </c>
      <c r="D244">
        <v>19.58</v>
      </c>
      <c r="E244">
        <v>19.02</v>
      </c>
      <c r="F244">
        <v>19.34</v>
      </c>
      <c r="G244">
        <v>92450343</v>
      </c>
      <c r="H244" s="2">
        <v>1781736000</v>
      </c>
      <c r="I244" s="3">
        <f t="shared" si="3"/>
        <v>0.0072916666666667</v>
      </c>
    </row>
    <row r="245" spans="1:9">
      <c r="A245" t="s">
        <v>9</v>
      </c>
      <c r="B245" s="1">
        <v>43832</v>
      </c>
      <c r="C245">
        <v>130.248</v>
      </c>
      <c r="D245">
        <v>131.7281</v>
      </c>
      <c r="E245">
        <v>127.87</v>
      </c>
      <c r="F245">
        <v>130.327</v>
      </c>
      <c r="G245">
        <v>31079950</v>
      </c>
      <c r="H245" s="2">
        <v>4038537000</v>
      </c>
      <c r="I245" s="3"/>
    </row>
    <row r="246" spans="1:9">
      <c r="A246" t="s">
        <v>9</v>
      </c>
      <c r="B246" s="1">
        <v>43833</v>
      </c>
      <c r="C246">
        <v>129.8533</v>
      </c>
      <c r="D246">
        <v>130.3171</v>
      </c>
      <c r="E246">
        <v>127.8897</v>
      </c>
      <c r="F246">
        <v>128.8173</v>
      </c>
      <c r="G246">
        <v>20744582</v>
      </c>
      <c r="H246" s="2">
        <v>2672531000</v>
      </c>
      <c r="I246" s="3">
        <f t="shared" si="3"/>
        <v>-0.0115839388614793</v>
      </c>
    </row>
    <row r="247" spans="1:9">
      <c r="A247" t="s">
        <v>9</v>
      </c>
      <c r="B247" s="1">
        <v>43836</v>
      </c>
      <c r="C247">
        <v>128.2746</v>
      </c>
      <c r="D247">
        <v>128.5212</v>
      </c>
      <c r="E247">
        <v>126.8142</v>
      </c>
      <c r="F247">
        <v>127.4852</v>
      </c>
      <c r="G247">
        <v>26285860</v>
      </c>
      <c r="H247" s="2">
        <v>3353682000</v>
      </c>
      <c r="I247" s="3">
        <f t="shared" si="3"/>
        <v>-0.0103410023343137</v>
      </c>
    </row>
    <row r="248" spans="1:9">
      <c r="A248" t="s">
        <v>9</v>
      </c>
      <c r="B248" s="1">
        <v>43837</v>
      </c>
      <c r="C248">
        <v>127.7812</v>
      </c>
      <c r="D248">
        <v>129.3304</v>
      </c>
      <c r="E248">
        <v>127.2878</v>
      </c>
      <c r="F248">
        <v>127.6529</v>
      </c>
      <c r="G248">
        <v>22628126</v>
      </c>
      <c r="H248" s="2">
        <v>2901574000</v>
      </c>
      <c r="I248" s="3">
        <f t="shared" si="3"/>
        <v>0.0013154468126496</v>
      </c>
    </row>
    <row r="249" spans="1:9">
      <c r="A249" t="s">
        <v>9</v>
      </c>
      <c r="B249" s="1">
        <v>43838</v>
      </c>
      <c r="C249">
        <v>127.278</v>
      </c>
      <c r="D249">
        <v>128.0378</v>
      </c>
      <c r="E249">
        <v>126.3504</v>
      </c>
      <c r="F249">
        <v>127.1793</v>
      </c>
      <c r="G249">
        <v>16397860</v>
      </c>
      <c r="H249" s="2">
        <v>2083243000</v>
      </c>
      <c r="I249" s="3">
        <f t="shared" si="3"/>
        <v>-0.00371006064100388</v>
      </c>
    </row>
    <row r="250" spans="1:9">
      <c r="A250" t="s">
        <v>9</v>
      </c>
      <c r="B250" s="1">
        <v>43839</v>
      </c>
      <c r="C250">
        <v>127.2878</v>
      </c>
      <c r="D250">
        <v>129.4586</v>
      </c>
      <c r="E250">
        <v>126.5478</v>
      </c>
      <c r="F250">
        <v>129.0343</v>
      </c>
      <c r="G250">
        <v>25892720</v>
      </c>
      <c r="H250" s="2">
        <v>3317934000</v>
      </c>
      <c r="I250" s="3">
        <f t="shared" si="3"/>
        <v>0.0145857069507381</v>
      </c>
    </row>
    <row r="251" spans="1:9">
      <c r="A251" t="s">
        <v>9</v>
      </c>
      <c r="B251" s="1">
        <v>43840</v>
      </c>
      <c r="C251">
        <v>128.7679</v>
      </c>
      <c r="D251">
        <v>132.2708</v>
      </c>
      <c r="E251">
        <v>128.7679</v>
      </c>
      <c r="F251">
        <v>131.8465</v>
      </c>
      <c r="G251">
        <v>43547530</v>
      </c>
      <c r="H251" s="2">
        <v>5712381000</v>
      </c>
      <c r="I251" s="3">
        <f t="shared" si="3"/>
        <v>0.0217942051067041</v>
      </c>
    </row>
    <row r="252" spans="1:9">
      <c r="A252" t="s">
        <v>9</v>
      </c>
      <c r="B252" s="1">
        <v>43843</v>
      </c>
      <c r="C252">
        <v>132.478</v>
      </c>
      <c r="D252">
        <v>138.1418</v>
      </c>
      <c r="E252">
        <v>132.4682</v>
      </c>
      <c r="F252">
        <v>137.8064</v>
      </c>
      <c r="G252">
        <v>50271425</v>
      </c>
      <c r="H252" s="2">
        <v>6847186000</v>
      </c>
      <c r="I252" s="3">
        <f t="shared" si="3"/>
        <v>0.0452033235618693</v>
      </c>
    </row>
    <row r="253" spans="1:9">
      <c r="A253" t="s">
        <v>9</v>
      </c>
      <c r="B253" s="1">
        <v>43844</v>
      </c>
      <c r="C253">
        <v>138.2405</v>
      </c>
      <c r="D253">
        <v>138.8128</v>
      </c>
      <c r="E253">
        <v>136.3657</v>
      </c>
      <c r="F253">
        <v>136.721</v>
      </c>
      <c r="G253">
        <v>20175092</v>
      </c>
      <c r="H253" s="2">
        <v>2767445000</v>
      </c>
      <c r="I253" s="3">
        <f t="shared" si="3"/>
        <v>-0.0078762669948565</v>
      </c>
    </row>
    <row r="254" spans="1:9">
      <c r="A254" t="s">
        <v>9</v>
      </c>
      <c r="B254" s="1">
        <v>43845</v>
      </c>
      <c r="C254">
        <v>136.721</v>
      </c>
      <c r="D254">
        <v>140.9145</v>
      </c>
      <c r="E254">
        <v>136.7111</v>
      </c>
      <c r="F254">
        <v>138.9312</v>
      </c>
      <c r="G254">
        <v>23794721</v>
      </c>
      <c r="H254" s="2">
        <v>3309331000</v>
      </c>
      <c r="I254" s="3">
        <f t="shared" si="3"/>
        <v>0.0161657682433568</v>
      </c>
    </row>
    <row r="255" spans="1:9">
      <c r="A255" t="s">
        <v>9</v>
      </c>
      <c r="B255" s="1">
        <v>43846</v>
      </c>
      <c r="C255">
        <v>138.9312</v>
      </c>
      <c r="D255">
        <v>140.1153</v>
      </c>
      <c r="E255">
        <v>137.4511</v>
      </c>
      <c r="F255">
        <v>138.7931</v>
      </c>
      <c r="G255">
        <v>14731513</v>
      </c>
      <c r="H255" s="2">
        <v>2046673000</v>
      </c>
      <c r="I255" s="3">
        <f t="shared" si="3"/>
        <v>-0.000994017182605348</v>
      </c>
    </row>
    <row r="256" spans="1:9">
      <c r="A256" t="s">
        <v>9</v>
      </c>
      <c r="B256" s="1">
        <v>43847</v>
      </c>
      <c r="C256">
        <v>139.3851</v>
      </c>
      <c r="D256">
        <v>139.9179</v>
      </c>
      <c r="E256">
        <v>136.4644</v>
      </c>
      <c r="F256">
        <v>136.7111</v>
      </c>
      <c r="G256">
        <v>15047533</v>
      </c>
      <c r="H256" s="2">
        <v>2068064000</v>
      </c>
      <c r="I256" s="3">
        <f t="shared" si="3"/>
        <v>-0.0150007457143044</v>
      </c>
    </row>
    <row r="257" spans="1:9">
      <c r="A257" t="s">
        <v>9</v>
      </c>
      <c r="B257" s="1">
        <v>43850</v>
      </c>
      <c r="C257">
        <v>138.6845</v>
      </c>
      <c r="D257">
        <v>138.7931</v>
      </c>
      <c r="E257">
        <v>134.9843</v>
      </c>
      <c r="F257">
        <v>135.7342</v>
      </c>
      <c r="G257">
        <v>16979126</v>
      </c>
      <c r="H257" s="2">
        <v>2308928000</v>
      </c>
      <c r="I257" s="3">
        <f t="shared" si="3"/>
        <v>-0.00714572554825468</v>
      </c>
    </row>
    <row r="258" spans="1:9">
      <c r="A258" t="s">
        <v>9</v>
      </c>
      <c r="B258" s="1">
        <v>43851</v>
      </c>
      <c r="C258">
        <v>134.6883</v>
      </c>
      <c r="D258">
        <v>134.6883</v>
      </c>
      <c r="E258">
        <v>130.2579</v>
      </c>
      <c r="F258">
        <v>130.8598</v>
      </c>
      <c r="G258">
        <v>29701524</v>
      </c>
      <c r="H258" s="2">
        <v>3903227000</v>
      </c>
      <c r="I258" s="3">
        <f t="shared" si="3"/>
        <v>-0.035911362059083</v>
      </c>
    </row>
    <row r="259" spans="1:9">
      <c r="A259" t="s">
        <v>9</v>
      </c>
      <c r="B259" s="1">
        <v>43852</v>
      </c>
      <c r="C259">
        <v>129.2514</v>
      </c>
      <c r="D259">
        <v>130.9091</v>
      </c>
      <c r="E259">
        <v>128.0378</v>
      </c>
      <c r="F259">
        <v>129.952</v>
      </c>
      <c r="G259">
        <v>26099458</v>
      </c>
      <c r="H259" s="2">
        <v>3375415000</v>
      </c>
      <c r="I259" s="3">
        <f t="shared" si="3"/>
        <v>-0.00693719538009388</v>
      </c>
    </row>
    <row r="260" spans="1:9">
      <c r="A260" t="s">
        <v>9</v>
      </c>
      <c r="B260" s="1">
        <v>43853</v>
      </c>
      <c r="C260">
        <v>130.0211</v>
      </c>
      <c r="D260">
        <v>130.0211</v>
      </c>
      <c r="E260">
        <v>123.3409</v>
      </c>
      <c r="F260">
        <v>124.4855</v>
      </c>
      <c r="G260">
        <v>42153149</v>
      </c>
      <c r="H260" s="2">
        <v>5294269000</v>
      </c>
      <c r="I260" s="3">
        <f t="shared" ref="I260:I323" si="4">(F260-F259)/F259</f>
        <v>-0.0420655318886973</v>
      </c>
    </row>
    <row r="261" spans="1:9">
      <c r="A261" t="s">
        <v>9</v>
      </c>
      <c r="B261" s="1">
        <v>43864</v>
      </c>
      <c r="C261">
        <v>112.033</v>
      </c>
      <c r="D261">
        <v>112.033</v>
      </c>
      <c r="E261">
        <v>112.033</v>
      </c>
      <c r="F261">
        <v>112.033</v>
      </c>
      <c r="G261">
        <v>16989393</v>
      </c>
      <c r="H261" s="2">
        <v>1903373000</v>
      </c>
      <c r="I261" s="3">
        <f t="shared" si="4"/>
        <v>-0.100031730603163</v>
      </c>
    </row>
    <row r="262" spans="1:9">
      <c r="A262" t="s">
        <v>9</v>
      </c>
      <c r="B262" s="1">
        <v>43865</v>
      </c>
      <c r="C262">
        <v>107.5533</v>
      </c>
      <c r="D262">
        <v>118.4073</v>
      </c>
      <c r="E262">
        <v>107.5533</v>
      </c>
      <c r="F262">
        <v>112.9803</v>
      </c>
      <c r="G262">
        <v>71976742</v>
      </c>
      <c r="H262" s="2">
        <v>8017646000</v>
      </c>
      <c r="I262" s="3">
        <f t="shared" si="4"/>
        <v>0.00845554434854015</v>
      </c>
    </row>
    <row r="263" spans="1:9">
      <c r="A263" t="s">
        <v>9</v>
      </c>
      <c r="B263" s="1">
        <v>43866</v>
      </c>
      <c r="C263">
        <v>114.3617</v>
      </c>
      <c r="D263">
        <v>118.2099</v>
      </c>
      <c r="E263">
        <v>112.5856</v>
      </c>
      <c r="F263">
        <v>115.9503</v>
      </c>
      <c r="G263">
        <v>39401296</v>
      </c>
      <c r="H263" s="2">
        <v>4546389000</v>
      </c>
      <c r="I263" s="3">
        <f t="shared" si="4"/>
        <v>0.0262877687526055</v>
      </c>
    </row>
    <row r="264" spans="1:9">
      <c r="A264" t="s">
        <v>9</v>
      </c>
      <c r="B264" s="1">
        <v>43867</v>
      </c>
      <c r="C264">
        <v>117.4206</v>
      </c>
      <c r="D264">
        <v>118.3481</v>
      </c>
      <c r="E264">
        <v>115.0524</v>
      </c>
      <c r="F264">
        <v>117.5686</v>
      </c>
      <c r="G264">
        <v>31067450</v>
      </c>
      <c r="H264" s="2">
        <v>3619249000</v>
      </c>
      <c r="I264" s="3">
        <f t="shared" si="4"/>
        <v>0.0139568418537943</v>
      </c>
    </row>
    <row r="265" spans="1:9">
      <c r="A265" t="s">
        <v>9</v>
      </c>
      <c r="B265" s="1">
        <v>43868</v>
      </c>
      <c r="C265">
        <v>117.6672</v>
      </c>
      <c r="D265">
        <v>119.3249</v>
      </c>
      <c r="E265">
        <v>116.049</v>
      </c>
      <c r="F265">
        <v>118.9796</v>
      </c>
      <c r="G265">
        <v>28388483</v>
      </c>
      <c r="H265" s="2">
        <v>3346692000</v>
      </c>
      <c r="I265" s="3">
        <f t="shared" si="4"/>
        <v>0.0120015038028862</v>
      </c>
    </row>
    <row r="266" spans="1:9">
      <c r="A266" t="s">
        <v>9</v>
      </c>
      <c r="B266" s="1">
        <v>43871</v>
      </c>
      <c r="C266">
        <v>117.9139</v>
      </c>
      <c r="D266">
        <v>120.7064</v>
      </c>
      <c r="E266">
        <v>117.0061</v>
      </c>
      <c r="F266">
        <v>119.5223</v>
      </c>
      <c r="G266">
        <v>22486098</v>
      </c>
      <c r="H266" s="2">
        <v>2682790000</v>
      </c>
      <c r="I266" s="3">
        <f t="shared" si="4"/>
        <v>0.00456128613644689</v>
      </c>
    </row>
    <row r="267" spans="1:9">
      <c r="A267" t="s">
        <v>9</v>
      </c>
      <c r="B267" s="1">
        <v>43872</v>
      </c>
      <c r="C267">
        <v>119.542</v>
      </c>
      <c r="D267">
        <v>123.8343</v>
      </c>
      <c r="E267">
        <v>119.542</v>
      </c>
      <c r="F267">
        <v>123.1337</v>
      </c>
      <c r="G267">
        <v>24907975</v>
      </c>
      <c r="H267" s="2">
        <v>3049431000</v>
      </c>
      <c r="I267" s="3">
        <f t="shared" si="4"/>
        <v>0.0302152820017687</v>
      </c>
    </row>
    <row r="268" spans="1:9">
      <c r="A268" t="s">
        <v>9</v>
      </c>
      <c r="B268" s="1">
        <v>43873</v>
      </c>
      <c r="C268">
        <v>122.8476</v>
      </c>
      <c r="D268">
        <v>123.5876</v>
      </c>
      <c r="E268">
        <v>121.1405</v>
      </c>
      <c r="F268">
        <v>122.8377</v>
      </c>
      <c r="G268">
        <v>17746909</v>
      </c>
      <c r="H268" s="2">
        <v>2168783000</v>
      </c>
      <c r="I268" s="3">
        <f t="shared" si="4"/>
        <v>-0.00240389105500774</v>
      </c>
    </row>
    <row r="269" spans="1:9">
      <c r="A269" t="s">
        <v>9</v>
      </c>
      <c r="B269" s="1">
        <v>43874</v>
      </c>
      <c r="C269">
        <v>123.2225</v>
      </c>
      <c r="D269">
        <v>124.9789</v>
      </c>
      <c r="E269">
        <v>121.7326</v>
      </c>
      <c r="F269">
        <v>122.4923</v>
      </c>
      <c r="G269">
        <v>18103159</v>
      </c>
      <c r="H269" s="2">
        <v>2230165000</v>
      </c>
      <c r="I269" s="3">
        <f t="shared" si="4"/>
        <v>-0.00281184033891874</v>
      </c>
    </row>
    <row r="270" spans="1:9">
      <c r="A270" t="s">
        <v>9</v>
      </c>
      <c r="B270" s="1">
        <v>43875</v>
      </c>
      <c r="C270">
        <v>122.5515</v>
      </c>
      <c r="D270">
        <v>124.2092</v>
      </c>
      <c r="E270">
        <v>120.8248</v>
      </c>
      <c r="F270">
        <v>121.7918</v>
      </c>
      <c r="G270">
        <v>17200265</v>
      </c>
      <c r="H270" s="2">
        <v>2094049000</v>
      </c>
      <c r="I270" s="3">
        <f t="shared" si="4"/>
        <v>-0.00571872680976686</v>
      </c>
    </row>
    <row r="271" spans="1:9">
      <c r="A271" t="s">
        <v>9</v>
      </c>
      <c r="B271" s="1">
        <v>43878</v>
      </c>
      <c r="C271">
        <v>121.5451</v>
      </c>
      <c r="D271">
        <v>122.6502</v>
      </c>
      <c r="E271">
        <v>120.953</v>
      </c>
      <c r="F271">
        <v>122.6502</v>
      </c>
      <c r="G271">
        <v>24137272</v>
      </c>
      <c r="H271" s="2">
        <v>2941281000</v>
      </c>
      <c r="I271" s="3">
        <f t="shared" si="4"/>
        <v>0.00704809354981208</v>
      </c>
    </row>
    <row r="272" spans="1:9">
      <c r="A272" t="s">
        <v>9</v>
      </c>
      <c r="B272" s="1">
        <v>43879</v>
      </c>
      <c r="C272">
        <v>122.1569</v>
      </c>
      <c r="D272">
        <v>122.6502</v>
      </c>
      <c r="E272">
        <v>121.3773</v>
      </c>
      <c r="F272">
        <v>121.7523</v>
      </c>
      <c r="G272">
        <v>13045928</v>
      </c>
      <c r="H272" s="2">
        <v>1590249000</v>
      </c>
      <c r="I272" s="3">
        <f t="shared" si="4"/>
        <v>-0.00732081969699187</v>
      </c>
    </row>
    <row r="273" spans="1:9">
      <c r="A273" t="s">
        <v>9</v>
      </c>
      <c r="B273" s="1">
        <v>43880</v>
      </c>
      <c r="C273">
        <v>122.1371</v>
      </c>
      <c r="D273">
        <v>125.492</v>
      </c>
      <c r="E273">
        <v>121.0517</v>
      </c>
      <c r="F273">
        <v>124.3277</v>
      </c>
      <c r="G273">
        <v>32088675</v>
      </c>
      <c r="H273" s="2">
        <v>3976675000</v>
      </c>
      <c r="I273" s="3">
        <f t="shared" si="4"/>
        <v>0.0211527831507083</v>
      </c>
    </row>
    <row r="274" spans="1:9">
      <c r="A274" t="s">
        <v>9</v>
      </c>
      <c r="B274" s="1">
        <v>43881</v>
      </c>
      <c r="C274">
        <v>125.3144</v>
      </c>
      <c r="D274">
        <v>128.8469</v>
      </c>
      <c r="E274">
        <v>125.2058</v>
      </c>
      <c r="F274">
        <v>128.4226</v>
      </c>
      <c r="G274">
        <v>33916317</v>
      </c>
      <c r="H274" s="2">
        <v>4332207000</v>
      </c>
      <c r="I274" s="3">
        <f t="shared" si="4"/>
        <v>0.0329363448370717</v>
      </c>
    </row>
    <row r="275" spans="1:9">
      <c r="A275" t="s">
        <v>9</v>
      </c>
      <c r="B275" s="1">
        <v>43882</v>
      </c>
      <c r="C275">
        <v>128.2746</v>
      </c>
      <c r="D275">
        <v>129.4586</v>
      </c>
      <c r="E275">
        <v>127.3076</v>
      </c>
      <c r="F275">
        <v>128.2746</v>
      </c>
      <c r="G275">
        <v>21022777</v>
      </c>
      <c r="H275" s="2">
        <v>2695003000</v>
      </c>
      <c r="I275" s="3">
        <f t="shared" si="4"/>
        <v>-0.00115244513037422</v>
      </c>
    </row>
    <row r="276" spans="1:9">
      <c r="A276" t="s">
        <v>9</v>
      </c>
      <c r="B276" s="1">
        <v>43885</v>
      </c>
      <c r="C276">
        <v>127.6825</v>
      </c>
      <c r="D276">
        <v>127.6825</v>
      </c>
      <c r="E276">
        <v>125.0184</v>
      </c>
      <c r="F276">
        <v>125.4131</v>
      </c>
      <c r="G276">
        <v>23877034</v>
      </c>
      <c r="H276" s="2">
        <v>3005249000</v>
      </c>
      <c r="I276" s="3">
        <f t="shared" si="4"/>
        <v>-0.0223076119512358</v>
      </c>
    </row>
    <row r="277" spans="1:9">
      <c r="A277" t="s">
        <v>9</v>
      </c>
      <c r="B277" s="1">
        <v>43886</v>
      </c>
      <c r="C277">
        <v>123.1436</v>
      </c>
      <c r="D277">
        <v>125.3144</v>
      </c>
      <c r="E277">
        <v>122.2161</v>
      </c>
      <c r="F277">
        <v>123.6369</v>
      </c>
      <c r="G277">
        <v>24387008</v>
      </c>
      <c r="H277" s="2">
        <v>3014293000</v>
      </c>
      <c r="I277" s="3">
        <f t="shared" si="4"/>
        <v>-0.014162794795759</v>
      </c>
    </row>
    <row r="278" spans="1:9">
      <c r="A278" t="s">
        <v>9</v>
      </c>
      <c r="B278" s="1">
        <v>43887</v>
      </c>
      <c r="C278">
        <v>122.1865</v>
      </c>
      <c r="D278">
        <v>124.7421</v>
      </c>
      <c r="E278">
        <v>121.3675</v>
      </c>
      <c r="F278">
        <v>122.4529</v>
      </c>
      <c r="G278">
        <v>21705960</v>
      </c>
      <c r="H278" s="2">
        <v>2662202000</v>
      </c>
      <c r="I278" s="3">
        <f t="shared" si="4"/>
        <v>-0.00957642904343281</v>
      </c>
    </row>
    <row r="279" spans="1:9">
      <c r="A279" t="s">
        <v>9</v>
      </c>
      <c r="B279" s="1">
        <v>43888</v>
      </c>
      <c r="C279">
        <v>123.1436</v>
      </c>
      <c r="D279">
        <v>126.0544</v>
      </c>
      <c r="E279">
        <v>122.8476</v>
      </c>
      <c r="F279">
        <v>124.6237</v>
      </c>
      <c r="G279">
        <v>23890252</v>
      </c>
      <c r="H279" s="2">
        <v>2986687000</v>
      </c>
      <c r="I279" s="3">
        <f t="shared" si="4"/>
        <v>0.017727632420302</v>
      </c>
    </row>
    <row r="280" spans="1:9">
      <c r="A280" t="s">
        <v>9</v>
      </c>
      <c r="B280" s="1">
        <v>43889</v>
      </c>
      <c r="C280">
        <v>122.3542</v>
      </c>
      <c r="D280">
        <v>122.3838</v>
      </c>
      <c r="E280">
        <v>117.4206</v>
      </c>
      <c r="F280">
        <v>118.9993</v>
      </c>
      <c r="G280">
        <v>37093538</v>
      </c>
      <c r="H280" s="2">
        <v>4445668000</v>
      </c>
      <c r="I280" s="3">
        <f t="shared" si="4"/>
        <v>-0.0451310625507026</v>
      </c>
    </row>
    <row r="281" spans="1:9">
      <c r="A281" t="s">
        <v>9</v>
      </c>
      <c r="B281" s="1">
        <v>43892</v>
      </c>
      <c r="C281">
        <v>118.506</v>
      </c>
      <c r="D281">
        <v>121.9595</v>
      </c>
      <c r="E281">
        <v>118.0126</v>
      </c>
      <c r="F281">
        <v>121.0221</v>
      </c>
      <c r="G281">
        <v>27345179</v>
      </c>
      <c r="H281" s="2">
        <v>3287615000</v>
      </c>
      <c r="I281" s="3">
        <f t="shared" si="4"/>
        <v>0.0169984193184329</v>
      </c>
    </row>
    <row r="282" spans="1:9">
      <c r="A282" t="s">
        <v>9</v>
      </c>
      <c r="B282" s="1">
        <v>43893</v>
      </c>
      <c r="C282">
        <v>122.0582</v>
      </c>
      <c r="D282">
        <v>124.2092</v>
      </c>
      <c r="E282">
        <v>122.0582</v>
      </c>
      <c r="F282">
        <v>122.7193</v>
      </c>
      <c r="G282">
        <v>23402941</v>
      </c>
      <c r="H282" s="2">
        <v>2878896000</v>
      </c>
      <c r="I282" s="3">
        <f t="shared" si="4"/>
        <v>0.0140238848937509</v>
      </c>
    </row>
    <row r="283" spans="1:9">
      <c r="A283" t="s">
        <v>9</v>
      </c>
      <c r="B283" s="1">
        <v>43894</v>
      </c>
      <c r="C283">
        <v>122.3542</v>
      </c>
      <c r="D283">
        <v>124.2586</v>
      </c>
      <c r="E283">
        <v>122.3542</v>
      </c>
      <c r="F283">
        <v>123.6073</v>
      </c>
      <c r="G283">
        <v>20023270</v>
      </c>
      <c r="H283" s="2">
        <v>2471691000</v>
      </c>
      <c r="I283" s="3">
        <f t="shared" si="4"/>
        <v>0.00723602562922043</v>
      </c>
    </row>
    <row r="284" spans="1:9">
      <c r="A284" t="s">
        <v>9</v>
      </c>
      <c r="B284" s="1">
        <v>43895</v>
      </c>
      <c r="C284">
        <v>124.8704</v>
      </c>
      <c r="D284">
        <v>133.0898</v>
      </c>
      <c r="E284">
        <v>124.3277</v>
      </c>
      <c r="F284">
        <v>131.4321</v>
      </c>
      <c r="G284">
        <v>57322808</v>
      </c>
      <c r="H284" s="2">
        <v>7399038000</v>
      </c>
      <c r="I284" s="3">
        <f t="shared" si="4"/>
        <v>0.0633037045546662</v>
      </c>
    </row>
    <row r="285" spans="1:9">
      <c r="A285" t="s">
        <v>9</v>
      </c>
      <c r="B285" s="1">
        <v>43896</v>
      </c>
      <c r="C285">
        <v>130.248</v>
      </c>
      <c r="D285">
        <v>133.0898</v>
      </c>
      <c r="E285">
        <v>128.2746</v>
      </c>
      <c r="F285">
        <v>128.3436</v>
      </c>
      <c r="G285">
        <v>29558134</v>
      </c>
      <c r="H285" s="2">
        <v>3845033000</v>
      </c>
      <c r="I285" s="3">
        <f t="shared" si="4"/>
        <v>-0.0234988256293552</v>
      </c>
    </row>
    <row r="286" spans="1:9">
      <c r="A286" t="s">
        <v>9</v>
      </c>
      <c r="B286" s="1">
        <v>43899</v>
      </c>
      <c r="C286">
        <v>126.3011</v>
      </c>
      <c r="D286">
        <v>126.5478</v>
      </c>
      <c r="E286">
        <v>124.3671</v>
      </c>
      <c r="F286">
        <v>124.6237</v>
      </c>
      <c r="G286">
        <v>24783093</v>
      </c>
      <c r="H286" s="2">
        <v>3106158000</v>
      </c>
      <c r="I286" s="3">
        <f t="shared" si="4"/>
        <v>-0.0289839150530296</v>
      </c>
    </row>
    <row r="287" spans="1:9">
      <c r="A287" t="s">
        <v>9</v>
      </c>
      <c r="B287" s="1">
        <v>43900</v>
      </c>
      <c r="C287">
        <v>124.6237</v>
      </c>
      <c r="D287">
        <v>129.8829</v>
      </c>
      <c r="E287">
        <v>124.525</v>
      </c>
      <c r="F287">
        <v>128.985</v>
      </c>
      <c r="G287">
        <v>31495244</v>
      </c>
      <c r="H287" s="2">
        <v>4017374000</v>
      </c>
      <c r="I287" s="3">
        <f t="shared" si="4"/>
        <v>0.034995751209441</v>
      </c>
    </row>
    <row r="288" spans="1:9">
      <c r="A288" t="s">
        <v>9</v>
      </c>
      <c r="B288" s="1">
        <v>43901</v>
      </c>
      <c r="C288">
        <v>130.7414</v>
      </c>
      <c r="D288">
        <v>131.0374</v>
      </c>
      <c r="E288">
        <v>127.7812</v>
      </c>
      <c r="F288">
        <v>128.1759</v>
      </c>
      <c r="G288">
        <v>19015877</v>
      </c>
      <c r="H288" s="2">
        <v>2452610000</v>
      </c>
      <c r="I288" s="3">
        <f t="shared" si="4"/>
        <v>-0.00627282242121177</v>
      </c>
    </row>
    <row r="289" spans="1:9">
      <c r="A289" t="s">
        <v>9</v>
      </c>
      <c r="B289" s="1">
        <v>43902</v>
      </c>
      <c r="C289">
        <v>125.196</v>
      </c>
      <c r="D289">
        <v>126.4097</v>
      </c>
      <c r="E289">
        <v>124.1895</v>
      </c>
      <c r="F289">
        <v>124.3671</v>
      </c>
      <c r="G289">
        <v>25605856</v>
      </c>
      <c r="H289" s="2">
        <v>3199005000</v>
      </c>
      <c r="I289" s="3">
        <f t="shared" si="4"/>
        <v>-0.0297154145202025</v>
      </c>
    </row>
    <row r="290" spans="1:9">
      <c r="A290" t="s">
        <v>9</v>
      </c>
      <c r="B290" s="1">
        <v>43903</v>
      </c>
      <c r="C290">
        <v>118.4073</v>
      </c>
      <c r="D290">
        <v>123.558</v>
      </c>
      <c r="E290">
        <v>117.3022</v>
      </c>
      <c r="F290">
        <v>120.9728</v>
      </c>
      <c r="G290">
        <v>35560680</v>
      </c>
      <c r="H290" s="2">
        <v>4280416000</v>
      </c>
      <c r="I290" s="3">
        <f t="shared" si="4"/>
        <v>-0.0272925878307043</v>
      </c>
    </row>
    <row r="291" spans="1:9">
      <c r="A291" t="s">
        <v>9</v>
      </c>
      <c r="B291" s="1">
        <v>43906</v>
      </c>
      <c r="C291">
        <v>119.7887</v>
      </c>
      <c r="D291">
        <v>120.7754</v>
      </c>
      <c r="E291">
        <v>112.8915</v>
      </c>
      <c r="F291">
        <v>113.967</v>
      </c>
      <c r="G291">
        <v>37522264</v>
      </c>
      <c r="H291" s="2">
        <v>4379489000</v>
      </c>
      <c r="I291" s="3">
        <f t="shared" si="4"/>
        <v>-0.0579121918315523</v>
      </c>
    </row>
    <row r="292" spans="1:9">
      <c r="A292" t="s">
        <v>9</v>
      </c>
      <c r="B292" s="1">
        <v>43907</v>
      </c>
      <c r="C292">
        <v>112.9803</v>
      </c>
      <c r="D292">
        <v>116.0194</v>
      </c>
      <c r="E292">
        <v>107.1389</v>
      </c>
      <c r="F292">
        <v>110.8687</v>
      </c>
      <c r="G292">
        <v>35772750</v>
      </c>
      <c r="H292" s="2">
        <v>3975112000</v>
      </c>
      <c r="I292" s="3">
        <f t="shared" si="4"/>
        <v>-0.0271859397895882</v>
      </c>
    </row>
    <row r="293" spans="1:9">
      <c r="A293" t="s">
        <v>9</v>
      </c>
      <c r="B293" s="1">
        <v>43908</v>
      </c>
      <c r="C293">
        <v>111.6975</v>
      </c>
      <c r="D293">
        <v>114.4308</v>
      </c>
      <c r="E293">
        <v>105.2739</v>
      </c>
      <c r="F293">
        <v>106.162</v>
      </c>
      <c r="G293">
        <v>40986252</v>
      </c>
      <c r="H293" s="2">
        <v>4528147000</v>
      </c>
      <c r="I293" s="3">
        <f t="shared" si="4"/>
        <v>-0.0424529195345485</v>
      </c>
    </row>
    <row r="294" spans="1:9">
      <c r="A294" t="s">
        <v>9</v>
      </c>
      <c r="B294" s="1">
        <v>43909</v>
      </c>
      <c r="C294">
        <v>104.3958</v>
      </c>
      <c r="D294">
        <v>105.5798</v>
      </c>
      <c r="E294">
        <v>97.32093</v>
      </c>
      <c r="F294">
        <v>100.7547</v>
      </c>
      <c r="G294">
        <v>60979139</v>
      </c>
      <c r="H294" s="2">
        <v>6133825000</v>
      </c>
      <c r="I294" s="3">
        <f t="shared" si="4"/>
        <v>-0.0509344209792582</v>
      </c>
    </row>
    <row r="295" spans="1:9">
      <c r="A295" t="s">
        <v>9</v>
      </c>
      <c r="B295" s="1">
        <v>43910</v>
      </c>
      <c r="C295">
        <v>102.9354</v>
      </c>
      <c r="D295">
        <v>108.2045</v>
      </c>
      <c r="E295">
        <v>102.8269</v>
      </c>
      <c r="F295">
        <v>107.0698</v>
      </c>
      <c r="G295">
        <v>42774112</v>
      </c>
      <c r="H295" s="2">
        <v>4484742000</v>
      </c>
      <c r="I295" s="3">
        <f t="shared" si="4"/>
        <v>0.0626779693652008</v>
      </c>
    </row>
    <row r="296" spans="1:9">
      <c r="A296" t="s">
        <v>9</v>
      </c>
      <c r="B296" s="1">
        <v>43913</v>
      </c>
      <c r="C296">
        <v>102.6197</v>
      </c>
      <c r="D296">
        <v>105.0865</v>
      </c>
      <c r="E296">
        <v>101.6724</v>
      </c>
      <c r="F296">
        <v>103.1229</v>
      </c>
      <c r="G296">
        <v>33268093</v>
      </c>
      <c r="H296" s="2">
        <v>3443583000</v>
      </c>
      <c r="I296" s="3">
        <f t="shared" si="4"/>
        <v>-0.0368628688948704</v>
      </c>
    </row>
    <row r="297" spans="1:9">
      <c r="A297" t="s">
        <v>9</v>
      </c>
      <c r="B297" s="1">
        <v>43914</v>
      </c>
      <c r="C297">
        <v>105.6588</v>
      </c>
      <c r="D297">
        <v>108.4315</v>
      </c>
      <c r="E297">
        <v>104.6326</v>
      </c>
      <c r="F297">
        <v>107.6026</v>
      </c>
      <c r="G297">
        <v>36115690</v>
      </c>
      <c r="H297" s="2">
        <v>3859694000</v>
      </c>
      <c r="I297" s="3">
        <f t="shared" si="4"/>
        <v>0.0434403997560192</v>
      </c>
    </row>
    <row r="298" spans="1:9">
      <c r="A298" t="s">
        <v>9</v>
      </c>
      <c r="B298" s="1">
        <v>43915</v>
      </c>
      <c r="C298">
        <v>111.5989</v>
      </c>
      <c r="D298">
        <v>113.4342</v>
      </c>
      <c r="E298">
        <v>110.3556</v>
      </c>
      <c r="F298">
        <v>112.4869</v>
      </c>
      <c r="G298">
        <v>31363609</v>
      </c>
      <c r="H298" s="2">
        <v>3508692000</v>
      </c>
      <c r="I298" s="3">
        <f t="shared" si="4"/>
        <v>0.0453920258432418</v>
      </c>
    </row>
    <row r="299" spans="1:9">
      <c r="A299" t="s">
        <v>9</v>
      </c>
      <c r="B299" s="1">
        <v>43916</v>
      </c>
      <c r="C299">
        <v>111.4805</v>
      </c>
      <c r="D299">
        <v>114.7564</v>
      </c>
      <c r="E299">
        <v>110.4148</v>
      </c>
      <c r="F299">
        <v>112.3784</v>
      </c>
      <c r="G299">
        <v>21160984</v>
      </c>
      <c r="H299" s="2">
        <v>2397710000</v>
      </c>
      <c r="I299" s="3">
        <f t="shared" si="4"/>
        <v>-0.000964556761720756</v>
      </c>
    </row>
    <row r="300" spans="1:9">
      <c r="A300" t="s">
        <v>9</v>
      </c>
      <c r="B300" s="1">
        <v>43917</v>
      </c>
      <c r="C300">
        <v>114.0657</v>
      </c>
      <c r="D300">
        <v>116.2365</v>
      </c>
      <c r="E300">
        <v>114.0657</v>
      </c>
      <c r="F300">
        <v>114.2729</v>
      </c>
      <c r="G300">
        <v>23860182</v>
      </c>
      <c r="H300" s="2">
        <v>2745617000</v>
      </c>
      <c r="I300" s="3">
        <f t="shared" si="4"/>
        <v>0.0168582218647</v>
      </c>
    </row>
    <row r="301" spans="1:9">
      <c r="A301" t="s">
        <v>9</v>
      </c>
      <c r="B301" s="1">
        <v>43920</v>
      </c>
      <c r="C301">
        <v>111.3226</v>
      </c>
      <c r="D301">
        <v>112.5067</v>
      </c>
      <c r="E301">
        <v>110.2175</v>
      </c>
      <c r="F301">
        <v>111.7271</v>
      </c>
      <c r="G301">
        <v>20857415</v>
      </c>
      <c r="H301" s="2">
        <v>2321514000</v>
      </c>
      <c r="I301" s="3">
        <f t="shared" si="4"/>
        <v>-0.0222782479485514</v>
      </c>
    </row>
    <row r="302" spans="1:9">
      <c r="A302" t="s">
        <v>9</v>
      </c>
      <c r="B302" s="1">
        <v>43921</v>
      </c>
      <c r="C302">
        <v>113.4737</v>
      </c>
      <c r="D302">
        <v>115.0426</v>
      </c>
      <c r="E302">
        <v>112.5461</v>
      </c>
      <c r="F302">
        <v>113.671</v>
      </c>
      <c r="G302">
        <v>19103169</v>
      </c>
      <c r="H302" s="2">
        <v>2179899000</v>
      </c>
      <c r="I302" s="3">
        <f t="shared" si="4"/>
        <v>0.0173986436594167</v>
      </c>
    </row>
    <row r="303" spans="1:9">
      <c r="A303" t="s">
        <v>9</v>
      </c>
      <c r="B303" s="1">
        <v>43922</v>
      </c>
      <c r="C303">
        <v>114.4604</v>
      </c>
      <c r="D303">
        <v>115.4372</v>
      </c>
      <c r="E303">
        <v>112.9211</v>
      </c>
      <c r="F303">
        <v>113.4737</v>
      </c>
      <c r="G303">
        <v>17833549</v>
      </c>
      <c r="H303" s="2">
        <v>2033699000</v>
      </c>
      <c r="I303" s="3">
        <f t="shared" si="4"/>
        <v>-0.00173571095530094</v>
      </c>
    </row>
    <row r="304" spans="1:9">
      <c r="A304" t="s">
        <v>9</v>
      </c>
      <c r="B304" s="1">
        <v>43923</v>
      </c>
      <c r="C304">
        <v>112.4869</v>
      </c>
      <c r="D304">
        <v>115.6346</v>
      </c>
      <c r="E304">
        <v>112.0133</v>
      </c>
      <c r="F304">
        <v>115.6346</v>
      </c>
      <c r="G304">
        <v>19411378</v>
      </c>
      <c r="H304" s="2">
        <v>2218331000</v>
      </c>
      <c r="I304" s="3">
        <f t="shared" si="4"/>
        <v>0.0190431791683889</v>
      </c>
    </row>
    <row r="305" spans="1:9">
      <c r="A305" t="s">
        <v>9</v>
      </c>
      <c r="B305" s="1">
        <v>43924</v>
      </c>
      <c r="C305">
        <v>116.1378</v>
      </c>
      <c r="D305">
        <v>117.8843</v>
      </c>
      <c r="E305">
        <v>115.2498</v>
      </c>
      <c r="F305">
        <v>115.9602</v>
      </c>
      <c r="G305">
        <v>17817064</v>
      </c>
      <c r="H305" s="2">
        <v>2076906000</v>
      </c>
      <c r="I305" s="3">
        <f t="shared" si="4"/>
        <v>0.00281576621530229</v>
      </c>
    </row>
    <row r="306" spans="1:9">
      <c r="A306" t="s">
        <v>9</v>
      </c>
      <c r="B306" s="1">
        <v>43928</v>
      </c>
      <c r="C306">
        <v>118.9993</v>
      </c>
      <c r="D306">
        <v>122.9265</v>
      </c>
      <c r="E306">
        <v>118.9993</v>
      </c>
      <c r="F306">
        <v>122.4923</v>
      </c>
      <c r="G306">
        <v>29847300</v>
      </c>
      <c r="H306" s="2">
        <v>3627761000</v>
      </c>
      <c r="I306" s="3">
        <f t="shared" si="4"/>
        <v>0.0563305340970436</v>
      </c>
    </row>
    <row r="307" spans="1:9">
      <c r="A307" t="s">
        <v>9</v>
      </c>
      <c r="B307" s="1">
        <v>43929</v>
      </c>
      <c r="C307">
        <v>122.4923</v>
      </c>
      <c r="D307">
        <v>124.3178</v>
      </c>
      <c r="E307">
        <v>121.7918</v>
      </c>
      <c r="F307">
        <v>123.6172</v>
      </c>
      <c r="G307">
        <v>20383909</v>
      </c>
      <c r="H307" s="2">
        <v>2515223000</v>
      </c>
      <c r="I307" s="3">
        <f t="shared" si="4"/>
        <v>0.00918343438730432</v>
      </c>
    </row>
    <row r="308" spans="1:9">
      <c r="A308" t="s">
        <v>9</v>
      </c>
      <c r="B308" s="1">
        <v>43930</v>
      </c>
      <c r="C308">
        <v>124.969</v>
      </c>
      <c r="D308">
        <v>125.9064</v>
      </c>
      <c r="E308">
        <v>121.3773</v>
      </c>
      <c r="F308">
        <v>123.3212</v>
      </c>
      <c r="G308">
        <v>16093218</v>
      </c>
      <c r="H308" s="2">
        <v>1985606000</v>
      </c>
      <c r="I308" s="3">
        <f t="shared" si="4"/>
        <v>-0.00239448879282165</v>
      </c>
    </row>
    <row r="309" spans="1:9">
      <c r="A309" t="s">
        <v>9</v>
      </c>
      <c r="B309" s="1">
        <v>43931</v>
      </c>
      <c r="C309">
        <v>123.3212</v>
      </c>
      <c r="D309">
        <v>127.0905</v>
      </c>
      <c r="E309">
        <v>122.5515</v>
      </c>
      <c r="F309">
        <v>124.8408</v>
      </c>
      <c r="G309">
        <v>20163713</v>
      </c>
      <c r="H309" s="2">
        <v>2526071000</v>
      </c>
      <c r="I309" s="3">
        <f t="shared" si="4"/>
        <v>0.0123222933283166</v>
      </c>
    </row>
    <row r="310" spans="1:9">
      <c r="A310" t="s">
        <v>9</v>
      </c>
      <c r="B310" s="1">
        <v>43934</v>
      </c>
      <c r="C310">
        <v>123.4889</v>
      </c>
      <c r="D310">
        <v>125.3341</v>
      </c>
      <c r="E310">
        <v>122.5515</v>
      </c>
      <c r="F310">
        <v>123.3409</v>
      </c>
      <c r="G310">
        <v>14802485</v>
      </c>
      <c r="H310" s="2">
        <v>1831925000</v>
      </c>
      <c r="I310" s="3">
        <f t="shared" si="4"/>
        <v>-0.012014501669326</v>
      </c>
    </row>
    <row r="311" spans="1:9">
      <c r="A311" t="s">
        <v>9</v>
      </c>
      <c r="B311" s="1">
        <v>43935</v>
      </c>
      <c r="C311">
        <v>124.9296</v>
      </c>
      <c r="D311">
        <v>127.1694</v>
      </c>
      <c r="E311">
        <v>123.5383</v>
      </c>
      <c r="F311">
        <v>126.7451</v>
      </c>
      <c r="G311">
        <v>19723672</v>
      </c>
      <c r="H311" s="2">
        <v>2481573000</v>
      </c>
      <c r="I311" s="3">
        <f t="shared" si="4"/>
        <v>0.0275999283287214</v>
      </c>
    </row>
    <row r="312" spans="1:9">
      <c r="A312" t="s">
        <v>9</v>
      </c>
      <c r="B312" s="1">
        <v>43936</v>
      </c>
      <c r="C312">
        <v>126.7649</v>
      </c>
      <c r="D312">
        <v>128.5508</v>
      </c>
      <c r="E312">
        <v>125.5216</v>
      </c>
      <c r="F312">
        <v>126.2123</v>
      </c>
      <c r="G312">
        <v>16515927</v>
      </c>
      <c r="H312" s="2">
        <v>2095661000</v>
      </c>
      <c r="I312" s="3">
        <f t="shared" si="4"/>
        <v>-0.0042037128062544</v>
      </c>
    </row>
    <row r="313" spans="1:9">
      <c r="A313" t="s">
        <v>9</v>
      </c>
      <c r="B313" s="1">
        <v>43937</v>
      </c>
      <c r="C313">
        <v>125.3243</v>
      </c>
      <c r="D313">
        <v>126.1038</v>
      </c>
      <c r="E313">
        <v>123.854</v>
      </c>
      <c r="F313">
        <v>124.4263</v>
      </c>
      <c r="G313">
        <v>19078658</v>
      </c>
      <c r="H313" s="2">
        <v>2379555000</v>
      </c>
      <c r="I313" s="3">
        <f t="shared" si="4"/>
        <v>-0.0141507602666301</v>
      </c>
    </row>
    <row r="314" spans="1:9">
      <c r="A314" t="s">
        <v>9</v>
      </c>
      <c r="B314" s="1">
        <v>43938</v>
      </c>
      <c r="C314">
        <v>125.4821</v>
      </c>
      <c r="D314">
        <v>127.9785</v>
      </c>
      <c r="E314">
        <v>125.0578</v>
      </c>
      <c r="F314">
        <v>127.1102</v>
      </c>
      <c r="G314">
        <v>23786801</v>
      </c>
      <c r="H314" s="2">
        <v>3022345000</v>
      </c>
      <c r="I314" s="3">
        <f t="shared" si="4"/>
        <v>0.0215701985834185</v>
      </c>
    </row>
    <row r="315" spans="1:9">
      <c r="A315" t="s">
        <v>9</v>
      </c>
      <c r="B315" s="1">
        <v>43941</v>
      </c>
      <c r="C315">
        <v>128.1956</v>
      </c>
      <c r="D315">
        <v>128.7482</v>
      </c>
      <c r="E315">
        <v>127.1694</v>
      </c>
      <c r="F315">
        <v>127.5937</v>
      </c>
      <c r="G315">
        <v>13396642</v>
      </c>
      <c r="H315" s="2">
        <v>1710863000</v>
      </c>
      <c r="I315" s="3">
        <f t="shared" si="4"/>
        <v>0.00380378600615837</v>
      </c>
    </row>
    <row r="316" spans="1:9">
      <c r="A316" t="s">
        <v>9</v>
      </c>
      <c r="B316" s="1">
        <v>43942</v>
      </c>
      <c r="C316">
        <v>126.38</v>
      </c>
      <c r="D316">
        <v>127.2385</v>
      </c>
      <c r="E316">
        <v>123.4199</v>
      </c>
      <c r="F316">
        <v>124.7914</v>
      </c>
      <c r="G316">
        <v>20828824</v>
      </c>
      <c r="H316" s="2">
        <v>2596092000</v>
      </c>
      <c r="I316" s="3">
        <f t="shared" si="4"/>
        <v>-0.0219626831105298</v>
      </c>
    </row>
    <row r="317" spans="1:9">
      <c r="A317" t="s">
        <v>9</v>
      </c>
      <c r="B317" s="1">
        <v>43943</v>
      </c>
      <c r="C317">
        <v>124.8605</v>
      </c>
      <c r="D317">
        <v>129.2514</v>
      </c>
      <c r="E317">
        <v>123.7554</v>
      </c>
      <c r="F317">
        <v>128.5706</v>
      </c>
      <c r="G317">
        <v>26956256</v>
      </c>
      <c r="H317" s="2">
        <v>3436601000</v>
      </c>
      <c r="I317" s="3">
        <f t="shared" si="4"/>
        <v>0.0302841381697779</v>
      </c>
    </row>
    <row r="318" spans="1:9">
      <c r="A318" t="s">
        <v>9</v>
      </c>
      <c r="B318" s="1">
        <v>43944</v>
      </c>
      <c r="C318">
        <v>129.4586</v>
      </c>
      <c r="D318">
        <v>132.5175</v>
      </c>
      <c r="E318">
        <v>129.0639</v>
      </c>
      <c r="F318">
        <v>129.3501</v>
      </c>
      <c r="G318">
        <v>21618807</v>
      </c>
      <c r="H318" s="2">
        <v>2822832000</v>
      </c>
      <c r="I318" s="3">
        <f t="shared" si="4"/>
        <v>0.00606281684926402</v>
      </c>
    </row>
    <row r="319" spans="1:9">
      <c r="A319" t="s">
        <v>9</v>
      </c>
      <c r="B319" s="1">
        <v>43945</v>
      </c>
      <c r="C319">
        <v>129.4981</v>
      </c>
      <c r="D319">
        <v>131.5209</v>
      </c>
      <c r="E319">
        <v>127.6529</v>
      </c>
      <c r="F319">
        <v>129.656</v>
      </c>
      <c r="G319">
        <v>16998944</v>
      </c>
      <c r="H319" s="2">
        <v>2215247000</v>
      </c>
      <c r="I319" s="3">
        <f t="shared" si="4"/>
        <v>0.00236489960193311</v>
      </c>
    </row>
    <row r="320" spans="1:9">
      <c r="A320" t="s">
        <v>9</v>
      </c>
      <c r="B320" s="1">
        <v>43948</v>
      </c>
      <c r="C320">
        <v>130.7513</v>
      </c>
      <c r="D320">
        <v>131.8465</v>
      </c>
      <c r="E320">
        <v>128.6495</v>
      </c>
      <c r="F320">
        <v>130.9387</v>
      </c>
      <c r="G320">
        <v>16148577</v>
      </c>
      <c r="H320" s="2">
        <v>2110527000</v>
      </c>
      <c r="I320" s="3">
        <f t="shared" si="4"/>
        <v>0.00989310174615911</v>
      </c>
    </row>
    <row r="321" spans="1:9">
      <c r="A321" t="s">
        <v>9</v>
      </c>
      <c r="B321" s="1">
        <v>43949</v>
      </c>
      <c r="C321">
        <v>134.1949</v>
      </c>
      <c r="D321">
        <v>139.3456</v>
      </c>
      <c r="E321">
        <v>132.7247</v>
      </c>
      <c r="F321">
        <v>137.1551</v>
      </c>
      <c r="G321">
        <v>42643332</v>
      </c>
      <c r="H321" s="2">
        <v>5811722000</v>
      </c>
      <c r="I321" s="3">
        <f t="shared" si="4"/>
        <v>0.047475650819811</v>
      </c>
    </row>
    <row r="322" spans="1:9">
      <c r="A322" t="s">
        <v>9</v>
      </c>
      <c r="B322" s="1">
        <v>43950</v>
      </c>
      <c r="C322">
        <v>137.1551</v>
      </c>
      <c r="D322">
        <v>138.2898</v>
      </c>
      <c r="E322">
        <v>132.2215</v>
      </c>
      <c r="F322">
        <v>133.7016</v>
      </c>
      <c r="G322">
        <v>29575750</v>
      </c>
      <c r="H322" s="2">
        <v>3980521000</v>
      </c>
      <c r="I322" s="3">
        <f t="shared" si="4"/>
        <v>-0.0251795230363289</v>
      </c>
    </row>
    <row r="323" spans="1:9">
      <c r="A323" t="s">
        <v>9</v>
      </c>
      <c r="B323" s="1">
        <v>43951</v>
      </c>
      <c r="C323">
        <v>133.7016</v>
      </c>
      <c r="D323">
        <v>137.3525</v>
      </c>
      <c r="E323">
        <v>132.2412</v>
      </c>
      <c r="F323">
        <v>133.968</v>
      </c>
      <c r="G323">
        <v>23171602</v>
      </c>
      <c r="H323" s="2">
        <v>3121491000</v>
      </c>
      <c r="I323" s="3">
        <f t="shared" si="4"/>
        <v>0.001992496724048</v>
      </c>
    </row>
    <row r="324" spans="1:9">
      <c r="A324" t="s">
        <v>9</v>
      </c>
      <c r="B324" s="1">
        <v>43957</v>
      </c>
      <c r="C324">
        <v>132.7148</v>
      </c>
      <c r="D324">
        <v>137.2044</v>
      </c>
      <c r="E324">
        <v>132.2017</v>
      </c>
      <c r="F324">
        <v>136.3756</v>
      </c>
      <c r="G324">
        <v>25442164</v>
      </c>
      <c r="H324" s="2">
        <v>3442757000</v>
      </c>
      <c r="I324" s="3">
        <f t="shared" ref="I324:I387" si="5">(F324-F323)/F323</f>
        <v>0.0179714558700585</v>
      </c>
    </row>
    <row r="325" spans="1:9">
      <c r="A325" t="s">
        <v>9</v>
      </c>
      <c r="B325" s="1">
        <v>43958</v>
      </c>
      <c r="C325">
        <v>136.5433</v>
      </c>
      <c r="D325">
        <v>140.1153</v>
      </c>
      <c r="E325">
        <v>135.5467</v>
      </c>
      <c r="F325">
        <v>140.0265</v>
      </c>
      <c r="G325">
        <v>28170067</v>
      </c>
      <c r="H325" s="2">
        <v>3911603000</v>
      </c>
      <c r="I325" s="3">
        <f t="shared" si="5"/>
        <v>0.0267709179647973</v>
      </c>
    </row>
    <row r="326" spans="1:9">
      <c r="A326" t="s">
        <v>9</v>
      </c>
      <c r="B326" s="1">
        <v>43959</v>
      </c>
      <c r="C326">
        <v>140.7567</v>
      </c>
      <c r="D326">
        <v>143.5688</v>
      </c>
      <c r="E326">
        <v>139.0595</v>
      </c>
      <c r="F326">
        <v>141.0033</v>
      </c>
      <c r="G326">
        <v>24653919</v>
      </c>
      <c r="H326" s="2">
        <v>3478295000</v>
      </c>
      <c r="I326" s="3">
        <f t="shared" si="5"/>
        <v>0.00697582243361076</v>
      </c>
    </row>
    <row r="327" spans="1:9">
      <c r="A327" t="s">
        <v>9</v>
      </c>
      <c r="B327" s="1">
        <v>43962</v>
      </c>
      <c r="C327">
        <v>141.3191</v>
      </c>
      <c r="D327">
        <v>143.1741</v>
      </c>
      <c r="E327">
        <v>139.1286</v>
      </c>
      <c r="F327">
        <v>139.9673</v>
      </c>
      <c r="G327">
        <v>24000540</v>
      </c>
      <c r="H327" s="2">
        <v>3384838000</v>
      </c>
      <c r="I327" s="3">
        <f t="shared" si="5"/>
        <v>-0.00734734577134011</v>
      </c>
    </row>
    <row r="328" spans="1:9">
      <c r="A328" t="s">
        <v>9</v>
      </c>
      <c r="B328" s="1">
        <v>43963</v>
      </c>
      <c r="C328">
        <v>139.1286</v>
      </c>
      <c r="D328">
        <v>141.8815</v>
      </c>
      <c r="E328">
        <v>139.02</v>
      </c>
      <c r="F328">
        <v>141.0033</v>
      </c>
      <c r="G328">
        <v>15388737</v>
      </c>
      <c r="H328" s="2">
        <v>2167670000</v>
      </c>
      <c r="I328" s="3">
        <f t="shared" si="5"/>
        <v>0.00740172883237729</v>
      </c>
    </row>
    <row r="329" spans="1:9">
      <c r="A329" t="s">
        <v>9</v>
      </c>
      <c r="B329" s="1">
        <v>43964</v>
      </c>
      <c r="C329">
        <v>141.0033</v>
      </c>
      <c r="D329">
        <v>144.2694</v>
      </c>
      <c r="E329">
        <v>140.4113</v>
      </c>
      <c r="F329">
        <v>144.0622</v>
      </c>
      <c r="G329">
        <v>19899142</v>
      </c>
      <c r="H329" s="2">
        <v>2845748000</v>
      </c>
      <c r="I329" s="3">
        <f t="shared" si="5"/>
        <v>0.0216938185134674</v>
      </c>
    </row>
    <row r="330" spans="1:9">
      <c r="A330" t="s">
        <v>9</v>
      </c>
      <c r="B330" s="1">
        <v>43965</v>
      </c>
      <c r="C330">
        <v>143.9635</v>
      </c>
      <c r="D330">
        <v>145.0489</v>
      </c>
      <c r="E330">
        <v>142.4834</v>
      </c>
      <c r="F330">
        <v>144.3582</v>
      </c>
      <c r="G330">
        <v>15567887</v>
      </c>
      <c r="H330" s="2">
        <v>2244205000</v>
      </c>
      <c r="I330" s="3">
        <f t="shared" si="5"/>
        <v>0.00205466805310498</v>
      </c>
    </row>
    <row r="331" spans="1:9">
      <c r="A331" t="s">
        <v>9</v>
      </c>
      <c r="B331" s="1">
        <v>43966</v>
      </c>
      <c r="C331">
        <v>145.5423</v>
      </c>
      <c r="D331">
        <v>146.0258</v>
      </c>
      <c r="E331">
        <v>142.1677</v>
      </c>
      <c r="F331">
        <v>143.2926</v>
      </c>
      <c r="G331">
        <v>16280532</v>
      </c>
      <c r="H331" s="2">
        <v>2338475000</v>
      </c>
      <c r="I331" s="3">
        <f t="shared" si="5"/>
        <v>-0.00738163817503971</v>
      </c>
    </row>
    <row r="332" spans="1:9">
      <c r="A332" t="s">
        <v>9</v>
      </c>
      <c r="B332" s="1">
        <v>43969</v>
      </c>
      <c r="C332">
        <v>143.0755</v>
      </c>
      <c r="D332">
        <v>150.4365</v>
      </c>
      <c r="E332">
        <v>142.6808</v>
      </c>
      <c r="F332">
        <v>149.1833</v>
      </c>
      <c r="G332">
        <v>25215692</v>
      </c>
      <c r="H332" s="2">
        <v>3718098000</v>
      </c>
      <c r="I332" s="3">
        <f t="shared" si="5"/>
        <v>0.0411095897485286</v>
      </c>
    </row>
    <row r="333" spans="1:9">
      <c r="A333" t="s">
        <v>9</v>
      </c>
      <c r="B333" s="1">
        <v>43970</v>
      </c>
      <c r="C333">
        <v>151.2949</v>
      </c>
      <c r="D333">
        <v>151.4528</v>
      </c>
      <c r="E333">
        <v>148.3742</v>
      </c>
      <c r="F333">
        <v>149.4103</v>
      </c>
      <c r="G333">
        <v>17887975</v>
      </c>
      <c r="H333" s="2">
        <v>2669710000</v>
      </c>
      <c r="I333" s="3">
        <f t="shared" si="5"/>
        <v>0.00152161803633519</v>
      </c>
    </row>
    <row r="334" spans="1:9">
      <c r="A334" t="s">
        <v>9</v>
      </c>
      <c r="B334" s="1">
        <v>43971</v>
      </c>
      <c r="C334">
        <v>150.4759</v>
      </c>
      <c r="D334">
        <v>150.9496</v>
      </c>
      <c r="E334">
        <v>148.5123</v>
      </c>
      <c r="F334">
        <v>148.8478</v>
      </c>
      <c r="G334">
        <v>17270437</v>
      </c>
      <c r="H334" s="2">
        <v>2580358000</v>
      </c>
      <c r="I334" s="3">
        <f t="shared" si="5"/>
        <v>-0.00376480068643193</v>
      </c>
    </row>
    <row r="335" spans="1:9">
      <c r="A335" t="s">
        <v>9</v>
      </c>
      <c r="B335" s="1">
        <v>43972</v>
      </c>
      <c r="C335">
        <v>149.8444</v>
      </c>
      <c r="D335">
        <v>151.4923</v>
      </c>
      <c r="E335">
        <v>149.0254</v>
      </c>
      <c r="F335">
        <v>149.6668</v>
      </c>
      <c r="G335">
        <v>17322058</v>
      </c>
      <c r="H335" s="2">
        <v>2602103000</v>
      </c>
      <c r="I335" s="3">
        <f t="shared" si="5"/>
        <v>0.00550226472947527</v>
      </c>
    </row>
    <row r="336" spans="1:9">
      <c r="A336" t="s">
        <v>9</v>
      </c>
      <c r="B336" s="1">
        <v>43973</v>
      </c>
      <c r="C336">
        <v>148.759</v>
      </c>
      <c r="D336">
        <v>148.7788</v>
      </c>
      <c r="E336">
        <v>141.7434</v>
      </c>
      <c r="F336">
        <v>142.3354</v>
      </c>
      <c r="G336">
        <v>38868524</v>
      </c>
      <c r="H336" s="2">
        <v>5597328000</v>
      </c>
      <c r="I336" s="3">
        <f t="shared" si="5"/>
        <v>-0.0489848115948226</v>
      </c>
    </row>
    <row r="337" spans="1:9">
      <c r="A337" t="s">
        <v>9</v>
      </c>
      <c r="B337" s="1">
        <v>43976</v>
      </c>
      <c r="C337">
        <v>142.0986</v>
      </c>
      <c r="D337">
        <v>145.4436</v>
      </c>
      <c r="E337">
        <v>139.2272</v>
      </c>
      <c r="F337">
        <v>145.0785</v>
      </c>
      <c r="G337">
        <v>24683606</v>
      </c>
      <c r="H337" s="2">
        <v>3540747000</v>
      </c>
      <c r="I337" s="3">
        <f t="shared" si="5"/>
        <v>0.0192720855107022</v>
      </c>
    </row>
    <row r="338" spans="1:9">
      <c r="A338" t="s">
        <v>9</v>
      </c>
      <c r="B338" s="1">
        <v>43977</v>
      </c>
      <c r="C338">
        <v>145.0785</v>
      </c>
      <c r="D338">
        <v>147.1408</v>
      </c>
      <c r="E338">
        <v>144.2102</v>
      </c>
      <c r="F338">
        <v>145.8482</v>
      </c>
      <c r="G338">
        <v>16734029</v>
      </c>
      <c r="H338" s="2">
        <v>2436906000</v>
      </c>
      <c r="I338" s="3">
        <f t="shared" si="5"/>
        <v>0.00530540362631265</v>
      </c>
    </row>
    <row r="339" spans="1:9">
      <c r="A339" t="s">
        <v>9</v>
      </c>
      <c r="B339" s="1">
        <v>43978</v>
      </c>
      <c r="C339">
        <v>145.858</v>
      </c>
      <c r="D339">
        <v>146.4304</v>
      </c>
      <c r="E339">
        <v>143.7465</v>
      </c>
      <c r="F339">
        <v>144.2201</v>
      </c>
      <c r="G339">
        <v>14792638</v>
      </c>
      <c r="H339" s="2">
        <v>2143083000</v>
      </c>
      <c r="I339" s="3">
        <f t="shared" si="5"/>
        <v>-0.011162976300016</v>
      </c>
    </row>
    <row r="340" spans="1:9">
      <c r="A340" t="s">
        <v>9</v>
      </c>
      <c r="B340" s="1">
        <v>43979</v>
      </c>
      <c r="C340">
        <v>144.2102</v>
      </c>
      <c r="D340">
        <v>146.0554</v>
      </c>
      <c r="E340">
        <v>142.5821</v>
      </c>
      <c r="F340">
        <v>144.2201</v>
      </c>
      <c r="G340">
        <v>15017728</v>
      </c>
      <c r="H340" s="2">
        <v>2166223000</v>
      </c>
      <c r="I340" s="3">
        <f t="shared" si="5"/>
        <v>0</v>
      </c>
    </row>
    <row r="341" spans="1:9">
      <c r="A341" t="s">
        <v>9</v>
      </c>
      <c r="B341" s="1">
        <v>43980</v>
      </c>
      <c r="C341">
        <v>143.0755</v>
      </c>
      <c r="D341">
        <v>146.6178</v>
      </c>
      <c r="E341">
        <v>142.9077</v>
      </c>
      <c r="F341">
        <v>146.233</v>
      </c>
      <c r="G341">
        <v>16541265</v>
      </c>
      <c r="H341" s="2">
        <v>2408656000</v>
      </c>
      <c r="I341" s="3">
        <f t="shared" si="5"/>
        <v>0.0139571391227714</v>
      </c>
    </row>
    <row r="342" spans="1:9">
      <c r="A342" t="s">
        <v>9</v>
      </c>
      <c r="B342" s="1">
        <v>43983</v>
      </c>
      <c r="C342">
        <v>148.0683</v>
      </c>
      <c r="D342">
        <v>158.054</v>
      </c>
      <c r="E342">
        <v>148.0683</v>
      </c>
      <c r="F342">
        <v>156.4851</v>
      </c>
      <c r="G342">
        <v>36265697</v>
      </c>
      <c r="H342" s="2">
        <v>5624345000</v>
      </c>
      <c r="I342" s="3">
        <f t="shared" si="5"/>
        <v>0.0701079783632968</v>
      </c>
    </row>
    <row r="343" spans="1:9">
      <c r="A343" t="s">
        <v>9</v>
      </c>
      <c r="B343" s="1">
        <v>43984</v>
      </c>
      <c r="C343">
        <v>156.2878</v>
      </c>
      <c r="D343">
        <v>161.4779</v>
      </c>
      <c r="E343">
        <v>155.9227</v>
      </c>
      <c r="F343">
        <v>156.6627</v>
      </c>
      <c r="G343">
        <v>29550801</v>
      </c>
      <c r="H343" s="2">
        <v>4669325000</v>
      </c>
      <c r="I343" s="3">
        <f t="shared" si="5"/>
        <v>0.00113493233541093</v>
      </c>
    </row>
    <row r="344" spans="1:9">
      <c r="A344" t="s">
        <v>9</v>
      </c>
      <c r="B344" s="1">
        <v>43985</v>
      </c>
      <c r="C344">
        <v>158.725</v>
      </c>
      <c r="D344">
        <v>159.613</v>
      </c>
      <c r="E344">
        <v>154.6005</v>
      </c>
      <c r="F344">
        <v>156.1397</v>
      </c>
      <c r="G344">
        <v>25615922</v>
      </c>
      <c r="H344" s="2">
        <v>4004119000</v>
      </c>
      <c r="I344" s="3">
        <f t="shared" si="5"/>
        <v>-0.00333838239734153</v>
      </c>
    </row>
    <row r="345" spans="1:9">
      <c r="A345" t="s">
        <v>9</v>
      </c>
      <c r="B345" s="1">
        <v>43986</v>
      </c>
      <c r="C345">
        <v>155.9325</v>
      </c>
      <c r="D345">
        <v>157.8567</v>
      </c>
      <c r="E345">
        <v>154.9162</v>
      </c>
      <c r="F345">
        <v>156.7417</v>
      </c>
      <c r="G345">
        <v>13815117</v>
      </c>
      <c r="H345" s="2">
        <v>2166143000</v>
      </c>
      <c r="I345" s="3">
        <f t="shared" si="5"/>
        <v>0.00385552168987134</v>
      </c>
    </row>
    <row r="346" spans="1:9">
      <c r="A346" t="s">
        <v>9</v>
      </c>
      <c r="B346" s="1">
        <v>43987</v>
      </c>
      <c r="C346">
        <v>156.9982</v>
      </c>
      <c r="D346">
        <v>158.5474</v>
      </c>
      <c r="E346">
        <v>155.5082</v>
      </c>
      <c r="F346">
        <v>157.9652</v>
      </c>
      <c r="G346">
        <v>16200934</v>
      </c>
      <c r="H346" s="2">
        <v>2547709000</v>
      </c>
      <c r="I346" s="3">
        <f t="shared" si="5"/>
        <v>0.0078058359708999</v>
      </c>
    </row>
    <row r="347" spans="1:9">
      <c r="A347" t="s">
        <v>9</v>
      </c>
      <c r="B347" s="1">
        <v>43990</v>
      </c>
      <c r="C347">
        <v>157.383</v>
      </c>
      <c r="D347">
        <v>162.7607</v>
      </c>
      <c r="E347">
        <v>157.1857</v>
      </c>
      <c r="F347">
        <v>158.4783</v>
      </c>
      <c r="G347">
        <v>22554466</v>
      </c>
      <c r="H347" s="2">
        <v>3596734000</v>
      </c>
      <c r="I347" s="3">
        <f t="shared" si="5"/>
        <v>0.00324818377718624</v>
      </c>
    </row>
    <row r="348" spans="1:9">
      <c r="A348" t="s">
        <v>9</v>
      </c>
      <c r="B348" s="1">
        <v>43991</v>
      </c>
      <c r="C348">
        <v>158.4487</v>
      </c>
      <c r="D348">
        <v>160.8366</v>
      </c>
      <c r="E348">
        <v>156.8995</v>
      </c>
      <c r="F348">
        <v>160.4517</v>
      </c>
      <c r="G348">
        <v>16328611</v>
      </c>
      <c r="H348" s="2">
        <v>2610701000</v>
      </c>
      <c r="I348" s="3">
        <f t="shared" si="5"/>
        <v>0.012452177995347</v>
      </c>
    </row>
    <row r="349" spans="1:9">
      <c r="A349" t="s">
        <v>9</v>
      </c>
      <c r="B349" s="1">
        <v>43992</v>
      </c>
      <c r="C349">
        <v>160.4912</v>
      </c>
      <c r="D349">
        <v>161.6062</v>
      </c>
      <c r="E349">
        <v>158.9421</v>
      </c>
      <c r="F349">
        <v>160.3827</v>
      </c>
      <c r="G349">
        <v>15149215</v>
      </c>
      <c r="H349" s="2">
        <v>2428166000</v>
      </c>
      <c r="I349" s="3">
        <f t="shared" si="5"/>
        <v>-0.000430035954745188</v>
      </c>
    </row>
    <row r="350" spans="1:9">
      <c r="A350" t="s">
        <v>9</v>
      </c>
      <c r="B350" s="1">
        <v>43993</v>
      </c>
      <c r="C350">
        <v>159.6525</v>
      </c>
      <c r="D350">
        <v>160.58</v>
      </c>
      <c r="E350">
        <v>155.8536</v>
      </c>
      <c r="F350">
        <v>157.9455</v>
      </c>
      <c r="G350">
        <v>20214394</v>
      </c>
      <c r="H350" s="2">
        <v>3195703000</v>
      </c>
      <c r="I350" s="3">
        <f t="shared" si="5"/>
        <v>-0.0151961527022552</v>
      </c>
    </row>
    <row r="351" spans="1:9">
      <c r="A351" t="s">
        <v>9</v>
      </c>
      <c r="B351" s="1">
        <v>43994</v>
      </c>
      <c r="C351">
        <v>154.9162</v>
      </c>
      <c r="D351">
        <v>159.7314</v>
      </c>
      <c r="E351">
        <v>154.0282</v>
      </c>
      <c r="F351">
        <v>159.3565</v>
      </c>
      <c r="G351">
        <v>17884993</v>
      </c>
      <c r="H351" s="2">
        <v>2822869000</v>
      </c>
      <c r="I351" s="3">
        <f t="shared" si="5"/>
        <v>0.00893346122554933</v>
      </c>
    </row>
    <row r="352" spans="1:9">
      <c r="A352" t="s">
        <v>9</v>
      </c>
      <c r="B352" s="1">
        <v>43997</v>
      </c>
      <c r="C352">
        <v>156.8897</v>
      </c>
      <c r="D352">
        <v>158.7447</v>
      </c>
      <c r="E352">
        <v>154.4228</v>
      </c>
      <c r="F352">
        <v>154.9162</v>
      </c>
      <c r="G352">
        <v>26980056</v>
      </c>
      <c r="H352" s="2">
        <v>4206860000</v>
      </c>
      <c r="I352" s="3">
        <f t="shared" si="5"/>
        <v>-0.0278639402848331</v>
      </c>
    </row>
    <row r="353" spans="1:9">
      <c r="A353" t="s">
        <v>9</v>
      </c>
      <c r="B353" s="1">
        <v>43998</v>
      </c>
      <c r="C353">
        <v>155.0149</v>
      </c>
      <c r="D353">
        <v>157.1462</v>
      </c>
      <c r="E353">
        <v>154.3242</v>
      </c>
      <c r="F353">
        <v>155.5872</v>
      </c>
      <c r="G353">
        <v>26334174</v>
      </c>
      <c r="H353" s="2">
        <v>4095546000</v>
      </c>
      <c r="I353" s="3">
        <f t="shared" si="5"/>
        <v>0.00433137399445631</v>
      </c>
    </row>
    <row r="354" spans="1:9">
      <c r="A354" t="s">
        <v>9</v>
      </c>
      <c r="B354" s="1">
        <v>43999</v>
      </c>
      <c r="C354">
        <v>155.1728</v>
      </c>
      <c r="D354">
        <v>155.4096</v>
      </c>
      <c r="E354">
        <v>151.8574</v>
      </c>
      <c r="F354">
        <v>153.8111</v>
      </c>
      <c r="G354">
        <v>23554964</v>
      </c>
      <c r="H354" s="2">
        <v>3610097000</v>
      </c>
      <c r="I354" s="3">
        <f t="shared" si="5"/>
        <v>-0.0114154634828571</v>
      </c>
    </row>
    <row r="355" spans="1:9">
      <c r="A355" t="s">
        <v>9</v>
      </c>
      <c r="B355" s="1">
        <v>44000</v>
      </c>
      <c r="C355">
        <v>154.5215</v>
      </c>
      <c r="D355">
        <v>156.4752</v>
      </c>
      <c r="E355">
        <v>153.89</v>
      </c>
      <c r="F355">
        <v>156.2582</v>
      </c>
      <c r="G355">
        <v>20217338</v>
      </c>
      <c r="H355" s="2">
        <v>3145347000</v>
      </c>
      <c r="I355" s="3">
        <f t="shared" si="5"/>
        <v>0.0159097750422432</v>
      </c>
    </row>
    <row r="356" spans="1:9">
      <c r="A356" t="s">
        <v>9</v>
      </c>
      <c r="B356" s="1">
        <v>44001</v>
      </c>
      <c r="C356">
        <v>156.3963</v>
      </c>
      <c r="D356">
        <v>164.2901</v>
      </c>
      <c r="E356">
        <v>156.3272</v>
      </c>
      <c r="F356">
        <v>163.3725</v>
      </c>
      <c r="G356">
        <v>39223404</v>
      </c>
      <c r="H356" s="2">
        <v>6342809000</v>
      </c>
      <c r="I356" s="3">
        <f t="shared" si="5"/>
        <v>0.0455291306312246</v>
      </c>
    </row>
    <row r="357" spans="1:9">
      <c r="A357" t="s">
        <v>9</v>
      </c>
      <c r="B357" s="1">
        <v>44004</v>
      </c>
      <c r="C357">
        <v>164</v>
      </c>
      <c r="D357">
        <v>164</v>
      </c>
      <c r="E357">
        <v>161</v>
      </c>
      <c r="F357">
        <v>163</v>
      </c>
      <c r="G357">
        <v>21631228</v>
      </c>
      <c r="H357" s="2">
        <v>3513416000</v>
      </c>
      <c r="I357" s="3">
        <f t="shared" si="5"/>
        <v>-0.00228006549449878</v>
      </c>
    </row>
    <row r="358" spans="1:9">
      <c r="A358" t="s">
        <v>9</v>
      </c>
      <c r="B358" s="1">
        <v>44005</v>
      </c>
      <c r="C358">
        <v>163</v>
      </c>
      <c r="D358">
        <v>168.4</v>
      </c>
      <c r="E358">
        <v>162.08</v>
      </c>
      <c r="F358">
        <v>167.98</v>
      </c>
      <c r="G358">
        <v>26532477</v>
      </c>
      <c r="H358" s="2">
        <v>4413501000</v>
      </c>
      <c r="I358" s="3">
        <f t="shared" si="5"/>
        <v>0.0305521472392637</v>
      </c>
    </row>
    <row r="359" spans="1:9">
      <c r="A359" t="s">
        <v>9</v>
      </c>
      <c r="B359" s="1">
        <v>44006</v>
      </c>
      <c r="C359">
        <v>168.41</v>
      </c>
      <c r="D359">
        <v>171.3</v>
      </c>
      <c r="E359">
        <v>167</v>
      </c>
      <c r="F359">
        <v>168.61</v>
      </c>
      <c r="G359">
        <v>18798602</v>
      </c>
      <c r="H359" s="2">
        <v>3172425000</v>
      </c>
      <c r="I359" s="3">
        <f t="shared" si="5"/>
        <v>0.00375044648172416</v>
      </c>
    </row>
    <row r="360" spans="1:9">
      <c r="A360" t="s">
        <v>9</v>
      </c>
      <c r="B360" s="1">
        <v>44011</v>
      </c>
      <c r="C360">
        <v>166.61</v>
      </c>
      <c r="D360">
        <v>168.5</v>
      </c>
      <c r="E360">
        <v>165.8</v>
      </c>
      <c r="F360">
        <v>167.5</v>
      </c>
      <c r="G360">
        <v>19993555</v>
      </c>
      <c r="H360" s="2">
        <v>3331812000</v>
      </c>
      <c r="I360" s="3">
        <f t="shared" si="5"/>
        <v>-0.00658323942826649</v>
      </c>
    </row>
    <row r="361" spans="1:9">
      <c r="A361" t="s">
        <v>9</v>
      </c>
      <c r="B361" s="1">
        <v>44012</v>
      </c>
      <c r="C361">
        <v>168.54</v>
      </c>
      <c r="D361">
        <v>171.67</v>
      </c>
      <c r="E361">
        <v>168.5</v>
      </c>
      <c r="F361">
        <v>171.12</v>
      </c>
      <c r="G361">
        <v>18989762</v>
      </c>
      <c r="H361" s="2">
        <v>3238678000</v>
      </c>
      <c r="I361" s="3">
        <f t="shared" si="5"/>
        <v>0.0216119402985075</v>
      </c>
    </row>
    <row r="362" spans="1:9">
      <c r="A362" t="s">
        <v>9</v>
      </c>
      <c r="B362" s="1">
        <v>44013</v>
      </c>
      <c r="C362">
        <v>171.12</v>
      </c>
      <c r="D362">
        <v>185.1</v>
      </c>
      <c r="E362">
        <v>171.12</v>
      </c>
      <c r="F362">
        <v>181.98</v>
      </c>
      <c r="G362">
        <v>27181836</v>
      </c>
      <c r="H362" s="2">
        <v>4886749000</v>
      </c>
      <c r="I362" s="3">
        <f t="shared" si="5"/>
        <v>0.0634642356241233</v>
      </c>
    </row>
    <row r="363" spans="1:9">
      <c r="A363" t="s">
        <v>9</v>
      </c>
      <c r="B363" s="1">
        <v>44014</v>
      </c>
      <c r="C363">
        <v>180</v>
      </c>
      <c r="D363">
        <v>192.34</v>
      </c>
      <c r="E363">
        <v>179.88</v>
      </c>
      <c r="F363">
        <v>189.49</v>
      </c>
      <c r="G363">
        <v>34887021</v>
      </c>
      <c r="H363" s="2">
        <v>6549218000</v>
      </c>
      <c r="I363" s="3">
        <f t="shared" si="5"/>
        <v>0.0412682712385978</v>
      </c>
    </row>
    <row r="364" spans="1:9">
      <c r="A364" t="s">
        <v>9</v>
      </c>
      <c r="B364" s="1">
        <v>44015</v>
      </c>
      <c r="C364">
        <v>189.99</v>
      </c>
      <c r="D364">
        <v>190.5</v>
      </c>
      <c r="E364">
        <v>182.5</v>
      </c>
      <c r="F364">
        <v>188.72</v>
      </c>
      <c r="G364">
        <v>30815941</v>
      </c>
      <c r="H364" s="2">
        <v>5745185000</v>
      </c>
      <c r="I364" s="3">
        <f t="shared" si="5"/>
        <v>-0.00406353897303293</v>
      </c>
    </row>
    <row r="365" spans="1:9">
      <c r="A365" t="s">
        <v>9</v>
      </c>
      <c r="B365" s="1">
        <v>44018</v>
      </c>
      <c r="C365">
        <v>188.71</v>
      </c>
      <c r="D365">
        <v>196</v>
      </c>
      <c r="E365">
        <v>185.56</v>
      </c>
      <c r="F365">
        <v>192.82</v>
      </c>
      <c r="G365">
        <v>32843107</v>
      </c>
      <c r="H365" s="2">
        <v>6291467000</v>
      </c>
      <c r="I365" s="3">
        <f t="shared" si="5"/>
        <v>0.0217253073336159</v>
      </c>
    </row>
    <row r="366" spans="1:9">
      <c r="A366" t="s">
        <v>9</v>
      </c>
      <c r="B366" s="1">
        <v>44019</v>
      </c>
      <c r="C366">
        <v>192.78</v>
      </c>
      <c r="D366">
        <v>206.38</v>
      </c>
      <c r="E366">
        <v>190.32</v>
      </c>
      <c r="F366">
        <v>201.89</v>
      </c>
      <c r="G366">
        <v>38411125</v>
      </c>
      <c r="H366" s="2">
        <v>7693352000</v>
      </c>
      <c r="I366" s="3">
        <f t="shared" si="5"/>
        <v>0.0470386889326833</v>
      </c>
    </row>
    <row r="367" spans="1:9">
      <c r="A367" t="s">
        <v>9</v>
      </c>
      <c r="B367" s="1">
        <v>44020</v>
      </c>
      <c r="C367">
        <v>201.5</v>
      </c>
      <c r="D367">
        <v>205.8</v>
      </c>
      <c r="E367">
        <v>199</v>
      </c>
      <c r="F367">
        <v>203.36</v>
      </c>
      <c r="G367">
        <v>29232255</v>
      </c>
      <c r="H367" s="2">
        <v>5907018000</v>
      </c>
      <c r="I367" s="3">
        <f t="shared" si="5"/>
        <v>0.00728119272871379</v>
      </c>
    </row>
    <row r="368" spans="1:9">
      <c r="A368" t="s">
        <v>9</v>
      </c>
      <c r="B368" s="1">
        <v>44021</v>
      </c>
      <c r="C368">
        <v>203.39</v>
      </c>
      <c r="D368">
        <v>205.36</v>
      </c>
      <c r="E368">
        <v>201.5</v>
      </c>
      <c r="F368">
        <v>203.72</v>
      </c>
      <c r="G368">
        <v>29524349</v>
      </c>
      <c r="H368" s="2">
        <v>5988999000</v>
      </c>
      <c r="I368" s="3">
        <f t="shared" si="5"/>
        <v>0.00177025963808018</v>
      </c>
    </row>
    <row r="369" spans="1:9">
      <c r="A369" t="s">
        <v>9</v>
      </c>
      <c r="B369" s="1">
        <v>44022</v>
      </c>
      <c r="C369">
        <v>203</v>
      </c>
      <c r="D369">
        <v>211.8</v>
      </c>
      <c r="E369">
        <v>200.8</v>
      </c>
      <c r="F369">
        <v>207</v>
      </c>
      <c r="G369">
        <v>33547581</v>
      </c>
      <c r="H369" s="2">
        <v>6923295000</v>
      </c>
      <c r="I369" s="3">
        <f t="shared" si="5"/>
        <v>0.016100530139407</v>
      </c>
    </row>
    <row r="370" spans="1:9">
      <c r="A370" t="s">
        <v>9</v>
      </c>
      <c r="B370" s="1">
        <v>44025</v>
      </c>
      <c r="C370">
        <v>207</v>
      </c>
      <c r="D370">
        <v>225</v>
      </c>
      <c r="E370">
        <v>207</v>
      </c>
      <c r="F370">
        <v>218.2</v>
      </c>
      <c r="G370">
        <v>48880722</v>
      </c>
      <c r="H370" s="2">
        <v>10648700000</v>
      </c>
      <c r="I370" s="3">
        <f t="shared" si="5"/>
        <v>0.0541062801932367</v>
      </c>
    </row>
    <row r="371" spans="1:9">
      <c r="A371" t="s">
        <v>9</v>
      </c>
      <c r="B371" s="1">
        <v>44026</v>
      </c>
      <c r="C371">
        <v>218.3</v>
      </c>
      <c r="D371">
        <v>225.33</v>
      </c>
      <c r="E371">
        <v>212.03</v>
      </c>
      <c r="F371">
        <v>220.9</v>
      </c>
      <c r="G371">
        <v>43873308</v>
      </c>
      <c r="H371" s="2">
        <v>9589877000</v>
      </c>
      <c r="I371" s="3">
        <f t="shared" si="5"/>
        <v>0.0123739688359304</v>
      </c>
    </row>
    <row r="372" spans="1:9">
      <c r="A372" t="s">
        <v>9</v>
      </c>
      <c r="B372" s="1">
        <v>44027</v>
      </c>
      <c r="C372">
        <v>219</v>
      </c>
      <c r="D372">
        <v>226</v>
      </c>
      <c r="E372">
        <v>217.6</v>
      </c>
      <c r="F372">
        <v>223.95</v>
      </c>
      <c r="G372">
        <v>37169954</v>
      </c>
      <c r="H372" s="2">
        <v>8289624000</v>
      </c>
      <c r="I372" s="3">
        <f t="shared" si="5"/>
        <v>0.0138071525577183</v>
      </c>
    </row>
    <row r="373" spans="1:9">
      <c r="A373" t="s">
        <v>9</v>
      </c>
      <c r="B373" s="1">
        <v>44028</v>
      </c>
      <c r="C373">
        <v>221</v>
      </c>
      <c r="D373">
        <v>221.05</v>
      </c>
      <c r="E373">
        <v>201.56</v>
      </c>
      <c r="F373">
        <v>201.56</v>
      </c>
      <c r="G373">
        <v>70573669</v>
      </c>
      <c r="H373" s="2">
        <v>14817950000</v>
      </c>
      <c r="I373" s="3">
        <f t="shared" si="5"/>
        <v>-0.0999776735878544</v>
      </c>
    </row>
    <row r="374" spans="1:9">
      <c r="A374" t="s">
        <v>9</v>
      </c>
      <c r="B374" s="1">
        <v>44029</v>
      </c>
      <c r="C374">
        <v>195</v>
      </c>
      <c r="D374">
        <v>209.7</v>
      </c>
      <c r="E374">
        <v>195</v>
      </c>
      <c r="F374">
        <v>205.39</v>
      </c>
      <c r="G374">
        <v>52976677</v>
      </c>
      <c r="H374" s="2">
        <v>10785870000</v>
      </c>
      <c r="I374" s="3">
        <f t="shared" si="5"/>
        <v>0.0190017860686643</v>
      </c>
    </row>
    <row r="375" spans="1:9">
      <c r="A375" t="s">
        <v>9</v>
      </c>
      <c r="B375" s="1">
        <v>44032</v>
      </c>
      <c r="C375">
        <v>205.5</v>
      </c>
      <c r="D375">
        <v>208.5</v>
      </c>
      <c r="E375">
        <v>191.01</v>
      </c>
      <c r="F375">
        <v>201.68</v>
      </c>
      <c r="G375">
        <v>44290656</v>
      </c>
      <c r="H375" s="2">
        <v>8808311000</v>
      </c>
      <c r="I375" s="3">
        <f t="shared" si="5"/>
        <v>-0.0180631968450264</v>
      </c>
    </row>
    <row r="376" spans="1:9">
      <c r="A376" t="s">
        <v>9</v>
      </c>
      <c r="B376" s="1">
        <v>44033</v>
      </c>
      <c r="C376">
        <v>201</v>
      </c>
      <c r="D376">
        <v>208.9</v>
      </c>
      <c r="E376">
        <v>198.8</v>
      </c>
      <c r="F376">
        <v>205.58</v>
      </c>
      <c r="G376">
        <v>31785876</v>
      </c>
      <c r="H376" s="2">
        <v>6514436000</v>
      </c>
      <c r="I376" s="3">
        <f t="shared" si="5"/>
        <v>0.0193375644585482</v>
      </c>
    </row>
    <row r="377" spans="1:9">
      <c r="A377" t="s">
        <v>9</v>
      </c>
      <c r="B377" s="1">
        <v>44034</v>
      </c>
      <c r="C377">
        <v>204.25</v>
      </c>
      <c r="D377">
        <v>212.87</v>
      </c>
      <c r="E377">
        <v>202.75</v>
      </c>
      <c r="F377">
        <v>208.9</v>
      </c>
      <c r="G377">
        <v>28066323</v>
      </c>
      <c r="H377" s="2">
        <v>5873887000</v>
      </c>
      <c r="I377" s="3">
        <f t="shared" si="5"/>
        <v>0.0161494308784901</v>
      </c>
    </row>
    <row r="378" spans="1:9">
      <c r="A378" t="s">
        <v>9</v>
      </c>
      <c r="B378" s="1">
        <v>44035</v>
      </c>
      <c r="C378">
        <v>207.3</v>
      </c>
      <c r="D378">
        <v>211.9</v>
      </c>
      <c r="E378">
        <v>205.6</v>
      </c>
      <c r="F378">
        <v>210.07</v>
      </c>
      <c r="G378">
        <v>26541311</v>
      </c>
      <c r="H378" s="2">
        <v>5547862000</v>
      </c>
      <c r="I378" s="3">
        <f t="shared" si="5"/>
        <v>0.0056007659167065</v>
      </c>
    </row>
    <row r="379" spans="1:9">
      <c r="A379" t="s">
        <v>9</v>
      </c>
      <c r="B379" s="1">
        <v>44036</v>
      </c>
      <c r="C379">
        <v>208</v>
      </c>
      <c r="D379">
        <v>208.95</v>
      </c>
      <c r="E379">
        <v>198</v>
      </c>
      <c r="F379">
        <v>201.39</v>
      </c>
      <c r="G379">
        <v>40538626</v>
      </c>
      <c r="H379" s="2">
        <v>8233915000</v>
      </c>
      <c r="I379" s="3">
        <f t="shared" si="5"/>
        <v>-0.0413195601466178</v>
      </c>
    </row>
    <row r="380" spans="1:9">
      <c r="A380" t="s">
        <v>9</v>
      </c>
      <c r="B380" s="1">
        <v>44039</v>
      </c>
      <c r="C380">
        <v>203.39</v>
      </c>
      <c r="D380">
        <v>206.8</v>
      </c>
      <c r="E380">
        <v>201.41</v>
      </c>
      <c r="F380">
        <v>204.1</v>
      </c>
      <c r="G380">
        <v>24634688</v>
      </c>
      <c r="H380" s="2">
        <v>5038946000</v>
      </c>
      <c r="I380" s="3">
        <f t="shared" si="5"/>
        <v>0.0134564774815036</v>
      </c>
    </row>
    <row r="381" spans="1:9">
      <c r="A381" t="s">
        <v>9</v>
      </c>
      <c r="B381" s="1">
        <v>44040</v>
      </c>
      <c r="C381">
        <v>205.89</v>
      </c>
      <c r="D381">
        <v>216.94</v>
      </c>
      <c r="E381">
        <v>204.67</v>
      </c>
      <c r="F381">
        <v>214</v>
      </c>
      <c r="G381">
        <v>38449712</v>
      </c>
      <c r="H381" s="2">
        <v>8143034000</v>
      </c>
      <c r="I381" s="3">
        <f t="shared" si="5"/>
        <v>0.0485056344928957</v>
      </c>
    </row>
    <row r="382" spans="1:9">
      <c r="A382" t="s">
        <v>9</v>
      </c>
      <c r="B382" s="1">
        <v>44041</v>
      </c>
      <c r="C382">
        <v>214.35</v>
      </c>
      <c r="D382">
        <v>215.48</v>
      </c>
      <c r="E382">
        <v>209.01</v>
      </c>
      <c r="F382">
        <v>214.98</v>
      </c>
      <c r="G382">
        <v>30136414</v>
      </c>
      <c r="H382" s="2">
        <v>6417584000</v>
      </c>
      <c r="I382" s="3">
        <f t="shared" si="5"/>
        <v>0.0045794392523364</v>
      </c>
    </row>
    <row r="383" spans="1:9">
      <c r="A383" t="s">
        <v>9</v>
      </c>
      <c r="B383" s="1">
        <v>44042</v>
      </c>
      <c r="C383">
        <v>214</v>
      </c>
      <c r="D383">
        <v>218.05</v>
      </c>
      <c r="E383">
        <v>213</v>
      </c>
      <c r="F383">
        <v>216.32</v>
      </c>
      <c r="G383">
        <v>25322564</v>
      </c>
      <c r="H383" s="2">
        <v>5483434000</v>
      </c>
      <c r="I383" s="3">
        <f t="shared" si="5"/>
        <v>0.00623313796632246</v>
      </c>
    </row>
    <row r="384" spans="1:9">
      <c r="A384" t="s">
        <v>9</v>
      </c>
      <c r="B384" s="1">
        <v>44043</v>
      </c>
      <c r="C384">
        <v>216.51</v>
      </c>
      <c r="D384">
        <v>221.01</v>
      </c>
      <c r="E384">
        <v>214.28</v>
      </c>
      <c r="F384">
        <v>217.5</v>
      </c>
      <c r="G384">
        <v>26231782</v>
      </c>
      <c r="H384" s="2">
        <v>5707639000</v>
      </c>
      <c r="I384" s="3">
        <f t="shared" si="5"/>
        <v>0.00545488165680477</v>
      </c>
    </row>
    <row r="385" spans="1:9">
      <c r="A385" t="s">
        <v>9</v>
      </c>
      <c r="B385" s="1">
        <v>44046</v>
      </c>
      <c r="C385">
        <v>218.18</v>
      </c>
      <c r="D385">
        <v>219.93</v>
      </c>
      <c r="E385">
        <v>215.2</v>
      </c>
      <c r="F385">
        <v>217.72</v>
      </c>
      <c r="G385">
        <v>20145355</v>
      </c>
      <c r="H385" s="2">
        <v>4369803000</v>
      </c>
      <c r="I385" s="3">
        <f t="shared" si="5"/>
        <v>0.00101149425287356</v>
      </c>
    </row>
    <row r="386" spans="1:9">
      <c r="A386" t="s">
        <v>9</v>
      </c>
      <c r="B386" s="1">
        <v>44047</v>
      </c>
      <c r="C386">
        <v>217.5</v>
      </c>
      <c r="D386">
        <v>219.8</v>
      </c>
      <c r="E386">
        <v>214</v>
      </c>
      <c r="F386">
        <v>215.8</v>
      </c>
      <c r="G386">
        <v>20676941</v>
      </c>
      <c r="H386" s="2">
        <v>4483370000</v>
      </c>
      <c r="I386" s="3">
        <f t="shared" si="5"/>
        <v>-0.00881866617674071</v>
      </c>
    </row>
    <row r="387" spans="1:9">
      <c r="A387" t="s">
        <v>9</v>
      </c>
      <c r="B387" s="1">
        <v>44048</v>
      </c>
      <c r="C387">
        <v>215.6</v>
      </c>
      <c r="D387">
        <v>217.76</v>
      </c>
      <c r="E387">
        <v>213</v>
      </c>
      <c r="F387">
        <v>217.48</v>
      </c>
      <c r="G387">
        <v>18671238</v>
      </c>
      <c r="H387" s="2">
        <v>4024536000</v>
      </c>
      <c r="I387" s="3">
        <f t="shared" si="5"/>
        <v>0.00778498609823901</v>
      </c>
    </row>
    <row r="388" spans="1:9">
      <c r="A388" t="s">
        <v>9</v>
      </c>
      <c r="B388" s="1">
        <v>44049</v>
      </c>
      <c r="C388">
        <v>217.48</v>
      </c>
      <c r="D388">
        <v>218.54</v>
      </c>
      <c r="E388">
        <v>209.66</v>
      </c>
      <c r="F388">
        <v>211.02</v>
      </c>
      <c r="G388">
        <v>32304359</v>
      </c>
      <c r="H388" s="2">
        <v>6855967000</v>
      </c>
      <c r="I388" s="3">
        <f t="shared" ref="I388:I451" si="6">(F388-F387)/F387</f>
        <v>-0.0297038808166267</v>
      </c>
    </row>
    <row r="389" spans="1:9">
      <c r="A389" t="s">
        <v>9</v>
      </c>
      <c r="B389" s="1">
        <v>44050</v>
      </c>
      <c r="C389">
        <v>210</v>
      </c>
      <c r="D389">
        <v>213</v>
      </c>
      <c r="E389">
        <v>203.18</v>
      </c>
      <c r="F389">
        <v>207.26</v>
      </c>
      <c r="G389">
        <v>28723584</v>
      </c>
      <c r="H389" s="2">
        <v>5960013000</v>
      </c>
      <c r="I389" s="3">
        <f t="shared" si="6"/>
        <v>-0.0178182162828169</v>
      </c>
    </row>
    <row r="390" spans="1:9">
      <c r="A390" t="s">
        <v>9</v>
      </c>
      <c r="B390" s="1">
        <v>44053</v>
      </c>
      <c r="C390">
        <v>207.26</v>
      </c>
      <c r="D390">
        <v>208.88</v>
      </c>
      <c r="E390">
        <v>202.94</v>
      </c>
      <c r="F390">
        <v>205.94</v>
      </c>
      <c r="G390">
        <v>19152100</v>
      </c>
      <c r="H390" s="2">
        <v>3941811000</v>
      </c>
      <c r="I390" s="3">
        <f t="shared" si="6"/>
        <v>-0.00636881212004243</v>
      </c>
    </row>
    <row r="391" spans="1:9">
      <c r="A391" t="s">
        <v>9</v>
      </c>
      <c r="B391" s="1">
        <v>44054</v>
      </c>
      <c r="C391">
        <v>207</v>
      </c>
      <c r="D391">
        <v>213.35</v>
      </c>
      <c r="E391">
        <v>207</v>
      </c>
      <c r="F391">
        <v>209</v>
      </c>
      <c r="G391">
        <v>25009077</v>
      </c>
      <c r="H391" s="2">
        <v>5285964000</v>
      </c>
      <c r="I391" s="3">
        <f t="shared" si="6"/>
        <v>0.014858696707779</v>
      </c>
    </row>
    <row r="392" spans="1:9">
      <c r="A392" t="s">
        <v>9</v>
      </c>
      <c r="B392" s="1">
        <v>44055</v>
      </c>
      <c r="C392">
        <v>207.92</v>
      </c>
      <c r="D392">
        <v>209.88</v>
      </c>
      <c r="E392">
        <v>203.04</v>
      </c>
      <c r="F392">
        <v>206.47</v>
      </c>
      <c r="G392">
        <v>18024993</v>
      </c>
      <c r="H392" s="2">
        <v>3701984000</v>
      </c>
      <c r="I392" s="3">
        <f t="shared" si="6"/>
        <v>-0.0121052631578947</v>
      </c>
    </row>
    <row r="393" spans="1:9">
      <c r="A393" t="s">
        <v>9</v>
      </c>
      <c r="B393" s="1">
        <v>44056</v>
      </c>
      <c r="C393">
        <v>208</v>
      </c>
      <c r="D393">
        <v>210</v>
      </c>
      <c r="E393">
        <v>205.5</v>
      </c>
      <c r="F393">
        <v>206.9</v>
      </c>
      <c r="G393">
        <v>12320969</v>
      </c>
      <c r="H393" s="2">
        <v>2555093000</v>
      </c>
      <c r="I393" s="3">
        <f t="shared" si="6"/>
        <v>0.00208262701603142</v>
      </c>
    </row>
    <row r="394" spans="1:9">
      <c r="A394" t="s">
        <v>9</v>
      </c>
      <c r="B394" s="1">
        <v>44057</v>
      </c>
      <c r="C394">
        <v>206.3</v>
      </c>
      <c r="D394">
        <v>213.3</v>
      </c>
      <c r="E394">
        <v>206.22</v>
      </c>
      <c r="F394">
        <v>212.9</v>
      </c>
      <c r="G394">
        <v>24431491</v>
      </c>
      <c r="H394" s="2">
        <v>5144550000</v>
      </c>
      <c r="I394" s="3">
        <f t="shared" si="6"/>
        <v>0.0289995166747221</v>
      </c>
    </row>
    <row r="395" spans="1:9">
      <c r="A395" t="s">
        <v>9</v>
      </c>
      <c r="B395" s="1">
        <v>44060</v>
      </c>
      <c r="C395">
        <v>214.5</v>
      </c>
      <c r="D395">
        <v>222</v>
      </c>
      <c r="E395">
        <v>214.5</v>
      </c>
      <c r="F395">
        <v>219.99</v>
      </c>
      <c r="G395">
        <v>31515599</v>
      </c>
      <c r="H395" s="2">
        <v>6913069000</v>
      </c>
      <c r="I395" s="3">
        <f t="shared" si="6"/>
        <v>0.0333020197275716</v>
      </c>
    </row>
    <row r="396" spans="1:9">
      <c r="A396" t="s">
        <v>9</v>
      </c>
      <c r="B396" s="1">
        <v>44061</v>
      </c>
      <c r="C396">
        <v>219.99</v>
      </c>
      <c r="D396">
        <v>223</v>
      </c>
      <c r="E396">
        <v>218.12</v>
      </c>
      <c r="F396">
        <v>220.57</v>
      </c>
      <c r="G396">
        <v>19038249</v>
      </c>
      <c r="H396" s="2">
        <v>4208956000</v>
      </c>
      <c r="I396" s="3">
        <f t="shared" si="6"/>
        <v>0.00263648347652159</v>
      </c>
    </row>
    <row r="397" spans="1:9">
      <c r="A397" t="s">
        <v>9</v>
      </c>
      <c r="B397" s="1">
        <v>44062</v>
      </c>
      <c r="C397">
        <v>220.47</v>
      </c>
      <c r="D397">
        <v>225.96</v>
      </c>
      <c r="E397">
        <v>217.27</v>
      </c>
      <c r="F397">
        <v>222.2</v>
      </c>
      <c r="G397">
        <v>23847268</v>
      </c>
      <c r="H397" s="2">
        <v>5300629000</v>
      </c>
      <c r="I397" s="3">
        <f t="shared" si="6"/>
        <v>0.0073899442353901</v>
      </c>
    </row>
    <row r="398" spans="1:9">
      <c r="A398" t="s">
        <v>9</v>
      </c>
      <c r="B398" s="1">
        <v>44063</v>
      </c>
      <c r="C398">
        <v>220</v>
      </c>
      <c r="D398">
        <v>220.92</v>
      </c>
      <c r="E398">
        <v>216</v>
      </c>
      <c r="F398">
        <v>216.44</v>
      </c>
      <c r="G398">
        <v>18490663</v>
      </c>
      <c r="H398" s="2">
        <v>4022580000</v>
      </c>
      <c r="I398" s="3">
        <f t="shared" si="6"/>
        <v>-0.0259225922592259</v>
      </c>
    </row>
    <row r="399" spans="1:9">
      <c r="A399" t="s">
        <v>9</v>
      </c>
      <c r="B399" s="1">
        <v>44064</v>
      </c>
      <c r="C399">
        <v>220</v>
      </c>
      <c r="D399">
        <v>220.98</v>
      </c>
      <c r="E399">
        <v>216.44</v>
      </c>
      <c r="F399">
        <v>218.4</v>
      </c>
      <c r="G399">
        <v>15731861</v>
      </c>
      <c r="H399" s="2">
        <v>3438178000</v>
      </c>
      <c r="I399" s="3">
        <f t="shared" si="6"/>
        <v>0.00905562742561453</v>
      </c>
    </row>
    <row r="400" spans="1:9">
      <c r="A400" t="s">
        <v>9</v>
      </c>
      <c r="B400" s="1">
        <v>44067</v>
      </c>
      <c r="C400">
        <v>219.98</v>
      </c>
      <c r="D400">
        <v>226.3</v>
      </c>
      <c r="E400">
        <v>219.19</v>
      </c>
      <c r="F400">
        <v>225</v>
      </c>
      <c r="G400">
        <v>23152218</v>
      </c>
      <c r="H400" s="2">
        <v>5170962000</v>
      </c>
      <c r="I400" s="3">
        <f t="shared" si="6"/>
        <v>0.0302197802197802</v>
      </c>
    </row>
    <row r="401" spans="1:9">
      <c r="A401" t="s">
        <v>9</v>
      </c>
      <c r="B401" s="1">
        <v>44068</v>
      </c>
      <c r="C401">
        <v>226</v>
      </c>
      <c r="D401">
        <v>236.75</v>
      </c>
      <c r="E401">
        <v>225.99</v>
      </c>
      <c r="F401">
        <v>235.6</v>
      </c>
      <c r="G401">
        <v>28547871</v>
      </c>
      <c r="H401" s="2">
        <v>6659413000</v>
      </c>
      <c r="I401" s="3">
        <f t="shared" si="6"/>
        <v>0.0471111111111111</v>
      </c>
    </row>
    <row r="402" spans="1:9">
      <c r="A402" t="s">
        <v>9</v>
      </c>
      <c r="B402" s="1">
        <v>44069</v>
      </c>
      <c r="C402">
        <v>235.4</v>
      </c>
      <c r="D402">
        <v>239.87</v>
      </c>
      <c r="E402">
        <v>232.2</v>
      </c>
      <c r="F402">
        <v>236.65</v>
      </c>
      <c r="G402">
        <v>26209992</v>
      </c>
      <c r="H402" s="2">
        <v>6176302000</v>
      </c>
      <c r="I402" s="3">
        <f t="shared" si="6"/>
        <v>0.00445670628183366</v>
      </c>
    </row>
    <row r="403" spans="1:9">
      <c r="A403" t="s">
        <v>9</v>
      </c>
      <c r="B403" s="1">
        <v>44070</v>
      </c>
      <c r="C403">
        <v>238.98</v>
      </c>
      <c r="D403">
        <v>238.98</v>
      </c>
      <c r="E403">
        <v>231.14</v>
      </c>
      <c r="F403">
        <v>238.08</v>
      </c>
      <c r="G403">
        <v>21348858</v>
      </c>
      <c r="H403" s="2">
        <v>5024120000</v>
      </c>
      <c r="I403" s="3">
        <f t="shared" si="6"/>
        <v>0.0060426790619058</v>
      </c>
    </row>
    <row r="404" spans="1:9">
      <c r="A404" t="s">
        <v>9</v>
      </c>
      <c r="B404" s="1">
        <v>44071</v>
      </c>
      <c r="C404">
        <v>235.98</v>
      </c>
      <c r="D404">
        <v>244.86</v>
      </c>
      <c r="E404">
        <v>233.2</v>
      </c>
      <c r="F404">
        <v>240.5</v>
      </c>
      <c r="G404">
        <v>32724152</v>
      </c>
      <c r="H404" s="2">
        <v>7823482000</v>
      </c>
      <c r="I404" s="3">
        <f t="shared" si="6"/>
        <v>0.0101646505376344</v>
      </c>
    </row>
    <row r="405" spans="1:9">
      <c r="A405" t="s">
        <v>9</v>
      </c>
      <c r="B405" s="1">
        <v>44074</v>
      </c>
      <c r="C405">
        <v>242</v>
      </c>
      <c r="D405">
        <v>246.7</v>
      </c>
      <c r="E405">
        <v>240</v>
      </c>
      <c r="F405">
        <v>240</v>
      </c>
      <c r="G405">
        <v>31571514</v>
      </c>
      <c r="H405" s="2">
        <v>7691010000</v>
      </c>
      <c r="I405" s="3">
        <f t="shared" si="6"/>
        <v>-0.00207900207900208</v>
      </c>
    </row>
    <row r="406" spans="1:9">
      <c r="A406" t="s">
        <v>9</v>
      </c>
      <c r="B406" s="1">
        <v>44075</v>
      </c>
      <c r="C406">
        <v>237.48</v>
      </c>
      <c r="D406">
        <v>239.8</v>
      </c>
      <c r="E406">
        <v>233.1</v>
      </c>
      <c r="F406">
        <v>236.24</v>
      </c>
      <c r="G406">
        <v>30087024</v>
      </c>
      <c r="H406" s="2">
        <v>7091377000</v>
      </c>
      <c r="I406" s="3">
        <f t="shared" si="6"/>
        <v>-0.0156666666666666</v>
      </c>
    </row>
    <row r="407" spans="1:9">
      <c r="A407" t="s">
        <v>9</v>
      </c>
      <c r="B407" s="1">
        <v>44076</v>
      </c>
      <c r="C407">
        <v>235.2</v>
      </c>
      <c r="D407">
        <v>239.78</v>
      </c>
      <c r="E407">
        <v>233.8</v>
      </c>
      <c r="F407">
        <v>235</v>
      </c>
      <c r="G407">
        <v>19633125</v>
      </c>
      <c r="H407" s="2">
        <v>4642766000</v>
      </c>
      <c r="I407" s="3">
        <f t="shared" si="6"/>
        <v>-0.0052488994243143</v>
      </c>
    </row>
    <row r="408" spans="1:9">
      <c r="A408" t="s">
        <v>9</v>
      </c>
      <c r="B408" s="1">
        <v>44077</v>
      </c>
      <c r="C408">
        <v>235.4</v>
      </c>
      <c r="D408">
        <v>243</v>
      </c>
      <c r="E408">
        <v>235.19</v>
      </c>
      <c r="F408">
        <v>238.64</v>
      </c>
      <c r="G408">
        <v>27569574</v>
      </c>
      <c r="H408" s="2">
        <v>6599199000</v>
      </c>
      <c r="I408" s="3">
        <f t="shared" si="6"/>
        <v>0.0154893617021276</v>
      </c>
    </row>
    <row r="409" spans="1:9">
      <c r="A409" t="s">
        <v>9</v>
      </c>
      <c r="B409" s="1">
        <v>44078</v>
      </c>
      <c r="C409">
        <v>234</v>
      </c>
      <c r="D409">
        <v>234</v>
      </c>
      <c r="E409">
        <v>226.27</v>
      </c>
      <c r="F409">
        <v>230.22</v>
      </c>
      <c r="G409">
        <v>37092062</v>
      </c>
      <c r="H409" s="2">
        <v>8495154000</v>
      </c>
      <c r="I409" s="3">
        <f t="shared" si="6"/>
        <v>-0.0352832718739523</v>
      </c>
    </row>
    <row r="410" spans="1:9">
      <c r="A410" t="s">
        <v>9</v>
      </c>
      <c r="B410" s="1">
        <v>44081</v>
      </c>
      <c r="C410">
        <v>229.35</v>
      </c>
      <c r="D410">
        <v>233.45</v>
      </c>
      <c r="E410">
        <v>225.1</v>
      </c>
      <c r="F410">
        <v>226.89</v>
      </c>
      <c r="G410">
        <v>23622659</v>
      </c>
      <c r="H410" s="2">
        <v>5428172000</v>
      </c>
      <c r="I410" s="3">
        <f t="shared" si="6"/>
        <v>-0.0144644253322909</v>
      </c>
    </row>
    <row r="411" spans="1:9">
      <c r="A411" t="s">
        <v>9</v>
      </c>
      <c r="B411" s="1">
        <v>44082</v>
      </c>
      <c r="C411">
        <v>227.14</v>
      </c>
      <c r="D411">
        <v>229.35</v>
      </c>
      <c r="E411">
        <v>217.6</v>
      </c>
      <c r="F411">
        <v>221.93</v>
      </c>
      <c r="G411">
        <v>35708526</v>
      </c>
      <c r="H411" s="2">
        <v>7906065000</v>
      </c>
      <c r="I411" s="3">
        <f t="shared" si="6"/>
        <v>-0.0218608136101194</v>
      </c>
    </row>
    <row r="412" spans="1:9">
      <c r="A412" t="s">
        <v>9</v>
      </c>
      <c r="B412" s="1">
        <v>44083</v>
      </c>
      <c r="C412">
        <v>218.81</v>
      </c>
      <c r="D412">
        <v>220.66</v>
      </c>
      <c r="E412">
        <v>216</v>
      </c>
      <c r="F412">
        <v>217</v>
      </c>
      <c r="G412">
        <v>22706135</v>
      </c>
      <c r="H412" s="2">
        <v>4950173000</v>
      </c>
      <c r="I412" s="3">
        <f t="shared" si="6"/>
        <v>-0.0222142116883702</v>
      </c>
    </row>
    <row r="413" spans="1:9">
      <c r="A413" t="s">
        <v>9</v>
      </c>
      <c r="B413" s="1">
        <v>44084</v>
      </c>
      <c r="C413">
        <v>220</v>
      </c>
      <c r="D413">
        <v>225.76</v>
      </c>
      <c r="E413">
        <v>219.96</v>
      </c>
      <c r="F413">
        <v>223.2</v>
      </c>
      <c r="G413">
        <v>23154133</v>
      </c>
      <c r="H413" s="2">
        <v>5168118000</v>
      </c>
      <c r="I413" s="3">
        <f t="shared" si="6"/>
        <v>0.0285714285714285</v>
      </c>
    </row>
    <row r="414" spans="1:9">
      <c r="A414" t="s">
        <v>9</v>
      </c>
      <c r="B414" s="1">
        <v>44085</v>
      </c>
      <c r="C414">
        <v>221.45</v>
      </c>
      <c r="D414">
        <v>227.88</v>
      </c>
      <c r="E414">
        <v>220.18</v>
      </c>
      <c r="F414">
        <v>227.88</v>
      </c>
      <c r="G414">
        <v>20470064</v>
      </c>
      <c r="H414" s="2">
        <v>4597798000</v>
      </c>
      <c r="I414" s="3">
        <f t="shared" si="6"/>
        <v>0.0209677419354839</v>
      </c>
    </row>
    <row r="415" spans="1:9">
      <c r="A415" t="s">
        <v>9</v>
      </c>
      <c r="B415" s="1">
        <v>44088</v>
      </c>
      <c r="C415">
        <v>229.08</v>
      </c>
      <c r="D415">
        <v>231.44</v>
      </c>
      <c r="E415">
        <v>224.18</v>
      </c>
      <c r="F415">
        <v>230.08</v>
      </c>
      <c r="G415">
        <v>20749216</v>
      </c>
      <c r="H415" s="2">
        <v>4747191000</v>
      </c>
      <c r="I415" s="3">
        <f t="shared" si="6"/>
        <v>0.00965420396700025</v>
      </c>
    </row>
    <row r="416" spans="1:9">
      <c r="A416" t="s">
        <v>9</v>
      </c>
      <c r="B416" s="1">
        <v>44089</v>
      </c>
      <c r="C416">
        <v>230</v>
      </c>
      <c r="D416">
        <v>231.4</v>
      </c>
      <c r="E416">
        <v>228</v>
      </c>
      <c r="F416">
        <v>230.33</v>
      </c>
      <c r="G416">
        <v>12036547</v>
      </c>
      <c r="H416" s="2">
        <v>2765307000</v>
      </c>
      <c r="I416" s="3">
        <f t="shared" si="6"/>
        <v>0.001086578581363</v>
      </c>
    </row>
    <row r="417" spans="1:9">
      <c r="A417" t="s">
        <v>9</v>
      </c>
      <c r="B417" s="1">
        <v>44090</v>
      </c>
      <c r="C417">
        <v>230.74</v>
      </c>
      <c r="D417">
        <v>232.19</v>
      </c>
      <c r="E417">
        <v>225</v>
      </c>
      <c r="F417">
        <v>226.02</v>
      </c>
      <c r="G417">
        <v>18453747</v>
      </c>
      <c r="H417" s="2">
        <v>4206118000</v>
      </c>
      <c r="I417" s="3">
        <f t="shared" si="6"/>
        <v>-0.0187122823774584</v>
      </c>
    </row>
    <row r="418" spans="1:9">
      <c r="A418" t="s">
        <v>9</v>
      </c>
      <c r="B418" s="1">
        <v>44091</v>
      </c>
      <c r="C418">
        <v>222.06</v>
      </c>
      <c r="D418">
        <v>226</v>
      </c>
      <c r="E418">
        <v>218.9</v>
      </c>
      <c r="F418">
        <v>222.65</v>
      </c>
      <c r="G418">
        <v>22801632</v>
      </c>
      <c r="H418" s="2">
        <v>5066621000</v>
      </c>
      <c r="I418" s="3">
        <f t="shared" si="6"/>
        <v>-0.0149101849393859</v>
      </c>
    </row>
    <row r="419" spans="1:9">
      <c r="A419" t="s">
        <v>9</v>
      </c>
      <c r="B419" s="1">
        <v>44092</v>
      </c>
      <c r="C419">
        <v>222.65</v>
      </c>
      <c r="D419">
        <v>229.52</v>
      </c>
      <c r="E419">
        <v>220.82</v>
      </c>
      <c r="F419">
        <v>229.52</v>
      </c>
      <c r="G419">
        <v>19015650</v>
      </c>
      <c r="H419" s="2">
        <v>4291299000</v>
      </c>
      <c r="I419" s="3">
        <f t="shared" si="6"/>
        <v>0.0308556029642938</v>
      </c>
    </row>
    <row r="420" spans="1:9">
      <c r="A420" t="s">
        <v>9</v>
      </c>
      <c r="B420" s="1">
        <v>44095</v>
      </c>
      <c r="C420">
        <v>228</v>
      </c>
      <c r="D420">
        <v>229.55</v>
      </c>
      <c r="E420">
        <v>224.47</v>
      </c>
      <c r="F420">
        <v>224.9</v>
      </c>
      <c r="G420">
        <v>13028469</v>
      </c>
      <c r="H420" s="2">
        <v>2942681000</v>
      </c>
      <c r="I420" s="3">
        <f t="shared" si="6"/>
        <v>-0.0201289647960962</v>
      </c>
    </row>
    <row r="421" spans="1:9">
      <c r="A421" t="s">
        <v>9</v>
      </c>
      <c r="B421" s="1">
        <v>44096</v>
      </c>
      <c r="C421">
        <v>222.46</v>
      </c>
      <c r="D421">
        <v>226.77</v>
      </c>
      <c r="E421">
        <v>222</v>
      </c>
      <c r="F421">
        <v>222.9</v>
      </c>
      <c r="G421">
        <v>12091370</v>
      </c>
      <c r="H421" s="2">
        <v>2711927000</v>
      </c>
      <c r="I421" s="3">
        <f t="shared" si="6"/>
        <v>-0.00889284126278346</v>
      </c>
    </row>
    <row r="422" spans="1:9">
      <c r="A422" t="s">
        <v>9</v>
      </c>
      <c r="B422" s="1">
        <v>44097</v>
      </c>
      <c r="C422">
        <v>216.6</v>
      </c>
      <c r="D422">
        <v>221.49</v>
      </c>
      <c r="E422">
        <v>212.46</v>
      </c>
      <c r="F422">
        <v>219.32</v>
      </c>
      <c r="G422">
        <v>25179488</v>
      </c>
      <c r="H422" s="2">
        <v>5469430000</v>
      </c>
      <c r="I422" s="3">
        <f t="shared" si="6"/>
        <v>-0.0160610139075819</v>
      </c>
    </row>
    <row r="423" spans="1:9">
      <c r="A423" t="s">
        <v>9</v>
      </c>
      <c r="B423" s="1">
        <v>44098</v>
      </c>
      <c r="C423">
        <v>218.08</v>
      </c>
      <c r="D423">
        <v>221.37</v>
      </c>
      <c r="E423">
        <v>215.88</v>
      </c>
      <c r="F423">
        <v>216.3</v>
      </c>
      <c r="G423">
        <v>16365237</v>
      </c>
      <c r="H423" s="2">
        <v>3569684000</v>
      </c>
      <c r="I423" s="3">
        <f t="shared" si="6"/>
        <v>-0.0137698340324639</v>
      </c>
    </row>
    <row r="424" spans="1:9">
      <c r="A424" t="s">
        <v>9</v>
      </c>
      <c r="B424" s="1">
        <v>44099</v>
      </c>
      <c r="C424">
        <v>217.01</v>
      </c>
      <c r="D424">
        <v>219.44</v>
      </c>
      <c r="E424">
        <v>216.37</v>
      </c>
      <c r="F424">
        <v>217.2</v>
      </c>
      <c r="G424">
        <v>11251653</v>
      </c>
      <c r="H424" s="2">
        <v>2449370000</v>
      </c>
      <c r="I424" s="3">
        <f t="shared" si="6"/>
        <v>0.00416088765603318</v>
      </c>
    </row>
    <row r="425" spans="1:9">
      <c r="A425" t="s">
        <v>9</v>
      </c>
      <c r="B425" s="1">
        <v>44102</v>
      </c>
      <c r="C425">
        <v>218.34</v>
      </c>
      <c r="D425">
        <v>222.85</v>
      </c>
      <c r="E425">
        <v>218</v>
      </c>
      <c r="F425">
        <v>220.13</v>
      </c>
      <c r="G425">
        <v>15264425</v>
      </c>
      <c r="H425" s="2">
        <v>3363291000</v>
      </c>
      <c r="I425" s="3">
        <f t="shared" si="6"/>
        <v>0.0134898710865562</v>
      </c>
    </row>
    <row r="426" spans="1:9">
      <c r="A426" t="s">
        <v>9</v>
      </c>
      <c r="B426" s="1">
        <v>44103</v>
      </c>
      <c r="C426">
        <v>222</v>
      </c>
      <c r="D426">
        <v>222.8</v>
      </c>
      <c r="E426">
        <v>218.77</v>
      </c>
      <c r="F426">
        <v>219.73</v>
      </c>
      <c r="G426">
        <v>9972097</v>
      </c>
      <c r="H426" s="2">
        <v>2199770000</v>
      </c>
      <c r="I426" s="3">
        <f t="shared" si="6"/>
        <v>-0.00181710807250264</v>
      </c>
    </row>
    <row r="427" spans="1:9">
      <c r="A427" t="s">
        <v>9</v>
      </c>
      <c r="B427" s="1">
        <v>44104</v>
      </c>
      <c r="C427">
        <v>221</v>
      </c>
      <c r="D427">
        <v>225</v>
      </c>
      <c r="E427">
        <v>220.1</v>
      </c>
      <c r="F427">
        <v>221</v>
      </c>
      <c r="G427">
        <v>16234185</v>
      </c>
      <c r="H427" s="2">
        <v>3608733000</v>
      </c>
      <c r="I427" s="3">
        <f t="shared" si="6"/>
        <v>0.00577982068902749</v>
      </c>
    </row>
    <row r="428" spans="1:9">
      <c r="A428" t="s">
        <v>9</v>
      </c>
      <c r="B428" s="1">
        <v>44113</v>
      </c>
      <c r="C428">
        <v>225</v>
      </c>
      <c r="D428">
        <v>229.55</v>
      </c>
      <c r="E428">
        <v>223.29</v>
      </c>
      <c r="F428">
        <v>227.57</v>
      </c>
      <c r="G428">
        <v>20893388</v>
      </c>
      <c r="H428" s="2">
        <v>4736862000</v>
      </c>
      <c r="I428" s="3">
        <f t="shared" si="6"/>
        <v>0.0297285067873303</v>
      </c>
    </row>
    <row r="429" spans="1:9">
      <c r="A429" t="s">
        <v>9</v>
      </c>
      <c r="B429" s="1">
        <v>44116</v>
      </c>
      <c r="C429">
        <v>229</v>
      </c>
      <c r="D429">
        <v>242.01</v>
      </c>
      <c r="E429">
        <v>229</v>
      </c>
      <c r="F429">
        <v>241.75</v>
      </c>
      <c r="G429">
        <v>32455704</v>
      </c>
      <c r="H429" s="2">
        <v>7713734000</v>
      </c>
      <c r="I429" s="3">
        <f t="shared" si="6"/>
        <v>0.0623104978687877</v>
      </c>
    </row>
    <row r="430" spans="1:9">
      <c r="A430" t="s">
        <v>9</v>
      </c>
      <c r="B430" s="1">
        <v>44117</v>
      </c>
      <c r="C430">
        <v>241.75</v>
      </c>
      <c r="D430">
        <v>244.6</v>
      </c>
      <c r="E430">
        <v>238.84</v>
      </c>
      <c r="F430">
        <v>242.27</v>
      </c>
      <c r="G430">
        <v>17191051</v>
      </c>
      <c r="H430" s="2">
        <v>4169972000</v>
      </c>
      <c r="I430" s="3">
        <f t="shared" si="6"/>
        <v>0.00215098241985526</v>
      </c>
    </row>
    <row r="431" spans="1:9">
      <c r="A431" t="s">
        <v>9</v>
      </c>
      <c r="B431" s="1">
        <v>44118</v>
      </c>
      <c r="C431">
        <v>241.79</v>
      </c>
      <c r="D431">
        <v>244.33</v>
      </c>
      <c r="E431">
        <v>238.18</v>
      </c>
      <c r="F431">
        <v>239.4</v>
      </c>
      <c r="G431">
        <v>18319372</v>
      </c>
      <c r="H431" s="2">
        <v>4414453000</v>
      </c>
      <c r="I431" s="3">
        <f t="shared" si="6"/>
        <v>-0.0118462872002312</v>
      </c>
    </row>
    <row r="432" spans="1:9">
      <c r="A432" t="s">
        <v>9</v>
      </c>
      <c r="B432" s="1">
        <v>44119</v>
      </c>
      <c r="C432">
        <v>239.51</v>
      </c>
      <c r="D432">
        <v>240.5</v>
      </c>
      <c r="E432">
        <v>238.34</v>
      </c>
      <c r="F432">
        <v>238.91</v>
      </c>
      <c r="G432">
        <v>11176087</v>
      </c>
      <c r="H432" s="2">
        <v>2673550000</v>
      </c>
      <c r="I432" s="3">
        <f t="shared" si="6"/>
        <v>-0.00204678362573103</v>
      </c>
    </row>
    <row r="433" spans="1:9">
      <c r="A433" t="s">
        <v>9</v>
      </c>
      <c r="B433" s="1">
        <v>44120</v>
      </c>
      <c r="C433">
        <v>238.9</v>
      </c>
      <c r="D433">
        <v>240.82</v>
      </c>
      <c r="E433">
        <v>235.24</v>
      </c>
      <c r="F433">
        <v>236.88</v>
      </c>
      <c r="G433">
        <v>11835750</v>
      </c>
      <c r="H433" s="2">
        <v>2812811000</v>
      </c>
      <c r="I433" s="3">
        <f t="shared" si="6"/>
        <v>-0.00849692352768826</v>
      </c>
    </row>
    <row r="434" spans="1:9">
      <c r="A434" t="s">
        <v>9</v>
      </c>
      <c r="B434" s="1">
        <v>44123</v>
      </c>
      <c r="C434">
        <v>240</v>
      </c>
      <c r="D434">
        <v>241.6</v>
      </c>
      <c r="E434">
        <v>234.6</v>
      </c>
      <c r="F434">
        <v>236.18</v>
      </c>
      <c r="G434">
        <v>12290083</v>
      </c>
      <c r="H434" s="2">
        <v>2920521000</v>
      </c>
      <c r="I434" s="3">
        <f t="shared" si="6"/>
        <v>-0.00295508274231674</v>
      </c>
    </row>
    <row r="435" spans="1:9">
      <c r="A435" t="s">
        <v>9</v>
      </c>
      <c r="B435" s="1">
        <v>44124</v>
      </c>
      <c r="C435">
        <v>236</v>
      </c>
      <c r="D435">
        <v>241</v>
      </c>
      <c r="E435">
        <v>235</v>
      </c>
      <c r="F435">
        <v>240.98</v>
      </c>
      <c r="G435">
        <v>17996331</v>
      </c>
      <c r="H435" s="2">
        <v>4313854000</v>
      </c>
      <c r="I435" s="3">
        <f t="shared" si="6"/>
        <v>0.0203234820899313</v>
      </c>
    </row>
    <row r="436" spans="1:9">
      <c r="A436" t="s">
        <v>9</v>
      </c>
      <c r="B436" s="1">
        <v>44125</v>
      </c>
      <c r="C436">
        <v>240.98</v>
      </c>
      <c r="D436">
        <v>243.7</v>
      </c>
      <c r="E436">
        <v>239.69</v>
      </c>
      <c r="F436">
        <v>241.77</v>
      </c>
      <c r="G436">
        <v>13707691</v>
      </c>
      <c r="H436" s="2">
        <v>3309650000</v>
      </c>
      <c r="I436" s="3">
        <f t="shared" si="6"/>
        <v>0.00327828035521629</v>
      </c>
    </row>
    <row r="437" spans="1:9">
      <c r="A437" t="s">
        <v>9</v>
      </c>
      <c r="B437" s="1">
        <v>44126</v>
      </c>
      <c r="C437">
        <v>242</v>
      </c>
      <c r="D437">
        <v>242.99</v>
      </c>
      <c r="E437">
        <v>236.68</v>
      </c>
      <c r="F437">
        <v>241.74</v>
      </c>
      <c r="G437">
        <v>15041607</v>
      </c>
      <c r="H437" s="2">
        <v>3620504000</v>
      </c>
      <c r="I437" s="3">
        <f t="shared" si="6"/>
        <v>-0.000124084874053858</v>
      </c>
    </row>
    <row r="438" spans="1:9">
      <c r="A438" t="s">
        <v>9</v>
      </c>
      <c r="B438" s="1">
        <v>44127</v>
      </c>
      <c r="C438">
        <v>240.79</v>
      </c>
      <c r="D438">
        <v>242.24</v>
      </c>
      <c r="E438">
        <v>236.3</v>
      </c>
      <c r="F438">
        <v>236.63</v>
      </c>
      <c r="G438">
        <v>13452273</v>
      </c>
      <c r="H438" s="2">
        <v>3217551000</v>
      </c>
      <c r="I438" s="3">
        <f t="shared" si="6"/>
        <v>-0.0211384131711757</v>
      </c>
    </row>
    <row r="439" spans="1:9">
      <c r="A439" t="s">
        <v>9</v>
      </c>
      <c r="B439" s="1">
        <v>44130</v>
      </c>
      <c r="C439">
        <v>230</v>
      </c>
      <c r="D439">
        <v>234.59</v>
      </c>
      <c r="E439">
        <v>223</v>
      </c>
      <c r="F439">
        <v>232.61</v>
      </c>
      <c r="G439">
        <v>16000039</v>
      </c>
      <c r="H439" s="2">
        <v>3696972000</v>
      </c>
      <c r="I439" s="3">
        <f t="shared" si="6"/>
        <v>-0.0169885475214469</v>
      </c>
    </row>
    <row r="440" spans="1:9">
      <c r="A440" t="s">
        <v>9</v>
      </c>
      <c r="B440" s="1">
        <v>44131</v>
      </c>
      <c r="C440">
        <v>233.01</v>
      </c>
      <c r="D440">
        <v>235.35</v>
      </c>
      <c r="E440">
        <v>230.7</v>
      </c>
      <c r="F440">
        <v>233.5</v>
      </c>
      <c r="G440">
        <v>14302682</v>
      </c>
      <c r="H440" s="2">
        <v>3339002000</v>
      </c>
      <c r="I440" s="3">
        <f t="shared" si="6"/>
        <v>0.00382614676927039</v>
      </c>
    </row>
    <row r="441" spans="1:9">
      <c r="A441" t="s">
        <v>9</v>
      </c>
      <c r="B441" s="1">
        <v>44132</v>
      </c>
      <c r="C441">
        <v>235</v>
      </c>
      <c r="D441">
        <v>242</v>
      </c>
      <c r="E441">
        <v>233.42</v>
      </c>
      <c r="F441">
        <v>239.98</v>
      </c>
      <c r="G441">
        <v>17076230</v>
      </c>
      <c r="H441" s="2">
        <v>4079939000</v>
      </c>
      <c r="I441" s="3">
        <f t="shared" si="6"/>
        <v>0.0277516059957173</v>
      </c>
    </row>
    <row r="442" spans="1:9">
      <c r="A442" t="s">
        <v>9</v>
      </c>
      <c r="B442" s="1">
        <v>44133</v>
      </c>
      <c r="C442">
        <v>238.8</v>
      </c>
      <c r="D442">
        <v>253.77</v>
      </c>
      <c r="E442">
        <v>238.49</v>
      </c>
      <c r="F442">
        <v>250</v>
      </c>
      <c r="G442">
        <v>34962748</v>
      </c>
      <c r="H442" s="2">
        <v>8707107000</v>
      </c>
      <c r="I442" s="3">
        <f t="shared" si="6"/>
        <v>0.0417534794566214</v>
      </c>
    </row>
    <row r="443" spans="1:9">
      <c r="A443" t="s">
        <v>9</v>
      </c>
      <c r="B443" s="1">
        <v>44134</v>
      </c>
      <c r="C443">
        <v>246.95</v>
      </c>
      <c r="D443">
        <v>250</v>
      </c>
      <c r="E443">
        <v>243.27</v>
      </c>
      <c r="F443">
        <v>244.35</v>
      </c>
      <c r="G443">
        <v>23948951</v>
      </c>
      <c r="H443" s="2">
        <v>5883433000</v>
      </c>
      <c r="I443" s="3">
        <f t="shared" si="6"/>
        <v>-0.0226</v>
      </c>
    </row>
    <row r="444" spans="1:9">
      <c r="A444" t="s">
        <v>9</v>
      </c>
      <c r="B444" s="1">
        <v>44137</v>
      </c>
      <c r="C444">
        <v>247.07</v>
      </c>
      <c r="D444">
        <v>251.05</v>
      </c>
      <c r="E444">
        <v>244.5</v>
      </c>
      <c r="F444">
        <v>245.7</v>
      </c>
      <c r="G444">
        <v>15733705</v>
      </c>
      <c r="H444" s="2">
        <v>3880440000</v>
      </c>
      <c r="I444" s="3">
        <f t="shared" si="6"/>
        <v>0.00552486187845302</v>
      </c>
    </row>
    <row r="445" spans="1:9">
      <c r="A445" t="s">
        <v>9</v>
      </c>
      <c r="B445" s="1">
        <v>44138</v>
      </c>
      <c r="C445">
        <v>248.1</v>
      </c>
      <c r="D445">
        <v>250.4</v>
      </c>
      <c r="E445">
        <v>245.5</v>
      </c>
      <c r="F445">
        <v>250.4</v>
      </c>
      <c r="G445">
        <v>16535083</v>
      </c>
      <c r="H445" s="2">
        <v>4112229000</v>
      </c>
      <c r="I445" s="3">
        <f t="shared" si="6"/>
        <v>0.0191290191290192</v>
      </c>
    </row>
    <row r="446" spans="1:9">
      <c r="A446" t="s">
        <v>9</v>
      </c>
      <c r="B446" s="1">
        <v>44139</v>
      </c>
      <c r="C446">
        <v>250.25</v>
      </c>
      <c r="D446">
        <v>253</v>
      </c>
      <c r="E446">
        <v>248.3</v>
      </c>
      <c r="F446">
        <v>253</v>
      </c>
      <c r="G446">
        <v>12992837</v>
      </c>
      <c r="H446" s="2">
        <v>3267105000</v>
      </c>
      <c r="I446" s="3">
        <f t="shared" si="6"/>
        <v>0.0103833865814696</v>
      </c>
    </row>
    <row r="447" spans="1:9">
      <c r="A447" t="s">
        <v>9</v>
      </c>
      <c r="B447" s="1">
        <v>44140</v>
      </c>
      <c r="C447">
        <v>255.99</v>
      </c>
      <c r="D447">
        <v>259.85</v>
      </c>
      <c r="E447">
        <v>254.05</v>
      </c>
      <c r="F447">
        <v>259.41</v>
      </c>
      <c r="G447">
        <v>18968980</v>
      </c>
      <c r="H447" s="2">
        <v>4898018000</v>
      </c>
      <c r="I447" s="3">
        <f t="shared" si="6"/>
        <v>0.0253359683794467</v>
      </c>
    </row>
    <row r="448" spans="1:9">
      <c r="A448" t="s">
        <v>9</v>
      </c>
      <c r="B448" s="1">
        <v>44141</v>
      </c>
      <c r="C448">
        <v>260.05</v>
      </c>
      <c r="D448">
        <v>261.2</v>
      </c>
      <c r="E448">
        <v>255.05</v>
      </c>
      <c r="F448">
        <v>259.3</v>
      </c>
      <c r="G448">
        <v>15116483</v>
      </c>
      <c r="H448" s="2">
        <v>3901814000</v>
      </c>
      <c r="I448" s="3">
        <f t="shared" si="6"/>
        <v>-0.000424039165799366</v>
      </c>
    </row>
    <row r="449" spans="1:9">
      <c r="A449" t="s">
        <v>9</v>
      </c>
      <c r="B449" s="1">
        <v>44144</v>
      </c>
      <c r="C449">
        <v>261</v>
      </c>
      <c r="D449">
        <v>270</v>
      </c>
      <c r="E449">
        <v>260.6</v>
      </c>
      <c r="F449">
        <v>270</v>
      </c>
      <c r="G449">
        <v>20628388</v>
      </c>
      <c r="H449" s="2">
        <v>5513207000</v>
      </c>
      <c r="I449" s="3">
        <f t="shared" si="6"/>
        <v>0.0412649440802159</v>
      </c>
    </row>
    <row r="450" spans="1:9">
      <c r="A450" t="s">
        <v>9</v>
      </c>
      <c r="B450" s="1">
        <v>44145</v>
      </c>
      <c r="C450">
        <v>270.74</v>
      </c>
      <c r="D450">
        <v>278.65</v>
      </c>
      <c r="E450">
        <v>267.25</v>
      </c>
      <c r="F450">
        <v>272.8</v>
      </c>
      <c r="G450">
        <v>22308070</v>
      </c>
      <c r="H450" s="2">
        <v>6085548000</v>
      </c>
      <c r="I450" s="3">
        <f t="shared" si="6"/>
        <v>0.0103703703703704</v>
      </c>
    </row>
    <row r="451" spans="1:9">
      <c r="A451" t="s">
        <v>9</v>
      </c>
      <c r="B451" s="1">
        <v>44146</v>
      </c>
      <c r="C451">
        <v>270.7</v>
      </c>
      <c r="D451">
        <v>279</v>
      </c>
      <c r="E451">
        <v>268.35</v>
      </c>
      <c r="F451">
        <v>268.9</v>
      </c>
      <c r="G451">
        <v>22787338</v>
      </c>
      <c r="H451" s="2">
        <v>6218718000</v>
      </c>
      <c r="I451" s="3">
        <f t="shared" si="6"/>
        <v>-0.0142961876832846</v>
      </c>
    </row>
    <row r="452" spans="1:9">
      <c r="A452" t="s">
        <v>9</v>
      </c>
      <c r="B452" s="1">
        <v>44147</v>
      </c>
      <c r="C452">
        <v>268.9</v>
      </c>
      <c r="D452">
        <v>271.49</v>
      </c>
      <c r="E452">
        <v>265</v>
      </c>
      <c r="F452">
        <v>267.65</v>
      </c>
      <c r="G452">
        <v>17623158</v>
      </c>
      <c r="H452" s="2">
        <v>4716978000</v>
      </c>
      <c r="I452" s="3">
        <f t="shared" ref="I452:I515" si="7">(F452-F451)/F451</f>
        <v>-0.00464856824098178</v>
      </c>
    </row>
    <row r="453" spans="1:9">
      <c r="A453" t="s">
        <v>9</v>
      </c>
      <c r="B453" s="1">
        <v>44148</v>
      </c>
      <c r="C453">
        <v>265</v>
      </c>
      <c r="D453">
        <v>267.37</v>
      </c>
      <c r="E453">
        <v>258</v>
      </c>
      <c r="F453">
        <v>265</v>
      </c>
      <c r="G453">
        <v>18843071</v>
      </c>
      <c r="H453" s="2">
        <v>4950551000</v>
      </c>
      <c r="I453" s="3">
        <f t="shared" si="7"/>
        <v>-0.00990099009900982</v>
      </c>
    </row>
    <row r="454" spans="1:9">
      <c r="A454" t="s">
        <v>9</v>
      </c>
      <c r="B454" s="1">
        <v>44151</v>
      </c>
      <c r="C454">
        <v>268</v>
      </c>
      <c r="D454">
        <v>273.15</v>
      </c>
      <c r="E454">
        <v>263.51</v>
      </c>
      <c r="F454">
        <v>273</v>
      </c>
      <c r="G454">
        <v>19577792</v>
      </c>
      <c r="H454" s="2">
        <v>5269426000</v>
      </c>
      <c r="I454" s="3">
        <f t="shared" si="7"/>
        <v>0.030188679245283</v>
      </c>
    </row>
    <row r="455" spans="1:9">
      <c r="A455" t="s">
        <v>9</v>
      </c>
      <c r="B455" s="1">
        <v>44152</v>
      </c>
      <c r="C455">
        <v>272.99</v>
      </c>
      <c r="D455">
        <v>274.55</v>
      </c>
      <c r="E455">
        <v>266</v>
      </c>
      <c r="F455">
        <v>269.1</v>
      </c>
      <c r="G455">
        <v>17947672</v>
      </c>
      <c r="H455" s="2">
        <v>4847011000</v>
      </c>
      <c r="I455" s="3">
        <f t="shared" si="7"/>
        <v>-0.0142857142857142</v>
      </c>
    </row>
    <row r="456" spans="1:9">
      <c r="A456" t="s">
        <v>9</v>
      </c>
      <c r="B456" s="1">
        <v>44153</v>
      </c>
      <c r="C456">
        <v>267.99</v>
      </c>
      <c r="D456">
        <v>269.52</v>
      </c>
      <c r="E456">
        <v>259</v>
      </c>
      <c r="F456">
        <v>263.72</v>
      </c>
      <c r="G456">
        <v>19456273</v>
      </c>
      <c r="H456" s="2">
        <v>5134605000</v>
      </c>
      <c r="I456" s="3">
        <f t="shared" si="7"/>
        <v>-0.0199925678186548</v>
      </c>
    </row>
    <row r="457" spans="1:9">
      <c r="A457" t="s">
        <v>9</v>
      </c>
      <c r="B457" s="1">
        <v>44154</v>
      </c>
      <c r="C457">
        <v>262.34</v>
      </c>
      <c r="D457">
        <v>266.3</v>
      </c>
      <c r="E457">
        <v>260</v>
      </c>
      <c r="F457">
        <v>264.7</v>
      </c>
      <c r="G457">
        <v>12448246</v>
      </c>
      <c r="H457" s="2">
        <v>3287372000</v>
      </c>
      <c r="I457" s="3">
        <f t="shared" si="7"/>
        <v>0.0037160624905201</v>
      </c>
    </row>
    <row r="458" spans="1:9">
      <c r="A458" t="s">
        <v>9</v>
      </c>
      <c r="B458" s="1">
        <v>44155</v>
      </c>
      <c r="C458">
        <v>266.54</v>
      </c>
      <c r="D458">
        <v>270.5</v>
      </c>
      <c r="E458">
        <v>264.8</v>
      </c>
      <c r="F458">
        <v>268.47</v>
      </c>
      <c r="G458">
        <v>11122604</v>
      </c>
      <c r="H458" s="2">
        <v>2984187000</v>
      </c>
      <c r="I458" s="3">
        <f t="shared" si="7"/>
        <v>0.0142425387230829</v>
      </c>
    </row>
    <row r="459" spans="1:9">
      <c r="A459" t="s">
        <v>9</v>
      </c>
      <c r="B459" s="1">
        <v>44158</v>
      </c>
      <c r="C459">
        <v>271.5</v>
      </c>
      <c r="D459">
        <v>277.77</v>
      </c>
      <c r="E459">
        <v>271.5</v>
      </c>
      <c r="F459">
        <v>272.58</v>
      </c>
      <c r="G459">
        <v>15634214</v>
      </c>
      <c r="H459" s="2">
        <v>4282239000</v>
      </c>
      <c r="I459" s="3">
        <f t="shared" si="7"/>
        <v>0.0153089730696166</v>
      </c>
    </row>
    <row r="460" spans="1:9">
      <c r="A460" t="s">
        <v>9</v>
      </c>
      <c r="B460" s="1">
        <v>44159</v>
      </c>
      <c r="C460">
        <v>272.58</v>
      </c>
      <c r="D460">
        <v>272.6</v>
      </c>
      <c r="E460">
        <v>267</v>
      </c>
      <c r="F460">
        <v>271.79</v>
      </c>
      <c r="G460">
        <v>12503527</v>
      </c>
      <c r="H460" s="2">
        <v>3370155000</v>
      </c>
      <c r="I460" s="3">
        <f t="shared" si="7"/>
        <v>-0.0028982317117909</v>
      </c>
    </row>
    <row r="461" spans="1:9">
      <c r="A461" t="s">
        <v>9</v>
      </c>
      <c r="B461" s="1">
        <v>44160</v>
      </c>
      <c r="C461">
        <v>271.8</v>
      </c>
      <c r="D461">
        <v>272.39</v>
      </c>
      <c r="E461">
        <v>262.81</v>
      </c>
      <c r="F461">
        <v>262.97</v>
      </c>
      <c r="G461">
        <v>16559440</v>
      </c>
      <c r="H461" s="2">
        <v>4404835000</v>
      </c>
      <c r="I461" s="3">
        <f t="shared" si="7"/>
        <v>-0.032451525074506</v>
      </c>
    </row>
    <row r="462" spans="1:9">
      <c r="A462" t="s">
        <v>9</v>
      </c>
      <c r="B462" s="1">
        <v>44161</v>
      </c>
      <c r="C462">
        <v>262.17</v>
      </c>
      <c r="D462">
        <v>265.18</v>
      </c>
      <c r="E462">
        <v>252.7</v>
      </c>
      <c r="F462">
        <v>260.58</v>
      </c>
      <c r="G462">
        <v>19905229</v>
      </c>
      <c r="H462" s="2">
        <v>5158676000</v>
      </c>
      <c r="I462" s="3">
        <f t="shared" si="7"/>
        <v>-0.00908848918127559</v>
      </c>
    </row>
    <row r="463" spans="1:9">
      <c r="A463" t="s">
        <v>9</v>
      </c>
      <c r="B463" s="1">
        <v>44162</v>
      </c>
      <c r="C463">
        <v>260.58</v>
      </c>
      <c r="D463">
        <v>262.31</v>
      </c>
      <c r="E463">
        <v>258.1</v>
      </c>
      <c r="F463">
        <v>262.3</v>
      </c>
      <c r="G463">
        <v>11259290</v>
      </c>
      <c r="H463" s="2">
        <v>2933632000</v>
      </c>
      <c r="I463" s="3">
        <f t="shared" si="7"/>
        <v>0.00660066006600671</v>
      </c>
    </row>
    <row r="464" spans="1:9">
      <c r="A464" t="s">
        <v>9</v>
      </c>
      <c r="B464" s="1">
        <v>44165</v>
      </c>
      <c r="C464">
        <v>260.65</v>
      </c>
      <c r="D464">
        <v>261.99</v>
      </c>
      <c r="E464">
        <v>253.65</v>
      </c>
      <c r="F464">
        <v>254</v>
      </c>
      <c r="G464">
        <v>21174104</v>
      </c>
      <c r="H464" s="2">
        <v>5419776000</v>
      </c>
      <c r="I464" s="3">
        <f t="shared" si="7"/>
        <v>-0.0316431566908121</v>
      </c>
    </row>
    <row r="465" spans="1:9">
      <c r="A465" t="s">
        <v>9</v>
      </c>
      <c r="B465" s="1">
        <v>44166</v>
      </c>
      <c r="C465">
        <v>255</v>
      </c>
      <c r="D465">
        <v>258.88</v>
      </c>
      <c r="E465">
        <v>255</v>
      </c>
      <c r="F465">
        <v>257.99</v>
      </c>
      <c r="G465">
        <v>13648057</v>
      </c>
      <c r="H465" s="2">
        <v>3509920000</v>
      </c>
      <c r="I465" s="3">
        <f t="shared" si="7"/>
        <v>0.0157086614173229</v>
      </c>
    </row>
    <row r="466" spans="1:9">
      <c r="A466" t="s">
        <v>9</v>
      </c>
      <c r="B466" s="1">
        <v>44167</v>
      </c>
      <c r="C466">
        <v>260</v>
      </c>
      <c r="D466">
        <v>261.99</v>
      </c>
      <c r="E466">
        <v>257.1</v>
      </c>
      <c r="F466">
        <v>260.55</v>
      </c>
      <c r="G466">
        <v>11637763</v>
      </c>
      <c r="H466" s="2">
        <v>3028626000</v>
      </c>
      <c r="I466" s="3">
        <f t="shared" si="7"/>
        <v>0.0099228652273344</v>
      </c>
    </row>
    <row r="467" spans="1:9">
      <c r="A467" t="s">
        <v>9</v>
      </c>
      <c r="B467" s="1">
        <v>44168</v>
      </c>
      <c r="C467">
        <v>260.06</v>
      </c>
      <c r="D467">
        <v>262</v>
      </c>
      <c r="E467">
        <v>258.97</v>
      </c>
      <c r="F467">
        <v>261.63</v>
      </c>
      <c r="G467">
        <v>9208685</v>
      </c>
      <c r="H467" s="2">
        <v>2403046000</v>
      </c>
      <c r="I467" s="3">
        <f t="shared" si="7"/>
        <v>0.00414507772020719</v>
      </c>
    </row>
    <row r="468" spans="1:9">
      <c r="A468" t="s">
        <v>9</v>
      </c>
      <c r="B468" s="1">
        <v>44169</v>
      </c>
      <c r="C468">
        <v>260.5</v>
      </c>
      <c r="D468">
        <v>268</v>
      </c>
      <c r="E468">
        <v>260.15</v>
      </c>
      <c r="F468">
        <v>267.19</v>
      </c>
      <c r="G468">
        <v>17051140</v>
      </c>
      <c r="H468" s="2">
        <v>4536005000</v>
      </c>
      <c r="I468" s="3">
        <f t="shared" si="7"/>
        <v>0.0212513855444712</v>
      </c>
    </row>
    <row r="469" spans="1:9">
      <c r="A469" t="s">
        <v>9</v>
      </c>
      <c r="B469" s="1">
        <v>44172</v>
      </c>
      <c r="C469">
        <v>267.21</v>
      </c>
      <c r="D469">
        <v>275.2</v>
      </c>
      <c r="E469">
        <v>267.21</v>
      </c>
      <c r="F469">
        <v>270.24</v>
      </c>
      <c r="G469">
        <v>19621618</v>
      </c>
      <c r="H469" s="2">
        <v>5339343000</v>
      </c>
      <c r="I469" s="3">
        <f t="shared" si="7"/>
        <v>0.0114150978704293</v>
      </c>
    </row>
    <row r="470" spans="1:9">
      <c r="A470" t="s">
        <v>9</v>
      </c>
      <c r="B470" s="1">
        <v>44173</v>
      </c>
      <c r="C470">
        <v>271.55</v>
      </c>
      <c r="D470">
        <v>274.05</v>
      </c>
      <c r="E470">
        <v>268.55</v>
      </c>
      <c r="F470">
        <v>272</v>
      </c>
      <c r="G470">
        <v>14777562</v>
      </c>
      <c r="H470" s="2">
        <v>4019961000</v>
      </c>
      <c r="I470" s="3">
        <f t="shared" si="7"/>
        <v>0.00651272942569564</v>
      </c>
    </row>
    <row r="471" spans="1:9">
      <c r="A471" t="s">
        <v>9</v>
      </c>
      <c r="B471" s="1">
        <v>44174</v>
      </c>
      <c r="C471">
        <v>273</v>
      </c>
      <c r="D471">
        <v>274</v>
      </c>
      <c r="E471">
        <v>269.5</v>
      </c>
      <c r="F471">
        <v>269.72</v>
      </c>
      <c r="G471">
        <v>11677649</v>
      </c>
      <c r="H471" s="2">
        <v>3166929000</v>
      </c>
      <c r="I471" s="3">
        <f t="shared" si="7"/>
        <v>-0.00838235294117637</v>
      </c>
    </row>
    <row r="472" spans="1:9">
      <c r="A472" t="s">
        <v>9</v>
      </c>
      <c r="B472" s="1">
        <v>44175</v>
      </c>
      <c r="C472">
        <v>269</v>
      </c>
      <c r="D472">
        <v>272</v>
      </c>
      <c r="E472">
        <v>267.3</v>
      </c>
      <c r="F472">
        <v>267.67</v>
      </c>
      <c r="G472">
        <v>13410208</v>
      </c>
      <c r="H472" s="2">
        <v>3611982000</v>
      </c>
      <c r="I472" s="3">
        <f t="shared" si="7"/>
        <v>-0.00760047456621686</v>
      </c>
    </row>
    <row r="473" spans="1:9">
      <c r="A473" t="s">
        <v>9</v>
      </c>
      <c r="B473" s="1">
        <v>44176</v>
      </c>
      <c r="C473">
        <v>268.85</v>
      </c>
      <c r="D473">
        <v>269.99</v>
      </c>
      <c r="E473">
        <v>263.4</v>
      </c>
      <c r="F473">
        <v>267.52</v>
      </c>
      <c r="G473">
        <v>15005255</v>
      </c>
      <c r="H473" s="2">
        <v>3995342000</v>
      </c>
      <c r="I473" s="3">
        <f t="shared" si="7"/>
        <v>-0.000560391526880241</v>
      </c>
    </row>
    <row r="474" spans="1:9">
      <c r="A474" t="s">
        <v>9</v>
      </c>
      <c r="B474" s="1">
        <v>44179</v>
      </c>
      <c r="C474">
        <v>268.5</v>
      </c>
      <c r="D474">
        <v>273.5</v>
      </c>
      <c r="E474">
        <v>266.08</v>
      </c>
      <c r="F474">
        <v>273.15</v>
      </c>
      <c r="G474">
        <v>18174424</v>
      </c>
      <c r="H474" s="2">
        <v>4937790000</v>
      </c>
      <c r="I474" s="3">
        <f t="shared" si="7"/>
        <v>0.0210451555023923</v>
      </c>
    </row>
    <row r="475" spans="1:9">
      <c r="A475" t="s">
        <v>9</v>
      </c>
      <c r="B475" s="1">
        <v>44180</v>
      </c>
      <c r="C475">
        <v>273.15</v>
      </c>
      <c r="D475">
        <v>273.3</v>
      </c>
      <c r="E475">
        <v>267.31</v>
      </c>
      <c r="F475">
        <v>270.8</v>
      </c>
      <c r="G475">
        <v>14611814</v>
      </c>
      <c r="H475" s="2">
        <v>3949335000</v>
      </c>
      <c r="I475" s="3">
        <f t="shared" si="7"/>
        <v>-0.00860333150283714</v>
      </c>
    </row>
    <row r="476" spans="1:9">
      <c r="A476" t="s">
        <v>9</v>
      </c>
      <c r="B476" s="1">
        <v>44181</v>
      </c>
      <c r="C476">
        <v>273</v>
      </c>
      <c r="D476">
        <v>275</v>
      </c>
      <c r="E476">
        <v>272</v>
      </c>
      <c r="F476">
        <v>274.33</v>
      </c>
      <c r="G476">
        <v>16025487</v>
      </c>
      <c r="H476" s="2">
        <v>4392612000</v>
      </c>
      <c r="I476" s="3">
        <f t="shared" si="7"/>
        <v>0.0130354505169866</v>
      </c>
    </row>
    <row r="477" spans="1:9">
      <c r="A477" t="s">
        <v>9</v>
      </c>
      <c r="B477" s="1">
        <v>44182</v>
      </c>
      <c r="C477">
        <v>274.54</v>
      </c>
      <c r="D477">
        <v>280</v>
      </c>
      <c r="E477">
        <v>274.21</v>
      </c>
      <c r="F477">
        <v>277.81</v>
      </c>
      <c r="G477">
        <v>19976098</v>
      </c>
      <c r="H477" s="2">
        <v>5547261000</v>
      </c>
      <c r="I477" s="3">
        <f t="shared" si="7"/>
        <v>0.0126854518280903</v>
      </c>
    </row>
    <row r="478" spans="1:9">
      <c r="A478" t="s">
        <v>9</v>
      </c>
      <c r="B478" s="1">
        <v>44183</v>
      </c>
      <c r="C478">
        <v>276.9</v>
      </c>
      <c r="D478">
        <v>279.68</v>
      </c>
      <c r="E478">
        <v>274.08</v>
      </c>
      <c r="F478">
        <v>276.86</v>
      </c>
      <c r="G478">
        <v>15082525</v>
      </c>
      <c r="H478" s="2">
        <v>4179755000</v>
      </c>
      <c r="I478" s="3">
        <f t="shared" si="7"/>
        <v>-0.00341960332601414</v>
      </c>
    </row>
    <row r="479" spans="1:9">
      <c r="A479" t="s">
        <v>9</v>
      </c>
      <c r="B479" s="1">
        <v>44186</v>
      </c>
      <c r="C479">
        <v>275.31</v>
      </c>
      <c r="D479">
        <v>281.98</v>
      </c>
      <c r="E479">
        <v>275.31</v>
      </c>
      <c r="F479">
        <v>281.91</v>
      </c>
      <c r="G479">
        <v>16188978</v>
      </c>
      <c r="H479" s="2">
        <v>4537600000</v>
      </c>
      <c r="I479" s="3">
        <f t="shared" si="7"/>
        <v>0.0182402658383299</v>
      </c>
    </row>
    <row r="480" spans="1:9">
      <c r="A480" t="s">
        <v>9</v>
      </c>
      <c r="B480" s="1">
        <v>44187</v>
      </c>
      <c r="C480">
        <v>282.98</v>
      </c>
      <c r="D480">
        <v>288</v>
      </c>
      <c r="E480">
        <v>281.97</v>
      </c>
      <c r="F480">
        <v>282.38</v>
      </c>
      <c r="G480">
        <v>18706371</v>
      </c>
      <c r="H480" s="2">
        <v>5338603000</v>
      </c>
      <c r="I480" s="3">
        <f t="shared" si="7"/>
        <v>0.00166719875137445</v>
      </c>
    </row>
    <row r="481" spans="1:9">
      <c r="A481" t="s">
        <v>9</v>
      </c>
      <c r="B481" s="1">
        <v>44188</v>
      </c>
      <c r="C481">
        <v>283</v>
      </c>
      <c r="D481">
        <v>288.5</v>
      </c>
      <c r="E481">
        <v>275</v>
      </c>
      <c r="F481">
        <v>278.29</v>
      </c>
      <c r="G481">
        <v>25221586</v>
      </c>
      <c r="H481" s="2">
        <v>7103973000</v>
      </c>
      <c r="I481" s="3">
        <f t="shared" si="7"/>
        <v>-0.0144840286139244</v>
      </c>
    </row>
    <row r="482" spans="1:9">
      <c r="A482" t="s">
        <v>9</v>
      </c>
      <c r="B482" s="1">
        <v>44189</v>
      </c>
      <c r="C482">
        <v>276</v>
      </c>
      <c r="D482">
        <v>278.9</v>
      </c>
      <c r="E482">
        <v>272.36</v>
      </c>
      <c r="F482">
        <v>275.32</v>
      </c>
      <c r="G482">
        <v>15616076</v>
      </c>
      <c r="H482" s="2">
        <v>4293940000</v>
      </c>
      <c r="I482" s="3">
        <f t="shared" si="7"/>
        <v>-0.0106723202414748</v>
      </c>
    </row>
    <row r="483" spans="1:9">
      <c r="A483" t="s">
        <v>9</v>
      </c>
      <c r="B483" s="1">
        <v>44190</v>
      </c>
      <c r="C483">
        <v>272.6</v>
      </c>
      <c r="D483">
        <v>277.43</v>
      </c>
      <c r="E483">
        <v>271.5</v>
      </c>
      <c r="F483">
        <v>275.92</v>
      </c>
      <c r="G483">
        <v>11111390</v>
      </c>
      <c r="H483" s="2">
        <v>3051170000</v>
      </c>
      <c r="I483" s="3">
        <f t="shared" si="7"/>
        <v>0.00217928228969934</v>
      </c>
    </row>
    <row r="484" spans="1:9">
      <c r="A484" t="s">
        <v>9</v>
      </c>
      <c r="B484" s="1">
        <v>44193</v>
      </c>
      <c r="C484">
        <v>276</v>
      </c>
      <c r="D484">
        <v>286.16</v>
      </c>
      <c r="E484">
        <v>275.98</v>
      </c>
      <c r="F484">
        <v>285.95</v>
      </c>
      <c r="G484">
        <v>19381209</v>
      </c>
      <c r="H484" s="2">
        <v>5490499000</v>
      </c>
      <c r="I484" s="3">
        <f t="shared" si="7"/>
        <v>0.0363511162655841</v>
      </c>
    </row>
    <row r="485" spans="1:9">
      <c r="A485" t="s">
        <v>9</v>
      </c>
      <c r="B485" s="1">
        <v>44194</v>
      </c>
      <c r="C485">
        <v>286.08</v>
      </c>
      <c r="D485">
        <v>286.66</v>
      </c>
      <c r="E485">
        <v>279.18</v>
      </c>
      <c r="F485">
        <v>281</v>
      </c>
      <c r="G485">
        <v>14658930</v>
      </c>
      <c r="H485" s="2">
        <v>4136061000</v>
      </c>
      <c r="I485" s="3">
        <f t="shared" si="7"/>
        <v>-0.0173107186571078</v>
      </c>
    </row>
    <row r="486" spans="1:9">
      <c r="A486" t="s">
        <v>9</v>
      </c>
      <c r="B486" s="1">
        <v>44195</v>
      </c>
      <c r="C486">
        <v>282.89</v>
      </c>
      <c r="D486">
        <v>287.6</v>
      </c>
      <c r="E486">
        <v>281.26</v>
      </c>
      <c r="F486">
        <v>286.88</v>
      </c>
      <c r="G486">
        <v>16882539</v>
      </c>
      <c r="H486" s="2">
        <v>4826857000</v>
      </c>
      <c r="I486" s="3">
        <f t="shared" si="7"/>
        <v>0.0209252669039146</v>
      </c>
    </row>
    <row r="487" spans="1:9">
      <c r="A487" t="s">
        <v>9</v>
      </c>
      <c r="B487" s="1">
        <v>44196</v>
      </c>
      <c r="C487">
        <v>288.01</v>
      </c>
      <c r="D487">
        <v>294.47</v>
      </c>
      <c r="E487">
        <v>288</v>
      </c>
      <c r="F487">
        <v>291.85</v>
      </c>
      <c r="G487">
        <v>16003830</v>
      </c>
      <c r="H487" s="2">
        <v>4661694000</v>
      </c>
      <c r="I487" s="3">
        <f t="shared" si="7"/>
        <v>0.0173243167875071</v>
      </c>
    </row>
    <row r="488" spans="1:9">
      <c r="A488" t="s">
        <v>10</v>
      </c>
      <c r="B488" s="1">
        <v>43832</v>
      </c>
      <c r="C488">
        <v>25.33788</v>
      </c>
      <c r="D488">
        <v>25.48554</v>
      </c>
      <c r="E488">
        <v>24.86538</v>
      </c>
      <c r="F488">
        <v>25.09179</v>
      </c>
      <c r="G488">
        <v>363413913</v>
      </c>
      <c r="H488" s="2">
        <v>9157399000</v>
      </c>
      <c r="I488" s="3"/>
    </row>
    <row r="489" spans="1:9">
      <c r="A489" t="s">
        <v>10</v>
      </c>
      <c r="B489" s="1">
        <v>43833</v>
      </c>
      <c r="C489">
        <v>24.94413</v>
      </c>
      <c r="D489">
        <v>25.2296</v>
      </c>
      <c r="E489">
        <v>24.70788</v>
      </c>
      <c r="F489">
        <v>24.98351</v>
      </c>
      <c r="G489">
        <v>186716128</v>
      </c>
      <c r="H489" s="2">
        <v>4662046000</v>
      </c>
      <c r="I489" s="3">
        <f t="shared" si="7"/>
        <v>-0.00431535573986553</v>
      </c>
    </row>
    <row r="490" spans="1:9">
      <c r="A490" t="s">
        <v>10</v>
      </c>
      <c r="B490" s="1">
        <v>43836</v>
      </c>
      <c r="C490">
        <v>24.66851</v>
      </c>
      <c r="D490">
        <v>25.44617</v>
      </c>
      <c r="E490">
        <v>24.60945</v>
      </c>
      <c r="F490">
        <v>24.92445</v>
      </c>
      <c r="G490">
        <v>234060014</v>
      </c>
      <c r="H490" s="2">
        <v>5854930000</v>
      </c>
      <c r="I490" s="3">
        <f t="shared" si="7"/>
        <v>-0.00236395926753282</v>
      </c>
    </row>
    <row r="491" spans="1:9">
      <c r="A491" t="s">
        <v>10</v>
      </c>
      <c r="B491" s="1">
        <v>43837</v>
      </c>
      <c r="C491">
        <v>25.0032</v>
      </c>
      <c r="D491">
        <v>25.34773</v>
      </c>
      <c r="E491">
        <v>24.70788</v>
      </c>
      <c r="F491">
        <v>25.29851</v>
      </c>
      <c r="G491">
        <v>203484311</v>
      </c>
      <c r="H491" s="2">
        <v>5097647000</v>
      </c>
      <c r="I491" s="3">
        <f t="shared" si="7"/>
        <v>0.0150077534308681</v>
      </c>
    </row>
    <row r="492" spans="1:9">
      <c r="A492" t="s">
        <v>10</v>
      </c>
      <c r="B492" s="1">
        <v>43838</v>
      </c>
      <c r="C492">
        <v>25.03273</v>
      </c>
      <c r="D492">
        <v>25.08195</v>
      </c>
      <c r="E492">
        <v>24.46179</v>
      </c>
      <c r="F492">
        <v>24.55038</v>
      </c>
      <c r="G492">
        <v>209891034</v>
      </c>
      <c r="H492" s="2">
        <v>5204058000</v>
      </c>
      <c r="I492" s="3">
        <f t="shared" si="7"/>
        <v>-0.0295720973290522</v>
      </c>
    </row>
    <row r="493" spans="1:9">
      <c r="A493" t="s">
        <v>10</v>
      </c>
      <c r="B493" s="1">
        <v>43839</v>
      </c>
      <c r="C493">
        <v>24.93429</v>
      </c>
      <c r="D493">
        <v>25.1607</v>
      </c>
      <c r="E493">
        <v>24.81616</v>
      </c>
      <c r="F493">
        <v>25.04257</v>
      </c>
      <c r="G493">
        <v>166156033</v>
      </c>
      <c r="H493" s="2">
        <v>4151018000</v>
      </c>
      <c r="I493" s="3">
        <f t="shared" si="7"/>
        <v>0.0200481621873063</v>
      </c>
    </row>
    <row r="494" spans="1:9">
      <c r="A494" t="s">
        <v>10</v>
      </c>
      <c r="B494" s="1">
        <v>43840</v>
      </c>
      <c r="C494">
        <v>25.55445</v>
      </c>
      <c r="D494">
        <v>25.68242</v>
      </c>
      <c r="E494">
        <v>24.81616</v>
      </c>
      <c r="F494">
        <v>25.15085</v>
      </c>
      <c r="G494">
        <v>200071719</v>
      </c>
      <c r="H494" s="2">
        <v>5049383000</v>
      </c>
      <c r="I494" s="3">
        <f t="shared" si="7"/>
        <v>0.00432383736972671</v>
      </c>
    </row>
    <row r="495" spans="1:9">
      <c r="A495" t="s">
        <v>10</v>
      </c>
      <c r="B495" s="1">
        <v>43843</v>
      </c>
      <c r="C495">
        <v>25.05242</v>
      </c>
      <c r="D495">
        <v>25.57414</v>
      </c>
      <c r="E495">
        <v>24.63898</v>
      </c>
      <c r="F495">
        <v>25.56429</v>
      </c>
      <c r="G495">
        <v>192517873</v>
      </c>
      <c r="H495" s="2">
        <v>4832118000</v>
      </c>
      <c r="I495" s="3">
        <f t="shared" si="7"/>
        <v>0.0164384106302571</v>
      </c>
    </row>
    <row r="496" spans="1:9">
      <c r="A496" t="s">
        <v>10</v>
      </c>
      <c r="B496" s="1">
        <v>43844</v>
      </c>
      <c r="C496">
        <v>25.57414</v>
      </c>
      <c r="D496">
        <v>25.73164</v>
      </c>
      <c r="E496">
        <v>25.11148</v>
      </c>
      <c r="F496">
        <v>25.1607</v>
      </c>
      <c r="G496">
        <v>178716015</v>
      </c>
      <c r="H496" s="2">
        <v>4551675000</v>
      </c>
      <c r="I496" s="3">
        <f t="shared" si="7"/>
        <v>-0.0157872563642488</v>
      </c>
    </row>
    <row r="497" spans="1:9">
      <c r="A497" t="s">
        <v>10</v>
      </c>
      <c r="B497" s="1">
        <v>43845</v>
      </c>
      <c r="C497">
        <v>25.0032</v>
      </c>
      <c r="D497">
        <v>25.19023</v>
      </c>
      <c r="E497">
        <v>24.80632</v>
      </c>
      <c r="F497">
        <v>24.92445</v>
      </c>
      <c r="G497">
        <v>115889630</v>
      </c>
      <c r="H497" s="2">
        <v>2890493000</v>
      </c>
      <c r="I497" s="3">
        <f t="shared" si="7"/>
        <v>-0.00938964337240213</v>
      </c>
    </row>
    <row r="498" spans="1:9">
      <c r="A498" t="s">
        <v>10</v>
      </c>
      <c r="B498" s="1">
        <v>43846</v>
      </c>
      <c r="C498">
        <v>24.96382</v>
      </c>
      <c r="D498">
        <v>24.96382</v>
      </c>
      <c r="E498">
        <v>24.66851</v>
      </c>
      <c r="F498">
        <v>24.71773</v>
      </c>
      <c r="G498">
        <v>105483447</v>
      </c>
      <c r="H498" s="2">
        <v>2617122000</v>
      </c>
      <c r="I498" s="3">
        <f t="shared" si="7"/>
        <v>-0.00829386405718083</v>
      </c>
    </row>
    <row r="499" spans="1:9">
      <c r="A499" t="s">
        <v>10</v>
      </c>
      <c r="B499" s="1">
        <v>43847</v>
      </c>
      <c r="C499">
        <v>24.87523</v>
      </c>
      <c r="D499">
        <v>25.34773</v>
      </c>
      <c r="E499">
        <v>24.83585</v>
      </c>
      <c r="F499">
        <v>24.96382</v>
      </c>
      <c r="G499">
        <v>131793137</v>
      </c>
      <c r="H499" s="2">
        <v>3300090000</v>
      </c>
      <c r="I499" s="3">
        <f t="shared" si="7"/>
        <v>0.00995601133275583</v>
      </c>
    </row>
    <row r="500" spans="1:9">
      <c r="A500" t="s">
        <v>10</v>
      </c>
      <c r="B500" s="1">
        <v>43850</v>
      </c>
      <c r="C500">
        <v>24.94413</v>
      </c>
      <c r="D500">
        <v>25.37726</v>
      </c>
      <c r="E500">
        <v>24.80632</v>
      </c>
      <c r="F500">
        <v>25.35757</v>
      </c>
      <c r="G500">
        <v>143053064</v>
      </c>
      <c r="H500" s="2">
        <v>3600438000</v>
      </c>
      <c r="I500" s="3">
        <f t="shared" si="7"/>
        <v>0.0157728264344159</v>
      </c>
    </row>
    <row r="501" spans="1:9">
      <c r="A501" t="s">
        <v>10</v>
      </c>
      <c r="B501" s="1">
        <v>43851</v>
      </c>
      <c r="C501">
        <v>25.0721</v>
      </c>
      <c r="D501">
        <v>25.24929</v>
      </c>
      <c r="E501">
        <v>24.71773</v>
      </c>
      <c r="F501">
        <v>24.77679</v>
      </c>
      <c r="G501">
        <v>171865812</v>
      </c>
      <c r="H501" s="2">
        <v>4287213000</v>
      </c>
      <c r="I501" s="3">
        <f t="shared" si="7"/>
        <v>-0.0229036141870061</v>
      </c>
    </row>
    <row r="502" spans="1:9">
      <c r="A502" t="s">
        <v>10</v>
      </c>
      <c r="B502" s="1">
        <v>43852</v>
      </c>
      <c r="C502">
        <v>24.58976</v>
      </c>
      <c r="D502">
        <v>25.03273</v>
      </c>
      <c r="E502">
        <v>24.03851</v>
      </c>
      <c r="F502">
        <v>24.80632</v>
      </c>
      <c r="G502">
        <v>206858718</v>
      </c>
      <c r="H502" s="2">
        <v>5070796000</v>
      </c>
      <c r="I502" s="3">
        <f t="shared" si="7"/>
        <v>0.00119184123528517</v>
      </c>
    </row>
    <row r="503" spans="1:9">
      <c r="A503" t="s">
        <v>10</v>
      </c>
      <c r="B503" s="1">
        <v>43853</v>
      </c>
      <c r="C503">
        <v>24.30429</v>
      </c>
      <c r="D503">
        <v>24.47163</v>
      </c>
      <c r="E503">
        <v>23.251</v>
      </c>
      <c r="F503">
        <v>23.52663</v>
      </c>
      <c r="G503">
        <v>249140500</v>
      </c>
      <c r="H503" s="2">
        <v>5960882000</v>
      </c>
      <c r="I503" s="3">
        <f t="shared" si="7"/>
        <v>-0.0515872567958487</v>
      </c>
    </row>
    <row r="504" spans="1:9">
      <c r="A504" t="s">
        <v>10</v>
      </c>
      <c r="B504" s="1">
        <v>43864</v>
      </c>
      <c r="C504">
        <v>21.17397</v>
      </c>
      <c r="D504">
        <v>21.17397</v>
      </c>
      <c r="E504">
        <v>21.17397</v>
      </c>
      <c r="F504">
        <v>21.17397</v>
      </c>
      <c r="G504">
        <v>76532607</v>
      </c>
      <c r="H504" s="2">
        <v>1620499000</v>
      </c>
      <c r="I504" s="3">
        <f t="shared" si="7"/>
        <v>-0.0999998724849245</v>
      </c>
    </row>
    <row r="505" spans="1:9">
      <c r="A505" t="s">
        <v>10</v>
      </c>
      <c r="B505" s="1">
        <v>43865</v>
      </c>
      <c r="C505">
        <v>20.47506</v>
      </c>
      <c r="D505">
        <v>21.59725</v>
      </c>
      <c r="E505">
        <v>20.45537</v>
      </c>
      <c r="F505">
        <v>21.39053</v>
      </c>
      <c r="G505">
        <v>354088812</v>
      </c>
      <c r="H505" s="2">
        <v>7477240000</v>
      </c>
      <c r="I505" s="3">
        <f t="shared" si="7"/>
        <v>0.0102276521597035</v>
      </c>
    </row>
    <row r="506" spans="1:9">
      <c r="A506" t="s">
        <v>10</v>
      </c>
      <c r="B506" s="1">
        <v>43866</v>
      </c>
      <c r="C506">
        <v>21.42006</v>
      </c>
      <c r="D506">
        <v>22.32569</v>
      </c>
      <c r="E506">
        <v>21.18381</v>
      </c>
      <c r="F506">
        <v>21.72522</v>
      </c>
      <c r="G506">
        <v>246617780</v>
      </c>
      <c r="H506" s="2">
        <v>5359497000</v>
      </c>
      <c r="I506" s="3">
        <f t="shared" si="7"/>
        <v>0.0156466436315511</v>
      </c>
    </row>
    <row r="507" spans="1:9">
      <c r="A507" t="s">
        <v>10</v>
      </c>
      <c r="B507" s="1">
        <v>43867</v>
      </c>
      <c r="C507">
        <v>21.75475</v>
      </c>
      <c r="D507">
        <v>22.43397</v>
      </c>
      <c r="E507">
        <v>21.47912</v>
      </c>
      <c r="F507">
        <v>22.27647</v>
      </c>
      <c r="G507">
        <v>251773418</v>
      </c>
      <c r="H507" s="2">
        <v>5544992000</v>
      </c>
      <c r="I507" s="3">
        <f t="shared" si="7"/>
        <v>0.0253737361462853</v>
      </c>
    </row>
    <row r="508" spans="1:9">
      <c r="A508" t="s">
        <v>10</v>
      </c>
      <c r="B508" s="1">
        <v>43868</v>
      </c>
      <c r="C508">
        <v>22.12881</v>
      </c>
      <c r="D508">
        <v>22.27647</v>
      </c>
      <c r="E508">
        <v>21.85319</v>
      </c>
      <c r="F508">
        <v>22.18788</v>
      </c>
      <c r="G508">
        <v>186554015</v>
      </c>
      <c r="H508" s="2">
        <v>4119236000</v>
      </c>
      <c r="I508" s="3">
        <f t="shared" si="7"/>
        <v>-0.00397684193231692</v>
      </c>
    </row>
    <row r="509" spans="1:9">
      <c r="A509" t="s">
        <v>10</v>
      </c>
      <c r="B509" s="1">
        <v>43871</v>
      </c>
      <c r="C509">
        <v>21.85319</v>
      </c>
      <c r="D509">
        <v>22.4635</v>
      </c>
      <c r="E509">
        <v>21.85319</v>
      </c>
      <c r="F509">
        <v>22.31584</v>
      </c>
      <c r="G509">
        <v>160548463</v>
      </c>
      <c r="H509" s="2">
        <v>3568549000</v>
      </c>
      <c r="I509" s="3">
        <f t="shared" si="7"/>
        <v>0.00576711249565085</v>
      </c>
    </row>
    <row r="510" spans="1:9">
      <c r="A510" t="s">
        <v>10</v>
      </c>
      <c r="B510" s="1">
        <v>43872</v>
      </c>
      <c r="C510">
        <v>22.47335</v>
      </c>
      <c r="D510">
        <v>22.76866</v>
      </c>
      <c r="E510">
        <v>22.28631</v>
      </c>
      <c r="F510">
        <v>22.33553</v>
      </c>
      <c r="G510">
        <v>179139435</v>
      </c>
      <c r="H510" s="2">
        <v>4024903000</v>
      </c>
      <c r="I510" s="3">
        <f t="shared" si="7"/>
        <v>0.000882332907925361</v>
      </c>
    </row>
    <row r="511" spans="1:9">
      <c r="A511" t="s">
        <v>10</v>
      </c>
      <c r="B511" s="1">
        <v>43873</v>
      </c>
      <c r="C511">
        <v>22.15834</v>
      </c>
      <c r="D511">
        <v>22.71944</v>
      </c>
      <c r="E511">
        <v>22.1485</v>
      </c>
      <c r="F511">
        <v>22.54225</v>
      </c>
      <c r="G511">
        <v>172874418</v>
      </c>
      <c r="H511" s="2">
        <v>3880470000</v>
      </c>
      <c r="I511" s="3">
        <f t="shared" si="7"/>
        <v>0.00925520907719677</v>
      </c>
    </row>
    <row r="512" spans="1:9">
      <c r="A512" t="s">
        <v>10</v>
      </c>
      <c r="B512" s="1">
        <v>43874</v>
      </c>
      <c r="C512">
        <v>22.4635</v>
      </c>
      <c r="D512">
        <v>22.65053</v>
      </c>
      <c r="E512">
        <v>22.1485</v>
      </c>
      <c r="F512">
        <v>22.19772</v>
      </c>
      <c r="G512">
        <v>151675080</v>
      </c>
      <c r="H512" s="2">
        <v>3388497000</v>
      </c>
      <c r="I512" s="3">
        <f t="shared" si="7"/>
        <v>-0.0152837449677827</v>
      </c>
    </row>
    <row r="513" spans="1:9">
      <c r="A513" t="s">
        <v>10</v>
      </c>
      <c r="B513" s="1">
        <v>43875</v>
      </c>
      <c r="C513">
        <v>22.1485</v>
      </c>
      <c r="D513">
        <v>22.88678</v>
      </c>
      <c r="E513">
        <v>22.11897</v>
      </c>
      <c r="F513">
        <v>22.621</v>
      </c>
      <c r="G513">
        <v>205976797</v>
      </c>
      <c r="H513" s="2">
        <v>4649873000</v>
      </c>
      <c r="I513" s="3">
        <f t="shared" si="7"/>
        <v>0.0190686250659977</v>
      </c>
    </row>
    <row r="514" spans="1:9">
      <c r="A514" t="s">
        <v>10</v>
      </c>
      <c r="B514" s="1">
        <v>43878</v>
      </c>
      <c r="C514">
        <v>23.37897</v>
      </c>
      <c r="D514">
        <v>23.91054</v>
      </c>
      <c r="E514">
        <v>23.03444</v>
      </c>
      <c r="F514">
        <v>23.80226</v>
      </c>
      <c r="G514">
        <v>326080694</v>
      </c>
      <c r="H514" s="2">
        <v>7637323000</v>
      </c>
      <c r="I514" s="3">
        <f t="shared" si="7"/>
        <v>0.0522196189381549</v>
      </c>
    </row>
    <row r="515" spans="1:9">
      <c r="A515" t="s">
        <v>10</v>
      </c>
      <c r="B515" s="1">
        <v>43879</v>
      </c>
      <c r="C515">
        <v>23.80226</v>
      </c>
      <c r="D515">
        <v>23.87116</v>
      </c>
      <c r="E515">
        <v>23.34944</v>
      </c>
      <c r="F515">
        <v>23.60538</v>
      </c>
      <c r="G515">
        <v>194644269</v>
      </c>
      <c r="H515" s="2">
        <v>4594404000</v>
      </c>
      <c r="I515" s="3">
        <f t="shared" si="7"/>
        <v>-0.00827148346417526</v>
      </c>
    </row>
    <row r="516" spans="1:9">
      <c r="A516" t="s">
        <v>10</v>
      </c>
      <c r="B516" s="1">
        <v>43880</v>
      </c>
      <c r="C516">
        <v>23.48725</v>
      </c>
      <c r="D516">
        <v>24.07788</v>
      </c>
      <c r="E516">
        <v>23.45772</v>
      </c>
      <c r="F516">
        <v>23.62507</v>
      </c>
      <c r="G516">
        <v>211647016</v>
      </c>
      <c r="H516" s="2">
        <v>5045242000</v>
      </c>
      <c r="I516" s="3">
        <f t="shared" ref="I516:I579" si="8">(F516-F515)/F515</f>
        <v>0.000834131880105326</v>
      </c>
    </row>
    <row r="517" spans="1:9">
      <c r="A517" t="s">
        <v>10</v>
      </c>
      <c r="B517" s="1">
        <v>43881</v>
      </c>
      <c r="C517">
        <v>23.69397</v>
      </c>
      <c r="D517">
        <v>25.14101</v>
      </c>
      <c r="E517">
        <v>23.69397</v>
      </c>
      <c r="F517">
        <v>25.02288</v>
      </c>
      <c r="G517">
        <v>396046748</v>
      </c>
      <c r="H517" s="2">
        <v>9687303000</v>
      </c>
      <c r="I517" s="3">
        <f t="shared" si="8"/>
        <v>0.0591663855387518</v>
      </c>
    </row>
    <row r="518" spans="1:9">
      <c r="A518" t="s">
        <v>10</v>
      </c>
      <c r="B518" s="1">
        <v>43882</v>
      </c>
      <c r="C518">
        <v>24.89491</v>
      </c>
      <c r="D518">
        <v>25.58398</v>
      </c>
      <c r="E518">
        <v>24.5996</v>
      </c>
      <c r="F518">
        <v>24.78663</v>
      </c>
      <c r="G518">
        <v>359137395</v>
      </c>
      <c r="H518" s="2">
        <v>8966404000</v>
      </c>
      <c r="I518" s="3">
        <f t="shared" si="8"/>
        <v>-0.009441359267998</v>
      </c>
    </row>
    <row r="519" spans="1:9">
      <c r="A519" t="s">
        <v>10</v>
      </c>
      <c r="B519" s="1">
        <v>43885</v>
      </c>
      <c r="C519">
        <v>24.5996</v>
      </c>
      <c r="D519">
        <v>24.93429</v>
      </c>
      <c r="E519">
        <v>24.41257</v>
      </c>
      <c r="F519">
        <v>24.64882</v>
      </c>
      <c r="G519">
        <v>248088312</v>
      </c>
      <c r="H519" s="2">
        <v>6120538000</v>
      </c>
      <c r="I519" s="3">
        <f t="shared" si="8"/>
        <v>-0.00555985222678509</v>
      </c>
    </row>
    <row r="520" spans="1:9">
      <c r="A520" t="s">
        <v>10</v>
      </c>
      <c r="B520" s="1">
        <v>43886</v>
      </c>
      <c r="C520">
        <v>24.1271</v>
      </c>
      <c r="D520">
        <v>24.85554</v>
      </c>
      <c r="E520">
        <v>23.6546</v>
      </c>
      <c r="F520">
        <v>24.81616</v>
      </c>
      <c r="G520">
        <v>333306755</v>
      </c>
      <c r="H520" s="2">
        <v>8103705000</v>
      </c>
      <c r="I520" s="3">
        <f t="shared" si="8"/>
        <v>0.0067889659626708</v>
      </c>
    </row>
    <row r="521" spans="1:9">
      <c r="A521" t="s">
        <v>10</v>
      </c>
      <c r="B521" s="1">
        <v>43887</v>
      </c>
      <c r="C521">
        <v>24.31413</v>
      </c>
      <c r="D521">
        <v>25.09179</v>
      </c>
      <c r="E521">
        <v>24.14679</v>
      </c>
      <c r="F521">
        <v>24.32398</v>
      </c>
      <c r="G521">
        <v>292728698</v>
      </c>
      <c r="H521" s="2">
        <v>7210137000</v>
      </c>
      <c r="I521" s="3">
        <f t="shared" si="8"/>
        <v>-0.0198330442743761</v>
      </c>
    </row>
    <row r="522" spans="1:9">
      <c r="A522" t="s">
        <v>10</v>
      </c>
      <c r="B522" s="1">
        <v>43888</v>
      </c>
      <c r="C522">
        <v>24.45194</v>
      </c>
      <c r="D522">
        <v>24.89491</v>
      </c>
      <c r="E522">
        <v>24.2846</v>
      </c>
      <c r="F522">
        <v>24.38304</v>
      </c>
      <c r="G522">
        <v>209670709</v>
      </c>
      <c r="H522" s="2">
        <v>5149812000</v>
      </c>
      <c r="I522" s="3">
        <f t="shared" si="8"/>
        <v>0.00242805659271231</v>
      </c>
    </row>
    <row r="523" spans="1:9">
      <c r="A523" t="s">
        <v>10</v>
      </c>
      <c r="B523" s="1">
        <v>43889</v>
      </c>
      <c r="C523">
        <v>23.61522</v>
      </c>
      <c r="D523">
        <v>23.83179</v>
      </c>
      <c r="E523">
        <v>22.91632</v>
      </c>
      <c r="F523">
        <v>23.03444</v>
      </c>
      <c r="G523">
        <v>296060841</v>
      </c>
      <c r="H523" s="2">
        <v>6928624000</v>
      </c>
      <c r="I523" s="3">
        <f t="shared" si="8"/>
        <v>-0.055308936047351</v>
      </c>
    </row>
    <row r="524" spans="1:9">
      <c r="A524" t="s">
        <v>10</v>
      </c>
      <c r="B524" s="1">
        <v>43892</v>
      </c>
      <c r="C524">
        <v>23.42819</v>
      </c>
      <c r="D524">
        <v>24.40273</v>
      </c>
      <c r="E524">
        <v>23.251</v>
      </c>
      <c r="F524">
        <v>24.09757</v>
      </c>
      <c r="G524">
        <v>258411686</v>
      </c>
      <c r="H524" s="2">
        <v>6171345000</v>
      </c>
      <c r="I524" s="3">
        <f t="shared" si="8"/>
        <v>0.0461539329803547</v>
      </c>
    </row>
    <row r="525" spans="1:9">
      <c r="A525" t="s">
        <v>10</v>
      </c>
      <c r="B525" s="1">
        <v>43893</v>
      </c>
      <c r="C525">
        <v>24.60945</v>
      </c>
      <c r="D525">
        <v>25.05242</v>
      </c>
      <c r="E525">
        <v>24.04835</v>
      </c>
      <c r="F525">
        <v>24.34366</v>
      </c>
      <c r="G525">
        <v>263429773</v>
      </c>
      <c r="H525" s="2">
        <v>6463974000</v>
      </c>
      <c r="I525" s="3">
        <f t="shared" si="8"/>
        <v>0.010212233017686</v>
      </c>
    </row>
    <row r="526" spans="1:9">
      <c r="A526" t="s">
        <v>10</v>
      </c>
      <c r="B526" s="1">
        <v>43894</v>
      </c>
      <c r="C526">
        <v>24.27476</v>
      </c>
      <c r="D526">
        <v>24.98351</v>
      </c>
      <c r="E526">
        <v>24.06804</v>
      </c>
      <c r="F526">
        <v>24.93429</v>
      </c>
      <c r="G526">
        <v>280456399</v>
      </c>
      <c r="H526" s="2">
        <v>6888922000</v>
      </c>
      <c r="I526" s="3">
        <f t="shared" si="8"/>
        <v>0.0242621692876092</v>
      </c>
    </row>
    <row r="527" spans="1:9">
      <c r="A527" t="s">
        <v>10</v>
      </c>
      <c r="B527" s="1">
        <v>43895</v>
      </c>
      <c r="C527">
        <v>25.20992</v>
      </c>
      <c r="D527">
        <v>25.91867</v>
      </c>
      <c r="E527">
        <v>24.67835</v>
      </c>
      <c r="F527">
        <v>25.58398</v>
      </c>
      <c r="G527">
        <v>452505237</v>
      </c>
      <c r="H527" s="2">
        <v>11474860000</v>
      </c>
      <c r="I527" s="3">
        <f t="shared" si="8"/>
        <v>0.0260560858159587</v>
      </c>
    </row>
    <row r="528" spans="1:9">
      <c r="A528" t="s">
        <v>10</v>
      </c>
      <c r="B528" s="1">
        <v>43896</v>
      </c>
      <c r="C528">
        <v>25.27882</v>
      </c>
      <c r="D528">
        <v>25.45601</v>
      </c>
      <c r="E528">
        <v>24.70788</v>
      </c>
      <c r="F528">
        <v>24.71773</v>
      </c>
      <c r="G528">
        <v>267214565</v>
      </c>
      <c r="H528" s="2">
        <v>6677401000</v>
      </c>
      <c r="I528" s="3">
        <f t="shared" si="8"/>
        <v>-0.0338590790017816</v>
      </c>
    </row>
    <row r="529" spans="1:9">
      <c r="A529" t="s">
        <v>10</v>
      </c>
      <c r="B529" s="1">
        <v>43899</v>
      </c>
      <c r="C529">
        <v>23.91054</v>
      </c>
      <c r="D529">
        <v>24.38304</v>
      </c>
      <c r="E529">
        <v>23.72351</v>
      </c>
      <c r="F529">
        <v>23.93022</v>
      </c>
      <c r="G529">
        <v>277803762</v>
      </c>
      <c r="H529" s="2">
        <v>6680581000</v>
      </c>
      <c r="I529" s="3">
        <f t="shared" si="8"/>
        <v>-0.0318601263141883</v>
      </c>
    </row>
    <row r="530" spans="1:9">
      <c r="A530" t="s">
        <v>10</v>
      </c>
      <c r="B530" s="1">
        <v>43900</v>
      </c>
      <c r="C530">
        <v>23.97944</v>
      </c>
      <c r="D530">
        <v>24.79648</v>
      </c>
      <c r="E530">
        <v>23.78257</v>
      </c>
      <c r="F530">
        <v>24.66851</v>
      </c>
      <c r="G530">
        <v>268653860</v>
      </c>
      <c r="H530" s="2">
        <v>6541104000</v>
      </c>
      <c r="I530" s="3">
        <f t="shared" si="8"/>
        <v>0.0308517848979242</v>
      </c>
    </row>
    <row r="531" spans="1:9">
      <c r="A531" t="s">
        <v>10</v>
      </c>
      <c r="B531" s="1">
        <v>43901</v>
      </c>
      <c r="C531">
        <v>24.58976</v>
      </c>
      <c r="D531">
        <v>24.5996</v>
      </c>
      <c r="E531">
        <v>23.92038</v>
      </c>
      <c r="F531">
        <v>23.95976</v>
      </c>
      <c r="G531">
        <v>181910887</v>
      </c>
      <c r="H531" s="2">
        <v>4421697000</v>
      </c>
      <c r="I531" s="3">
        <f t="shared" si="8"/>
        <v>-0.028730961051154</v>
      </c>
    </row>
    <row r="532" spans="1:9">
      <c r="A532" t="s">
        <v>10</v>
      </c>
      <c r="B532" s="1">
        <v>43902</v>
      </c>
      <c r="C532">
        <v>23.62507</v>
      </c>
      <c r="D532">
        <v>23.95976</v>
      </c>
      <c r="E532">
        <v>23.48725</v>
      </c>
      <c r="F532">
        <v>23.60538</v>
      </c>
      <c r="G532">
        <v>172334142</v>
      </c>
      <c r="H532" s="2">
        <v>4077325000</v>
      </c>
      <c r="I532" s="3">
        <f t="shared" si="8"/>
        <v>-0.0147906322934787</v>
      </c>
    </row>
    <row r="533" spans="1:9">
      <c r="A533" t="s">
        <v>10</v>
      </c>
      <c r="B533" s="1">
        <v>43903</v>
      </c>
      <c r="C533">
        <v>22.4635</v>
      </c>
      <c r="D533">
        <v>23.80226</v>
      </c>
      <c r="E533">
        <v>22.306</v>
      </c>
      <c r="F533">
        <v>23.566</v>
      </c>
      <c r="G533">
        <v>230966001</v>
      </c>
      <c r="H533" s="2">
        <v>5324452000</v>
      </c>
      <c r="I533" s="3">
        <f t="shared" si="8"/>
        <v>-0.00166826376021065</v>
      </c>
    </row>
    <row r="534" spans="1:9">
      <c r="A534" t="s">
        <v>10</v>
      </c>
      <c r="B534" s="1">
        <v>43906</v>
      </c>
      <c r="C534">
        <v>23.51679</v>
      </c>
      <c r="D534">
        <v>23.52663</v>
      </c>
      <c r="E534">
        <v>22.29616</v>
      </c>
      <c r="F534">
        <v>22.31584</v>
      </c>
      <c r="G534">
        <v>209057286</v>
      </c>
      <c r="H534" s="2">
        <v>4797883000</v>
      </c>
      <c r="I534" s="3">
        <f t="shared" si="8"/>
        <v>-0.0530493083255537</v>
      </c>
    </row>
    <row r="535" spans="1:9">
      <c r="A535" t="s">
        <v>10</v>
      </c>
      <c r="B535" s="1">
        <v>43907</v>
      </c>
      <c r="C535">
        <v>22.66038</v>
      </c>
      <c r="D535">
        <v>22.91632</v>
      </c>
      <c r="E535">
        <v>21.88272</v>
      </c>
      <c r="F535">
        <v>22.57178</v>
      </c>
      <c r="G535">
        <v>175489673</v>
      </c>
      <c r="H535" s="2">
        <v>3951195000</v>
      </c>
      <c r="I535" s="3">
        <f t="shared" si="8"/>
        <v>0.0114689834664525</v>
      </c>
    </row>
    <row r="536" spans="1:9">
      <c r="A536" t="s">
        <v>10</v>
      </c>
      <c r="B536" s="1">
        <v>43908</v>
      </c>
      <c r="C536">
        <v>22.67022</v>
      </c>
      <c r="D536">
        <v>22.83757</v>
      </c>
      <c r="E536">
        <v>21.85319</v>
      </c>
      <c r="F536">
        <v>21.88272</v>
      </c>
      <c r="G536">
        <v>154604709</v>
      </c>
      <c r="H536" s="2">
        <v>3470413000</v>
      </c>
      <c r="I536" s="3">
        <f t="shared" si="8"/>
        <v>-0.0305274993819717</v>
      </c>
    </row>
    <row r="537" spans="1:9">
      <c r="A537" t="s">
        <v>10</v>
      </c>
      <c r="B537" s="1">
        <v>43909</v>
      </c>
      <c r="C537">
        <v>21.95163</v>
      </c>
      <c r="D537">
        <v>22.27647</v>
      </c>
      <c r="E537">
        <v>21.07553</v>
      </c>
      <c r="F537">
        <v>22.01069</v>
      </c>
      <c r="G537">
        <v>203974165</v>
      </c>
      <c r="H537" s="2">
        <v>4433633000</v>
      </c>
      <c r="I537" s="3">
        <f t="shared" si="8"/>
        <v>0.00584799330247799</v>
      </c>
    </row>
    <row r="538" spans="1:9">
      <c r="A538" t="s">
        <v>10</v>
      </c>
      <c r="B538" s="1">
        <v>43910</v>
      </c>
      <c r="C538">
        <v>22.19772</v>
      </c>
      <c r="D538">
        <v>22.35522</v>
      </c>
      <c r="E538">
        <v>21.85319</v>
      </c>
      <c r="F538">
        <v>22.306</v>
      </c>
      <c r="G538">
        <v>123246286</v>
      </c>
      <c r="H538" s="2">
        <v>2731567000</v>
      </c>
      <c r="I538" s="3">
        <f t="shared" si="8"/>
        <v>0.0134166625398841</v>
      </c>
    </row>
    <row r="539" spans="1:9">
      <c r="A539" t="s">
        <v>10</v>
      </c>
      <c r="B539" s="1">
        <v>43913</v>
      </c>
      <c r="C539">
        <v>21.45944</v>
      </c>
      <c r="D539">
        <v>22.00084</v>
      </c>
      <c r="E539">
        <v>21.41022</v>
      </c>
      <c r="F539">
        <v>21.54803</v>
      </c>
      <c r="G539">
        <v>112261991</v>
      </c>
      <c r="H539" s="2">
        <v>2430579000</v>
      </c>
      <c r="I539" s="3">
        <f t="shared" si="8"/>
        <v>-0.0339805433515646</v>
      </c>
    </row>
    <row r="540" spans="1:9">
      <c r="A540" t="s">
        <v>10</v>
      </c>
      <c r="B540" s="1">
        <v>43914</v>
      </c>
      <c r="C540">
        <v>22.01069</v>
      </c>
      <c r="D540">
        <v>22.08944</v>
      </c>
      <c r="E540">
        <v>21.55787</v>
      </c>
      <c r="F540">
        <v>21.96147</v>
      </c>
      <c r="G540">
        <v>120707588</v>
      </c>
      <c r="H540" s="2">
        <v>2641222000</v>
      </c>
      <c r="I540" s="3">
        <f t="shared" si="8"/>
        <v>0.019186904788976</v>
      </c>
    </row>
    <row r="541" spans="1:9">
      <c r="A541" t="s">
        <v>10</v>
      </c>
      <c r="B541" s="1">
        <v>43915</v>
      </c>
      <c r="C541">
        <v>22.45366</v>
      </c>
      <c r="D541">
        <v>22.56194</v>
      </c>
      <c r="E541">
        <v>22.28631</v>
      </c>
      <c r="F541">
        <v>22.40444</v>
      </c>
      <c r="G541">
        <v>131404017</v>
      </c>
      <c r="H541" s="2">
        <v>2948428000</v>
      </c>
      <c r="I541" s="3">
        <f t="shared" si="8"/>
        <v>0.0201703255747453</v>
      </c>
    </row>
    <row r="542" spans="1:9">
      <c r="A542" t="s">
        <v>10</v>
      </c>
      <c r="B542" s="1">
        <v>43916</v>
      </c>
      <c r="C542">
        <v>22.1485</v>
      </c>
      <c r="D542">
        <v>22.40444</v>
      </c>
      <c r="E542">
        <v>22.11897</v>
      </c>
      <c r="F542">
        <v>22.12881</v>
      </c>
      <c r="G542">
        <v>70892438</v>
      </c>
      <c r="H542" s="2">
        <v>1576599000</v>
      </c>
      <c r="I542" s="3">
        <f t="shared" si="8"/>
        <v>-0.0123024721885483</v>
      </c>
    </row>
    <row r="543" spans="1:9">
      <c r="A543" t="s">
        <v>10</v>
      </c>
      <c r="B543" s="1">
        <v>43917</v>
      </c>
      <c r="C543">
        <v>22.36506</v>
      </c>
      <c r="D543">
        <v>22.64069</v>
      </c>
      <c r="E543">
        <v>22.16819</v>
      </c>
      <c r="F543">
        <v>22.21741</v>
      </c>
      <c r="G543">
        <v>92012149</v>
      </c>
      <c r="H543" s="2">
        <v>2058062000</v>
      </c>
      <c r="I543" s="3">
        <f t="shared" si="8"/>
        <v>0.00400383030086116</v>
      </c>
    </row>
    <row r="544" spans="1:9">
      <c r="A544" t="s">
        <v>10</v>
      </c>
      <c r="B544" s="1">
        <v>43920</v>
      </c>
      <c r="C544">
        <v>21.95163</v>
      </c>
      <c r="D544">
        <v>22.02053</v>
      </c>
      <c r="E544">
        <v>21.70553</v>
      </c>
      <c r="F544">
        <v>21.92209</v>
      </c>
      <c r="G544">
        <v>81687690</v>
      </c>
      <c r="H544" s="2">
        <v>1784456000</v>
      </c>
      <c r="I544" s="3">
        <f t="shared" si="8"/>
        <v>-0.0132922784428968</v>
      </c>
    </row>
    <row r="545" spans="1:9">
      <c r="A545" t="s">
        <v>10</v>
      </c>
      <c r="B545" s="1">
        <v>43921</v>
      </c>
      <c r="C545">
        <v>22.16819</v>
      </c>
      <c r="D545">
        <v>22.22725</v>
      </c>
      <c r="E545">
        <v>21.80397</v>
      </c>
      <c r="F545">
        <v>21.81381</v>
      </c>
      <c r="G545">
        <v>64846194</v>
      </c>
      <c r="H545" s="2">
        <v>1425249000</v>
      </c>
      <c r="I545" s="3">
        <f t="shared" si="8"/>
        <v>-0.00493931007490621</v>
      </c>
    </row>
    <row r="546" spans="1:9">
      <c r="A546" t="s">
        <v>10</v>
      </c>
      <c r="B546" s="1">
        <v>43922</v>
      </c>
      <c r="C546">
        <v>21.74491</v>
      </c>
      <c r="D546">
        <v>22.09928</v>
      </c>
      <c r="E546">
        <v>21.70553</v>
      </c>
      <c r="F546">
        <v>21.75475</v>
      </c>
      <c r="G546">
        <v>67731384</v>
      </c>
      <c r="H546" s="2">
        <v>1483011000</v>
      </c>
      <c r="I546" s="3">
        <f t="shared" si="8"/>
        <v>-0.00270745917379856</v>
      </c>
    </row>
    <row r="547" spans="1:9">
      <c r="A547" t="s">
        <v>10</v>
      </c>
      <c r="B547" s="1">
        <v>43923</v>
      </c>
      <c r="C547">
        <v>21.676</v>
      </c>
      <c r="D547">
        <v>22.07959</v>
      </c>
      <c r="E547">
        <v>21.65631</v>
      </c>
      <c r="F547">
        <v>22.07959</v>
      </c>
      <c r="G547">
        <v>78747373</v>
      </c>
      <c r="H547" s="2">
        <v>1720306000</v>
      </c>
      <c r="I547" s="3">
        <f t="shared" si="8"/>
        <v>0.0149319114216435</v>
      </c>
    </row>
    <row r="548" spans="1:9">
      <c r="A548" t="s">
        <v>10</v>
      </c>
      <c r="B548" s="1">
        <v>43924</v>
      </c>
      <c r="C548">
        <v>21.92209</v>
      </c>
      <c r="D548">
        <v>22.03038</v>
      </c>
      <c r="E548">
        <v>21.72522</v>
      </c>
      <c r="F548">
        <v>21.78428</v>
      </c>
      <c r="G548">
        <v>59107113</v>
      </c>
      <c r="H548" s="2">
        <v>1291311000</v>
      </c>
      <c r="I548" s="3">
        <f t="shared" si="8"/>
        <v>-0.0133747954558939</v>
      </c>
    </row>
    <row r="549" spans="1:9">
      <c r="A549" t="s">
        <v>10</v>
      </c>
      <c r="B549" s="1">
        <v>43928</v>
      </c>
      <c r="C549">
        <v>22.19772</v>
      </c>
      <c r="D549">
        <v>22.29616</v>
      </c>
      <c r="E549">
        <v>22.05006</v>
      </c>
      <c r="F549">
        <v>22.22725</v>
      </c>
      <c r="G549">
        <v>126088187</v>
      </c>
      <c r="H549" s="2">
        <v>2797519000</v>
      </c>
      <c r="I549" s="3">
        <f t="shared" si="8"/>
        <v>0.0203343879164243</v>
      </c>
    </row>
    <row r="550" spans="1:9">
      <c r="A550" t="s">
        <v>10</v>
      </c>
      <c r="B550" s="1">
        <v>43929</v>
      </c>
      <c r="C550">
        <v>22.09928</v>
      </c>
      <c r="D550">
        <v>22.26663</v>
      </c>
      <c r="E550">
        <v>22.05006</v>
      </c>
      <c r="F550">
        <v>22.19772</v>
      </c>
      <c r="G550">
        <v>76964347</v>
      </c>
      <c r="H550" s="2">
        <v>1704870000</v>
      </c>
      <c r="I550" s="3">
        <f t="shared" si="8"/>
        <v>-0.00132854941569475</v>
      </c>
    </row>
    <row r="551" spans="1:9">
      <c r="A551" t="s">
        <v>10</v>
      </c>
      <c r="B551" s="1">
        <v>43930</v>
      </c>
      <c r="C551">
        <v>22.42413</v>
      </c>
      <c r="D551">
        <v>22.621</v>
      </c>
      <c r="E551">
        <v>22.29616</v>
      </c>
      <c r="F551">
        <v>22.29616</v>
      </c>
      <c r="G551">
        <v>116513143</v>
      </c>
      <c r="H551" s="2">
        <v>2615070000</v>
      </c>
      <c r="I551" s="3">
        <f t="shared" si="8"/>
        <v>0.00443468968885093</v>
      </c>
    </row>
    <row r="552" spans="1:9">
      <c r="A552" t="s">
        <v>10</v>
      </c>
      <c r="B552" s="1">
        <v>43931</v>
      </c>
      <c r="C552">
        <v>22.37491</v>
      </c>
      <c r="D552">
        <v>22.51272</v>
      </c>
      <c r="E552">
        <v>22.09928</v>
      </c>
      <c r="F552">
        <v>22.13866</v>
      </c>
      <c r="G552">
        <v>87212693</v>
      </c>
      <c r="H552" s="2">
        <v>1942600000</v>
      </c>
      <c r="I552" s="3">
        <f t="shared" si="8"/>
        <v>-0.0070639966702786</v>
      </c>
    </row>
    <row r="553" spans="1:9">
      <c r="A553" t="s">
        <v>10</v>
      </c>
      <c r="B553" s="1">
        <v>43934</v>
      </c>
      <c r="C553">
        <v>22.05006</v>
      </c>
      <c r="D553">
        <v>22.12881</v>
      </c>
      <c r="E553">
        <v>21.85319</v>
      </c>
      <c r="F553">
        <v>21.92209</v>
      </c>
      <c r="G553">
        <v>59421108</v>
      </c>
      <c r="H553" s="2">
        <v>1305442000</v>
      </c>
      <c r="I553" s="3">
        <f t="shared" si="8"/>
        <v>-0.00978243488991659</v>
      </c>
    </row>
    <row r="554" spans="1:9">
      <c r="A554" t="s">
        <v>10</v>
      </c>
      <c r="B554" s="1">
        <v>43935</v>
      </c>
      <c r="C554">
        <v>22.04022</v>
      </c>
      <c r="D554">
        <v>23.43804</v>
      </c>
      <c r="E554">
        <v>21.94178</v>
      </c>
      <c r="F554">
        <v>22.84741</v>
      </c>
      <c r="G554">
        <v>198791001</v>
      </c>
      <c r="H554" s="2">
        <v>4510932000</v>
      </c>
      <c r="I554" s="3">
        <f t="shared" si="8"/>
        <v>0.0422094791144457</v>
      </c>
    </row>
    <row r="555" spans="1:9">
      <c r="A555" t="s">
        <v>10</v>
      </c>
      <c r="B555" s="1">
        <v>43936</v>
      </c>
      <c r="C555">
        <v>22.54225</v>
      </c>
      <c r="D555">
        <v>23.1821</v>
      </c>
      <c r="E555">
        <v>22.47335</v>
      </c>
      <c r="F555">
        <v>22.66038</v>
      </c>
      <c r="G555">
        <v>154296014</v>
      </c>
      <c r="H555" s="2">
        <v>3517827000</v>
      </c>
      <c r="I555" s="3">
        <f t="shared" si="8"/>
        <v>-0.00818604822165839</v>
      </c>
    </row>
    <row r="556" spans="1:9">
      <c r="A556" t="s">
        <v>10</v>
      </c>
      <c r="B556" s="1">
        <v>43937</v>
      </c>
      <c r="C556">
        <v>22.53241</v>
      </c>
      <c r="D556">
        <v>23.62507</v>
      </c>
      <c r="E556">
        <v>22.49303</v>
      </c>
      <c r="F556">
        <v>23.30022</v>
      </c>
      <c r="G556">
        <v>231512967</v>
      </c>
      <c r="H556" s="2">
        <v>5385384000</v>
      </c>
      <c r="I556" s="3">
        <f t="shared" si="8"/>
        <v>0.0282360666502503</v>
      </c>
    </row>
    <row r="557" spans="1:9">
      <c r="A557" t="s">
        <v>10</v>
      </c>
      <c r="B557" s="1">
        <v>43938</v>
      </c>
      <c r="C557">
        <v>23.31991</v>
      </c>
      <c r="D557">
        <v>23.44788</v>
      </c>
      <c r="E557">
        <v>22.97538</v>
      </c>
      <c r="F557">
        <v>23.01475</v>
      </c>
      <c r="G557">
        <v>152807207</v>
      </c>
      <c r="H557" s="2">
        <v>3546707000</v>
      </c>
      <c r="I557" s="3">
        <f t="shared" si="8"/>
        <v>-0.0122518156480926</v>
      </c>
    </row>
    <row r="558" spans="1:9">
      <c r="A558" t="s">
        <v>10</v>
      </c>
      <c r="B558" s="1">
        <v>43941</v>
      </c>
      <c r="C558">
        <v>23.11319</v>
      </c>
      <c r="D558">
        <v>23.17225</v>
      </c>
      <c r="E558">
        <v>22.90647</v>
      </c>
      <c r="F558">
        <v>23.12303</v>
      </c>
      <c r="G558">
        <v>81632902</v>
      </c>
      <c r="H558" s="2">
        <v>1881766000</v>
      </c>
      <c r="I558" s="3">
        <f t="shared" si="8"/>
        <v>0.00470480887257088</v>
      </c>
    </row>
    <row r="559" spans="1:9">
      <c r="A559" t="s">
        <v>10</v>
      </c>
      <c r="B559" s="1">
        <v>43942</v>
      </c>
      <c r="C559">
        <v>22.96553</v>
      </c>
      <c r="D559">
        <v>22.98522</v>
      </c>
      <c r="E559">
        <v>22.60131</v>
      </c>
      <c r="F559">
        <v>22.80803</v>
      </c>
      <c r="G559">
        <v>92235157</v>
      </c>
      <c r="H559" s="2">
        <v>2099823000</v>
      </c>
      <c r="I559" s="3">
        <f t="shared" si="8"/>
        <v>-0.0136227821353863</v>
      </c>
    </row>
    <row r="560" spans="1:9">
      <c r="A560" t="s">
        <v>10</v>
      </c>
      <c r="B560" s="1">
        <v>43943</v>
      </c>
      <c r="C560">
        <v>22.64069</v>
      </c>
      <c r="D560">
        <v>22.87694</v>
      </c>
      <c r="E560">
        <v>22.54225</v>
      </c>
      <c r="F560">
        <v>22.82772</v>
      </c>
      <c r="G560">
        <v>59135849</v>
      </c>
      <c r="H560" s="2">
        <v>1344829000</v>
      </c>
      <c r="I560" s="3">
        <f t="shared" si="8"/>
        <v>0.000863292445686921</v>
      </c>
    </row>
    <row r="561" spans="1:9">
      <c r="A561" t="s">
        <v>10</v>
      </c>
      <c r="B561" s="1">
        <v>43944</v>
      </c>
      <c r="C561">
        <v>22.81788</v>
      </c>
      <c r="D561">
        <v>22.87694</v>
      </c>
      <c r="E561">
        <v>22.56194</v>
      </c>
      <c r="F561">
        <v>22.56194</v>
      </c>
      <c r="G561">
        <v>63356384</v>
      </c>
      <c r="H561" s="2">
        <v>1438235000</v>
      </c>
      <c r="I561" s="3">
        <f t="shared" si="8"/>
        <v>-0.0116428622744628</v>
      </c>
    </row>
    <row r="562" spans="1:9">
      <c r="A562" t="s">
        <v>10</v>
      </c>
      <c r="B562" s="1">
        <v>43945</v>
      </c>
      <c r="C562">
        <v>22.51272</v>
      </c>
      <c r="D562">
        <v>22.68006</v>
      </c>
      <c r="E562">
        <v>22.19772</v>
      </c>
      <c r="F562">
        <v>22.34538</v>
      </c>
      <c r="G562">
        <v>73484637</v>
      </c>
      <c r="H562" s="2">
        <v>1647882000</v>
      </c>
      <c r="I562" s="3">
        <f t="shared" si="8"/>
        <v>-0.00959846538019342</v>
      </c>
    </row>
    <row r="563" spans="1:9">
      <c r="A563" t="s">
        <v>10</v>
      </c>
      <c r="B563" s="1">
        <v>43948</v>
      </c>
      <c r="C563">
        <v>22.3946</v>
      </c>
      <c r="D563">
        <v>22.68991</v>
      </c>
      <c r="E563">
        <v>22.35522</v>
      </c>
      <c r="F563">
        <v>22.47335</v>
      </c>
      <c r="G563">
        <v>62500056</v>
      </c>
      <c r="H563" s="2">
        <v>1409982000</v>
      </c>
      <c r="I563" s="3">
        <f t="shared" si="8"/>
        <v>0.00572691088717226</v>
      </c>
    </row>
    <row r="564" spans="1:9">
      <c r="A564" t="s">
        <v>10</v>
      </c>
      <c r="B564" s="1">
        <v>43949</v>
      </c>
      <c r="C564">
        <v>22.69975</v>
      </c>
      <c r="D564">
        <v>23.08366</v>
      </c>
      <c r="E564">
        <v>22.41428</v>
      </c>
      <c r="F564">
        <v>22.92616</v>
      </c>
      <c r="G564">
        <v>136503484</v>
      </c>
      <c r="H564" s="2">
        <v>3117772000</v>
      </c>
      <c r="I564" s="3">
        <f t="shared" si="8"/>
        <v>0.0201487539685894</v>
      </c>
    </row>
    <row r="565" spans="1:9">
      <c r="A565" t="s">
        <v>10</v>
      </c>
      <c r="B565" s="1">
        <v>43950</v>
      </c>
      <c r="C565">
        <v>22.69975</v>
      </c>
      <c r="D565">
        <v>23.13288</v>
      </c>
      <c r="E565">
        <v>22.67022</v>
      </c>
      <c r="F565">
        <v>23.0246</v>
      </c>
      <c r="G565">
        <v>81261136</v>
      </c>
      <c r="H565" s="2">
        <v>1865959000</v>
      </c>
      <c r="I565" s="3">
        <f t="shared" si="8"/>
        <v>0.0042937849164448</v>
      </c>
    </row>
    <row r="566" spans="1:9">
      <c r="A566" t="s">
        <v>10</v>
      </c>
      <c r="B566" s="1">
        <v>43951</v>
      </c>
      <c r="C566">
        <v>23.23132</v>
      </c>
      <c r="D566">
        <v>23.50694</v>
      </c>
      <c r="E566">
        <v>23.15257</v>
      </c>
      <c r="F566">
        <v>23.32975</v>
      </c>
      <c r="G566">
        <v>136083004</v>
      </c>
      <c r="H566" s="2">
        <v>3177410000</v>
      </c>
      <c r="I566" s="3">
        <f t="shared" si="8"/>
        <v>0.0132532161253616</v>
      </c>
    </row>
    <row r="567" spans="1:9">
      <c r="A567" t="s">
        <v>10</v>
      </c>
      <c r="B567" s="1">
        <v>43957</v>
      </c>
      <c r="C567">
        <v>22.81788</v>
      </c>
      <c r="D567">
        <v>23.31007</v>
      </c>
      <c r="E567">
        <v>22.74897</v>
      </c>
      <c r="F567">
        <v>23.251</v>
      </c>
      <c r="G567">
        <v>113623732</v>
      </c>
      <c r="H567" s="2">
        <v>2612451000</v>
      </c>
      <c r="I567" s="3">
        <f t="shared" si="8"/>
        <v>-0.00337551838318025</v>
      </c>
    </row>
    <row r="568" spans="1:9">
      <c r="A568" t="s">
        <v>10</v>
      </c>
      <c r="B568" s="1">
        <v>43958</v>
      </c>
      <c r="C568">
        <v>23.251</v>
      </c>
      <c r="D568">
        <v>23.37897</v>
      </c>
      <c r="E568">
        <v>23.03444</v>
      </c>
      <c r="F568">
        <v>23.04428</v>
      </c>
      <c r="G568">
        <v>85972657</v>
      </c>
      <c r="H568" s="2">
        <v>1993833000</v>
      </c>
      <c r="I568" s="3">
        <f t="shared" si="8"/>
        <v>-0.00889080039568193</v>
      </c>
    </row>
    <row r="569" spans="1:9">
      <c r="A569" t="s">
        <v>10</v>
      </c>
      <c r="B569" s="1">
        <v>43959</v>
      </c>
      <c r="C569">
        <v>23.28054</v>
      </c>
      <c r="D569">
        <v>23.6546</v>
      </c>
      <c r="E569">
        <v>23.07382</v>
      </c>
      <c r="F569">
        <v>23.44788</v>
      </c>
      <c r="G569">
        <v>155199463</v>
      </c>
      <c r="H569" s="2">
        <v>3637115000</v>
      </c>
      <c r="I569" s="3">
        <f t="shared" si="8"/>
        <v>0.0175141076223688</v>
      </c>
    </row>
    <row r="570" spans="1:9">
      <c r="A570" t="s">
        <v>10</v>
      </c>
      <c r="B570" s="1">
        <v>43962</v>
      </c>
      <c r="C570">
        <v>23.48725</v>
      </c>
      <c r="D570">
        <v>23.60538</v>
      </c>
      <c r="E570">
        <v>23.12303</v>
      </c>
      <c r="F570">
        <v>23.20178</v>
      </c>
      <c r="G570">
        <v>97351435</v>
      </c>
      <c r="H570" s="2">
        <v>2271423000</v>
      </c>
      <c r="I570" s="3">
        <f t="shared" si="8"/>
        <v>-0.0104956183672043</v>
      </c>
    </row>
    <row r="571" spans="1:9">
      <c r="A571" t="s">
        <v>10</v>
      </c>
      <c r="B571" s="1">
        <v>43963</v>
      </c>
      <c r="C571">
        <v>23.3396</v>
      </c>
      <c r="D571">
        <v>23.4085</v>
      </c>
      <c r="E571">
        <v>23.0935</v>
      </c>
      <c r="F571">
        <v>23.26085</v>
      </c>
      <c r="G571">
        <v>66130148</v>
      </c>
      <c r="H571" s="2">
        <v>1538307000</v>
      </c>
      <c r="I571" s="3">
        <f t="shared" si="8"/>
        <v>0.0025459253557271</v>
      </c>
    </row>
    <row r="572" spans="1:9">
      <c r="A572" t="s">
        <v>10</v>
      </c>
      <c r="B572" s="1">
        <v>43964</v>
      </c>
      <c r="C572">
        <v>23.15257</v>
      </c>
      <c r="D572">
        <v>23.44788</v>
      </c>
      <c r="E572">
        <v>23.11319</v>
      </c>
      <c r="F572">
        <v>23.36913</v>
      </c>
      <c r="G572">
        <v>65050697</v>
      </c>
      <c r="H572" s="2">
        <v>1513294000</v>
      </c>
      <c r="I572" s="3">
        <f t="shared" si="8"/>
        <v>0.00465503195283049</v>
      </c>
    </row>
    <row r="573" spans="1:9">
      <c r="A573" t="s">
        <v>10</v>
      </c>
      <c r="B573" s="1">
        <v>43965</v>
      </c>
      <c r="C573">
        <v>23.23132</v>
      </c>
      <c r="D573">
        <v>23.27069</v>
      </c>
      <c r="E573">
        <v>23.05413</v>
      </c>
      <c r="F573">
        <v>23.07382</v>
      </c>
      <c r="G573">
        <v>66475552</v>
      </c>
      <c r="H573" s="2">
        <v>1538767000</v>
      </c>
      <c r="I573" s="3">
        <f t="shared" si="8"/>
        <v>-0.0126367562677771</v>
      </c>
    </row>
    <row r="574" spans="1:9">
      <c r="A574" t="s">
        <v>10</v>
      </c>
      <c r="B574" s="1">
        <v>43966</v>
      </c>
      <c r="C574">
        <v>23.19194</v>
      </c>
      <c r="D574">
        <v>23.23132</v>
      </c>
      <c r="E574">
        <v>23.03444</v>
      </c>
      <c r="F574">
        <v>23.07382</v>
      </c>
      <c r="G574">
        <v>55728153</v>
      </c>
      <c r="H574" s="2">
        <v>1287375000</v>
      </c>
      <c r="I574" s="3">
        <f t="shared" si="8"/>
        <v>0</v>
      </c>
    </row>
    <row r="575" spans="1:9">
      <c r="A575" t="s">
        <v>10</v>
      </c>
      <c r="B575" s="1">
        <v>43969</v>
      </c>
      <c r="C575">
        <v>23.03444</v>
      </c>
      <c r="D575">
        <v>23.06397</v>
      </c>
      <c r="E575">
        <v>22.68991</v>
      </c>
      <c r="F575">
        <v>22.71944</v>
      </c>
      <c r="G575">
        <v>90330719</v>
      </c>
      <c r="H575" s="2">
        <v>2063763000</v>
      </c>
      <c r="I575" s="3">
        <f t="shared" si="8"/>
        <v>-0.0153585318772532</v>
      </c>
    </row>
    <row r="576" spans="1:9">
      <c r="A576" t="s">
        <v>10</v>
      </c>
      <c r="B576" s="1">
        <v>43970</v>
      </c>
      <c r="C576">
        <v>22.95569</v>
      </c>
      <c r="D576">
        <v>23.01475</v>
      </c>
      <c r="E576">
        <v>22.78835</v>
      </c>
      <c r="F576">
        <v>22.84741</v>
      </c>
      <c r="G576">
        <v>57407026</v>
      </c>
      <c r="H576" s="2">
        <v>1313884000</v>
      </c>
      <c r="I576" s="3">
        <f t="shared" si="8"/>
        <v>0.00563262122657958</v>
      </c>
    </row>
    <row r="577" spans="1:9">
      <c r="A577" t="s">
        <v>10</v>
      </c>
      <c r="B577" s="1">
        <v>43971</v>
      </c>
      <c r="C577">
        <v>22.78835</v>
      </c>
      <c r="D577">
        <v>22.89663</v>
      </c>
      <c r="E577">
        <v>22.65053</v>
      </c>
      <c r="F577">
        <v>22.72928</v>
      </c>
      <c r="G577">
        <v>67719931</v>
      </c>
      <c r="H577" s="2">
        <v>1541299000</v>
      </c>
      <c r="I577" s="3">
        <f t="shared" si="8"/>
        <v>-0.00517038911631562</v>
      </c>
    </row>
    <row r="578" spans="1:9">
      <c r="A578" t="s">
        <v>10</v>
      </c>
      <c r="B578" s="1">
        <v>43972</v>
      </c>
      <c r="C578">
        <v>22.7785</v>
      </c>
      <c r="D578">
        <v>22.91632</v>
      </c>
      <c r="E578">
        <v>22.64069</v>
      </c>
      <c r="F578">
        <v>22.66038</v>
      </c>
      <c r="G578">
        <v>55707586</v>
      </c>
      <c r="H578" s="2">
        <v>1268712000</v>
      </c>
      <c r="I578" s="3">
        <f t="shared" si="8"/>
        <v>-0.00303133227273364</v>
      </c>
    </row>
    <row r="579" spans="1:9">
      <c r="A579" t="s">
        <v>10</v>
      </c>
      <c r="B579" s="1">
        <v>43973</v>
      </c>
      <c r="C579">
        <v>22.67022</v>
      </c>
      <c r="D579">
        <v>22.67022</v>
      </c>
      <c r="E579">
        <v>21.95163</v>
      </c>
      <c r="F579">
        <v>21.95163</v>
      </c>
      <c r="G579">
        <v>99752328</v>
      </c>
      <c r="H579" s="2">
        <v>2219690000</v>
      </c>
      <c r="I579" s="3">
        <f t="shared" si="8"/>
        <v>-0.0312770571367293</v>
      </c>
    </row>
    <row r="580" spans="1:9">
      <c r="A580" t="s">
        <v>10</v>
      </c>
      <c r="B580" s="1">
        <v>43976</v>
      </c>
      <c r="C580">
        <v>21.95163</v>
      </c>
      <c r="D580">
        <v>22.05991</v>
      </c>
      <c r="E580">
        <v>21.73506</v>
      </c>
      <c r="F580">
        <v>21.86303</v>
      </c>
      <c r="G580">
        <v>59933529</v>
      </c>
      <c r="H580" s="2">
        <v>1310654000</v>
      </c>
      <c r="I580" s="3">
        <f t="shared" ref="I580:I643" si="9">(F580-F579)/F579</f>
        <v>-0.00403614674627821</v>
      </c>
    </row>
    <row r="581" spans="1:9">
      <c r="A581" t="s">
        <v>10</v>
      </c>
      <c r="B581" s="1">
        <v>43977</v>
      </c>
      <c r="C581">
        <v>21.991</v>
      </c>
      <c r="D581">
        <v>22.12881</v>
      </c>
      <c r="E581">
        <v>21.96147</v>
      </c>
      <c r="F581">
        <v>22.11897</v>
      </c>
      <c r="G581">
        <v>55555225</v>
      </c>
      <c r="H581" s="2">
        <v>1224515000</v>
      </c>
      <c r="I581" s="3">
        <f t="shared" si="9"/>
        <v>0.0117065200935096</v>
      </c>
    </row>
    <row r="582" spans="1:9">
      <c r="A582" t="s">
        <v>10</v>
      </c>
      <c r="B582" s="1">
        <v>43978</v>
      </c>
      <c r="C582">
        <v>22.13866</v>
      </c>
      <c r="D582">
        <v>22.13866</v>
      </c>
      <c r="E582">
        <v>21.86303</v>
      </c>
      <c r="F582">
        <v>21.94178</v>
      </c>
      <c r="G582">
        <v>46282785</v>
      </c>
      <c r="H582" s="2">
        <v>1016818000</v>
      </c>
      <c r="I582" s="3">
        <f t="shared" si="9"/>
        <v>-0.00801077084511618</v>
      </c>
    </row>
    <row r="583" spans="1:9">
      <c r="A583" t="s">
        <v>10</v>
      </c>
      <c r="B583" s="1">
        <v>43979</v>
      </c>
      <c r="C583">
        <v>21.96147</v>
      </c>
      <c r="D583">
        <v>22.3946</v>
      </c>
      <c r="E583">
        <v>21.87287</v>
      </c>
      <c r="F583">
        <v>22.12881</v>
      </c>
      <c r="G583">
        <v>71061602</v>
      </c>
      <c r="H583" s="2">
        <v>1572007000</v>
      </c>
      <c r="I583" s="3">
        <f t="shared" si="9"/>
        <v>0.00852392103101936</v>
      </c>
    </row>
    <row r="584" spans="1:9">
      <c r="A584" t="s">
        <v>10</v>
      </c>
      <c r="B584" s="1">
        <v>43980</v>
      </c>
      <c r="C584">
        <v>21.97131</v>
      </c>
      <c r="D584">
        <v>22.07959</v>
      </c>
      <c r="E584">
        <v>21.90241</v>
      </c>
      <c r="F584">
        <v>21.92209</v>
      </c>
      <c r="G584">
        <v>47297183</v>
      </c>
      <c r="H584" s="2">
        <v>1038655000</v>
      </c>
      <c r="I584" s="3">
        <f t="shared" si="9"/>
        <v>-0.00934166816923281</v>
      </c>
    </row>
    <row r="585" spans="1:9">
      <c r="A585" t="s">
        <v>10</v>
      </c>
      <c r="B585" s="1">
        <v>43983</v>
      </c>
      <c r="C585">
        <v>22.45366</v>
      </c>
      <c r="D585">
        <v>22.96553</v>
      </c>
      <c r="E585">
        <v>22.27647</v>
      </c>
      <c r="F585">
        <v>22.7785</v>
      </c>
      <c r="G585">
        <v>164424749</v>
      </c>
      <c r="H585" s="2">
        <v>3720139000</v>
      </c>
      <c r="I585" s="3">
        <f t="shared" si="9"/>
        <v>0.0390660744481936</v>
      </c>
    </row>
    <row r="586" spans="1:9">
      <c r="A586" t="s">
        <v>10</v>
      </c>
      <c r="B586" s="1">
        <v>43984</v>
      </c>
      <c r="C586">
        <v>22.68991</v>
      </c>
      <c r="D586">
        <v>22.80803</v>
      </c>
      <c r="E586">
        <v>22.54225</v>
      </c>
      <c r="F586">
        <v>22.66038</v>
      </c>
      <c r="G586">
        <v>84162602</v>
      </c>
      <c r="H586" s="2">
        <v>1907351000</v>
      </c>
      <c r="I586" s="3">
        <f t="shared" si="9"/>
        <v>-0.00518559167636153</v>
      </c>
    </row>
    <row r="587" spans="1:9">
      <c r="A587" t="s">
        <v>10</v>
      </c>
      <c r="B587" s="1">
        <v>43985</v>
      </c>
      <c r="C587">
        <v>22.7785</v>
      </c>
      <c r="D587">
        <v>22.95569</v>
      </c>
      <c r="E587">
        <v>22.50288</v>
      </c>
      <c r="F587">
        <v>22.54225</v>
      </c>
      <c r="G587">
        <v>82032638</v>
      </c>
      <c r="H587" s="2">
        <v>1865845000</v>
      </c>
      <c r="I587" s="3">
        <f t="shared" si="9"/>
        <v>-0.00521306350555466</v>
      </c>
    </row>
    <row r="588" spans="1:9">
      <c r="A588" t="s">
        <v>10</v>
      </c>
      <c r="B588" s="1">
        <v>43986</v>
      </c>
      <c r="C588">
        <v>22.7096</v>
      </c>
      <c r="D588">
        <v>22.7096</v>
      </c>
      <c r="E588">
        <v>22.36506</v>
      </c>
      <c r="F588">
        <v>22.40444</v>
      </c>
      <c r="G588">
        <v>60220739</v>
      </c>
      <c r="H588" s="2">
        <v>1354317000</v>
      </c>
      <c r="I588" s="3">
        <f t="shared" si="9"/>
        <v>-0.00611340926482486</v>
      </c>
    </row>
    <row r="589" spans="1:9">
      <c r="A589" t="s">
        <v>10</v>
      </c>
      <c r="B589" s="1">
        <v>43987</v>
      </c>
      <c r="C589">
        <v>22.43397</v>
      </c>
      <c r="D589">
        <v>22.53241</v>
      </c>
      <c r="E589">
        <v>22.23709</v>
      </c>
      <c r="F589">
        <v>22.48319</v>
      </c>
      <c r="G589">
        <v>76009071</v>
      </c>
      <c r="H589" s="2">
        <v>1700335000</v>
      </c>
      <c r="I589" s="3">
        <f t="shared" si="9"/>
        <v>0.00351492829099944</v>
      </c>
    </row>
    <row r="590" spans="1:9">
      <c r="A590" t="s">
        <v>10</v>
      </c>
      <c r="B590" s="1">
        <v>43990</v>
      </c>
      <c r="C590">
        <v>22.621</v>
      </c>
      <c r="D590">
        <v>22.7785</v>
      </c>
      <c r="E590">
        <v>22.49303</v>
      </c>
      <c r="F590">
        <v>22.61116</v>
      </c>
      <c r="G590">
        <v>85310569</v>
      </c>
      <c r="H590" s="2">
        <v>1932328000</v>
      </c>
      <c r="I590" s="3">
        <f t="shared" si="9"/>
        <v>0.00569180796853121</v>
      </c>
    </row>
    <row r="591" spans="1:9">
      <c r="A591" t="s">
        <v>10</v>
      </c>
      <c r="B591" s="1">
        <v>43991</v>
      </c>
      <c r="C591">
        <v>22.54225</v>
      </c>
      <c r="D591">
        <v>23.11319</v>
      </c>
      <c r="E591">
        <v>22.53241</v>
      </c>
      <c r="F591">
        <v>22.92616</v>
      </c>
      <c r="G591">
        <v>114925880</v>
      </c>
      <c r="H591" s="2">
        <v>2631203000</v>
      </c>
      <c r="I591" s="3">
        <f t="shared" si="9"/>
        <v>0.0139311738097469</v>
      </c>
    </row>
    <row r="592" spans="1:9">
      <c r="A592" t="s">
        <v>10</v>
      </c>
      <c r="B592" s="1">
        <v>43992</v>
      </c>
      <c r="C592">
        <v>22.83757</v>
      </c>
      <c r="D592">
        <v>22.87694</v>
      </c>
      <c r="E592">
        <v>22.63085</v>
      </c>
      <c r="F592">
        <v>22.69975</v>
      </c>
      <c r="G592">
        <v>59072218</v>
      </c>
      <c r="H592" s="2">
        <v>1342545000</v>
      </c>
      <c r="I592" s="3">
        <f t="shared" si="9"/>
        <v>-0.00987561807123381</v>
      </c>
    </row>
    <row r="593" spans="1:9">
      <c r="A593" t="s">
        <v>10</v>
      </c>
      <c r="B593" s="1">
        <v>43993</v>
      </c>
      <c r="C593">
        <v>22.68006</v>
      </c>
      <c r="D593">
        <v>22.8671</v>
      </c>
      <c r="E593">
        <v>22.42413</v>
      </c>
      <c r="F593">
        <v>22.43397</v>
      </c>
      <c r="G593">
        <v>86429871</v>
      </c>
      <c r="H593" s="2">
        <v>1954229000</v>
      </c>
      <c r="I593" s="3">
        <f t="shared" si="9"/>
        <v>-0.0117084989922798</v>
      </c>
    </row>
    <row r="594" spans="1:9">
      <c r="A594" t="s">
        <v>10</v>
      </c>
      <c r="B594" s="1">
        <v>43994</v>
      </c>
      <c r="C594">
        <v>22.09928</v>
      </c>
      <c r="D594">
        <v>22.44381</v>
      </c>
      <c r="E594">
        <v>22.05006</v>
      </c>
      <c r="F594">
        <v>22.25678</v>
      </c>
      <c r="G594">
        <v>85552443</v>
      </c>
      <c r="H594" s="2">
        <v>1903335000</v>
      </c>
      <c r="I594" s="3">
        <f t="shared" si="9"/>
        <v>-0.00789828995937855</v>
      </c>
    </row>
    <row r="595" spans="1:9">
      <c r="A595" t="s">
        <v>10</v>
      </c>
      <c r="B595" s="1">
        <v>43997</v>
      </c>
      <c r="C595">
        <v>22.25678</v>
      </c>
      <c r="D595">
        <v>22.7096</v>
      </c>
      <c r="E595">
        <v>22.21741</v>
      </c>
      <c r="F595">
        <v>22.23709</v>
      </c>
      <c r="G595">
        <v>102052184</v>
      </c>
      <c r="H595" s="2">
        <v>2292522000</v>
      </c>
      <c r="I595" s="3">
        <f t="shared" si="9"/>
        <v>-0.000884674243084608</v>
      </c>
    </row>
    <row r="596" spans="1:9">
      <c r="A596" t="s">
        <v>10</v>
      </c>
      <c r="B596" s="1">
        <v>43998</v>
      </c>
      <c r="C596">
        <v>22.4635</v>
      </c>
      <c r="D596">
        <v>22.64069</v>
      </c>
      <c r="E596">
        <v>22.3946</v>
      </c>
      <c r="F596">
        <v>22.50288</v>
      </c>
      <c r="G596">
        <v>64817744</v>
      </c>
      <c r="H596" s="2">
        <v>1457967000</v>
      </c>
      <c r="I596" s="3">
        <f t="shared" si="9"/>
        <v>0.0119525531443189</v>
      </c>
    </row>
    <row r="597" spans="1:9">
      <c r="A597" t="s">
        <v>10</v>
      </c>
      <c r="B597" s="1">
        <v>43999</v>
      </c>
      <c r="C597">
        <v>22.47335</v>
      </c>
      <c r="D597">
        <v>22.52256</v>
      </c>
      <c r="E597">
        <v>22.25678</v>
      </c>
      <c r="F597">
        <v>22.41428</v>
      </c>
      <c r="G597">
        <v>61034210</v>
      </c>
      <c r="H597" s="2">
        <v>1366425000</v>
      </c>
      <c r="I597" s="3">
        <f t="shared" si="9"/>
        <v>-0.0039372738067305</v>
      </c>
    </row>
    <row r="598" spans="1:9">
      <c r="A598" t="s">
        <v>10</v>
      </c>
      <c r="B598" s="1">
        <v>44000</v>
      </c>
      <c r="C598">
        <v>22.43397</v>
      </c>
      <c r="D598">
        <v>22.84741</v>
      </c>
      <c r="E598">
        <v>22.38475</v>
      </c>
      <c r="F598">
        <v>22.71944</v>
      </c>
      <c r="G598">
        <v>103799059</v>
      </c>
      <c r="H598" s="2">
        <v>2353803000</v>
      </c>
      <c r="I598" s="3">
        <f t="shared" si="9"/>
        <v>0.0136145350196391</v>
      </c>
    </row>
    <row r="599" spans="1:9">
      <c r="A599" t="s">
        <v>10</v>
      </c>
      <c r="B599" s="1">
        <v>44001</v>
      </c>
      <c r="C599">
        <v>22.78835</v>
      </c>
      <c r="D599">
        <v>23.61522</v>
      </c>
      <c r="E599">
        <v>22.72928</v>
      </c>
      <c r="F599">
        <v>23.47741</v>
      </c>
      <c r="G599">
        <v>281409353</v>
      </c>
      <c r="H599" s="2">
        <v>6544733000</v>
      </c>
      <c r="I599" s="3">
        <f t="shared" si="9"/>
        <v>0.0333621779410056</v>
      </c>
    </row>
    <row r="600" spans="1:9">
      <c r="A600" t="s">
        <v>10</v>
      </c>
      <c r="B600" s="1">
        <v>44004</v>
      </c>
      <c r="C600">
        <v>23.48725</v>
      </c>
      <c r="D600">
        <v>24.5996</v>
      </c>
      <c r="E600">
        <v>23.36913</v>
      </c>
      <c r="F600">
        <v>23.73335</v>
      </c>
      <c r="G600">
        <v>290150471</v>
      </c>
      <c r="H600" s="2">
        <v>6954609000</v>
      </c>
      <c r="I600" s="3">
        <f t="shared" si="9"/>
        <v>0.0109015432281501</v>
      </c>
    </row>
    <row r="601" spans="1:9">
      <c r="A601" t="s">
        <v>10</v>
      </c>
      <c r="B601" s="1">
        <v>44005</v>
      </c>
      <c r="C601">
        <v>23.62507</v>
      </c>
      <c r="D601">
        <v>23.84163</v>
      </c>
      <c r="E601">
        <v>23.35929</v>
      </c>
      <c r="F601">
        <v>23.66444</v>
      </c>
      <c r="G601">
        <v>143913084</v>
      </c>
      <c r="H601" s="2">
        <v>3396704000</v>
      </c>
      <c r="I601" s="3">
        <f t="shared" si="9"/>
        <v>-0.00290350919697398</v>
      </c>
    </row>
    <row r="602" spans="1:9">
      <c r="A602" t="s">
        <v>10</v>
      </c>
      <c r="B602" s="1">
        <v>44006</v>
      </c>
      <c r="C602">
        <v>23.88101</v>
      </c>
      <c r="D602">
        <v>24.45194</v>
      </c>
      <c r="E602">
        <v>23.72351</v>
      </c>
      <c r="F602">
        <v>23.87116</v>
      </c>
      <c r="G602">
        <v>130734617</v>
      </c>
      <c r="H602" s="2">
        <v>3133588000</v>
      </c>
      <c r="I602" s="3">
        <f t="shared" si="9"/>
        <v>0.0087354697596901</v>
      </c>
    </row>
    <row r="603" spans="1:9">
      <c r="A603" t="s">
        <v>10</v>
      </c>
      <c r="B603" s="1">
        <v>44011</v>
      </c>
      <c r="C603">
        <v>23.42819</v>
      </c>
      <c r="D603">
        <v>23.52663</v>
      </c>
      <c r="E603">
        <v>23.04428</v>
      </c>
      <c r="F603">
        <v>23.13288</v>
      </c>
      <c r="G603">
        <v>154037327</v>
      </c>
      <c r="H603" s="2">
        <v>3577555000</v>
      </c>
      <c r="I603" s="3">
        <f t="shared" si="9"/>
        <v>-0.0309276968526037</v>
      </c>
    </row>
    <row r="604" spans="1:9">
      <c r="A604" t="s">
        <v>10</v>
      </c>
      <c r="B604" s="1">
        <v>44012</v>
      </c>
      <c r="C604">
        <v>23.26085</v>
      </c>
      <c r="D604">
        <v>24.06804</v>
      </c>
      <c r="E604">
        <v>23.13288</v>
      </c>
      <c r="F604">
        <v>23.73335</v>
      </c>
      <c r="G604">
        <v>162519668</v>
      </c>
      <c r="H604" s="2">
        <v>3825097000</v>
      </c>
      <c r="I604" s="3">
        <f t="shared" si="9"/>
        <v>0.0259574251022787</v>
      </c>
    </row>
    <row r="605" spans="1:9">
      <c r="A605" t="s">
        <v>10</v>
      </c>
      <c r="B605" s="1">
        <v>44013</v>
      </c>
      <c r="C605">
        <v>23.72351</v>
      </c>
      <c r="D605">
        <v>24.35351</v>
      </c>
      <c r="E605">
        <v>23.55616</v>
      </c>
      <c r="F605">
        <v>24.33382</v>
      </c>
      <c r="G605">
        <v>187153719</v>
      </c>
      <c r="H605" s="2">
        <v>4478412000</v>
      </c>
      <c r="I605" s="3">
        <f t="shared" si="9"/>
        <v>0.0253006844798563</v>
      </c>
    </row>
    <row r="606" spans="1:9">
      <c r="A606" t="s">
        <v>10</v>
      </c>
      <c r="B606" s="1">
        <v>44014</v>
      </c>
      <c r="C606">
        <v>24.17632</v>
      </c>
      <c r="D606">
        <v>25.87929</v>
      </c>
      <c r="E606">
        <v>24.15663</v>
      </c>
      <c r="F606">
        <v>25.65289</v>
      </c>
      <c r="G606">
        <v>471483008</v>
      </c>
      <c r="H606" s="2">
        <v>11876900000</v>
      </c>
      <c r="I606" s="3">
        <f t="shared" si="9"/>
        <v>0.0542072720189432</v>
      </c>
    </row>
    <row r="607" spans="1:9">
      <c r="A607" t="s">
        <v>10</v>
      </c>
      <c r="B607" s="1">
        <v>44015</v>
      </c>
      <c r="C607">
        <v>26.67664</v>
      </c>
      <c r="D607">
        <v>28.22211</v>
      </c>
      <c r="E607">
        <v>25.9482</v>
      </c>
      <c r="F607">
        <v>28.22211</v>
      </c>
      <c r="G607">
        <v>736590106</v>
      </c>
      <c r="H607" s="2">
        <v>19916390000</v>
      </c>
      <c r="I607" s="3">
        <f t="shared" si="9"/>
        <v>0.100153238095201</v>
      </c>
    </row>
    <row r="608" spans="1:9">
      <c r="A608" t="s">
        <v>10</v>
      </c>
      <c r="B608" s="1">
        <v>44018</v>
      </c>
      <c r="C608">
        <v>29.33446</v>
      </c>
      <c r="D608">
        <v>31.04728</v>
      </c>
      <c r="E608">
        <v>28.91118</v>
      </c>
      <c r="F608">
        <v>31.04728</v>
      </c>
      <c r="G608">
        <v>820145273</v>
      </c>
      <c r="H608" s="2">
        <v>24907330000</v>
      </c>
      <c r="I608" s="3">
        <f t="shared" si="9"/>
        <v>0.100104846873604</v>
      </c>
    </row>
    <row r="609" spans="1:9">
      <c r="A609" t="s">
        <v>10</v>
      </c>
      <c r="B609" s="1">
        <v>44019</v>
      </c>
      <c r="C609">
        <v>32.06119</v>
      </c>
      <c r="D609">
        <v>32.13994</v>
      </c>
      <c r="E609">
        <v>30.12196</v>
      </c>
      <c r="F609">
        <v>30.64368</v>
      </c>
      <c r="G609">
        <v>759311037</v>
      </c>
      <c r="H609" s="2">
        <v>23655560000</v>
      </c>
      <c r="I609" s="3">
        <f t="shared" si="9"/>
        <v>-0.0129995284611084</v>
      </c>
    </row>
    <row r="610" spans="1:9">
      <c r="A610" t="s">
        <v>10</v>
      </c>
      <c r="B610" s="1">
        <v>44020</v>
      </c>
      <c r="C610">
        <v>30.73228</v>
      </c>
      <c r="D610">
        <v>33.7051</v>
      </c>
      <c r="E610">
        <v>30.73228</v>
      </c>
      <c r="F610">
        <v>32.97666</v>
      </c>
      <c r="G610">
        <v>701434359</v>
      </c>
      <c r="H610" s="2">
        <v>22486170000</v>
      </c>
      <c r="I610" s="3">
        <f t="shared" si="9"/>
        <v>0.0761325010573144</v>
      </c>
    </row>
    <row r="611" spans="1:9">
      <c r="A611" t="s">
        <v>10</v>
      </c>
      <c r="B611" s="1">
        <v>44021</v>
      </c>
      <c r="C611">
        <v>31.99228</v>
      </c>
      <c r="D611">
        <v>33.65588</v>
      </c>
      <c r="E611">
        <v>31.64775</v>
      </c>
      <c r="F611">
        <v>32.56322</v>
      </c>
      <c r="G611">
        <v>567399791</v>
      </c>
      <c r="H611" s="2">
        <v>18479310000</v>
      </c>
      <c r="I611" s="3">
        <f t="shared" si="9"/>
        <v>-0.012537352175751</v>
      </c>
    </row>
    <row r="612" spans="1:9">
      <c r="A612" t="s">
        <v>10</v>
      </c>
      <c r="B612" s="1">
        <v>44022</v>
      </c>
      <c r="C612">
        <v>31.94306</v>
      </c>
      <c r="D612">
        <v>32.36634</v>
      </c>
      <c r="E612">
        <v>31.06696</v>
      </c>
      <c r="F612">
        <v>31.27368</v>
      </c>
      <c r="G612">
        <v>439655021</v>
      </c>
      <c r="H612" s="2">
        <v>13922600000</v>
      </c>
      <c r="I612" s="3">
        <f t="shared" si="9"/>
        <v>-0.0396011205280068</v>
      </c>
    </row>
    <row r="613" spans="1:9">
      <c r="A613" t="s">
        <v>10</v>
      </c>
      <c r="B613" s="1">
        <v>44025</v>
      </c>
      <c r="C613">
        <v>31.254</v>
      </c>
      <c r="D613">
        <v>32.97666</v>
      </c>
      <c r="E613">
        <v>30.84056</v>
      </c>
      <c r="F613">
        <v>31.97259</v>
      </c>
      <c r="G613">
        <v>481142708</v>
      </c>
      <c r="H613" s="2">
        <v>15315920000</v>
      </c>
      <c r="I613" s="3">
        <f t="shared" si="9"/>
        <v>0.0223481854390018</v>
      </c>
    </row>
    <row r="614" spans="1:9">
      <c r="A614" t="s">
        <v>10</v>
      </c>
      <c r="B614" s="1">
        <v>44026</v>
      </c>
      <c r="C614">
        <v>31.50009</v>
      </c>
      <c r="D614">
        <v>31.91353</v>
      </c>
      <c r="E614">
        <v>30.90946</v>
      </c>
      <c r="F614">
        <v>31.52962</v>
      </c>
      <c r="G614">
        <v>329883603</v>
      </c>
      <c r="H614" s="2">
        <v>10367150000</v>
      </c>
      <c r="I614" s="3">
        <f t="shared" si="9"/>
        <v>-0.0138546798992512</v>
      </c>
    </row>
    <row r="615" spans="1:9">
      <c r="A615" t="s">
        <v>10</v>
      </c>
      <c r="B615" s="1">
        <v>44027</v>
      </c>
      <c r="C615">
        <v>32.00212</v>
      </c>
      <c r="D615">
        <v>32.6715</v>
      </c>
      <c r="E615">
        <v>31.35243</v>
      </c>
      <c r="F615">
        <v>31.50009</v>
      </c>
      <c r="G615">
        <v>464377557</v>
      </c>
      <c r="H615" s="2">
        <v>14878730000</v>
      </c>
      <c r="I615" s="3">
        <f t="shared" si="9"/>
        <v>-0.000936579635276326</v>
      </c>
    </row>
    <row r="616" spans="1:9">
      <c r="A616" t="s">
        <v>10</v>
      </c>
      <c r="B616" s="1">
        <v>44028</v>
      </c>
      <c r="C616">
        <v>31.0079</v>
      </c>
      <c r="D616">
        <v>31.69697</v>
      </c>
      <c r="E616">
        <v>28.74383</v>
      </c>
      <c r="F616">
        <v>28.86196</v>
      </c>
      <c r="G616">
        <v>538986685</v>
      </c>
      <c r="H616" s="2">
        <v>16312520000</v>
      </c>
      <c r="I616" s="3">
        <f t="shared" si="9"/>
        <v>-0.0837499194446746</v>
      </c>
    </row>
    <row r="617" spans="1:9">
      <c r="A617" t="s">
        <v>10</v>
      </c>
      <c r="B617" s="1">
        <v>44029</v>
      </c>
      <c r="C617">
        <v>29.23602</v>
      </c>
      <c r="D617">
        <v>29.4329</v>
      </c>
      <c r="E617">
        <v>27.56258</v>
      </c>
      <c r="F617">
        <v>28.17289</v>
      </c>
      <c r="G617">
        <v>374980273</v>
      </c>
      <c r="H617" s="2">
        <v>10679760000</v>
      </c>
      <c r="I617" s="3">
        <f t="shared" si="9"/>
        <v>-0.0238746779497997</v>
      </c>
    </row>
    <row r="618" spans="1:9">
      <c r="A618" t="s">
        <v>10</v>
      </c>
      <c r="B618" s="1">
        <v>44032</v>
      </c>
      <c r="C618">
        <v>28.81274</v>
      </c>
      <c r="D618">
        <v>30.63384</v>
      </c>
      <c r="E618">
        <v>28.58633</v>
      </c>
      <c r="F618">
        <v>30.17118</v>
      </c>
      <c r="G618">
        <v>385120009</v>
      </c>
      <c r="H618" s="2">
        <v>11368160000</v>
      </c>
      <c r="I618" s="3">
        <f t="shared" si="9"/>
        <v>0.0709295354505697</v>
      </c>
    </row>
    <row r="619" spans="1:9">
      <c r="A619" t="s">
        <v>10</v>
      </c>
      <c r="B619" s="1">
        <v>44033</v>
      </c>
      <c r="C619">
        <v>29.85618</v>
      </c>
      <c r="D619">
        <v>30.35821</v>
      </c>
      <c r="E619">
        <v>29.42305</v>
      </c>
      <c r="F619">
        <v>29.85618</v>
      </c>
      <c r="G619">
        <v>225900601</v>
      </c>
      <c r="H619" s="2">
        <v>6735068000</v>
      </c>
      <c r="I619" s="3">
        <f t="shared" si="9"/>
        <v>-0.0104404269239719</v>
      </c>
    </row>
    <row r="620" spans="1:9">
      <c r="A620" t="s">
        <v>10</v>
      </c>
      <c r="B620" s="1">
        <v>44034</v>
      </c>
      <c r="C620">
        <v>29.9743</v>
      </c>
      <c r="D620">
        <v>31.26384</v>
      </c>
      <c r="E620">
        <v>29.68883</v>
      </c>
      <c r="F620">
        <v>30.02352</v>
      </c>
      <c r="G620">
        <v>351562551</v>
      </c>
      <c r="H620" s="2">
        <v>10720770000</v>
      </c>
      <c r="I620" s="3">
        <f t="shared" si="9"/>
        <v>0.00560486974556031</v>
      </c>
    </row>
    <row r="621" spans="1:9">
      <c r="A621" t="s">
        <v>10</v>
      </c>
      <c r="B621" s="1">
        <v>44035</v>
      </c>
      <c r="C621">
        <v>29.5904</v>
      </c>
      <c r="D621">
        <v>30.25977</v>
      </c>
      <c r="E621">
        <v>29.04899</v>
      </c>
      <c r="F621">
        <v>30.0629</v>
      </c>
      <c r="G621">
        <v>285762681</v>
      </c>
      <c r="H621" s="2">
        <v>8482938000</v>
      </c>
      <c r="I621" s="3">
        <f t="shared" si="9"/>
        <v>0.0013116383422063</v>
      </c>
    </row>
    <row r="622" spans="1:9">
      <c r="A622" t="s">
        <v>10</v>
      </c>
      <c r="B622" s="1">
        <v>44036</v>
      </c>
      <c r="C622">
        <v>29.75774</v>
      </c>
      <c r="D622">
        <v>30.05305</v>
      </c>
      <c r="E622">
        <v>27.86774</v>
      </c>
      <c r="F622">
        <v>28.05477</v>
      </c>
      <c r="G622">
        <v>349706316</v>
      </c>
      <c r="H622" s="2">
        <v>10057110000</v>
      </c>
      <c r="I622" s="3">
        <f t="shared" si="9"/>
        <v>-0.066797614335277</v>
      </c>
    </row>
    <row r="623" spans="1:9">
      <c r="A623" t="s">
        <v>10</v>
      </c>
      <c r="B623" s="1">
        <v>44039</v>
      </c>
      <c r="C623">
        <v>28.19258</v>
      </c>
      <c r="D623">
        <v>28.25164</v>
      </c>
      <c r="E623">
        <v>27.47398</v>
      </c>
      <c r="F623">
        <v>28.05477</v>
      </c>
      <c r="G623">
        <v>187931028</v>
      </c>
      <c r="H623" s="2">
        <v>5239756000</v>
      </c>
      <c r="I623" s="3">
        <f t="shared" si="9"/>
        <v>0</v>
      </c>
    </row>
    <row r="624" spans="1:9">
      <c r="A624" t="s">
        <v>10</v>
      </c>
      <c r="B624" s="1">
        <v>44040</v>
      </c>
      <c r="C624">
        <v>28.38946</v>
      </c>
      <c r="D624">
        <v>28.44852</v>
      </c>
      <c r="E624">
        <v>27.71024</v>
      </c>
      <c r="F624">
        <v>27.95633</v>
      </c>
      <c r="G624">
        <v>147852204</v>
      </c>
      <c r="H624" s="2">
        <v>4147471000</v>
      </c>
      <c r="I624" s="3">
        <f t="shared" si="9"/>
        <v>-0.00350885072306777</v>
      </c>
    </row>
    <row r="625" spans="1:9">
      <c r="A625" t="s">
        <v>10</v>
      </c>
      <c r="B625" s="1">
        <v>44041</v>
      </c>
      <c r="C625">
        <v>27.94649</v>
      </c>
      <c r="D625">
        <v>29.44274</v>
      </c>
      <c r="E625">
        <v>27.82836</v>
      </c>
      <c r="F625">
        <v>29.30493</v>
      </c>
      <c r="G625">
        <v>282043173</v>
      </c>
      <c r="H625" s="2">
        <v>8139619000</v>
      </c>
      <c r="I625" s="3">
        <f t="shared" si="9"/>
        <v>0.0482395221404239</v>
      </c>
    </row>
    <row r="626" spans="1:9">
      <c r="A626" t="s">
        <v>10</v>
      </c>
      <c r="B626" s="1">
        <v>44042</v>
      </c>
      <c r="C626">
        <v>29.53133</v>
      </c>
      <c r="D626">
        <v>29.60024</v>
      </c>
      <c r="E626">
        <v>28.9604</v>
      </c>
      <c r="F626">
        <v>29.09821</v>
      </c>
      <c r="G626">
        <v>197418020</v>
      </c>
      <c r="H626" s="2">
        <v>5781617000</v>
      </c>
      <c r="I626" s="3">
        <f t="shared" si="9"/>
        <v>-0.00705410318332093</v>
      </c>
    </row>
    <row r="627" spans="1:9">
      <c r="A627" t="s">
        <v>10</v>
      </c>
      <c r="B627" s="1">
        <v>44043</v>
      </c>
      <c r="C627">
        <v>29.01946</v>
      </c>
      <c r="D627">
        <v>30.1318</v>
      </c>
      <c r="E627">
        <v>28.97024</v>
      </c>
      <c r="F627">
        <v>29.49196</v>
      </c>
      <c r="G627">
        <v>229193638</v>
      </c>
      <c r="H627" s="2">
        <v>6786976000</v>
      </c>
      <c r="I627" s="3">
        <f t="shared" si="9"/>
        <v>0.0135317602010569</v>
      </c>
    </row>
    <row r="628" spans="1:9">
      <c r="A628" t="s">
        <v>10</v>
      </c>
      <c r="B628" s="1">
        <v>44046</v>
      </c>
      <c r="C628">
        <v>29.83649</v>
      </c>
      <c r="D628">
        <v>30.05305</v>
      </c>
      <c r="E628">
        <v>29.29508</v>
      </c>
      <c r="F628">
        <v>29.93493</v>
      </c>
      <c r="G628">
        <v>232781372</v>
      </c>
      <c r="H628" s="2">
        <v>6917767000</v>
      </c>
      <c r="I628" s="3">
        <f t="shared" si="9"/>
        <v>0.0150200257968613</v>
      </c>
    </row>
    <row r="629" spans="1:9">
      <c r="A629" t="s">
        <v>10</v>
      </c>
      <c r="B629" s="1">
        <v>44047</v>
      </c>
      <c r="C629">
        <v>29.93493</v>
      </c>
      <c r="D629">
        <v>30.2204</v>
      </c>
      <c r="E629">
        <v>29.55102</v>
      </c>
      <c r="F629">
        <v>29.7479</v>
      </c>
      <c r="G629">
        <v>182109303</v>
      </c>
      <c r="H629" s="2">
        <v>5430284000</v>
      </c>
      <c r="I629" s="3">
        <f t="shared" si="9"/>
        <v>-0.00624788499588942</v>
      </c>
    </row>
    <row r="630" spans="1:9">
      <c r="A630" t="s">
        <v>10</v>
      </c>
      <c r="B630" s="1">
        <v>44048</v>
      </c>
      <c r="C630">
        <v>29.61008</v>
      </c>
      <c r="D630">
        <v>29.7479</v>
      </c>
      <c r="E630">
        <v>29.20649</v>
      </c>
      <c r="F630">
        <v>29.44274</v>
      </c>
      <c r="G630">
        <v>163409978</v>
      </c>
      <c r="H630" s="2">
        <v>4810608000</v>
      </c>
      <c r="I630" s="3">
        <f t="shared" si="9"/>
        <v>-0.0102582031000508</v>
      </c>
    </row>
    <row r="631" spans="1:9">
      <c r="A631" t="s">
        <v>10</v>
      </c>
      <c r="B631" s="1">
        <v>44049</v>
      </c>
      <c r="C631">
        <v>29.53133</v>
      </c>
      <c r="D631">
        <v>32.38603</v>
      </c>
      <c r="E631">
        <v>29.0293</v>
      </c>
      <c r="F631">
        <v>31.57884</v>
      </c>
      <c r="G631">
        <v>378492008</v>
      </c>
      <c r="H631" s="2">
        <v>11538310000</v>
      </c>
      <c r="I631" s="3">
        <f t="shared" si="9"/>
        <v>0.0725509921970577</v>
      </c>
    </row>
    <row r="632" spans="1:9">
      <c r="A632" t="s">
        <v>10</v>
      </c>
      <c r="B632" s="1">
        <v>44050</v>
      </c>
      <c r="C632">
        <v>30.41727</v>
      </c>
      <c r="D632">
        <v>33.40978</v>
      </c>
      <c r="E632">
        <v>29.83649</v>
      </c>
      <c r="F632">
        <v>31.46071</v>
      </c>
      <c r="G632">
        <v>494344343</v>
      </c>
      <c r="H632" s="2">
        <v>15412910000</v>
      </c>
      <c r="I632" s="3">
        <f t="shared" si="9"/>
        <v>-0.00374079605203993</v>
      </c>
    </row>
    <row r="633" spans="1:9">
      <c r="A633" t="s">
        <v>10</v>
      </c>
      <c r="B633" s="1">
        <v>44053</v>
      </c>
      <c r="C633">
        <v>30.83071</v>
      </c>
      <c r="D633">
        <v>33.81338</v>
      </c>
      <c r="E633">
        <v>30.64368</v>
      </c>
      <c r="F633">
        <v>32.69119</v>
      </c>
      <c r="G633">
        <v>545832248</v>
      </c>
      <c r="H633" s="2">
        <v>17749850000</v>
      </c>
      <c r="I633" s="3">
        <f t="shared" si="9"/>
        <v>0.0391116411549517</v>
      </c>
    </row>
    <row r="634" spans="1:9">
      <c r="A634" t="s">
        <v>10</v>
      </c>
      <c r="B634" s="1">
        <v>44054</v>
      </c>
      <c r="C634">
        <v>32.41556</v>
      </c>
      <c r="D634">
        <v>32.80931</v>
      </c>
      <c r="E634">
        <v>30.66337</v>
      </c>
      <c r="F634">
        <v>30.82087</v>
      </c>
      <c r="G634">
        <v>383794778</v>
      </c>
      <c r="H634" s="2">
        <v>12249290000</v>
      </c>
      <c r="I634" s="3">
        <f t="shared" si="9"/>
        <v>-0.0572117442038665</v>
      </c>
    </row>
    <row r="635" spans="1:9">
      <c r="A635" t="s">
        <v>10</v>
      </c>
      <c r="B635" s="1">
        <v>44055</v>
      </c>
      <c r="C635">
        <v>30.5354</v>
      </c>
      <c r="D635">
        <v>31.14571</v>
      </c>
      <c r="E635">
        <v>29.96446</v>
      </c>
      <c r="F635">
        <v>30.60431</v>
      </c>
      <c r="G635">
        <v>275991940</v>
      </c>
      <c r="H635" s="2">
        <v>8433158000</v>
      </c>
      <c r="I635" s="3">
        <f t="shared" si="9"/>
        <v>-0.00702640775552402</v>
      </c>
    </row>
    <row r="636" spans="1:9">
      <c r="A636" t="s">
        <v>10</v>
      </c>
      <c r="B636" s="1">
        <v>44056</v>
      </c>
      <c r="C636">
        <v>30.6929</v>
      </c>
      <c r="D636">
        <v>31.03743</v>
      </c>
      <c r="E636">
        <v>30.23024</v>
      </c>
      <c r="F636">
        <v>30.40743</v>
      </c>
      <c r="G636">
        <v>165593680</v>
      </c>
      <c r="H636" s="2">
        <v>5060877000</v>
      </c>
      <c r="I636" s="3">
        <f t="shared" si="9"/>
        <v>-0.00643308083077188</v>
      </c>
    </row>
    <row r="637" spans="1:9">
      <c r="A637" t="s">
        <v>10</v>
      </c>
      <c r="B637" s="1">
        <v>44057</v>
      </c>
      <c r="C637">
        <v>30.1318</v>
      </c>
      <c r="D637">
        <v>30.98821</v>
      </c>
      <c r="E637">
        <v>30.04321</v>
      </c>
      <c r="F637">
        <v>30.87993</v>
      </c>
      <c r="G637">
        <v>146695968</v>
      </c>
      <c r="H637" s="2">
        <v>4489544000</v>
      </c>
      <c r="I637" s="3">
        <f t="shared" si="9"/>
        <v>0.0155389653120964</v>
      </c>
    </row>
    <row r="638" spans="1:9">
      <c r="A638" t="s">
        <v>10</v>
      </c>
      <c r="B638" s="1">
        <v>44060</v>
      </c>
      <c r="C638">
        <v>31.50993</v>
      </c>
      <c r="D638">
        <v>33.56728</v>
      </c>
      <c r="E638">
        <v>31.50009</v>
      </c>
      <c r="F638">
        <v>32.45494</v>
      </c>
      <c r="G638">
        <v>389627412</v>
      </c>
      <c r="H638" s="2">
        <v>12647810000</v>
      </c>
      <c r="I638" s="3">
        <f t="shared" si="9"/>
        <v>0.051004325463173</v>
      </c>
    </row>
    <row r="639" spans="1:9">
      <c r="A639" t="s">
        <v>10</v>
      </c>
      <c r="B639" s="1">
        <v>44061</v>
      </c>
      <c r="C639">
        <v>32.48447</v>
      </c>
      <c r="D639">
        <v>33.28181</v>
      </c>
      <c r="E639">
        <v>32.13009</v>
      </c>
      <c r="F639">
        <v>32.62228</v>
      </c>
      <c r="G639">
        <v>243148295</v>
      </c>
      <c r="H639" s="2">
        <v>7928442000</v>
      </c>
      <c r="I639" s="3">
        <f t="shared" si="9"/>
        <v>0.00515607177212477</v>
      </c>
    </row>
    <row r="640" spans="1:9">
      <c r="A640" t="s">
        <v>10</v>
      </c>
      <c r="B640" s="1">
        <v>44062</v>
      </c>
      <c r="C640">
        <v>32.58291</v>
      </c>
      <c r="D640">
        <v>32.94713</v>
      </c>
      <c r="E640">
        <v>32.02181</v>
      </c>
      <c r="F640">
        <v>32.17931</v>
      </c>
      <c r="G640">
        <v>227443232</v>
      </c>
      <c r="H640" s="2">
        <v>7411331000</v>
      </c>
      <c r="I640" s="3">
        <f t="shared" si="9"/>
        <v>-0.0135787566043821</v>
      </c>
    </row>
    <row r="641" spans="1:9">
      <c r="A641" t="s">
        <v>10</v>
      </c>
      <c r="B641" s="1">
        <v>44063</v>
      </c>
      <c r="C641">
        <v>31.52962</v>
      </c>
      <c r="D641">
        <v>31.9529</v>
      </c>
      <c r="E641">
        <v>31.22446</v>
      </c>
      <c r="F641">
        <v>31.4804</v>
      </c>
      <c r="G641">
        <v>159138197</v>
      </c>
      <c r="H641" s="2">
        <v>5018497000</v>
      </c>
      <c r="I641" s="3">
        <f t="shared" si="9"/>
        <v>-0.0217192351234381</v>
      </c>
    </row>
    <row r="642" spans="1:9">
      <c r="A642" t="s">
        <v>10</v>
      </c>
      <c r="B642" s="1">
        <v>44064</v>
      </c>
      <c r="C642">
        <v>31.7</v>
      </c>
      <c r="D642">
        <v>32.25</v>
      </c>
      <c r="E642">
        <v>31.5</v>
      </c>
      <c r="F642">
        <v>31.92</v>
      </c>
      <c r="G642">
        <v>122173646</v>
      </c>
      <c r="H642" s="2">
        <v>3889781000</v>
      </c>
      <c r="I642" s="3">
        <f t="shared" si="9"/>
        <v>0.0139642444187495</v>
      </c>
    </row>
    <row r="643" spans="1:9">
      <c r="A643" t="s">
        <v>10</v>
      </c>
      <c r="B643" s="1">
        <v>44067</v>
      </c>
      <c r="C643">
        <v>32.05</v>
      </c>
      <c r="D643">
        <v>32.23</v>
      </c>
      <c r="E643">
        <v>31.71</v>
      </c>
      <c r="F643">
        <v>31.8</v>
      </c>
      <c r="G643">
        <v>106378373</v>
      </c>
      <c r="H643" s="2">
        <v>3397787000</v>
      </c>
      <c r="I643" s="3">
        <f t="shared" si="9"/>
        <v>-0.00375939849624063</v>
      </c>
    </row>
    <row r="644" spans="1:9">
      <c r="A644" t="s">
        <v>10</v>
      </c>
      <c r="B644" s="1">
        <v>44068</v>
      </c>
      <c r="C644">
        <v>31.99</v>
      </c>
      <c r="D644">
        <v>32.45</v>
      </c>
      <c r="E644">
        <v>31.6</v>
      </c>
      <c r="F644">
        <v>31.68</v>
      </c>
      <c r="G644">
        <v>125494124</v>
      </c>
      <c r="H644" s="2">
        <v>4012664000</v>
      </c>
      <c r="I644" s="3">
        <f t="shared" ref="I644:I707" si="10">(F644-F643)/F643</f>
        <v>-0.00377358490566041</v>
      </c>
    </row>
    <row r="645" spans="1:9">
      <c r="A645" t="s">
        <v>10</v>
      </c>
      <c r="B645" s="1">
        <v>44069</v>
      </c>
      <c r="C645">
        <v>31.6</v>
      </c>
      <c r="D645">
        <v>31.84</v>
      </c>
      <c r="E645">
        <v>30.7</v>
      </c>
      <c r="F645">
        <v>30.73</v>
      </c>
      <c r="G645">
        <v>190694396</v>
      </c>
      <c r="H645" s="2">
        <v>5940088000</v>
      </c>
      <c r="I645" s="3">
        <f t="shared" si="10"/>
        <v>-0.0299873737373737</v>
      </c>
    </row>
    <row r="646" spans="1:9">
      <c r="A646" t="s">
        <v>10</v>
      </c>
      <c r="B646" s="1">
        <v>44070</v>
      </c>
      <c r="C646">
        <v>30.73</v>
      </c>
      <c r="D646">
        <v>31.3</v>
      </c>
      <c r="E646">
        <v>30.5</v>
      </c>
      <c r="F646">
        <v>30.97</v>
      </c>
      <c r="G646">
        <v>118299438</v>
      </c>
      <c r="H646" s="2">
        <v>3650663000</v>
      </c>
      <c r="I646" s="3">
        <f t="shared" si="10"/>
        <v>0.00780995769606243</v>
      </c>
    </row>
    <row r="647" spans="1:9">
      <c r="A647" t="s">
        <v>10</v>
      </c>
      <c r="B647" s="1">
        <v>44071</v>
      </c>
      <c r="C647">
        <v>30.9</v>
      </c>
      <c r="D647">
        <v>32.1</v>
      </c>
      <c r="E647">
        <v>30.72</v>
      </c>
      <c r="F647">
        <v>31.99</v>
      </c>
      <c r="G647">
        <v>192199129</v>
      </c>
      <c r="H647" s="2">
        <v>6062001000</v>
      </c>
      <c r="I647" s="3">
        <f t="shared" si="10"/>
        <v>0.0329350984824023</v>
      </c>
    </row>
    <row r="648" spans="1:9">
      <c r="A648" t="s">
        <v>10</v>
      </c>
      <c r="B648" s="1">
        <v>44074</v>
      </c>
      <c r="C648">
        <v>32.3</v>
      </c>
      <c r="D648">
        <v>32.91</v>
      </c>
      <c r="E648">
        <v>31.8</v>
      </c>
      <c r="F648">
        <v>31.8</v>
      </c>
      <c r="G648">
        <v>218904215</v>
      </c>
      <c r="H648" s="2">
        <v>7094882000</v>
      </c>
      <c r="I648" s="3">
        <f t="shared" si="10"/>
        <v>-0.00593935604876517</v>
      </c>
    </row>
    <row r="649" spans="1:9">
      <c r="A649" t="s">
        <v>10</v>
      </c>
      <c r="B649" s="1">
        <v>44075</v>
      </c>
      <c r="C649">
        <v>31.61</v>
      </c>
      <c r="D649">
        <v>32.11</v>
      </c>
      <c r="E649">
        <v>31.6</v>
      </c>
      <c r="F649">
        <v>32.11</v>
      </c>
      <c r="G649">
        <v>111589474</v>
      </c>
      <c r="H649" s="2">
        <v>3552312000</v>
      </c>
      <c r="I649" s="3">
        <f t="shared" si="10"/>
        <v>0.00974842767295593</v>
      </c>
    </row>
    <row r="650" spans="1:9">
      <c r="A650" t="s">
        <v>10</v>
      </c>
      <c r="B650" s="1">
        <v>44076</v>
      </c>
      <c r="C650">
        <v>32.2</v>
      </c>
      <c r="D650">
        <v>32.32</v>
      </c>
      <c r="E650">
        <v>31.41</v>
      </c>
      <c r="F650">
        <v>31.9</v>
      </c>
      <c r="G650">
        <v>145018242</v>
      </c>
      <c r="H650" s="2">
        <v>4631792000</v>
      </c>
      <c r="I650" s="3">
        <f t="shared" si="10"/>
        <v>-0.0065400186857677</v>
      </c>
    </row>
    <row r="651" spans="1:9">
      <c r="A651" t="s">
        <v>10</v>
      </c>
      <c r="B651" s="1">
        <v>44077</v>
      </c>
      <c r="C651">
        <v>31.89</v>
      </c>
      <c r="D651">
        <v>32.27</v>
      </c>
      <c r="E651">
        <v>31.33</v>
      </c>
      <c r="F651">
        <v>31.52</v>
      </c>
      <c r="G651">
        <v>126474819</v>
      </c>
      <c r="H651" s="2">
        <v>4018951000</v>
      </c>
      <c r="I651" s="3">
        <f t="shared" si="10"/>
        <v>-0.0119122257053291</v>
      </c>
    </row>
    <row r="652" spans="1:9">
      <c r="A652" t="s">
        <v>10</v>
      </c>
      <c r="B652" s="1">
        <v>44078</v>
      </c>
      <c r="C652">
        <v>30.79</v>
      </c>
      <c r="D652">
        <v>31.29</v>
      </c>
      <c r="E652">
        <v>30.71</v>
      </c>
      <c r="F652">
        <v>31.04</v>
      </c>
      <c r="G652">
        <v>112779651</v>
      </c>
      <c r="H652" s="2">
        <v>3498958000</v>
      </c>
      <c r="I652" s="3">
        <f t="shared" si="10"/>
        <v>-0.0152284263959391</v>
      </c>
    </row>
    <row r="653" spans="1:9">
      <c r="A653" t="s">
        <v>10</v>
      </c>
      <c r="B653" s="1">
        <v>44081</v>
      </c>
      <c r="C653">
        <v>31.03</v>
      </c>
      <c r="D653">
        <v>31.15</v>
      </c>
      <c r="E653">
        <v>29.8</v>
      </c>
      <c r="F653">
        <v>29.91</v>
      </c>
      <c r="G653">
        <v>153562678</v>
      </c>
      <c r="H653" s="2">
        <v>4681671000</v>
      </c>
      <c r="I653" s="3">
        <f t="shared" si="10"/>
        <v>-0.0364046391752577</v>
      </c>
    </row>
    <row r="654" spans="1:9">
      <c r="A654" t="s">
        <v>10</v>
      </c>
      <c r="B654" s="1">
        <v>44082</v>
      </c>
      <c r="C654">
        <v>29.95</v>
      </c>
      <c r="D654">
        <v>30.97</v>
      </c>
      <c r="E654">
        <v>29.88</v>
      </c>
      <c r="F654">
        <v>30.65</v>
      </c>
      <c r="G654">
        <v>140282872</v>
      </c>
      <c r="H654" s="2">
        <v>4260531000</v>
      </c>
      <c r="I654" s="3">
        <f t="shared" si="10"/>
        <v>0.0247408893346706</v>
      </c>
    </row>
    <row r="655" spans="1:9">
      <c r="A655" t="s">
        <v>10</v>
      </c>
      <c r="B655" s="1">
        <v>44083</v>
      </c>
      <c r="C655">
        <v>30.11</v>
      </c>
      <c r="D655">
        <v>30.5</v>
      </c>
      <c r="E655">
        <v>29.75</v>
      </c>
      <c r="F655">
        <v>30.09</v>
      </c>
      <c r="G655">
        <v>113509710</v>
      </c>
      <c r="H655" s="2">
        <v>3426218000</v>
      </c>
      <c r="I655" s="3">
        <f t="shared" si="10"/>
        <v>-0.0182707993474714</v>
      </c>
    </row>
    <row r="656" spans="1:9">
      <c r="A656" t="s">
        <v>10</v>
      </c>
      <c r="B656" s="1">
        <v>44084</v>
      </c>
      <c r="C656">
        <v>30.35</v>
      </c>
      <c r="D656">
        <v>30.65</v>
      </c>
      <c r="E656">
        <v>29.93</v>
      </c>
      <c r="F656">
        <v>30</v>
      </c>
      <c r="G656">
        <v>106256565</v>
      </c>
      <c r="H656" s="2">
        <v>3217267000</v>
      </c>
      <c r="I656" s="3">
        <f t="shared" si="10"/>
        <v>-0.00299102691924227</v>
      </c>
    </row>
    <row r="657" spans="1:9">
      <c r="A657" t="s">
        <v>10</v>
      </c>
      <c r="B657" s="1">
        <v>44085</v>
      </c>
      <c r="C657">
        <v>29.87</v>
      </c>
      <c r="D657">
        <v>30.16</v>
      </c>
      <c r="E657">
        <v>29.8</v>
      </c>
      <c r="F657">
        <v>30.09</v>
      </c>
      <c r="G657">
        <v>81850601</v>
      </c>
      <c r="H657" s="2">
        <v>2454892000</v>
      </c>
      <c r="I657" s="3">
        <f t="shared" si="10"/>
        <v>0.003</v>
      </c>
    </row>
    <row r="658" spans="1:9">
      <c r="A658" t="s">
        <v>10</v>
      </c>
      <c r="B658" s="1">
        <v>44088</v>
      </c>
      <c r="C658">
        <v>30.09</v>
      </c>
      <c r="D658">
        <v>30.18</v>
      </c>
      <c r="E658">
        <v>29.84</v>
      </c>
      <c r="F658">
        <v>30.05</v>
      </c>
      <c r="G658">
        <v>65517748</v>
      </c>
      <c r="H658" s="2">
        <v>1966844000</v>
      </c>
      <c r="I658" s="3">
        <f t="shared" si="10"/>
        <v>-0.00132934529744098</v>
      </c>
    </row>
    <row r="659" spans="1:9">
      <c r="A659" t="s">
        <v>10</v>
      </c>
      <c r="B659" s="1">
        <v>44089</v>
      </c>
      <c r="C659">
        <v>30.06</v>
      </c>
      <c r="D659">
        <v>30.45</v>
      </c>
      <c r="E659">
        <v>29.92</v>
      </c>
      <c r="F659">
        <v>30.22</v>
      </c>
      <c r="G659">
        <v>77337857</v>
      </c>
      <c r="H659" s="2">
        <v>2337365000</v>
      </c>
      <c r="I659" s="3">
        <f t="shared" si="10"/>
        <v>0.00565723793677199</v>
      </c>
    </row>
    <row r="660" spans="1:9">
      <c r="A660" t="s">
        <v>10</v>
      </c>
      <c r="B660" s="1">
        <v>44090</v>
      </c>
      <c r="C660">
        <v>30.22</v>
      </c>
      <c r="D660">
        <v>30.63</v>
      </c>
      <c r="E660">
        <v>30.08</v>
      </c>
      <c r="F660">
        <v>30.23</v>
      </c>
      <c r="G660">
        <v>80787975</v>
      </c>
      <c r="H660" s="2">
        <v>2451250000</v>
      </c>
      <c r="I660" s="3">
        <f t="shared" si="10"/>
        <v>0.000330906684315075</v>
      </c>
    </row>
    <row r="661" spans="1:9">
      <c r="A661" t="s">
        <v>10</v>
      </c>
      <c r="B661" s="1">
        <v>44091</v>
      </c>
      <c r="C661">
        <v>30.01</v>
      </c>
      <c r="D661">
        <v>30.1</v>
      </c>
      <c r="E661">
        <v>29.28</v>
      </c>
      <c r="F661">
        <v>29.61</v>
      </c>
      <c r="G661">
        <v>118171261</v>
      </c>
      <c r="H661" s="2">
        <v>3514088000</v>
      </c>
      <c r="I661" s="3">
        <f t="shared" si="10"/>
        <v>-0.0205094277208072</v>
      </c>
    </row>
    <row r="662" spans="1:9">
      <c r="A662" t="s">
        <v>10</v>
      </c>
      <c r="B662" s="1">
        <v>44092</v>
      </c>
      <c r="C662">
        <v>29.6</v>
      </c>
      <c r="D662">
        <v>31.1</v>
      </c>
      <c r="E662">
        <v>29.55</v>
      </c>
      <c r="F662">
        <v>30.9</v>
      </c>
      <c r="G662">
        <v>197761866</v>
      </c>
      <c r="H662" s="2">
        <v>6019621000</v>
      </c>
      <c r="I662" s="3">
        <f t="shared" si="10"/>
        <v>0.0435663627152989</v>
      </c>
    </row>
    <row r="663" spans="1:9">
      <c r="A663" t="s">
        <v>10</v>
      </c>
      <c r="B663" s="1">
        <v>44095</v>
      </c>
      <c r="C663">
        <v>31.75</v>
      </c>
      <c r="D663">
        <v>31.9</v>
      </c>
      <c r="E663">
        <v>30.88</v>
      </c>
      <c r="F663">
        <v>30.93</v>
      </c>
      <c r="G663">
        <v>164735107</v>
      </c>
      <c r="H663" s="2">
        <v>5153658000</v>
      </c>
      <c r="I663" s="3">
        <f t="shared" si="10"/>
        <v>0.000970873786407804</v>
      </c>
    </row>
    <row r="664" spans="1:9">
      <c r="A664" t="s">
        <v>10</v>
      </c>
      <c r="B664" s="1">
        <v>44096</v>
      </c>
      <c r="C664">
        <v>30.67</v>
      </c>
      <c r="D664">
        <v>31.5</v>
      </c>
      <c r="E664">
        <v>30.5</v>
      </c>
      <c r="F664">
        <v>30.62</v>
      </c>
      <c r="G664">
        <v>126148471</v>
      </c>
      <c r="H664" s="2">
        <v>3901885000</v>
      </c>
      <c r="I664" s="3">
        <f t="shared" si="10"/>
        <v>-0.0100226317491109</v>
      </c>
    </row>
    <row r="665" spans="1:9">
      <c r="A665" t="s">
        <v>10</v>
      </c>
      <c r="B665" s="1">
        <v>44097</v>
      </c>
      <c r="C665">
        <v>30.72</v>
      </c>
      <c r="D665">
        <v>30.76</v>
      </c>
      <c r="E665">
        <v>30.24</v>
      </c>
      <c r="F665">
        <v>30.31</v>
      </c>
      <c r="G665">
        <v>69218528</v>
      </c>
      <c r="H665" s="2">
        <v>2107562000</v>
      </c>
      <c r="I665" s="3">
        <f t="shared" si="10"/>
        <v>-0.0101241018941869</v>
      </c>
    </row>
    <row r="666" spans="1:9">
      <c r="A666" t="s">
        <v>10</v>
      </c>
      <c r="B666" s="1">
        <v>44098</v>
      </c>
      <c r="C666">
        <v>30.2</v>
      </c>
      <c r="D666">
        <v>30.39</v>
      </c>
      <c r="E666">
        <v>29.93</v>
      </c>
      <c r="F666">
        <v>29.95</v>
      </c>
      <c r="G666">
        <v>80637739</v>
      </c>
      <c r="H666" s="2">
        <v>2427836000</v>
      </c>
      <c r="I666" s="3">
        <f t="shared" si="10"/>
        <v>-0.0118772682283075</v>
      </c>
    </row>
    <row r="667" spans="1:9">
      <c r="A667" t="s">
        <v>10</v>
      </c>
      <c r="B667" s="1">
        <v>44099</v>
      </c>
      <c r="C667">
        <v>30.01</v>
      </c>
      <c r="D667">
        <v>30.46</v>
      </c>
      <c r="E667">
        <v>29.95</v>
      </c>
      <c r="F667">
        <v>30.2</v>
      </c>
      <c r="G667">
        <v>80364197</v>
      </c>
      <c r="H667" s="2">
        <v>2427031000</v>
      </c>
      <c r="I667" s="3">
        <f t="shared" si="10"/>
        <v>0.00834724540901502</v>
      </c>
    </row>
    <row r="668" spans="1:9">
      <c r="A668" t="s">
        <v>10</v>
      </c>
      <c r="B668" s="1">
        <v>44102</v>
      </c>
      <c r="C668">
        <v>30.07</v>
      </c>
      <c r="D668">
        <v>30.4</v>
      </c>
      <c r="E668">
        <v>30.06</v>
      </c>
      <c r="F668">
        <v>30.22</v>
      </c>
      <c r="G668">
        <v>60846664</v>
      </c>
      <c r="H668" s="2">
        <v>1839637000</v>
      </c>
      <c r="I668" s="3">
        <f t="shared" si="10"/>
        <v>0.000662251655629125</v>
      </c>
    </row>
    <row r="669" spans="1:9">
      <c r="A669" t="s">
        <v>10</v>
      </c>
      <c r="B669" s="1">
        <v>44103</v>
      </c>
      <c r="C669">
        <v>30.24</v>
      </c>
      <c r="D669">
        <v>30.66</v>
      </c>
      <c r="E669">
        <v>30.24</v>
      </c>
      <c r="F669">
        <v>30.26</v>
      </c>
      <c r="G669">
        <v>70814405</v>
      </c>
      <c r="H669" s="2">
        <v>2153124000</v>
      </c>
      <c r="I669" s="3">
        <f t="shared" si="10"/>
        <v>0.00132362673726018</v>
      </c>
    </row>
    <row r="670" spans="1:9">
      <c r="A670" t="s">
        <v>10</v>
      </c>
      <c r="B670" s="1">
        <v>44104</v>
      </c>
      <c r="C670">
        <v>30.52</v>
      </c>
      <c r="D670">
        <v>30.54</v>
      </c>
      <c r="E670">
        <v>29.89</v>
      </c>
      <c r="F670">
        <v>30.03</v>
      </c>
      <c r="G670">
        <v>74326531</v>
      </c>
      <c r="H670" s="2">
        <v>2247657000</v>
      </c>
      <c r="I670" s="3">
        <f t="shared" si="10"/>
        <v>-0.00760079312623927</v>
      </c>
    </row>
    <row r="671" spans="1:9">
      <c r="A671" t="s">
        <v>10</v>
      </c>
      <c r="B671" s="1">
        <v>44113</v>
      </c>
      <c r="C671">
        <v>30.5</v>
      </c>
      <c r="D671">
        <v>30.63</v>
      </c>
      <c r="E671">
        <v>30.33</v>
      </c>
      <c r="F671">
        <v>30.6</v>
      </c>
      <c r="G671">
        <v>81713875</v>
      </c>
      <c r="H671" s="2">
        <v>2494232000</v>
      </c>
      <c r="I671" s="3">
        <f t="shared" si="10"/>
        <v>0.018981018981019</v>
      </c>
    </row>
    <row r="672" spans="1:9">
      <c r="A672" t="s">
        <v>10</v>
      </c>
      <c r="B672" s="1">
        <v>44116</v>
      </c>
      <c r="C672">
        <v>30.9</v>
      </c>
      <c r="D672">
        <v>31.85</v>
      </c>
      <c r="E672">
        <v>30.79</v>
      </c>
      <c r="F672">
        <v>31.72</v>
      </c>
      <c r="G672">
        <v>163377337</v>
      </c>
      <c r="H672" s="2">
        <v>5143535000</v>
      </c>
      <c r="I672" s="3">
        <f t="shared" si="10"/>
        <v>0.0366013071895424</v>
      </c>
    </row>
    <row r="673" spans="1:9">
      <c r="A673" t="s">
        <v>10</v>
      </c>
      <c r="B673" s="1">
        <v>44117</v>
      </c>
      <c r="C673">
        <v>31.48</v>
      </c>
      <c r="D673">
        <v>31.48</v>
      </c>
      <c r="E673">
        <v>31.19</v>
      </c>
      <c r="F673">
        <v>31.35</v>
      </c>
      <c r="G673">
        <v>92755234</v>
      </c>
      <c r="H673" s="2">
        <v>2905979000</v>
      </c>
      <c r="I673" s="3">
        <f t="shared" si="10"/>
        <v>-0.0116645649432534</v>
      </c>
    </row>
    <row r="674" spans="1:9">
      <c r="A674" t="s">
        <v>10</v>
      </c>
      <c r="B674" s="1">
        <v>44118</v>
      </c>
      <c r="C674">
        <v>31.35</v>
      </c>
      <c r="D674">
        <v>31.45</v>
      </c>
      <c r="E674">
        <v>30.88</v>
      </c>
      <c r="F674">
        <v>30.95</v>
      </c>
      <c r="G674">
        <v>73673058</v>
      </c>
      <c r="H674" s="2">
        <v>2288273000</v>
      </c>
      <c r="I674" s="3">
        <f t="shared" si="10"/>
        <v>-0.0127591706539076</v>
      </c>
    </row>
    <row r="675" spans="1:9">
      <c r="A675" t="s">
        <v>10</v>
      </c>
      <c r="B675" s="1">
        <v>44119</v>
      </c>
      <c r="C675">
        <v>31</v>
      </c>
      <c r="D675">
        <v>31.4</v>
      </c>
      <c r="E675">
        <v>30.93</v>
      </c>
      <c r="F675">
        <v>30.97</v>
      </c>
      <c r="G675">
        <v>63153489</v>
      </c>
      <c r="H675" s="2">
        <v>1966195000</v>
      </c>
      <c r="I675" s="3">
        <f t="shared" si="10"/>
        <v>0.000646203554119534</v>
      </c>
    </row>
    <row r="676" spans="1:9">
      <c r="A676" t="s">
        <v>10</v>
      </c>
      <c r="B676" s="1">
        <v>44120</v>
      </c>
      <c r="C676">
        <v>30.97</v>
      </c>
      <c r="D676">
        <v>31.25</v>
      </c>
      <c r="E676">
        <v>30.9</v>
      </c>
      <c r="F676">
        <v>31.08</v>
      </c>
      <c r="G676">
        <v>65919939</v>
      </c>
      <c r="H676" s="2">
        <v>2048141000</v>
      </c>
      <c r="I676" s="3">
        <f t="shared" si="10"/>
        <v>0.00355182434614141</v>
      </c>
    </row>
    <row r="677" spans="1:9">
      <c r="A677" t="s">
        <v>10</v>
      </c>
      <c r="B677" s="1">
        <v>44123</v>
      </c>
      <c r="C677">
        <v>31.4</v>
      </c>
      <c r="D677">
        <v>31.65</v>
      </c>
      <c r="E677">
        <v>30.88</v>
      </c>
      <c r="F677">
        <v>30.88</v>
      </c>
      <c r="G677">
        <v>96885397</v>
      </c>
      <c r="H677" s="2">
        <v>3030674000</v>
      </c>
      <c r="I677" s="3">
        <f t="shared" si="10"/>
        <v>-0.00643500643500641</v>
      </c>
    </row>
    <row r="678" spans="1:9">
      <c r="A678" t="s">
        <v>10</v>
      </c>
      <c r="B678" s="1">
        <v>44124</v>
      </c>
      <c r="C678">
        <v>30.81</v>
      </c>
      <c r="D678">
        <v>30.89</v>
      </c>
      <c r="E678">
        <v>30.22</v>
      </c>
      <c r="F678">
        <v>30.65</v>
      </c>
      <c r="G678">
        <v>85882144</v>
      </c>
      <c r="H678" s="2">
        <v>2620082000</v>
      </c>
      <c r="I678" s="3">
        <f t="shared" si="10"/>
        <v>-0.00744818652849742</v>
      </c>
    </row>
    <row r="679" spans="1:9">
      <c r="A679" t="s">
        <v>10</v>
      </c>
      <c r="B679" s="1">
        <v>44125</v>
      </c>
      <c r="C679">
        <v>30.57</v>
      </c>
      <c r="D679">
        <v>30.71</v>
      </c>
      <c r="E679">
        <v>30.28</v>
      </c>
      <c r="F679">
        <v>30.43</v>
      </c>
      <c r="G679">
        <v>67498885</v>
      </c>
      <c r="H679" s="2">
        <v>2052696000</v>
      </c>
      <c r="I679" s="3">
        <f t="shared" si="10"/>
        <v>-0.00717781402936375</v>
      </c>
    </row>
    <row r="680" spans="1:9">
      <c r="A680" t="s">
        <v>10</v>
      </c>
      <c r="B680" s="1">
        <v>44126</v>
      </c>
      <c r="C680">
        <v>30.38</v>
      </c>
      <c r="D680">
        <v>30.67</v>
      </c>
      <c r="E680">
        <v>30.1</v>
      </c>
      <c r="F680">
        <v>30.44</v>
      </c>
      <c r="G680">
        <v>76701663</v>
      </c>
      <c r="H680" s="2">
        <v>2328222000</v>
      </c>
      <c r="I680" s="3">
        <f t="shared" si="10"/>
        <v>0.000328623069339519</v>
      </c>
    </row>
    <row r="681" spans="1:9">
      <c r="A681" t="s">
        <v>10</v>
      </c>
      <c r="B681" s="1">
        <v>44127</v>
      </c>
      <c r="C681">
        <v>30.39</v>
      </c>
      <c r="D681">
        <v>30.69</v>
      </c>
      <c r="E681">
        <v>30.1</v>
      </c>
      <c r="F681">
        <v>30.1</v>
      </c>
      <c r="G681">
        <v>78831842</v>
      </c>
      <c r="H681" s="2">
        <v>2398658000</v>
      </c>
      <c r="I681" s="3">
        <f t="shared" si="10"/>
        <v>-0.0111695137976347</v>
      </c>
    </row>
    <row r="682" spans="1:9">
      <c r="A682" t="s">
        <v>10</v>
      </c>
      <c r="B682" s="1">
        <v>44130</v>
      </c>
      <c r="C682">
        <v>29.93</v>
      </c>
      <c r="D682">
        <v>29.93</v>
      </c>
      <c r="E682">
        <v>28.9</v>
      </c>
      <c r="F682">
        <v>29.02</v>
      </c>
      <c r="G682">
        <v>138435135</v>
      </c>
      <c r="H682" s="2">
        <v>4045036000</v>
      </c>
      <c r="I682" s="3">
        <f t="shared" si="10"/>
        <v>-0.0358803986710964</v>
      </c>
    </row>
    <row r="683" spans="1:9">
      <c r="A683" t="s">
        <v>10</v>
      </c>
      <c r="B683" s="1">
        <v>44131</v>
      </c>
      <c r="C683">
        <v>29</v>
      </c>
      <c r="D683">
        <v>29.08</v>
      </c>
      <c r="E683">
        <v>28.55</v>
      </c>
      <c r="F683">
        <v>28.97</v>
      </c>
      <c r="G683">
        <v>87771214</v>
      </c>
      <c r="H683" s="2">
        <v>2532515000</v>
      </c>
      <c r="I683" s="3">
        <f t="shared" si="10"/>
        <v>-0.00172294968986908</v>
      </c>
    </row>
    <row r="684" spans="1:9">
      <c r="A684" t="s">
        <v>10</v>
      </c>
      <c r="B684" s="1">
        <v>44132</v>
      </c>
      <c r="C684">
        <v>28.89</v>
      </c>
      <c r="D684">
        <v>29.44</v>
      </c>
      <c r="E684">
        <v>28.79</v>
      </c>
      <c r="F684">
        <v>29.26</v>
      </c>
      <c r="G684">
        <v>77685048</v>
      </c>
      <c r="H684" s="2">
        <v>2264164000</v>
      </c>
      <c r="I684" s="3">
        <f t="shared" si="10"/>
        <v>0.0100103555402141</v>
      </c>
    </row>
    <row r="685" spans="1:9">
      <c r="A685" t="s">
        <v>10</v>
      </c>
      <c r="B685" s="1">
        <v>44133</v>
      </c>
      <c r="C685">
        <v>28.96</v>
      </c>
      <c r="D685">
        <v>30</v>
      </c>
      <c r="E685">
        <v>28.81</v>
      </c>
      <c r="F685">
        <v>29.62</v>
      </c>
      <c r="G685">
        <v>103831863</v>
      </c>
      <c r="H685" s="2">
        <v>3059200000</v>
      </c>
      <c r="I685" s="3">
        <f t="shared" si="10"/>
        <v>0.0123034859876965</v>
      </c>
    </row>
    <row r="686" spans="1:9">
      <c r="A686" t="s">
        <v>10</v>
      </c>
      <c r="B686" s="1">
        <v>44134</v>
      </c>
      <c r="C686">
        <v>29.36</v>
      </c>
      <c r="D686">
        <v>29.59</v>
      </c>
      <c r="E686">
        <v>28.62</v>
      </c>
      <c r="F686">
        <v>28.63</v>
      </c>
      <c r="G686">
        <v>103385375</v>
      </c>
      <c r="H686" s="2">
        <v>3004371000</v>
      </c>
      <c r="I686" s="3">
        <f t="shared" si="10"/>
        <v>-0.0334233625928427</v>
      </c>
    </row>
    <row r="687" spans="1:9">
      <c r="A687" t="s">
        <v>10</v>
      </c>
      <c r="B687" s="1">
        <v>44137</v>
      </c>
      <c r="C687">
        <v>28.45</v>
      </c>
      <c r="D687">
        <v>29</v>
      </c>
      <c r="E687">
        <v>27.62</v>
      </c>
      <c r="F687">
        <v>28.08</v>
      </c>
      <c r="G687">
        <v>137284741</v>
      </c>
      <c r="H687" s="2">
        <v>3883515000</v>
      </c>
      <c r="I687" s="3">
        <f t="shared" si="10"/>
        <v>-0.0192106182326231</v>
      </c>
    </row>
    <row r="688" spans="1:9">
      <c r="A688" t="s">
        <v>10</v>
      </c>
      <c r="B688" s="1">
        <v>44138</v>
      </c>
      <c r="C688">
        <v>28.27</v>
      </c>
      <c r="D688">
        <v>29.04</v>
      </c>
      <c r="E688">
        <v>28.16</v>
      </c>
      <c r="F688">
        <v>28.73</v>
      </c>
      <c r="G688">
        <v>97856636</v>
      </c>
      <c r="H688" s="2">
        <v>2806860000</v>
      </c>
      <c r="I688" s="3">
        <f t="shared" si="10"/>
        <v>0.0231481481481482</v>
      </c>
    </row>
    <row r="689" spans="1:9">
      <c r="A689" t="s">
        <v>10</v>
      </c>
      <c r="B689" s="1">
        <v>44139</v>
      </c>
      <c r="C689">
        <v>28.73</v>
      </c>
      <c r="D689">
        <v>29.02</v>
      </c>
      <c r="E689">
        <v>28.45</v>
      </c>
      <c r="F689">
        <v>28.73</v>
      </c>
      <c r="G689">
        <v>69412996</v>
      </c>
      <c r="H689" s="2">
        <v>1996026000</v>
      </c>
      <c r="I689" s="3">
        <f t="shared" si="10"/>
        <v>0</v>
      </c>
    </row>
    <row r="690" spans="1:9">
      <c r="A690" t="s">
        <v>10</v>
      </c>
      <c r="B690" s="1">
        <v>44140</v>
      </c>
      <c r="C690">
        <v>29.37</v>
      </c>
      <c r="D690">
        <v>29.45</v>
      </c>
      <c r="E690">
        <v>28.9</v>
      </c>
      <c r="F690">
        <v>29.19</v>
      </c>
      <c r="G690">
        <v>92944658</v>
      </c>
      <c r="H690" s="2">
        <v>2712128000</v>
      </c>
      <c r="I690" s="3">
        <f t="shared" si="10"/>
        <v>0.0160111381830839</v>
      </c>
    </row>
    <row r="691" spans="1:9">
      <c r="A691" t="s">
        <v>10</v>
      </c>
      <c r="B691" s="1">
        <v>44141</v>
      </c>
      <c r="C691">
        <v>29.24</v>
      </c>
      <c r="D691">
        <v>29.56</v>
      </c>
      <c r="E691">
        <v>29.03</v>
      </c>
      <c r="F691">
        <v>29.24</v>
      </c>
      <c r="G691">
        <v>88002060</v>
      </c>
      <c r="H691" s="2">
        <v>2579182000</v>
      </c>
      <c r="I691" s="3">
        <f t="shared" si="10"/>
        <v>0.00171291538198003</v>
      </c>
    </row>
    <row r="692" spans="1:9">
      <c r="A692" t="s">
        <v>10</v>
      </c>
      <c r="B692" s="1">
        <v>44144</v>
      </c>
      <c r="C692">
        <v>29.52</v>
      </c>
      <c r="D692">
        <v>30.65</v>
      </c>
      <c r="E692">
        <v>29.34</v>
      </c>
      <c r="F692">
        <v>30.27</v>
      </c>
      <c r="G692">
        <v>176739367</v>
      </c>
      <c r="H692" s="2">
        <v>5315490000</v>
      </c>
      <c r="I692" s="3">
        <f t="shared" si="10"/>
        <v>0.0352257181942545</v>
      </c>
    </row>
    <row r="693" spans="1:9">
      <c r="A693" t="s">
        <v>10</v>
      </c>
      <c r="B693" s="1">
        <v>44145</v>
      </c>
      <c r="C693">
        <v>30.39</v>
      </c>
      <c r="D693">
        <v>30.45</v>
      </c>
      <c r="E693">
        <v>29.56</v>
      </c>
      <c r="F693">
        <v>29.75</v>
      </c>
      <c r="G693">
        <v>116126206</v>
      </c>
      <c r="H693" s="2">
        <v>3482326000</v>
      </c>
      <c r="I693" s="3">
        <f t="shared" si="10"/>
        <v>-0.0171787248100429</v>
      </c>
    </row>
    <row r="694" spans="1:9">
      <c r="A694" t="s">
        <v>10</v>
      </c>
      <c r="B694" s="1">
        <v>44146</v>
      </c>
      <c r="C694">
        <v>29.68</v>
      </c>
      <c r="D694">
        <v>29.75</v>
      </c>
      <c r="E694">
        <v>29.23</v>
      </c>
      <c r="F694">
        <v>29.26</v>
      </c>
      <c r="G694">
        <v>70971561</v>
      </c>
      <c r="H694" s="2">
        <v>2086889000</v>
      </c>
      <c r="I694" s="3">
        <f t="shared" si="10"/>
        <v>-0.0164705882352941</v>
      </c>
    </row>
    <row r="695" spans="1:9">
      <c r="A695" t="s">
        <v>10</v>
      </c>
      <c r="B695" s="1">
        <v>44147</v>
      </c>
      <c r="C695">
        <v>29.26</v>
      </c>
      <c r="D695">
        <v>29.49</v>
      </c>
      <c r="E695">
        <v>29.04</v>
      </c>
      <c r="F695">
        <v>29.12</v>
      </c>
      <c r="G695">
        <v>54346191</v>
      </c>
      <c r="H695" s="2">
        <v>1585678000</v>
      </c>
      <c r="I695" s="3">
        <f t="shared" si="10"/>
        <v>-0.00478468899521533</v>
      </c>
    </row>
    <row r="696" spans="1:9">
      <c r="A696" t="s">
        <v>10</v>
      </c>
      <c r="B696" s="1">
        <v>44148</v>
      </c>
      <c r="C696">
        <v>29.05</v>
      </c>
      <c r="D696">
        <v>29.05</v>
      </c>
      <c r="E696">
        <v>28.5</v>
      </c>
      <c r="F696">
        <v>28.71</v>
      </c>
      <c r="G696">
        <v>82061511</v>
      </c>
      <c r="H696" s="2">
        <v>2352431000</v>
      </c>
      <c r="I696" s="3">
        <f t="shared" si="10"/>
        <v>-0.0140796703296703</v>
      </c>
    </row>
    <row r="697" spans="1:9">
      <c r="A697" t="s">
        <v>10</v>
      </c>
      <c r="B697" s="1">
        <v>44151</v>
      </c>
      <c r="C697">
        <v>28.92</v>
      </c>
      <c r="D697">
        <v>29.05</v>
      </c>
      <c r="E697">
        <v>28.62</v>
      </c>
      <c r="F697">
        <v>28.97</v>
      </c>
      <c r="G697">
        <v>61822893</v>
      </c>
      <c r="H697" s="2">
        <v>1785044000</v>
      </c>
      <c r="I697" s="3">
        <f t="shared" si="10"/>
        <v>0.00905607802159519</v>
      </c>
    </row>
    <row r="698" spans="1:9">
      <c r="A698" t="s">
        <v>10</v>
      </c>
      <c r="B698" s="1">
        <v>44152</v>
      </c>
      <c r="C698">
        <v>28.93</v>
      </c>
      <c r="D698">
        <v>29.13</v>
      </c>
      <c r="E698">
        <v>28.66</v>
      </c>
      <c r="F698">
        <v>29.13</v>
      </c>
      <c r="G698">
        <v>65990441</v>
      </c>
      <c r="H698" s="2">
        <v>1903319000</v>
      </c>
      <c r="I698" s="3">
        <f t="shared" si="10"/>
        <v>0.00552295478080774</v>
      </c>
    </row>
    <row r="699" spans="1:9">
      <c r="A699" t="s">
        <v>10</v>
      </c>
      <c r="B699" s="1">
        <v>44153</v>
      </c>
      <c r="C699">
        <v>29.13</v>
      </c>
      <c r="D699">
        <v>29.53</v>
      </c>
      <c r="E699">
        <v>29.07</v>
      </c>
      <c r="F699">
        <v>29.15</v>
      </c>
      <c r="G699">
        <v>85966501</v>
      </c>
      <c r="H699" s="2">
        <v>2517937000</v>
      </c>
      <c r="I699" s="3">
        <f t="shared" si="10"/>
        <v>0.000686577411603144</v>
      </c>
    </row>
    <row r="700" spans="1:9">
      <c r="A700" t="s">
        <v>10</v>
      </c>
      <c r="B700" s="1">
        <v>44154</v>
      </c>
      <c r="C700">
        <v>29</v>
      </c>
      <c r="D700">
        <v>29.46</v>
      </c>
      <c r="E700">
        <v>28.77</v>
      </c>
      <c r="F700">
        <v>29.33</v>
      </c>
      <c r="G700">
        <v>72357130</v>
      </c>
      <c r="H700" s="2">
        <v>2105622000</v>
      </c>
      <c r="I700" s="3">
        <f t="shared" si="10"/>
        <v>0.00617495711835333</v>
      </c>
    </row>
    <row r="701" spans="1:9">
      <c r="A701" t="s">
        <v>10</v>
      </c>
      <c r="B701" s="1">
        <v>44155</v>
      </c>
      <c r="C701">
        <v>29.33</v>
      </c>
      <c r="D701">
        <v>29.42</v>
      </c>
      <c r="E701">
        <v>29.2</v>
      </c>
      <c r="F701">
        <v>29.42</v>
      </c>
      <c r="G701">
        <v>55347378</v>
      </c>
      <c r="H701" s="2">
        <v>1623247000</v>
      </c>
      <c r="I701" s="3">
        <f t="shared" si="10"/>
        <v>0.00306853051483135</v>
      </c>
    </row>
    <row r="702" spans="1:9">
      <c r="A702" t="s">
        <v>10</v>
      </c>
      <c r="B702" s="1">
        <v>44158</v>
      </c>
      <c r="C702">
        <v>29.41</v>
      </c>
      <c r="D702">
        <v>30.25</v>
      </c>
      <c r="E702">
        <v>29.23</v>
      </c>
      <c r="F702">
        <v>29.9</v>
      </c>
      <c r="G702">
        <v>151545340</v>
      </c>
      <c r="H702" s="2">
        <v>4522019000</v>
      </c>
      <c r="I702" s="3">
        <f t="shared" si="10"/>
        <v>0.0163154316791297</v>
      </c>
    </row>
    <row r="703" spans="1:9">
      <c r="A703" t="s">
        <v>10</v>
      </c>
      <c r="B703" s="1">
        <v>44159</v>
      </c>
      <c r="C703">
        <v>29.89</v>
      </c>
      <c r="D703">
        <v>29.89</v>
      </c>
      <c r="E703">
        <v>29.48</v>
      </c>
      <c r="F703">
        <v>29.53</v>
      </c>
      <c r="G703">
        <v>88560970</v>
      </c>
      <c r="H703" s="2">
        <v>2626343000</v>
      </c>
      <c r="I703" s="3">
        <f t="shared" si="10"/>
        <v>-0.0123745819397992</v>
      </c>
    </row>
    <row r="704" spans="1:9">
      <c r="A704" t="s">
        <v>10</v>
      </c>
      <c r="B704" s="1">
        <v>44160</v>
      </c>
      <c r="C704">
        <v>29.75</v>
      </c>
      <c r="D704">
        <v>29.97</v>
      </c>
      <c r="E704">
        <v>29.22</v>
      </c>
      <c r="F704">
        <v>29.22</v>
      </c>
      <c r="G704">
        <v>84256533</v>
      </c>
      <c r="H704" s="2">
        <v>2492453000</v>
      </c>
      <c r="I704" s="3">
        <f t="shared" si="10"/>
        <v>-0.0104977988486286</v>
      </c>
    </row>
    <row r="705" spans="1:9">
      <c r="A705" t="s">
        <v>10</v>
      </c>
      <c r="B705" s="1">
        <v>44161</v>
      </c>
      <c r="C705">
        <v>29.21</v>
      </c>
      <c r="D705">
        <v>29.39</v>
      </c>
      <c r="E705">
        <v>29</v>
      </c>
      <c r="F705">
        <v>29.3</v>
      </c>
      <c r="G705">
        <v>62000951</v>
      </c>
      <c r="H705" s="2">
        <v>1809506000</v>
      </c>
      <c r="I705" s="3">
        <f t="shared" si="10"/>
        <v>0.00273785078713216</v>
      </c>
    </row>
    <row r="706" spans="1:9">
      <c r="A706" t="s">
        <v>10</v>
      </c>
      <c r="B706" s="1">
        <v>44162</v>
      </c>
      <c r="C706">
        <v>29.38</v>
      </c>
      <c r="D706">
        <v>29.98</v>
      </c>
      <c r="E706">
        <v>29.24</v>
      </c>
      <c r="F706">
        <v>29.98</v>
      </c>
      <c r="G706">
        <v>111440154</v>
      </c>
      <c r="H706" s="2">
        <v>3309352000</v>
      </c>
      <c r="I706" s="3">
        <f t="shared" si="10"/>
        <v>0.0232081911262799</v>
      </c>
    </row>
    <row r="707" spans="1:9">
      <c r="A707" t="s">
        <v>10</v>
      </c>
      <c r="B707" s="1">
        <v>44165</v>
      </c>
      <c r="C707">
        <v>30.3</v>
      </c>
      <c r="D707">
        <v>31.5</v>
      </c>
      <c r="E707">
        <v>30.18</v>
      </c>
      <c r="F707">
        <v>30.3</v>
      </c>
      <c r="G707">
        <v>299790921</v>
      </c>
      <c r="H707" s="2">
        <v>9263539000</v>
      </c>
      <c r="I707" s="3">
        <f t="shared" si="10"/>
        <v>0.0106737825216811</v>
      </c>
    </row>
    <row r="708" spans="1:9">
      <c r="A708" t="s">
        <v>10</v>
      </c>
      <c r="B708" s="1">
        <v>44166</v>
      </c>
      <c r="C708">
        <v>30.21</v>
      </c>
      <c r="D708">
        <v>31.65</v>
      </c>
      <c r="E708">
        <v>30.05</v>
      </c>
      <c r="F708">
        <v>31.3</v>
      </c>
      <c r="G708">
        <v>227756383</v>
      </c>
      <c r="H708" s="2">
        <v>7047065000</v>
      </c>
      <c r="I708" s="3">
        <f t="shared" ref="I708:I771" si="11">(F708-F707)/F707</f>
        <v>0.033003300330033</v>
      </c>
    </row>
    <row r="709" spans="1:9">
      <c r="A709" t="s">
        <v>10</v>
      </c>
      <c r="B709" s="1">
        <v>44167</v>
      </c>
      <c r="C709">
        <v>31.3</v>
      </c>
      <c r="D709">
        <v>31.6</v>
      </c>
      <c r="E709">
        <v>30.8</v>
      </c>
      <c r="F709">
        <v>31.08</v>
      </c>
      <c r="G709">
        <v>156773587</v>
      </c>
      <c r="H709" s="2">
        <v>4885400000</v>
      </c>
      <c r="I709" s="3">
        <f t="shared" si="11"/>
        <v>-0.0070287539936103</v>
      </c>
    </row>
    <row r="710" spans="1:9">
      <c r="A710" t="s">
        <v>10</v>
      </c>
      <c r="B710" s="1">
        <v>44168</v>
      </c>
      <c r="C710">
        <v>31.03</v>
      </c>
      <c r="D710">
        <v>31.23</v>
      </c>
      <c r="E710">
        <v>30.82</v>
      </c>
      <c r="F710">
        <v>30.9</v>
      </c>
      <c r="G710">
        <v>95761478</v>
      </c>
      <c r="H710" s="2">
        <v>2969043000</v>
      </c>
      <c r="I710" s="3">
        <f t="shared" si="11"/>
        <v>-0.00579150579150578</v>
      </c>
    </row>
    <row r="711" spans="1:9">
      <c r="A711" t="s">
        <v>10</v>
      </c>
      <c r="B711" s="1">
        <v>44169</v>
      </c>
      <c r="C711">
        <v>30.95</v>
      </c>
      <c r="D711">
        <v>30.97</v>
      </c>
      <c r="E711">
        <v>30.18</v>
      </c>
      <c r="F711">
        <v>30.3</v>
      </c>
      <c r="G711">
        <v>122822708</v>
      </c>
      <c r="H711" s="2">
        <v>3728787000</v>
      </c>
      <c r="I711" s="3">
        <f t="shared" si="11"/>
        <v>-0.0194174757281553</v>
      </c>
    </row>
    <row r="712" spans="1:9">
      <c r="A712" t="s">
        <v>10</v>
      </c>
      <c r="B712" s="1">
        <v>44172</v>
      </c>
      <c r="C712">
        <v>30.31</v>
      </c>
      <c r="D712">
        <v>30.49</v>
      </c>
      <c r="E712">
        <v>29.98</v>
      </c>
      <c r="F712">
        <v>30.01</v>
      </c>
      <c r="G712">
        <v>89856976</v>
      </c>
      <c r="H712" s="2">
        <v>2706322000</v>
      </c>
      <c r="I712" s="3">
        <f t="shared" si="11"/>
        <v>-0.00957095709570954</v>
      </c>
    </row>
    <row r="713" spans="1:9">
      <c r="A713" t="s">
        <v>10</v>
      </c>
      <c r="B713" s="1">
        <v>44173</v>
      </c>
      <c r="C713">
        <v>29.99</v>
      </c>
      <c r="D713">
        <v>30.23</v>
      </c>
      <c r="E713">
        <v>29.82</v>
      </c>
      <c r="F713">
        <v>30.01</v>
      </c>
      <c r="G713">
        <v>74325594</v>
      </c>
      <c r="H713" s="2">
        <v>2234187000</v>
      </c>
      <c r="I713" s="3">
        <f t="shared" si="11"/>
        <v>0</v>
      </c>
    </row>
    <row r="714" spans="1:9">
      <c r="A714" t="s">
        <v>10</v>
      </c>
      <c r="B714" s="1">
        <v>44174</v>
      </c>
      <c r="C714">
        <v>30.1</v>
      </c>
      <c r="D714">
        <v>30.28</v>
      </c>
      <c r="E714">
        <v>29.29</v>
      </c>
      <c r="F714">
        <v>29.29</v>
      </c>
      <c r="G714">
        <v>109933791</v>
      </c>
      <c r="H714" s="2">
        <v>3279291000</v>
      </c>
      <c r="I714" s="3">
        <f t="shared" si="11"/>
        <v>-0.0239920026657782</v>
      </c>
    </row>
    <row r="715" spans="1:9">
      <c r="A715" t="s">
        <v>10</v>
      </c>
      <c r="B715" s="1">
        <v>44175</v>
      </c>
      <c r="C715">
        <v>29.2</v>
      </c>
      <c r="D715">
        <v>29.48</v>
      </c>
      <c r="E715">
        <v>28.85</v>
      </c>
      <c r="F715">
        <v>29.16</v>
      </c>
      <c r="G715">
        <v>105444462</v>
      </c>
      <c r="H715" s="2">
        <v>3067176000</v>
      </c>
      <c r="I715" s="3">
        <f t="shared" si="11"/>
        <v>-0.00443837487196992</v>
      </c>
    </row>
    <row r="716" spans="1:9">
      <c r="A716" t="s">
        <v>10</v>
      </c>
      <c r="B716" s="1">
        <v>44176</v>
      </c>
      <c r="C716">
        <v>29.13</v>
      </c>
      <c r="D716">
        <v>29.25</v>
      </c>
      <c r="E716">
        <v>28.53</v>
      </c>
      <c r="F716">
        <v>28.75</v>
      </c>
      <c r="G716">
        <v>101138981</v>
      </c>
      <c r="H716" s="2">
        <v>2921227000</v>
      </c>
      <c r="I716" s="3">
        <f t="shared" si="11"/>
        <v>-0.0140603566529492</v>
      </c>
    </row>
    <row r="717" spans="1:9">
      <c r="A717" t="s">
        <v>10</v>
      </c>
      <c r="B717" s="1">
        <v>44179</v>
      </c>
      <c r="C717">
        <v>28.8</v>
      </c>
      <c r="D717">
        <v>28.93</v>
      </c>
      <c r="E717">
        <v>28.62</v>
      </c>
      <c r="F717">
        <v>28.84</v>
      </c>
      <c r="G717">
        <v>54477222</v>
      </c>
      <c r="H717" s="2">
        <v>1569747000</v>
      </c>
      <c r="I717" s="3">
        <f t="shared" si="11"/>
        <v>0.00313043478260869</v>
      </c>
    </row>
    <row r="718" spans="1:9">
      <c r="A718" t="s">
        <v>10</v>
      </c>
      <c r="B718" s="1">
        <v>44180</v>
      </c>
      <c r="C718">
        <v>28.8</v>
      </c>
      <c r="D718">
        <v>28.89</v>
      </c>
      <c r="E718">
        <v>28.44</v>
      </c>
      <c r="F718">
        <v>28.81</v>
      </c>
      <c r="G718">
        <v>72795506</v>
      </c>
      <c r="H718" s="2">
        <v>2085015000</v>
      </c>
      <c r="I718" s="3">
        <f t="shared" si="11"/>
        <v>-0.00104022191400836</v>
      </c>
    </row>
    <row r="719" spans="1:9">
      <c r="A719" t="s">
        <v>10</v>
      </c>
      <c r="B719" s="1">
        <v>44181</v>
      </c>
      <c r="C719">
        <v>28.87</v>
      </c>
      <c r="D719">
        <v>28.96</v>
      </c>
      <c r="E719">
        <v>28.56</v>
      </c>
      <c r="F719">
        <v>28.61</v>
      </c>
      <c r="G719">
        <v>59936753</v>
      </c>
      <c r="H719" s="2">
        <v>1721769000</v>
      </c>
      <c r="I719" s="3">
        <f t="shared" si="11"/>
        <v>-0.00694203401596665</v>
      </c>
    </row>
    <row r="720" spans="1:9">
      <c r="A720" t="s">
        <v>10</v>
      </c>
      <c r="B720" s="1">
        <v>44182</v>
      </c>
      <c r="C720">
        <v>28.52</v>
      </c>
      <c r="D720">
        <v>29.27</v>
      </c>
      <c r="E720">
        <v>28.41</v>
      </c>
      <c r="F720">
        <v>29.22</v>
      </c>
      <c r="G720">
        <v>98178231</v>
      </c>
      <c r="H720" s="2">
        <v>2839885000</v>
      </c>
      <c r="I720" s="3">
        <f t="shared" si="11"/>
        <v>0.0213212163579168</v>
      </c>
    </row>
    <row r="721" spans="1:9">
      <c r="A721" t="s">
        <v>10</v>
      </c>
      <c r="B721" s="1">
        <v>44183</v>
      </c>
      <c r="C721">
        <v>29.05</v>
      </c>
      <c r="D721">
        <v>29.25</v>
      </c>
      <c r="E721">
        <v>28.75</v>
      </c>
      <c r="F721">
        <v>28.81</v>
      </c>
      <c r="G721">
        <v>66384473</v>
      </c>
      <c r="H721" s="2">
        <v>1920951000</v>
      </c>
      <c r="I721" s="3">
        <f t="shared" si="11"/>
        <v>-0.014031485284052</v>
      </c>
    </row>
    <row r="722" spans="1:9">
      <c r="A722" t="s">
        <v>10</v>
      </c>
      <c r="B722" s="1">
        <v>44186</v>
      </c>
      <c r="C722">
        <v>28.7</v>
      </c>
      <c r="D722">
        <v>29.11</v>
      </c>
      <c r="E722">
        <v>28.52</v>
      </c>
      <c r="F722">
        <v>29.03</v>
      </c>
      <c r="G722">
        <v>66578392</v>
      </c>
      <c r="H722" s="2">
        <v>1924522000</v>
      </c>
      <c r="I722" s="3">
        <f t="shared" si="11"/>
        <v>0.00763623741756343</v>
      </c>
    </row>
    <row r="723" spans="1:9">
      <c r="A723" t="s">
        <v>10</v>
      </c>
      <c r="B723" s="1">
        <v>44187</v>
      </c>
      <c r="C723">
        <v>28.96</v>
      </c>
      <c r="D723">
        <v>28.96</v>
      </c>
      <c r="E723">
        <v>28</v>
      </c>
      <c r="F723">
        <v>28.01</v>
      </c>
      <c r="G723">
        <v>122566471</v>
      </c>
      <c r="H723" s="2">
        <v>3487570000</v>
      </c>
      <c r="I723" s="3">
        <f t="shared" si="11"/>
        <v>-0.0351360661384774</v>
      </c>
    </row>
    <row r="724" spans="1:9">
      <c r="A724" t="s">
        <v>10</v>
      </c>
      <c r="B724" s="1">
        <v>44188</v>
      </c>
      <c r="C724">
        <v>28.02</v>
      </c>
      <c r="D724">
        <v>28.36</v>
      </c>
      <c r="E724">
        <v>27.9</v>
      </c>
      <c r="F724">
        <v>28.2</v>
      </c>
      <c r="G724">
        <v>77782008</v>
      </c>
      <c r="H724" s="2">
        <v>2185112000</v>
      </c>
      <c r="I724" s="3">
        <f t="shared" si="11"/>
        <v>0.00678329168154222</v>
      </c>
    </row>
    <row r="725" spans="1:9">
      <c r="A725" t="s">
        <v>10</v>
      </c>
      <c r="B725" s="1">
        <v>44189</v>
      </c>
      <c r="C725">
        <v>28.19</v>
      </c>
      <c r="D725">
        <v>28.4</v>
      </c>
      <c r="E725">
        <v>27.9</v>
      </c>
      <c r="F725">
        <v>28.06</v>
      </c>
      <c r="G725">
        <v>61188990</v>
      </c>
      <c r="H725" s="2">
        <v>1717373000</v>
      </c>
      <c r="I725" s="3">
        <f t="shared" si="11"/>
        <v>-0.00496453900709222</v>
      </c>
    </row>
    <row r="726" spans="1:9">
      <c r="A726" t="s">
        <v>10</v>
      </c>
      <c r="B726" s="1">
        <v>44190</v>
      </c>
      <c r="C726">
        <v>27.9</v>
      </c>
      <c r="D726">
        <v>28.24</v>
      </c>
      <c r="E726">
        <v>27.7</v>
      </c>
      <c r="F726">
        <v>28.02</v>
      </c>
      <c r="G726">
        <v>75959697</v>
      </c>
      <c r="H726" s="2">
        <v>2127687000</v>
      </c>
      <c r="I726" s="3">
        <f t="shared" si="11"/>
        <v>-0.00142551674982178</v>
      </c>
    </row>
    <row r="727" spans="1:9">
      <c r="A727" t="s">
        <v>10</v>
      </c>
      <c r="B727" s="1">
        <v>44193</v>
      </c>
      <c r="C727">
        <v>27.9</v>
      </c>
      <c r="D727">
        <v>28.26</v>
      </c>
      <c r="E727">
        <v>27.77</v>
      </c>
      <c r="F727">
        <v>27.98</v>
      </c>
      <c r="G727">
        <v>74036266</v>
      </c>
      <c r="H727" s="2">
        <v>2070095000</v>
      </c>
      <c r="I727" s="3">
        <f t="shared" si="11"/>
        <v>-0.00142755174875086</v>
      </c>
    </row>
    <row r="728" spans="1:9">
      <c r="A728" t="s">
        <v>10</v>
      </c>
      <c r="B728" s="1">
        <v>44194</v>
      </c>
      <c r="C728">
        <v>28.09</v>
      </c>
      <c r="D728">
        <v>28.52</v>
      </c>
      <c r="E728">
        <v>28</v>
      </c>
      <c r="F728">
        <v>28.15</v>
      </c>
      <c r="G728">
        <v>81814054</v>
      </c>
      <c r="H728" s="2">
        <v>2308757000</v>
      </c>
      <c r="I728" s="3">
        <f t="shared" si="11"/>
        <v>0.00607576840600422</v>
      </c>
    </row>
    <row r="729" spans="1:9">
      <c r="A729" t="s">
        <v>10</v>
      </c>
      <c r="B729" s="1">
        <v>44195</v>
      </c>
      <c r="C729">
        <v>28.09</v>
      </c>
      <c r="D729">
        <v>28.5</v>
      </c>
      <c r="E729">
        <v>27.96</v>
      </c>
      <c r="F729">
        <v>28.5</v>
      </c>
      <c r="G729">
        <v>105013574</v>
      </c>
      <c r="H729" s="2">
        <v>2966992000</v>
      </c>
      <c r="I729" s="3">
        <f t="shared" si="11"/>
        <v>0.0124333925399645</v>
      </c>
    </row>
    <row r="730" spans="1:9">
      <c r="A730" t="s">
        <v>10</v>
      </c>
      <c r="B730" s="1">
        <v>44196</v>
      </c>
      <c r="C730">
        <v>28.8</v>
      </c>
      <c r="D730">
        <v>29.76</v>
      </c>
      <c r="E730">
        <v>28.77</v>
      </c>
      <c r="F730">
        <v>29.4</v>
      </c>
      <c r="G730">
        <v>216591275</v>
      </c>
      <c r="H730" s="2">
        <v>6349143000</v>
      </c>
      <c r="I730" s="3">
        <f t="shared" si="11"/>
        <v>0.031578947368421</v>
      </c>
    </row>
    <row r="731" spans="1:9">
      <c r="A731" t="s">
        <v>11</v>
      </c>
      <c r="B731" s="1">
        <v>43832</v>
      </c>
      <c r="C731">
        <v>1115.05</v>
      </c>
      <c r="D731">
        <v>1131.914</v>
      </c>
      <c r="E731">
        <v>1103.188</v>
      </c>
      <c r="F731">
        <v>1117.027</v>
      </c>
      <c r="G731">
        <v>14981913</v>
      </c>
      <c r="H731" s="2">
        <v>16696840000</v>
      </c>
      <c r="I731" s="3"/>
    </row>
    <row r="732" spans="1:9">
      <c r="A732" t="s">
        <v>11</v>
      </c>
      <c r="B732" s="1">
        <v>43833</v>
      </c>
      <c r="C732">
        <v>1104.177</v>
      </c>
      <c r="D732">
        <v>1104.177</v>
      </c>
      <c r="E732">
        <v>1064.537</v>
      </c>
      <c r="F732">
        <v>1066.178</v>
      </c>
      <c r="G732">
        <v>13183225</v>
      </c>
      <c r="H732" s="2">
        <v>14266380000</v>
      </c>
      <c r="I732" s="3">
        <f t="shared" si="11"/>
        <v>-0.045521728660095</v>
      </c>
    </row>
    <row r="733" spans="1:9">
      <c r="A733" t="s">
        <v>11</v>
      </c>
      <c r="B733" s="1">
        <v>43836</v>
      </c>
      <c r="C733">
        <v>1058.566</v>
      </c>
      <c r="D733">
        <v>1080.353</v>
      </c>
      <c r="E733">
        <v>1055.047</v>
      </c>
      <c r="F733">
        <v>1065.614</v>
      </c>
      <c r="G733">
        <v>6415125</v>
      </c>
      <c r="H733" s="2">
        <v>6853918000</v>
      </c>
      <c r="I733" s="3">
        <f t="shared" si="11"/>
        <v>-0.000528992344617951</v>
      </c>
    </row>
    <row r="734" spans="1:9">
      <c r="A734" t="s">
        <v>11</v>
      </c>
      <c r="B734" s="1">
        <v>43837</v>
      </c>
      <c r="C734">
        <v>1065.13</v>
      </c>
      <c r="D734">
        <v>1086.383</v>
      </c>
      <c r="E734">
        <v>1064.043</v>
      </c>
      <c r="F734">
        <v>1081.964</v>
      </c>
      <c r="G734">
        <v>4840934</v>
      </c>
      <c r="H734" s="2">
        <v>5220697000</v>
      </c>
      <c r="I734" s="3">
        <f t="shared" si="11"/>
        <v>0.0153432668865085</v>
      </c>
    </row>
    <row r="735" spans="1:9">
      <c r="A735" t="s">
        <v>11</v>
      </c>
      <c r="B735" s="1">
        <v>43838</v>
      </c>
      <c r="C735">
        <v>1072.593</v>
      </c>
      <c r="D735">
        <v>1082.923</v>
      </c>
      <c r="E735">
        <v>1070.152</v>
      </c>
      <c r="F735">
        <v>1075.648</v>
      </c>
      <c r="G735">
        <v>2529869</v>
      </c>
      <c r="H735" s="2">
        <v>2720372000</v>
      </c>
      <c r="I735" s="3">
        <f t="shared" si="11"/>
        <v>-0.00583753248721772</v>
      </c>
    </row>
    <row r="736" spans="1:9">
      <c r="A736" t="s">
        <v>11</v>
      </c>
      <c r="B736" s="1">
        <v>43839</v>
      </c>
      <c r="C736">
        <v>1081.441</v>
      </c>
      <c r="D736">
        <v>1092.7</v>
      </c>
      <c r="E736">
        <v>1077.486</v>
      </c>
      <c r="F736">
        <v>1090.041</v>
      </c>
      <c r="G736">
        <v>3784029</v>
      </c>
      <c r="H736" s="2">
        <v>4110950000</v>
      </c>
      <c r="I736" s="3">
        <f t="shared" si="11"/>
        <v>0.0133807714047718</v>
      </c>
    </row>
    <row r="737" spans="1:9">
      <c r="A737" t="s">
        <v>11</v>
      </c>
      <c r="B737" s="1">
        <v>43840</v>
      </c>
      <c r="C737">
        <v>1096.268</v>
      </c>
      <c r="D737">
        <v>1103.178</v>
      </c>
      <c r="E737">
        <v>1089.843</v>
      </c>
      <c r="F737">
        <v>1099.728</v>
      </c>
      <c r="G737">
        <v>3639368</v>
      </c>
      <c r="H737" s="2">
        <v>3993457000</v>
      </c>
      <c r="I737" s="3">
        <f t="shared" si="11"/>
        <v>0.00888682168835863</v>
      </c>
    </row>
    <row r="738" spans="1:9">
      <c r="A738" t="s">
        <v>11</v>
      </c>
      <c r="B738" s="1">
        <v>43843</v>
      </c>
      <c r="C738">
        <v>1099.728</v>
      </c>
      <c r="D738">
        <v>1116.236</v>
      </c>
      <c r="E738">
        <v>1099.234</v>
      </c>
      <c r="F738">
        <v>1111.363</v>
      </c>
      <c r="G738">
        <v>3896306</v>
      </c>
      <c r="H738" s="2">
        <v>4325688000</v>
      </c>
      <c r="I738" s="3">
        <f t="shared" si="11"/>
        <v>0.0105798888452417</v>
      </c>
    </row>
    <row r="739" spans="1:9">
      <c r="A739" t="s">
        <v>11</v>
      </c>
      <c r="B739" s="1">
        <v>43844</v>
      </c>
      <c r="C739">
        <v>1111.294</v>
      </c>
      <c r="D739">
        <v>1111.976</v>
      </c>
      <c r="E739">
        <v>1090.337</v>
      </c>
      <c r="F739">
        <v>1094.687</v>
      </c>
      <c r="G739">
        <v>3555281</v>
      </c>
      <c r="H739" s="2">
        <v>3916301000</v>
      </c>
      <c r="I739" s="3">
        <f t="shared" si="11"/>
        <v>-0.0150049983668704</v>
      </c>
    </row>
    <row r="740" spans="1:9">
      <c r="A740" t="s">
        <v>11</v>
      </c>
      <c r="B740" s="1">
        <v>43845</v>
      </c>
      <c r="C740">
        <v>1096.278</v>
      </c>
      <c r="D740">
        <v>1108.724</v>
      </c>
      <c r="E740">
        <v>1092.314</v>
      </c>
      <c r="F740">
        <v>1099.362</v>
      </c>
      <c r="G740">
        <v>2633140</v>
      </c>
      <c r="H740" s="2">
        <v>2895604000</v>
      </c>
      <c r="I740" s="3">
        <f t="shared" si="11"/>
        <v>0.0042706271290334</v>
      </c>
    </row>
    <row r="741" spans="1:9">
      <c r="A741" t="s">
        <v>11</v>
      </c>
      <c r="B741" s="1">
        <v>43846</v>
      </c>
      <c r="C741">
        <v>1106.025</v>
      </c>
      <c r="D741">
        <v>1106.025</v>
      </c>
      <c r="E741">
        <v>1089.922</v>
      </c>
      <c r="F741">
        <v>1094.291</v>
      </c>
      <c r="G741">
        <v>2346099</v>
      </c>
      <c r="H741" s="2">
        <v>2571593000</v>
      </c>
      <c r="I741" s="3">
        <f t="shared" si="11"/>
        <v>-0.00461267535170412</v>
      </c>
    </row>
    <row r="742" spans="1:9">
      <c r="A742" t="s">
        <v>11</v>
      </c>
      <c r="B742" s="1">
        <v>43847</v>
      </c>
      <c r="C742">
        <v>1097.257</v>
      </c>
      <c r="D742">
        <v>1100.005</v>
      </c>
      <c r="E742">
        <v>1088.37</v>
      </c>
      <c r="F742">
        <v>1094.786</v>
      </c>
      <c r="G742">
        <v>2374535</v>
      </c>
      <c r="H742" s="2">
        <v>2599645000</v>
      </c>
      <c r="I742" s="3">
        <f t="shared" si="11"/>
        <v>0.000452347684482572</v>
      </c>
    </row>
    <row r="743" spans="1:9">
      <c r="A743" t="s">
        <v>11</v>
      </c>
      <c r="B743" s="1">
        <v>43850</v>
      </c>
      <c r="C743">
        <v>1099.096</v>
      </c>
      <c r="D743">
        <v>1099.096</v>
      </c>
      <c r="E743">
        <v>1069.578</v>
      </c>
      <c r="F743">
        <v>1078.475</v>
      </c>
      <c r="G743">
        <v>3580232</v>
      </c>
      <c r="H743" s="2">
        <v>3858247000</v>
      </c>
      <c r="I743" s="3">
        <f t="shared" si="11"/>
        <v>-0.0148988021403271</v>
      </c>
    </row>
    <row r="744" spans="1:9">
      <c r="A744" t="s">
        <v>11</v>
      </c>
      <c r="B744" s="1">
        <v>43851</v>
      </c>
      <c r="C744">
        <v>1068.59</v>
      </c>
      <c r="D744">
        <v>1074.521</v>
      </c>
      <c r="E744">
        <v>1059.99</v>
      </c>
      <c r="F744">
        <v>1062.955</v>
      </c>
      <c r="G744">
        <v>3325584</v>
      </c>
      <c r="H744" s="2">
        <v>3542441000</v>
      </c>
      <c r="I744" s="3">
        <f t="shared" si="11"/>
        <v>-0.0143906905584274</v>
      </c>
    </row>
    <row r="745" spans="1:9">
      <c r="A745" t="s">
        <v>11</v>
      </c>
      <c r="B745" s="1">
        <v>43852</v>
      </c>
      <c r="C745">
        <v>1057.716</v>
      </c>
      <c r="D745">
        <v>1071.555</v>
      </c>
      <c r="E745">
        <v>1043.264</v>
      </c>
      <c r="F745">
        <v>1063.163</v>
      </c>
      <c r="G745">
        <v>3662045</v>
      </c>
      <c r="H745" s="2">
        <v>3875275000</v>
      </c>
      <c r="I745" s="3">
        <f t="shared" si="11"/>
        <v>0.000195680908411065</v>
      </c>
    </row>
    <row r="746" spans="1:9">
      <c r="A746" t="s">
        <v>11</v>
      </c>
      <c r="B746" s="1">
        <v>43853</v>
      </c>
      <c r="C746">
        <v>1063.647</v>
      </c>
      <c r="D746">
        <v>1063.647</v>
      </c>
      <c r="E746">
        <v>1025.095</v>
      </c>
      <c r="F746">
        <v>1040.714</v>
      </c>
      <c r="G746">
        <v>5408939</v>
      </c>
      <c r="H746" s="2">
        <v>5638946000</v>
      </c>
      <c r="I746" s="3">
        <f t="shared" si="11"/>
        <v>-0.0211152946443773</v>
      </c>
    </row>
    <row r="747" spans="1:9">
      <c r="A747" t="s">
        <v>11</v>
      </c>
      <c r="B747" s="1">
        <v>43864</v>
      </c>
      <c r="C747">
        <v>973.6919</v>
      </c>
      <c r="D747">
        <v>999.0771</v>
      </c>
      <c r="E747">
        <v>968.7493</v>
      </c>
      <c r="F747">
        <v>992.3947</v>
      </c>
      <c r="G747">
        <v>12487650</v>
      </c>
      <c r="H747" s="2">
        <v>12314990000</v>
      </c>
      <c r="I747" s="3">
        <f t="shared" si="11"/>
        <v>-0.0464289900971833</v>
      </c>
    </row>
    <row r="748" spans="1:9">
      <c r="A748" t="s">
        <v>11</v>
      </c>
      <c r="B748" s="1">
        <v>43865</v>
      </c>
      <c r="C748">
        <v>1003.348</v>
      </c>
      <c r="D748">
        <v>1044.865</v>
      </c>
      <c r="E748">
        <v>999.4033</v>
      </c>
      <c r="F748">
        <v>1026.093</v>
      </c>
      <c r="G748">
        <v>6335147</v>
      </c>
      <c r="H748" s="2">
        <v>6490469000</v>
      </c>
      <c r="I748" s="3">
        <f t="shared" si="11"/>
        <v>0.0339565497477971</v>
      </c>
    </row>
    <row r="749" spans="1:9">
      <c r="A749" t="s">
        <v>11</v>
      </c>
      <c r="B749" s="1">
        <v>43866</v>
      </c>
      <c r="C749">
        <v>1037.946</v>
      </c>
      <c r="D749">
        <v>1041.9</v>
      </c>
      <c r="E749">
        <v>1021.171</v>
      </c>
      <c r="F749">
        <v>1037.936</v>
      </c>
      <c r="G749">
        <v>4796894</v>
      </c>
      <c r="H749" s="2">
        <v>4956355000</v>
      </c>
      <c r="I749" s="3">
        <f t="shared" si="11"/>
        <v>0.0115418388001866</v>
      </c>
    </row>
    <row r="750" spans="1:9">
      <c r="A750" t="s">
        <v>11</v>
      </c>
      <c r="B750" s="1">
        <v>43867</v>
      </c>
      <c r="C750">
        <v>1047.267</v>
      </c>
      <c r="D750">
        <v>1062.659</v>
      </c>
      <c r="E750">
        <v>1039.943</v>
      </c>
      <c r="F750">
        <v>1058.705</v>
      </c>
      <c r="G750">
        <v>4771904</v>
      </c>
      <c r="H750" s="2">
        <v>5011246000</v>
      </c>
      <c r="I750" s="3">
        <f t="shared" si="11"/>
        <v>0.0200099042715543</v>
      </c>
    </row>
    <row r="751" spans="1:9">
      <c r="A751" t="s">
        <v>11</v>
      </c>
      <c r="B751" s="1">
        <v>43868</v>
      </c>
      <c r="C751">
        <v>1057.726</v>
      </c>
      <c r="D751">
        <v>1064.636</v>
      </c>
      <c r="E751">
        <v>1048.839</v>
      </c>
      <c r="F751">
        <v>1063.647</v>
      </c>
      <c r="G751">
        <v>3164197</v>
      </c>
      <c r="H751" s="2">
        <v>3348895000</v>
      </c>
      <c r="I751" s="3">
        <f t="shared" si="11"/>
        <v>0.00466796699741666</v>
      </c>
    </row>
    <row r="752" spans="1:9">
      <c r="A752" t="s">
        <v>11</v>
      </c>
      <c r="B752" s="1">
        <v>43871</v>
      </c>
      <c r="C752">
        <v>1049.808</v>
      </c>
      <c r="D752">
        <v>1062.263</v>
      </c>
      <c r="E752">
        <v>1045.063</v>
      </c>
      <c r="F752">
        <v>1054.246</v>
      </c>
      <c r="G752">
        <v>3088802</v>
      </c>
      <c r="H752" s="2">
        <v>3251909000</v>
      </c>
      <c r="I752" s="3">
        <f t="shared" si="11"/>
        <v>-0.00883845862396062</v>
      </c>
    </row>
    <row r="753" spans="1:9">
      <c r="A753" t="s">
        <v>11</v>
      </c>
      <c r="B753" s="1">
        <v>43872</v>
      </c>
      <c r="C753">
        <v>1050.796</v>
      </c>
      <c r="D753">
        <v>1087.055</v>
      </c>
      <c r="E753">
        <v>1050.599</v>
      </c>
      <c r="F753">
        <v>1085.395</v>
      </c>
      <c r="G753">
        <v>4847443</v>
      </c>
      <c r="H753" s="2">
        <v>5222919000</v>
      </c>
      <c r="I753" s="3">
        <f t="shared" si="11"/>
        <v>0.0295462349394732</v>
      </c>
    </row>
    <row r="754" spans="1:9">
      <c r="A754" t="s">
        <v>11</v>
      </c>
      <c r="B754" s="1">
        <v>43873</v>
      </c>
      <c r="C754">
        <v>1076.498</v>
      </c>
      <c r="D754">
        <v>1086.176</v>
      </c>
      <c r="E754">
        <v>1073.414</v>
      </c>
      <c r="F754">
        <v>1084.673</v>
      </c>
      <c r="G754">
        <v>2845207</v>
      </c>
      <c r="H754" s="2">
        <v>3072294000</v>
      </c>
      <c r="I754" s="3">
        <f t="shared" si="11"/>
        <v>-0.000665195620027713</v>
      </c>
    </row>
    <row r="755" spans="1:9">
      <c r="A755" t="s">
        <v>11</v>
      </c>
      <c r="B755" s="1">
        <v>43874</v>
      </c>
      <c r="C755">
        <v>1085.395</v>
      </c>
      <c r="D755">
        <v>1101.102</v>
      </c>
      <c r="E755">
        <v>1075.519</v>
      </c>
      <c r="F755">
        <v>1078.475</v>
      </c>
      <c r="G755">
        <v>3070992</v>
      </c>
      <c r="H755" s="2">
        <v>3335277000</v>
      </c>
      <c r="I755" s="3">
        <f t="shared" si="11"/>
        <v>-0.00571416454544374</v>
      </c>
    </row>
    <row r="756" spans="1:9">
      <c r="A756" t="s">
        <v>11</v>
      </c>
      <c r="B756" s="1">
        <v>43875</v>
      </c>
      <c r="C756">
        <v>1077.931</v>
      </c>
      <c r="D756">
        <v>1080.956</v>
      </c>
      <c r="E756">
        <v>1070.676</v>
      </c>
      <c r="F756">
        <v>1075.509</v>
      </c>
      <c r="G756">
        <v>2355805</v>
      </c>
      <c r="H756" s="2">
        <v>2534568000</v>
      </c>
      <c r="I756" s="3">
        <f t="shared" si="11"/>
        <v>-0.00275017965182308</v>
      </c>
    </row>
    <row r="757" spans="1:9">
      <c r="A757" t="s">
        <v>11</v>
      </c>
      <c r="B757" s="1">
        <v>43878</v>
      </c>
      <c r="C757">
        <v>1070.073</v>
      </c>
      <c r="D757">
        <v>1083.605</v>
      </c>
      <c r="E757">
        <v>1069.974</v>
      </c>
      <c r="F757">
        <v>1081.263</v>
      </c>
      <c r="G757">
        <v>2734212</v>
      </c>
      <c r="H757" s="2">
        <v>2946183000</v>
      </c>
      <c r="I757" s="3">
        <f t="shared" si="11"/>
        <v>0.0053500249649235</v>
      </c>
    </row>
    <row r="758" spans="1:9">
      <c r="A758" t="s">
        <v>11</v>
      </c>
      <c r="B758" s="1">
        <v>43879</v>
      </c>
      <c r="C758">
        <v>1077.496</v>
      </c>
      <c r="D758">
        <v>1084.288</v>
      </c>
      <c r="E758">
        <v>1070.567</v>
      </c>
      <c r="F758">
        <v>1071.555</v>
      </c>
      <c r="G758">
        <v>2697464</v>
      </c>
      <c r="H758" s="2">
        <v>2897730000</v>
      </c>
      <c r="I758" s="3">
        <f t="shared" si="11"/>
        <v>-0.0089783891615637</v>
      </c>
    </row>
    <row r="759" spans="1:9">
      <c r="A759" t="s">
        <v>11</v>
      </c>
      <c r="B759" s="1">
        <v>43880</v>
      </c>
      <c r="C759">
        <v>1072.544</v>
      </c>
      <c r="D759">
        <v>1088.854</v>
      </c>
      <c r="E759">
        <v>1065.624</v>
      </c>
      <c r="F759">
        <v>1083.912</v>
      </c>
      <c r="G759">
        <v>3748177</v>
      </c>
      <c r="H759" s="2">
        <v>4052366000</v>
      </c>
      <c r="I759" s="3">
        <f t="shared" si="11"/>
        <v>0.0115318392429693</v>
      </c>
    </row>
    <row r="760" spans="1:9">
      <c r="A760" t="s">
        <v>11</v>
      </c>
      <c r="B760" s="1">
        <v>43881</v>
      </c>
      <c r="C760">
        <v>1084.11</v>
      </c>
      <c r="D760">
        <v>1111.096</v>
      </c>
      <c r="E760">
        <v>1082.834</v>
      </c>
      <c r="F760">
        <v>1105.165</v>
      </c>
      <c r="G760">
        <v>4734617</v>
      </c>
      <c r="H760" s="2">
        <v>5220661000</v>
      </c>
      <c r="I760" s="3">
        <f t="shared" si="11"/>
        <v>0.0196076803282923</v>
      </c>
    </row>
    <row r="761" spans="1:9">
      <c r="A761" t="s">
        <v>11</v>
      </c>
      <c r="B761" s="1">
        <v>43882</v>
      </c>
      <c r="C761">
        <v>1098.7</v>
      </c>
      <c r="D761">
        <v>1110.641</v>
      </c>
      <c r="E761">
        <v>1097.267</v>
      </c>
      <c r="F761">
        <v>1100.104</v>
      </c>
      <c r="G761">
        <v>2927618</v>
      </c>
      <c r="H761" s="2">
        <v>3225337000</v>
      </c>
      <c r="I761" s="3">
        <f t="shared" si="11"/>
        <v>-0.00457940669492784</v>
      </c>
    </row>
    <row r="762" spans="1:9">
      <c r="A762" t="s">
        <v>11</v>
      </c>
      <c r="B762" s="1">
        <v>43885</v>
      </c>
      <c r="C762">
        <v>1092.809</v>
      </c>
      <c r="D762">
        <v>1097.257</v>
      </c>
      <c r="E762">
        <v>1073.038</v>
      </c>
      <c r="F762">
        <v>1074.699</v>
      </c>
      <c r="G762">
        <v>3909923</v>
      </c>
      <c r="H762" s="2">
        <v>4221857000</v>
      </c>
      <c r="I762" s="3">
        <f t="shared" si="11"/>
        <v>-0.0230932711816337</v>
      </c>
    </row>
    <row r="763" spans="1:9">
      <c r="A763" t="s">
        <v>11</v>
      </c>
      <c r="B763" s="1">
        <v>43886</v>
      </c>
      <c r="C763">
        <v>1065.624</v>
      </c>
      <c r="D763">
        <v>1069.667</v>
      </c>
      <c r="E763">
        <v>1055.62</v>
      </c>
      <c r="F763">
        <v>1062.471</v>
      </c>
      <c r="G763">
        <v>3883142</v>
      </c>
      <c r="H763" s="2">
        <v>4127432000</v>
      </c>
      <c r="I763" s="3">
        <f t="shared" si="11"/>
        <v>-0.0113780695804128</v>
      </c>
    </row>
    <row r="764" spans="1:9">
      <c r="A764" t="s">
        <v>11</v>
      </c>
      <c r="B764" s="1">
        <v>43887</v>
      </c>
      <c r="C764">
        <v>1049.808</v>
      </c>
      <c r="D764">
        <v>1071.555</v>
      </c>
      <c r="E764">
        <v>1042.888</v>
      </c>
      <c r="F764">
        <v>1061.374</v>
      </c>
      <c r="G764">
        <v>4406687</v>
      </c>
      <c r="H764" s="2">
        <v>4663278000</v>
      </c>
      <c r="I764" s="3">
        <f t="shared" si="11"/>
        <v>-0.00103249876937816</v>
      </c>
    </row>
    <row r="765" spans="1:9">
      <c r="A765" t="s">
        <v>11</v>
      </c>
      <c r="B765" s="1">
        <v>43888</v>
      </c>
      <c r="C765">
        <v>1063.647</v>
      </c>
      <c r="D765">
        <v>1082.419</v>
      </c>
      <c r="E765">
        <v>1063.647</v>
      </c>
      <c r="F765">
        <v>1074.906</v>
      </c>
      <c r="G765">
        <v>3489894</v>
      </c>
      <c r="H765" s="2">
        <v>3758784000</v>
      </c>
      <c r="I765" s="3">
        <f t="shared" si="11"/>
        <v>0.0127495114822861</v>
      </c>
    </row>
    <row r="766" spans="1:9">
      <c r="A766" t="s">
        <v>11</v>
      </c>
      <c r="B766" s="1">
        <v>43889</v>
      </c>
      <c r="C766">
        <v>1058.013</v>
      </c>
      <c r="D766">
        <v>1069.578</v>
      </c>
      <c r="E766">
        <v>1037.916</v>
      </c>
      <c r="F766">
        <v>1044.865</v>
      </c>
      <c r="G766">
        <v>5052663</v>
      </c>
      <c r="H766" s="2">
        <v>5307929000</v>
      </c>
      <c r="I766" s="3">
        <f t="shared" si="11"/>
        <v>-0.0279475600657173</v>
      </c>
    </row>
    <row r="767" spans="1:9">
      <c r="A767" t="s">
        <v>11</v>
      </c>
      <c r="B767" s="1">
        <v>43892</v>
      </c>
      <c r="C767">
        <v>1038.054</v>
      </c>
      <c r="D767">
        <v>1083.961</v>
      </c>
      <c r="E767">
        <v>1037.956</v>
      </c>
      <c r="F767">
        <v>1073.542</v>
      </c>
      <c r="G767">
        <v>4821658</v>
      </c>
      <c r="H767" s="2">
        <v>5154329000</v>
      </c>
      <c r="I767" s="3">
        <f t="shared" si="11"/>
        <v>0.0274456508735577</v>
      </c>
    </row>
    <row r="768" spans="1:9">
      <c r="A768" t="s">
        <v>11</v>
      </c>
      <c r="B768" s="1">
        <v>43893</v>
      </c>
      <c r="C768">
        <v>1085.395</v>
      </c>
      <c r="D768">
        <v>1106.035</v>
      </c>
      <c r="E768">
        <v>1085.395</v>
      </c>
      <c r="F768">
        <v>1100.222</v>
      </c>
      <c r="G768">
        <v>5083374</v>
      </c>
      <c r="H768" s="2">
        <v>5585228000</v>
      </c>
      <c r="I768" s="3">
        <f t="shared" si="11"/>
        <v>0.0248523113208427</v>
      </c>
    </row>
    <row r="769" spans="1:9">
      <c r="A769" t="s">
        <v>11</v>
      </c>
      <c r="B769" s="1">
        <v>43894</v>
      </c>
      <c r="C769">
        <v>1112.085</v>
      </c>
      <c r="D769">
        <v>1125.924</v>
      </c>
      <c r="E769">
        <v>1103.425</v>
      </c>
      <c r="F769">
        <v>1115.96</v>
      </c>
      <c r="G769">
        <v>5441772</v>
      </c>
      <c r="H769" s="2">
        <v>6080149000</v>
      </c>
      <c r="I769" s="3">
        <f t="shared" si="11"/>
        <v>0.0143043858421301</v>
      </c>
    </row>
    <row r="770" spans="1:9">
      <c r="A770" t="s">
        <v>11</v>
      </c>
      <c r="B770" s="1">
        <v>43895</v>
      </c>
      <c r="C770">
        <v>1123.265</v>
      </c>
      <c r="D770">
        <v>1161.501</v>
      </c>
      <c r="E770">
        <v>1117.581</v>
      </c>
      <c r="F770">
        <v>1157.557</v>
      </c>
      <c r="G770">
        <v>6315145</v>
      </c>
      <c r="H770" s="2">
        <v>7210485000</v>
      </c>
      <c r="I770" s="3">
        <f t="shared" si="11"/>
        <v>0.0372746334994086</v>
      </c>
    </row>
    <row r="771" spans="1:9">
      <c r="A771" t="s">
        <v>11</v>
      </c>
      <c r="B771" s="1">
        <v>43896</v>
      </c>
      <c r="C771">
        <v>1149.648</v>
      </c>
      <c r="D771">
        <v>1162.499</v>
      </c>
      <c r="E771">
        <v>1138.755</v>
      </c>
      <c r="F771">
        <v>1142.235</v>
      </c>
      <c r="G771">
        <v>3099685</v>
      </c>
      <c r="H771" s="2">
        <v>3553622000</v>
      </c>
      <c r="I771" s="3">
        <f t="shared" si="11"/>
        <v>-0.0132364972092088</v>
      </c>
    </row>
    <row r="772" spans="1:9">
      <c r="A772" t="s">
        <v>11</v>
      </c>
      <c r="B772" s="1">
        <v>43899</v>
      </c>
      <c r="C772">
        <v>1121.97</v>
      </c>
      <c r="D772">
        <v>1121.97</v>
      </c>
      <c r="E772">
        <v>1098.552</v>
      </c>
      <c r="F772">
        <v>1101.221</v>
      </c>
      <c r="G772">
        <v>4390817</v>
      </c>
      <c r="H772" s="2">
        <v>4865289000</v>
      </c>
      <c r="I772" s="3">
        <f t="shared" ref="I772:I835" si="12">(F772-F771)/F771</f>
        <v>-0.0359067967624875</v>
      </c>
    </row>
    <row r="773" spans="1:9">
      <c r="A773" t="s">
        <v>11</v>
      </c>
      <c r="B773" s="1">
        <v>43900</v>
      </c>
      <c r="C773">
        <v>1100.222</v>
      </c>
      <c r="D773">
        <v>1154.591</v>
      </c>
      <c r="E773">
        <v>1100.222</v>
      </c>
      <c r="F773">
        <v>1142.729</v>
      </c>
      <c r="G773">
        <v>5873725</v>
      </c>
      <c r="H773" s="2">
        <v>6635936000</v>
      </c>
      <c r="I773" s="3">
        <f t="shared" si="12"/>
        <v>0.0376927065502747</v>
      </c>
    </row>
    <row r="774" spans="1:9">
      <c r="A774" t="s">
        <v>11</v>
      </c>
      <c r="B774" s="1">
        <v>43901</v>
      </c>
      <c r="C774">
        <v>1142.235</v>
      </c>
      <c r="D774">
        <v>1156.153</v>
      </c>
      <c r="E774">
        <v>1127.901</v>
      </c>
      <c r="F774">
        <v>1145.22</v>
      </c>
      <c r="G774">
        <v>3596041</v>
      </c>
      <c r="H774" s="2">
        <v>4124608000</v>
      </c>
      <c r="I774" s="3">
        <f t="shared" si="12"/>
        <v>0.00217986941785846</v>
      </c>
    </row>
    <row r="775" spans="1:9">
      <c r="A775" t="s">
        <v>11</v>
      </c>
      <c r="B775" s="1">
        <v>43902</v>
      </c>
      <c r="C775">
        <v>1128.118</v>
      </c>
      <c r="D775">
        <v>1139.763</v>
      </c>
      <c r="E775">
        <v>1112.184</v>
      </c>
      <c r="F775">
        <v>1125.43</v>
      </c>
      <c r="G775">
        <v>3705604</v>
      </c>
      <c r="H775" s="2">
        <v>4172606000</v>
      </c>
      <c r="I775" s="3">
        <f t="shared" si="12"/>
        <v>-0.0172805225196905</v>
      </c>
    </row>
    <row r="776" spans="1:9">
      <c r="A776" t="s">
        <v>11</v>
      </c>
      <c r="B776" s="1">
        <v>43903</v>
      </c>
      <c r="C776">
        <v>1077.486</v>
      </c>
      <c r="D776">
        <v>1116.019</v>
      </c>
      <c r="E776">
        <v>1067.601</v>
      </c>
      <c r="F776">
        <v>1099.264</v>
      </c>
      <c r="G776">
        <v>7676661</v>
      </c>
      <c r="H776" s="2">
        <v>8348496000</v>
      </c>
      <c r="I776" s="3">
        <f t="shared" si="12"/>
        <v>-0.0232497800840569</v>
      </c>
    </row>
    <row r="777" spans="1:9">
      <c r="A777" t="s">
        <v>11</v>
      </c>
      <c r="B777" s="1">
        <v>43906</v>
      </c>
      <c r="C777">
        <v>1091.306</v>
      </c>
      <c r="D777">
        <v>1095.23</v>
      </c>
      <c r="E777">
        <v>1049.808</v>
      </c>
      <c r="F777">
        <v>1054.751</v>
      </c>
      <c r="G777">
        <v>5182753</v>
      </c>
      <c r="H777" s="2">
        <v>5548947000</v>
      </c>
      <c r="I777" s="3">
        <f t="shared" si="12"/>
        <v>-0.0404934574406147</v>
      </c>
    </row>
    <row r="778" spans="1:9">
      <c r="A778" t="s">
        <v>11</v>
      </c>
      <c r="B778" s="1">
        <v>43907</v>
      </c>
      <c r="C778">
        <v>1042.888</v>
      </c>
      <c r="D778">
        <v>1065.624</v>
      </c>
      <c r="E778">
        <v>999.5121</v>
      </c>
      <c r="F778">
        <v>1033.102</v>
      </c>
      <c r="G778">
        <v>8028077</v>
      </c>
      <c r="H778" s="2">
        <v>8277473000</v>
      </c>
      <c r="I778" s="3">
        <f t="shared" si="12"/>
        <v>-0.0205252234887664</v>
      </c>
    </row>
    <row r="779" spans="1:9">
      <c r="A779" t="s">
        <v>11</v>
      </c>
      <c r="B779" s="1">
        <v>43908</v>
      </c>
      <c r="C779">
        <v>1028.061</v>
      </c>
      <c r="D779">
        <v>1047.831</v>
      </c>
      <c r="E779">
        <v>996.418</v>
      </c>
      <c r="F779">
        <v>996.418</v>
      </c>
      <c r="G779">
        <v>7431301</v>
      </c>
      <c r="H779" s="2">
        <v>7582763000</v>
      </c>
      <c r="I779" s="3">
        <f t="shared" si="12"/>
        <v>-0.0355085945047053</v>
      </c>
    </row>
    <row r="780" spans="1:9">
      <c r="A780" t="s">
        <v>11</v>
      </c>
      <c r="B780" s="1">
        <v>43909</v>
      </c>
      <c r="C780">
        <v>982.5787</v>
      </c>
      <c r="D780">
        <v>1003.348</v>
      </c>
      <c r="E780">
        <v>949.0778</v>
      </c>
      <c r="F780">
        <v>984.5656</v>
      </c>
      <c r="G780">
        <v>10345274</v>
      </c>
      <c r="H780" s="2">
        <v>10075880000</v>
      </c>
      <c r="I780" s="3">
        <f t="shared" si="12"/>
        <v>-0.0118950079183636</v>
      </c>
    </row>
    <row r="781" spans="1:9">
      <c r="A781" t="s">
        <v>11</v>
      </c>
      <c r="B781" s="1">
        <v>43910</v>
      </c>
      <c r="C781">
        <v>999.3934</v>
      </c>
      <c r="D781">
        <v>1031.026</v>
      </c>
      <c r="E781">
        <v>999.3934</v>
      </c>
      <c r="F781">
        <v>1023.395</v>
      </c>
      <c r="G781">
        <v>6083762</v>
      </c>
      <c r="H781" s="2">
        <v>6169094000</v>
      </c>
      <c r="I781" s="3">
        <f t="shared" si="12"/>
        <v>0.0394381034641064</v>
      </c>
    </row>
    <row r="782" spans="1:9">
      <c r="A782" t="s">
        <v>11</v>
      </c>
      <c r="B782" s="1">
        <v>43913</v>
      </c>
      <c r="C782">
        <v>988.5197</v>
      </c>
      <c r="D782">
        <v>1023.395</v>
      </c>
      <c r="E782">
        <v>980.1371</v>
      </c>
      <c r="F782">
        <v>1007.302</v>
      </c>
      <c r="G782">
        <v>4903504</v>
      </c>
      <c r="H782" s="2">
        <v>4918122000</v>
      </c>
      <c r="I782" s="3">
        <f t="shared" si="12"/>
        <v>-0.0157251110275113</v>
      </c>
    </row>
    <row r="783" spans="1:9">
      <c r="A783" t="s">
        <v>11</v>
      </c>
      <c r="B783" s="1">
        <v>43914</v>
      </c>
      <c r="C783">
        <v>1031.026</v>
      </c>
      <c r="D783">
        <v>1046.724</v>
      </c>
      <c r="E783">
        <v>1023.118</v>
      </c>
      <c r="F783">
        <v>1043.877</v>
      </c>
      <c r="G783">
        <v>4719275</v>
      </c>
      <c r="H783" s="2">
        <v>4900364000</v>
      </c>
      <c r="I783" s="3">
        <f t="shared" si="12"/>
        <v>0.0363098653631184</v>
      </c>
    </row>
    <row r="784" spans="1:9">
      <c r="A784" t="s">
        <v>11</v>
      </c>
      <c r="B784" s="1">
        <v>43915</v>
      </c>
      <c r="C784">
        <v>1075.49</v>
      </c>
      <c r="D784">
        <v>1078.831</v>
      </c>
      <c r="E784">
        <v>1061.868</v>
      </c>
      <c r="F784">
        <v>1067.7</v>
      </c>
      <c r="G784">
        <v>3747893</v>
      </c>
      <c r="H784" s="2">
        <v>4015061000</v>
      </c>
      <c r="I784" s="3">
        <f t="shared" si="12"/>
        <v>0.0228216542753601</v>
      </c>
    </row>
    <row r="785" spans="1:9">
      <c r="A785" t="s">
        <v>11</v>
      </c>
      <c r="B785" s="1">
        <v>43916</v>
      </c>
      <c r="C785">
        <v>1061.008</v>
      </c>
      <c r="D785">
        <v>1078.673</v>
      </c>
      <c r="E785">
        <v>1049.808</v>
      </c>
      <c r="F785">
        <v>1052.694</v>
      </c>
      <c r="G785">
        <v>3039753</v>
      </c>
      <c r="H785" s="2">
        <v>3231754000</v>
      </c>
      <c r="I785" s="3">
        <f t="shared" si="12"/>
        <v>-0.0140545096937343</v>
      </c>
    </row>
    <row r="786" spans="1:9">
      <c r="A786" t="s">
        <v>11</v>
      </c>
      <c r="B786" s="1">
        <v>43917</v>
      </c>
      <c r="C786">
        <v>1072.544</v>
      </c>
      <c r="D786">
        <v>1079.464</v>
      </c>
      <c r="E786">
        <v>1062.669</v>
      </c>
      <c r="F786">
        <v>1063.153</v>
      </c>
      <c r="G786">
        <v>3668224</v>
      </c>
      <c r="H786" s="2">
        <v>3931759000</v>
      </c>
      <c r="I786" s="3">
        <f t="shared" si="12"/>
        <v>0.00993546082717301</v>
      </c>
    </row>
    <row r="787" spans="1:9">
      <c r="A787" t="s">
        <v>11</v>
      </c>
      <c r="B787" s="1">
        <v>43920</v>
      </c>
      <c r="C787">
        <v>1048.078</v>
      </c>
      <c r="D787">
        <v>1064.636</v>
      </c>
      <c r="E787">
        <v>1044.865</v>
      </c>
      <c r="F787">
        <v>1059.693</v>
      </c>
      <c r="G787">
        <v>3104380</v>
      </c>
      <c r="H787" s="2">
        <v>3279823000</v>
      </c>
      <c r="I787" s="3">
        <f t="shared" si="12"/>
        <v>-0.00325447042899755</v>
      </c>
    </row>
    <row r="788" spans="1:9">
      <c r="A788" t="s">
        <v>11</v>
      </c>
      <c r="B788" s="1">
        <v>43921</v>
      </c>
      <c r="C788">
        <v>1069.578</v>
      </c>
      <c r="D788">
        <v>1102.199</v>
      </c>
      <c r="E788">
        <v>1069.381</v>
      </c>
      <c r="F788">
        <v>1098.245</v>
      </c>
      <c r="G788">
        <v>4854164</v>
      </c>
      <c r="H788" s="2">
        <v>5293171000</v>
      </c>
      <c r="I788" s="3">
        <f t="shared" si="12"/>
        <v>0.0363803478932105</v>
      </c>
    </row>
    <row r="789" spans="1:9">
      <c r="A789" t="s">
        <v>11</v>
      </c>
      <c r="B789" s="1">
        <v>43922</v>
      </c>
      <c r="C789">
        <v>1104.177</v>
      </c>
      <c r="D789">
        <v>1116.039</v>
      </c>
      <c r="E789">
        <v>1090.337</v>
      </c>
      <c r="F789">
        <v>1090.337</v>
      </c>
      <c r="G789">
        <v>3359098</v>
      </c>
      <c r="H789" s="2">
        <v>3700184000</v>
      </c>
      <c r="I789" s="3">
        <f t="shared" si="12"/>
        <v>-0.007200579105755</v>
      </c>
    </row>
    <row r="790" spans="1:9">
      <c r="A790" t="s">
        <v>11</v>
      </c>
      <c r="B790" s="1">
        <v>43923</v>
      </c>
      <c r="C790">
        <v>1091.326</v>
      </c>
      <c r="D790">
        <v>1131.855</v>
      </c>
      <c r="E790">
        <v>1091.207</v>
      </c>
      <c r="F790">
        <v>1131.855</v>
      </c>
      <c r="G790">
        <v>4573061</v>
      </c>
      <c r="H790" s="2">
        <v>5095168000</v>
      </c>
      <c r="I790" s="3">
        <f t="shared" si="12"/>
        <v>0.0380781354755457</v>
      </c>
    </row>
    <row r="791" spans="1:9">
      <c r="A791" t="s">
        <v>11</v>
      </c>
      <c r="B791" s="1">
        <v>43924</v>
      </c>
      <c r="C791">
        <v>1125.954</v>
      </c>
      <c r="D791">
        <v>1134.781</v>
      </c>
      <c r="E791">
        <v>1118.985</v>
      </c>
      <c r="F791">
        <v>1126.705</v>
      </c>
      <c r="G791">
        <v>2793835</v>
      </c>
      <c r="H791" s="2">
        <v>3148422000</v>
      </c>
      <c r="I791" s="3">
        <f t="shared" si="12"/>
        <v>-0.00455005278944749</v>
      </c>
    </row>
    <row r="792" spans="1:9">
      <c r="A792" t="s">
        <v>11</v>
      </c>
      <c r="B792" s="1">
        <v>43928</v>
      </c>
      <c r="C792">
        <v>1148.61</v>
      </c>
      <c r="D792">
        <v>1153.108</v>
      </c>
      <c r="E792">
        <v>1135.7</v>
      </c>
      <c r="F792">
        <v>1146.633</v>
      </c>
      <c r="G792">
        <v>4399305</v>
      </c>
      <c r="H792" s="2">
        <v>5041525000</v>
      </c>
      <c r="I792" s="3">
        <f t="shared" si="12"/>
        <v>0.0176869721888162</v>
      </c>
    </row>
    <row r="793" spans="1:9">
      <c r="A793" t="s">
        <v>11</v>
      </c>
      <c r="B793" s="1">
        <v>43929</v>
      </c>
      <c r="C793">
        <v>1138.775</v>
      </c>
      <c r="D793">
        <v>1152.92</v>
      </c>
      <c r="E793">
        <v>1138.775</v>
      </c>
      <c r="F793">
        <v>1146.446</v>
      </c>
      <c r="G793">
        <v>2450575</v>
      </c>
      <c r="H793" s="2">
        <v>2809422000</v>
      </c>
      <c r="I793" s="3">
        <f t="shared" si="12"/>
        <v>-0.000163086183635152</v>
      </c>
    </row>
    <row r="794" spans="1:9">
      <c r="A794" t="s">
        <v>11</v>
      </c>
      <c r="B794" s="1">
        <v>43930</v>
      </c>
      <c r="C794">
        <v>1152.614</v>
      </c>
      <c r="D794">
        <v>1155.58</v>
      </c>
      <c r="E794">
        <v>1134.781</v>
      </c>
      <c r="F794">
        <v>1145.2</v>
      </c>
      <c r="G794">
        <v>2308196</v>
      </c>
      <c r="H794" s="2">
        <v>2640230000</v>
      </c>
      <c r="I794" s="3">
        <f t="shared" si="12"/>
        <v>-0.00108683705992246</v>
      </c>
    </row>
    <row r="795" spans="1:9">
      <c r="A795" t="s">
        <v>11</v>
      </c>
      <c r="B795" s="1">
        <v>43931</v>
      </c>
      <c r="C795">
        <v>1144.587</v>
      </c>
      <c r="D795">
        <v>1167.936</v>
      </c>
      <c r="E795">
        <v>1140.257</v>
      </c>
      <c r="F795">
        <v>1151.625</v>
      </c>
      <c r="G795">
        <v>2812725</v>
      </c>
      <c r="H795" s="2">
        <v>3252601000</v>
      </c>
      <c r="I795" s="3">
        <f t="shared" si="12"/>
        <v>0.00561037373384558</v>
      </c>
    </row>
    <row r="796" spans="1:9">
      <c r="A796" t="s">
        <v>11</v>
      </c>
      <c r="B796" s="1">
        <v>43934</v>
      </c>
      <c r="C796">
        <v>1151.625</v>
      </c>
      <c r="D796">
        <v>1156.548</v>
      </c>
      <c r="E796">
        <v>1135.315</v>
      </c>
      <c r="F796">
        <v>1148.956</v>
      </c>
      <c r="G796">
        <v>1616707</v>
      </c>
      <c r="H796" s="2">
        <v>1854564000</v>
      </c>
      <c r="I796" s="3">
        <f t="shared" si="12"/>
        <v>-0.00231759470313696</v>
      </c>
    </row>
    <row r="797" spans="1:9">
      <c r="A797" t="s">
        <v>11</v>
      </c>
      <c r="B797" s="1">
        <v>43935</v>
      </c>
      <c r="C797">
        <v>1162.499</v>
      </c>
      <c r="D797">
        <v>1177.871</v>
      </c>
      <c r="E797">
        <v>1152.614</v>
      </c>
      <c r="F797">
        <v>1171.495</v>
      </c>
      <c r="G797">
        <v>3722693</v>
      </c>
      <c r="H797" s="2">
        <v>4340859000</v>
      </c>
      <c r="I797" s="3">
        <f t="shared" si="12"/>
        <v>0.0196169392039382</v>
      </c>
    </row>
    <row r="798" spans="1:9">
      <c r="A798" t="s">
        <v>11</v>
      </c>
      <c r="B798" s="1">
        <v>43936</v>
      </c>
      <c r="C798">
        <v>1178.316</v>
      </c>
      <c r="D798">
        <v>1190.168</v>
      </c>
      <c r="E798">
        <v>1173.472</v>
      </c>
      <c r="F798">
        <v>1175.943</v>
      </c>
      <c r="G798">
        <v>2967294</v>
      </c>
      <c r="H798" s="2">
        <v>3501318000</v>
      </c>
      <c r="I798" s="3">
        <f t="shared" si="12"/>
        <v>0.00379685786110918</v>
      </c>
    </row>
    <row r="799" spans="1:9">
      <c r="A799" t="s">
        <v>11</v>
      </c>
      <c r="B799" s="1">
        <v>43937</v>
      </c>
      <c r="C799">
        <v>1179.274</v>
      </c>
      <c r="D799">
        <v>1183.357</v>
      </c>
      <c r="E799">
        <v>1170.506</v>
      </c>
      <c r="F799">
        <v>1183.357</v>
      </c>
      <c r="G799">
        <v>2198008</v>
      </c>
      <c r="H799" s="2">
        <v>2588432000</v>
      </c>
      <c r="I799" s="3">
        <f t="shared" si="12"/>
        <v>0.00630472735498233</v>
      </c>
    </row>
    <row r="800" spans="1:9">
      <c r="A800" t="s">
        <v>11</v>
      </c>
      <c r="B800" s="1">
        <v>43938</v>
      </c>
      <c r="C800">
        <v>1196.109</v>
      </c>
      <c r="D800">
        <v>1220.387</v>
      </c>
      <c r="E800">
        <v>1191.176</v>
      </c>
      <c r="F800">
        <v>1211.925</v>
      </c>
      <c r="G800">
        <v>3868986</v>
      </c>
      <c r="H800" s="2">
        <v>4676618000</v>
      </c>
      <c r="I800" s="3">
        <f t="shared" si="12"/>
        <v>0.0241414890012059</v>
      </c>
    </row>
    <row r="801" spans="1:9">
      <c r="A801" t="s">
        <v>11</v>
      </c>
      <c r="B801" s="1">
        <v>43941</v>
      </c>
      <c r="C801">
        <v>1206.983</v>
      </c>
      <c r="D801">
        <v>1217.362</v>
      </c>
      <c r="E801">
        <v>1202.831</v>
      </c>
      <c r="F801">
        <v>1213.21</v>
      </c>
      <c r="G801">
        <v>2452014</v>
      </c>
      <c r="H801" s="2">
        <v>2963483000</v>
      </c>
      <c r="I801" s="3">
        <f t="shared" si="12"/>
        <v>0.00106029663551794</v>
      </c>
    </row>
    <row r="802" spans="1:9">
      <c r="A802" t="s">
        <v>11</v>
      </c>
      <c r="B802" s="1">
        <v>43942</v>
      </c>
      <c r="C802">
        <v>1207.002</v>
      </c>
      <c r="D802">
        <v>1209.938</v>
      </c>
      <c r="E802">
        <v>1179.304</v>
      </c>
      <c r="F802">
        <v>1186.224</v>
      </c>
      <c r="G802">
        <v>2956362</v>
      </c>
      <c r="H802" s="2">
        <v>3517018000</v>
      </c>
      <c r="I802" s="3">
        <f t="shared" si="12"/>
        <v>-0.0222434698032493</v>
      </c>
    </row>
    <row r="803" spans="1:9">
      <c r="A803" t="s">
        <v>11</v>
      </c>
      <c r="B803" s="1">
        <v>43943</v>
      </c>
      <c r="C803">
        <v>1192.155</v>
      </c>
      <c r="D803">
        <v>1235.155</v>
      </c>
      <c r="E803">
        <v>1188.418</v>
      </c>
      <c r="F803">
        <v>1230.213</v>
      </c>
      <c r="G803">
        <v>4454613</v>
      </c>
      <c r="H803" s="2">
        <v>5430378000</v>
      </c>
      <c r="I803" s="3">
        <f t="shared" si="12"/>
        <v>0.0370832153117793</v>
      </c>
    </row>
    <row r="804" spans="1:9">
      <c r="A804" t="s">
        <v>11</v>
      </c>
      <c r="B804" s="1">
        <v>43944</v>
      </c>
      <c r="C804">
        <v>1235.65</v>
      </c>
      <c r="D804">
        <v>1251.15</v>
      </c>
      <c r="E804">
        <v>1233.445</v>
      </c>
      <c r="F804">
        <v>1237.884</v>
      </c>
      <c r="G804">
        <v>2721090</v>
      </c>
      <c r="H804" s="2">
        <v>3377042000</v>
      </c>
      <c r="I804" s="3">
        <f t="shared" si="12"/>
        <v>0.00623550555879352</v>
      </c>
    </row>
    <row r="805" spans="1:9">
      <c r="A805" t="s">
        <v>11</v>
      </c>
      <c r="B805" s="1">
        <v>43945</v>
      </c>
      <c r="C805">
        <v>1233.673</v>
      </c>
      <c r="D805">
        <v>1245.426</v>
      </c>
      <c r="E805">
        <v>1221</v>
      </c>
      <c r="F805">
        <v>1236.203</v>
      </c>
      <c r="G805">
        <v>1934448</v>
      </c>
      <c r="H805" s="2">
        <v>2390444000</v>
      </c>
      <c r="I805" s="3">
        <f t="shared" si="12"/>
        <v>-0.00135796245851795</v>
      </c>
    </row>
    <row r="806" spans="1:9">
      <c r="A806" t="s">
        <v>11</v>
      </c>
      <c r="B806" s="1">
        <v>43948</v>
      </c>
      <c r="C806">
        <v>1242.569</v>
      </c>
      <c r="D806">
        <v>1263.496</v>
      </c>
      <c r="E806">
        <v>1236.599</v>
      </c>
      <c r="F806">
        <v>1261.351</v>
      </c>
      <c r="G806">
        <v>2620475</v>
      </c>
      <c r="H806" s="2">
        <v>3284513000</v>
      </c>
      <c r="I806" s="3">
        <f t="shared" si="12"/>
        <v>0.0203429372036794</v>
      </c>
    </row>
    <row r="807" spans="1:9">
      <c r="A807" t="s">
        <v>11</v>
      </c>
      <c r="B807" s="1">
        <v>43949</v>
      </c>
      <c r="C807">
        <v>1270.554</v>
      </c>
      <c r="D807">
        <v>1285.016</v>
      </c>
      <c r="E807">
        <v>1257.278</v>
      </c>
      <c r="F807">
        <v>1264.445</v>
      </c>
      <c r="G807">
        <v>3506445</v>
      </c>
      <c r="H807" s="2">
        <v>4458549000</v>
      </c>
      <c r="I807" s="3">
        <f t="shared" si="12"/>
        <v>0.00245292547435236</v>
      </c>
    </row>
    <row r="808" spans="1:9">
      <c r="A808" t="s">
        <v>11</v>
      </c>
      <c r="B808" s="1">
        <v>43950</v>
      </c>
      <c r="C808">
        <v>1263.13</v>
      </c>
      <c r="D808">
        <v>1273.312</v>
      </c>
      <c r="E808">
        <v>1243.558</v>
      </c>
      <c r="F808">
        <v>1260.264</v>
      </c>
      <c r="G808">
        <v>2371633</v>
      </c>
      <c r="H808" s="2">
        <v>2976725000</v>
      </c>
      <c r="I808" s="3">
        <f t="shared" si="12"/>
        <v>-0.00330658905685897</v>
      </c>
    </row>
    <row r="809" spans="1:9">
      <c r="A809" t="s">
        <v>11</v>
      </c>
      <c r="B809" s="1">
        <v>43951</v>
      </c>
      <c r="C809">
        <v>1256.409</v>
      </c>
      <c r="D809">
        <v>1270.258</v>
      </c>
      <c r="E809">
        <v>1244.428</v>
      </c>
      <c r="F809">
        <v>1251.169</v>
      </c>
      <c r="G809">
        <v>2494727</v>
      </c>
      <c r="H809" s="2">
        <v>3134409000</v>
      </c>
      <c r="I809" s="3">
        <f t="shared" si="12"/>
        <v>-0.00721674188900088</v>
      </c>
    </row>
    <row r="810" spans="1:9">
      <c r="A810" t="s">
        <v>11</v>
      </c>
      <c r="B810" s="1">
        <v>43957</v>
      </c>
      <c r="C810">
        <v>1236.638</v>
      </c>
      <c r="D810">
        <v>1285.076</v>
      </c>
      <c r="E810">
        <v>1235.65</v>
      </c>
      <c r="F810">
        <v>1285.076</v>
      </c>
      <c r="G810">
        <v>3625098</v>
      </c>
      <c r="H810" s="2">
        <v>4598590000</v>
      </c>
      <c r="I810" s="3">
        <f t="shared" si="12"/>
        <v>0.0271002558407377</v>
      </c>
    </row>
    <row r="811" spans="1:9">
      <c r="A811" t="s">
        <v>11</v>
      </c>
      <c r="B811" s="1">
        <v>43958</v>
      </c>
      <c r="C811">
        <v>1284.483</v>
      </c>
      <c r="D811">
        <v>1299.894</v>
      </c>
      <c r="E811">
        <v>1278.156</v>
      </c>
      <c r="F811">
        <v>1296.938</v>
      </c>
      <c r="G811">
        <v>2825916</v>
      </c>
      <c r="H811" s="2">
        <v>3647628000</v>
      </c>
      <c r="I811" s="3">
        <f t="shared" si="12"/>
        <v>0.00923058247138697</v>
      </c>
    </row>
    <row r="812" spans="1:9">
      <c r="A812" t="s">
        <v>11</v>
      </c>
      <c r="B812" s="1">
        <v>43959</v>
      </c>
      <c r="C812">
        <v>1301.88</v>
      </c>
      <c r="D812">
        <v>1322.639</v>
      </c>
      <c r="E812">
        <v>1293.488</v>
      </c>
      <c r="F812">
        <v>1299.518</v>
      </c>
      <c r="G812">
        <v>2941639</v>
      </c>
      <c r="H812" s="2">
        <v>3839218000</v>
      </c>
      <c r="I812" s="3">
        <f t="shared" si="12"/>
        <v>0.00198930095347652</v>
      </c>
    </row>
    <row r="813" spans="1:9">
      <c r="A813" t="s">
        <v>11</v>
      </c>
      <c r="B813" s="1">
        <v>43962</v>
      </c>
      <c r="C813">
        <v>1304.846</v>
      </c>
      <c r="D813">
        <v>1319.674</v>
      </c>
      <c r="E813">
        <v>1298.589</v>
      </c>
      <c r="F813">
        <v>1307.821</v>
      </c>
      <c r="G813">
        <v>2394610</v>
      </c>
      <c r="H813" s="2">
        <v>3135991000</v>
      </c>
      <c r="I813" s="3">
        <f t="shared" si="12"/>
        <v>0.00638929202981404</v>
      </c>
    </row>
    <row r="814" spans="1:9">
      <c r="A814" t="s">
        <v>11</v>
      </c>
      <c r="B814" s="1">
        <v>43963</v>
      </c>
      <c r="C814">
        <v>1302.869</v>
      </c>
      <c r="D814">
        <v>1319.664</v>
      </c>
      <c r="E814">
        <v>1300.892</v>
      </c>
      <c r="F814">
        <v>1317.697</v>
      </c>
      <c r="G814">
        <v>1995085</v>
      </c>
      <c r="H814" s="2">
        <v>2621825000</v>
      </c>
      <c r="I814" s="3">
        <f t="shared" si="12"/>
        <v>0.00755149213845012</v>
      </c>
    </row>
    <row r="815" spans="1:9">
      <c r="A815" t="s">
        <v>11</v>
      </c>
      <c r="B815" s="1">
        <v>43964</v>
      </c>
      <c r="C815">
        <v>1317.697</v>
      </c>
      <c r="D815">
        <v>1322.629</v>
      </c>
      <c r="E815">
        <v>1307.693</v>
      </c>
      <c r="F815">
        <v>1320.613</v>
      </c>
      <c r="G815">
        <v>2226998</v>
      </c>
      <c r="H815" s="2">
        <v>2931465000</v>
      </c>
      <c r="I815" s="3">
        <f t="shared" si="12"/>
        <v>0.00221295183945943</v>
      </c>
    </row>
    <row r="816" spans="1:9">
      <c r="A816" t="s">
        <v>11</v>
      </c>
      <c r="B816" s="1">
        <v>43965</v>
      </c>
      <c r="C816">
        <v>1314.731</v>
      </c>
      <c r="D816">
        <v>1319.555</v>
      </c>
      <c r="E816">
        <v>1309.897</v>
      </c>
      <c r="F816">
        <v>1311.36</v>
      </c>
      <c r="G816">
        <v>1879064</v>
      </c>
      <c r="H816" s="2">
        <v>2467976000</v>
      </c>
      <c r="I816" s="3">
        <f t="shared" si="12"/>
        <v>-0.0070065946647505</v>
      </c>
    </row>
    <row r="817" spans="1:9">
      <c r="A817" t="s">
        <v>11</v>
      </c>
      <c r="B817" s="1">
        <v>43966</v>
      </c>
      <c r="C817">
        <v>1313.743</v>
      </c>
      <c r="D817">
        <v>1318.191</v>
      </c>
      <c r="E817">
        <v>1286.934</v>
      </c>
      <c r="F817">
        <v>1297.926</v>
      </c>
      <c r="G817">
        <v>2670466</v>
      </c>
      <c r="H817" s="2">
        <v>3469737000</v>
      </c>
      <c r="I817" s="3">
        <f t="shared" si="12"/>
        <v>-0.010244326500732</v>
      </c>
    </row>
    <row r="818" spans="1:9">
      <c r="A818" t="s">
        <v>11</v>
      </c>
      <c r="B818" s="1">
        <v>43969</v>
      </c>
      <c r="C818">
        <v>1291.007</v>
      </c>
      <c r="D818">
        <v>1335.984</v>
      </c>
      <c r="E818">
        <v>1290.147</v>
      </c>
      <c r="F818">
        <v>1330.755</v>
      </c>
      <c r="G818">
        <v>3476118</v>
      </c>
      <c r="H818" s="2">
        <v>4587990000</v>
      </c>
      <c r="I818" s="3">
        <f t="shared" si="12"/>
        <v>0.0252934296716455</v>
      </c>
    </row>
    <row r="819" spans="1:9">
      <c r="A819" t="s">
        <v>11</v>
      </c>
      <c r="B819" s="1">
        <v>43970</v>
      </c>
      <c r="C819">
        <v>1348.341</v>
      </c>
      <c r="D819">
        <v>1348.341</v>
      </c>
      <c r="E819">
        <v>1322.639</v>
      </c>
      <c r="F819">
        <v>1330.656</v>
      </c>
      <c r="G819">
        <v>2507533</v>
      </c>
      <c r="H819" s="2">
        <v>3342210000</v>
      </c>
      <c r="I819" s="3">
        <f t="shared" si="12"/>
        <v>-7.43938591252034e-5</v>
      </c>
    </row>
    <row r="820" spans="1:9">
      <c r="A820" t="s">
        <v>11</v>
      </c>
      <c r="B820" s="1">
        <v>43971</v>
      </c>
      <c r="C820">
        <v>1330.656</v>
      </c>
      <c r="D820">
        <v>1343.576</v>
      </c>
      <c r="E820">
        <v>1321.463</v>
      </c>
      <c r="F820">
        <v>1335.49</v>
      </c>
      <c r="G820">
        <v>2142942</v>
      </c>
      <c r="H820" s="2">
        <v>2859455000</v>
      </c>
      <c r="I820" s="3">
        <f t="shared" si="12"/>
        <v>0.00363279465166058</v>
      </c>
    </row>
    <row r="821" spans="1:9">
      <c r="A821" t="s">
        <v>11</v>
      </c>
      <c r="B821" s="1">
        <v>43972</v>
      </c>
      <c r="C821">
        <v>1339.444</v>
      </c>
      <c r="D821">
        <v>1356.21</v>
      </c>
      <c r="E821">
        <v>1337.329</v>
      </c>
      <c r="F821">
        <v>1350.417</v>
      </c>
      <c r="G821">
        <v>2331929</v>
      </c>
      <c r="H821" s="2">
        <v>3147105000</v>
      </c>
      <c r="I821" s="3">
        <f t="shared" si="12"/>
        <v>0.0111771709260271</v>
      </c>
    </row>
    <row r="822" spans="1:9">
      <c r="A822" t="s">
        <v>11</v>
      </c>
      <c r="B822" s="1">
        <v>43973</v>
      </c>
      <c r="C822">
        <v>1350.318</v>
      </c>
      <c r="D822">
        <v>1350.417</v>
      </c>
      <c r="E822">
        <v>1307.693</v>
      </c>
      <c r="F822">
        <v>1312.952</v>
      </c>
      <c r="G822">
        <v>3482729</v>
      </c>
      <c r="H822" s="2">
        <v>4608696000</v>
      </c>
      <c r="I822" s="3">
        <f t="shared" si="12"/>
        <v>-0.0277432822602203</v>
      </c>
    </row>
    <row r="823" spans="1:9">
      <c r="A823" t="s">
        <v>11</v>
      </c>
      <c r="B823" s="1">
        <v>43976</v>
      </c>
      <c r="C823">
        <v>1314.731</v>
      </c>
      <c r="D823">
        <v>1350.891</v>
      </c>
      <c r="E823">
        <v>1305.835</v>
      </c>
      <c r="F823">
        <v>1347.254</v>
      </c>
      <c r="G823">
        <v>3192754</v>
      </c>
      <c r="H823" s="2">
        <v>4260388000</v>
      </c>
      <c r="I823" s="3">
        <f t="shared" si="12"/>
        <v>0.0261258598943449</v>
      </c>
    </row>
    <row r="824" spans="1:9">
      <c r="A824" t="s">
        <v>11</v>
      </c>
      <c r="B824" s="1">
        <v>43977</v>
      </c>
      <c r="C824">
        <v>1354.153</v>
      </c>
      <c r="D824">
        <v>1354.223</v>
      </c>
      <c r="E824">
        <v>1339.444</v>
      </c>
      <c r="F824">
        <v>1342.41</v>
      </c>
      <c r="G824">
        <v>2273115</v>
      </c>
      <c r="H824" s="2">
        <v>3056188000</v>
      </c>
      <c r="I824" s="3">
        <f t="shared" si="12"/>
        <v>-0.00359546158333902</v>
      </c>
    </row>
    <row r="825" spans="1:9">
      <c r="A825" t="s">
        <v>11</v>
      </c>
      <c r="B825" s="1">
        <v>43978</v>
      </c>
      <c r="C825">
        <v>1343.398</v>
      </c>
      <c r="D825">
        <v>1344.387</v>
      </c>
      <c r="E825">
        <v>1317.697</v>
      </c>
      <c r="F825">
        <v>1322.639</v>
      </c>
      <c r="G825">
        <v>2708839</v>
      </c>
      <c r="H825" s="2">
        <v>3596654000</v>
      </c>
      <c r="I825" s="3">
        <f t="shared" si="12"/>
        <v>-0.0147279892134297</v>
      </c>
    </row>
    <row r="826" spans="1:9">
      <c r="A826" t="s">
        <v>11</v>
      </c>
      <c r="B826" s="1">
        <v>43979</v>
      </c>
      <c r="C826">
        <v>1322.61</v>
      </c>
      <c r="D826">
        <v>1331.477</v>
      </c>
      <c r="E826">
        <v>1305.963</v>
      </c>
      <c r="F826">
        <v>1328.571</v>
      </c>
      <c r="G826">
        <v>2679351</v>
      </c>
      <c r="H826" s="2">
        <v>3536547000</v>
      </c>
      <c r="I826" s="3">
        <f t="shared" si="12"/>
        <v>0.0044849728459542</v>
      </c>
    </row>
    <row r="827" spans="1:9">
      <c r="A827" t="s">
        <v>11</v>
      </c>
      <c r="B827" s="1">
        <v>43980</v>
      </c>
      <c r="C827">
        <v>1316.807</v>
      </c>
      <c r="D827">
        <v>1354.252</v>
      </c>
      <c r="E827">
        <v>1316.807</v>
      </c>
      <c r="F827">
        <v>1350.911</v>
      </c>
      <c r="G827">
        <v>3079792</v>
      </c>
      <c r="H827" s="2">
        <v>4144247000</v>
      </c>
      <c r="I827" s="3">
        <f t="shared" si="12"/>
        <v>0.0168150591876536</v>
      </c>
    </row>
    <row r="828" spans="1:9">
      <c r="A828" t="s">
        <v>11</v>
      </c>
      <c r="B828" s="1">
        <v>43983</v>
      </c>
      <c r="C828">
        <v>1365.146</v>
      </c>
      <c r="D828">
        <v>1403.797</v>
      </c>
      <c r="E828">
        <v>1365.146</v>
      </c>
      <c r="F828">
        <v>1403.204</v>
      </c>
      <c r="G828">
        <v>3589181</v>
      </c>
      <c r="H828" s="2">
        <v>4986179000</v>
      </c>
      <c r="I828" s="3">
        <f t="shared" si="12"/>
        <v>0.0387094338561163</v>
      </c>
    </row>
    <row r="829" spans="1:9">
      <c r="A829" t="s">
        <v>11</v>
      </c>
      <c r="B829" s="1">
        <v>43984</v>
      </c>
      <c r="C829">
        <v>1399.754</v>
      </c>
      <c r="D829">
        <v>1411.507</v>
      </c>
      <c r="E829">
        <v>1390.511</v>
      </c>
      <c r="F829">
        <v>1394.515</v>
      </c>
      <c r="G829">
        <v>2626159</v>
      </c>
      <c r="H829" s="2">
        <v>3679211000</v>
      </c>
      <c r="I829" s="3">
        <f t="shared" si="12"/>
        <v>-0.00619225714863972</v>
      </c>
    </row>
    <row r="830" spans="1:9">
      <c r="A830" t="s">
        <v>11</v>
      </c>
      <c r="B830" s="1">
        <v>43985</v>
      </c>
      <c r="C830">
        <v>1398.755</v>
      </c>
      <c r="D830">
        <v>1401.227</v>
      </c>
      <c r="E830">
        <v>1379.746</v>
      </c>
      <c r="F830">
        <v>1383.236</v>
      </c>
      <c r="G830">
        <v>2383095</v>
      </c>
      <c r="H830" s="2">
        <v>3308383000</v>
      </c>
      <c r="I830" s="3">
        <f t="shared" si="12"/>
        <v>-0.00808811665704564</v>
      </c>
    </row>
    <row r="831" spans="1:9">
      <c r="A831" t="s">
        <v>11</v>
      </c>
      <c r="B831" s="1">
        <v>43986</v>
      </c>
      <c r="C831">
        <v>1379.974</v>
      </c>
      <c r="D831">
        <v>1394.801</v>
      </c>
      <c r="E831">
        <v>1379.974</v>
      </c>
      <c r="F831">
        <v>1391.826</v>
      </c>
      <c r="G831">
        <v>1824689</v>
      </c>
      <c r="H831" s="2">
        <v>2534460000</v>
      </c>
      <c r="I831" s="3">
        <f t="shared" si="12"/>
        <v>0.0062100755041077</v>
      </c>
    </row>
    <row r="832" spans="1:9">
      <c r="A832" t="s">
        <v>11</v>
      </c>
      <c r="B832" s="1">
        <v>43987</v>
      </c>
      <c r="C832">
        <v>1389.117</v>
      </c>
      <c r="D832">
        <v>1412.476</v>
      </c>
      <c r="E832">
        <v>1384.995</v>
      </c>
      <c r="F832">
        <v>1408.641</v>
      </c>
      <c r="G832">
        <v>1856014</v>
      </c>
      <c r="H832" s="2">
        <v>2597525000</v>
      </c>
      <c r="I832" s="3">
        <f t="shared" si="12"/>
        <v>0.0120812515357524</v>
      </c>
    </row>
    <row r="833" spans="1:9">
      <c r="A833" t="s">
        <v>11</v>
      </c>
      <c r="B833" s="1">
        <v>43990</v>
      </c>
      <c r="C833">
        <v>1408.641</v>
      </c>
      <c r="D833">
        <v>1418.526</v>
      </c>
      <c r="E833">
        <v>1385.915</v>
      </c>
      <c r="F833">
        <v>1389.958</v>
      </c>
      <c r="G833">
        <v>2964073</v>
      </c>
      <c r="H833" s="2">
        <v>4145298000</v>
      </c>
      <c r="I833" s="3">
        <f t="shared" si="12"/>
        <v>-0.0132631380174225</v>
      </c>
    </row>
    <row r="834" spans="1:9">
      <c r="A834" t="s">
        <v>11</v>
      </c>
      <c r="B834" s="1">
        <v>43991</v>
      </c>
      <c r="C834">
        <v>1391.836</v>
      </c>
      <c r="D834">
        <v>1408.641</v>
      </c>
      <c r="E834">
        <v>1384.6</v>
      </c>
      <c r="F834">
        <v>1400.288</v>
      </c>
      <c r="G834">
        <v>2287452</v>
      </c>
      <c r="H834" s="2">
        <v>3199850000</v>
      </c>
      <c r="I834" s="3">
        <f t="shared" si="12"/>
        <v>0.00743187923663875</v>
      </c>
    </row>
    <row r="835" spans="1:9">
      <c r="A835" t="s">
        <v>11</v>
      </c>
      <c r="B835" s="1">
        <v>43992</v>
      </c>
      <c r="C835">
        <v>1408.641</v>
      </c>
      <c r="D835">
        <v>1416.875</v>
      </c>
      <c r="E835">
        <v>1400.732</v>
      </c>
      <c r="F835">
        <v>1407.316</v>
      </c>
      <c r="G835">
        <v>2296438</v>
      </c>
      <c r="H835" s="2">
        <v>3234844000</v>
      </c>
      <c r="I835" s="3">
        <f t="shared" si="12"/>
        <v>0.00501896752668024</v>
      </c>
    </row>
    <row r="836" spans="1:9">
      <c r="A836" t="s">
        <v>11</v>
      </c>
      <c r="B836" s="1">
        <v>43993</v>
      </c>
      <c r="C836">
        <v>1394.811</v>
      </c>
      <c r="D836">
        <v>1401.711</v>
      </c>
      <c r="E836">
        <v>1380.952</v>
      </c>
      <c r="F836">
        <v>1384.382</v>
      </c>
      <c r="G836">
        <v>3106838</v>
      </c>
      <c r="H836" s="2">
        <v>4314846000</v>
      </c>
      <c r="I836" s="3">
        <f t="shared" ref="I836:I899" si="13">(F836-F835)/F835</f>
        <v>-0.0162962689260976</v>
      </c>
    </row>
    <row r="837" spans="1:9">
      <c r="A837" t="s">
        <v>11</v>
      </c>
      <c r="B837" s="1">
        <v>43994</v>
      </c>
      <c r="C837">
        <v>1371.245</v>
      </c>
      <c r="D837">
        <v>1400.11</v>
      </c>
      <c r="E837">
        <v>1367.429</v>
      </c>
      <c r="F837">
        <v>1400.11</v>
      </c>
      <c r="G837">
        <v>2875756</v>
      </c>
      <c r="H837" s="2">
        <v>3992323000</v>
      </c>
      <c r="I837" s="3">
        <f t="shared" si="13"/>
        <v>0.0113610260751728</v>
      </c>
    </row>
    <row r="838" spans="1:9">
      <c r="A838" t="s">
        <v>11</v>
      </c>
      <c r="B838" s="1">
        <v>43997</v>
      </c>
      <c r="C838">
        <v>1385.905</v>
      </c>
      <c r="D838">
        <v>1395.394</v>
      </c>
      <c r="E838">
        <v>1365.146</v>
      </c>
      <c r="F838">
        <v>1367.123</v>
      </c>
      <c r="G838">
        <v>3501742</v>
      </c>
      <c r="H838" s="2">
        <v>4819512000</v>
      </c>
      <c r="I838" s="3">
        <f t="shared" si="13"/>
        <v>-0.023560291691367</v>
      </c>
    </row>
    <row r="839" spans="1:9">
      <c r="A839" t="s">
        <v>11</v>
      </c>
      <c r="B839" s="1">
        <v>43998</v>
      </c>
      <c r="C839">
        <v>1382.445</v>
      </c>
      <c r="D839">
        <v>1397.767</v>
      </c>
      <c r="E839">
        <v>1377.136</v>
      </c>
      <c r="F839">
        <v>1387.763</v>
      </c>
      <c r="G839">
        <v>2954583</v>
      </c>
      <c r="H839" s="2">
        <v>4099719000</v>
      </c>
      <c r="I839" s="3">
        <f t="shared" si="13"/>
        <v>0.0150973979663863</v>
      </c>
    </row>
    <row r="840" spans="1:9">
      <c r="A840" t="s">
        <v>11</v>
      </c>
      <c r="B840" s="1">
        <v>43999</v>
      </c>
      <c r="C840">
        <v>1395.651</v>
      </c>
      <c r="D840">
        <v>1395.691</v>
      </c>
      <c r="E840">
        <v>1379.005</v>
      </c>
      <c r="F840">
        <v>1388.87</v>
      </c>
      <c r="G840">
        <v>1967899</v>
      </c>
      <c r="H840" s="2">
        <v>2730097000</v>
      </c>
      <c r="I840" s="3">
        <f t="shared" si="13"/>
        <v>0.00079768663669515</v>
      </c>
    </row>
    <row r="841" spans="1:9">
      <c r="A841" t="s">
        <v>11</v>
      </c>
      <c r="B841" s="1">
        <v>44000</v>
      </c>
      <c r="C841">
        <v>1388.771</v>
      </c>
      <c r="D841">
        <v>1396.976</v>
      </c>
      <c r="E841">
        <v>1384.026</v>
      </c>
      <c r="F841">
        <v>1396.778</v>
      </c>
      <c r="G841">
        <v>2125442</v>
      </c>
      <c r="H841" s="2">
        <v>2956800000</v>
      </c>
      <c r="I841" s="3">
        <f t="shared" si="13"/>
        <v>0.00569383743618923</v>
      </c>
    </row>
    <row r="842" spans="1:9">
      <c r="A842" t="s">
        <v>11</v>
      </c>
      <c r="B842" s="1">
        <v>44001</v>
      </c>
      <c r="C842">
        <v>1403.698</v>
      </c>
      <c r="D842">
        <v>1428.609</v>
      </c>
      <c r="E842">
        <v>1398.854</v>
      </c>
      <c r="F842">
        <v>1423.31</v>
      </c>
      <c r="G842">
        <v>3941078</v>
      </c>
      <c r="H842" s="2">
        <v>5603233000</v>
      </c>
      <c r="I842" s="3">
        <f t="shared" si="13"/>
        <v>0.0189951445397908</v>
      </c>
    </row>
    <row r="843" spans="1:9">
      <c r="A843" t="s">
        <v>11</v>
      </c>
      <c r="B843" s="1">
        <v>44004</v>
      </c>
      <c r="C843">
        <v>1418.625</v>
      </c>
      <c r="D843">
        <v>1427.314</v>
      </c>
      <c r="E843">
        <v>1416.746</v>
      </c>
      <c r="F843">
        <v>1422.48</v>
      </c>
      <c r="G843">
        <v>2351698</v>
      </c>
      <c r="H843" s="2">
        <v>3343537000</v>
      </c>
      <c r="I843" s="3">
        <f t="shared" si="13"/>
        <v>-0.00058314773310096</v>
      </c>
    </row>
    <row r="844" spans="1:9">
      <c r="A844" t="s">
        <v>11</v>
      </c>
      <c r="B844" s="1">
        <v>44005</v>
      </c>
      <c r="C844">
        <v>1418.526</v>
      </c>
      <c r="D844">
        <v>1464.986</v>
      </c>
      <c r="E844">
        <v>1417.063</v>
      </c>
      <c r="F844">
        <v>1457.572</v>
      </c>
      <c r="G844">
        <v>3432836</v>
      </c>
      <c r="H844" s="2">
        <v>4963195000</v>
      </c>
      <c r="I844" s="3">
        <f t="shared" si="13"/>
        <v>0.0246695911366064</v>
      </c>
    </row>
    <row r="845" spans="1:9">
      <c r="A845" t="s">
        <v>11</v>
      </c>
      <c r="B845" s="1">
        <v>44006</v>
      </c>
      <c r="C845">
        <v>1463.6</v>
      </c>
      <c r="D845">
        <v>1465.71</v>
      </c>
      <c r="E845">
        <v>1445</v>
      </c>
      <c r="F845">
        <v>1460.01</v>
      </c>
      <c r="G845">
        <v>2513899</v>
      </c>
      <c r="H845" s="2">
        <v>3663537000</v>
      </c>
      <c r="I845" s="3">
        <f t="shared" si="13"/>
        <v>0.0016726446446557</v>
      </c>
    </row>
    <row r="846" spans="1:9">
      <c r="A846" t="s">
        <v>11</v>
      </c>
      <c r="B846" s="1">
        <v>44011</v>
      </c>
      <c r="C846">
        <v>1448</v>
      </c>
      <c r="D846">
        <v>1466</v>
      </c>
      <c r="E846">
        <v>1437.01</v>
      </c>
      <c r="F846">
        <v>1463.17</v>
      </c>
      <c r="G846">
        <v>2808061</v>
      </c>
      <c r="H846" s="2">
        <v>4064048000</v>
      </c>
      <c r="I846" s="3">
        <f t="shared" si="13"/>
        <v>0.00216436873720049</v>
      </c>
    </row>
    <row r="847" spans="1:9">
      <c r="A847" t="s">
        <v>11</v>
      </c>
      <c r="B847" s="1">
        <v>44012</v>
      </c>
      <c r="C847">
        <v>1463.12</v>
      </c>
      <c r="D847">
        <v>1468.98</v>
      </c>
      <c r="E847">
        <v>1455.12</v>
      </c>
      <c r="F847">
        <v>1462.88</v>
      </c>
      <c r="G847">
        <v>2244614</v>
      </c>
      <c r="H847" s="2">
        <v>3281641000</v>
      </c>
      <c r="I847" s="3">
        <f t="shared" si="13"/>
        <v>-0.000198199799066386</v>
      </c>
    </row>
    <row r="848" spans="1:9">
      <c r="A848" t="s">
        <v>11</v>
      </c>
      <c r="B848" s="1">
        <v>44013</v>
      </c>
      <c r="C848">
        <v>1468</v>
      </c>
      <c r="D848">
        <v>1506.1</v>
      </c>
      <c r="E848">
        <v>1464.02</v>
      </c>
      <c r="F848">
        <v>1494.27</v>
      </c>
      <c r="G848">
        <v>3868249</v>
      </c>
      <c r="H848" s="2">
        <v>5759640000</v>
      </c>
      <c r="I848" s="3">
        <f t="shared" si="13"/>
        <v>0.0214576725363665</v>
      </c>
    </row>
    <row r="849" spans="1:9">
      <c r="A849" t="s">
        <v>11</v>
      </c>
      <c r="B849" s="1">
        <v>44014</v>
      </c>
      <c r="C849">
        <v>1499</v>
      </c>
      <c r="D849">
        <v>1550.9</v>
      </c>
      <c r="E849">
        <v>1495</v>
      </c>
      <c r="F849">
        <v>1544</v>
      </c>
      <c r="G849">
        <v>4588372</v>
      </c>
      <c r="H849" s="2">
        <v>7014290000</v>
      </c>
      <c r="I849" s="3">
        <f t="shared" si="13"/>
        <v>0.0332804647085199</v>
      </c>
    </row>
    <row r="850" spans="1:9">
      <c r="A850" t="s">
        <v>11</v>
      </c>
      <c r="B850" s="1">
        <v>44015</v>
      </c>
      <c r="C850">
        <v>1550</v>
      </c>
      <c r="D850">
        <v>1552.5</v>
      </c>
      <c r="E850">
        <v>1516.88</v>
      </c>
      <c r="F850">
        <v>1541.79</v>
      </c>
      <c r="G850">
        <v>3512581</v>
      </c>
      <c r="H850" s="2">
        <v>5395637000</v>
      </c>
      <c r="I850" s="3">
        <f t="shared" si="13"/>
        <v>-0.00143134715025909</v>
      </c>
    </row>
    <row r="851" spans="1:9">
      <c r="A851" t="s">
        <v>11</v>
      </c>
      <c r="B851" s="1">
        <v>44018</v>
      </c>
      <c r="C851">
        <v>1538</v>
      </c>
      <c r="D851">
        <v>1616</v>
      </c>
      <c r="E851">
        <v>1531.81</v>
      </c>
      <c r="F851">
        <v>1600</v>
      </c>
      <c r="G851">
        <v>5182196</v>
      </c>
      <c r="H851" s="2">
        <v>8228069000</v>
      </c>
      <c r="I851" s="3">
        <f t="shared" si="13"/>
        <v>0.0377548174524417</v>
      </c>
    </row>
    <row r="852" spans="1:9">
      <c r="A852" t="s">
        <v>11</v>
      </c>
      <c r="B852" s="1">
        <v>44019</v>
      </c>
      <c r="C852">
        <v>1603.09</v>
      </c>
      <c r="D852">
        <v>1744.82</v>
      </c>
      <c r="E852">
        <v>1601</v>
      </c>
      <c r="F852">
        <v>1688</v>
      </c>
      <c r="G852">
        <v>6666393</v>
      </c>
      <c r="H852" s="2">
        <v>11219850000</v>
      </c>
      <c r="I852" s="3">
        <f t="shared" si="13"/>
        <v>0.055</v>
      </c>
    </row>
    <row r="853" spans="1:9">
      <c r="A853" t="s">
        <v>11</v>
      </c>
      <c r="B853" s="1">
        <v>44020</v>
      </c>
      <c r="C853">
        <v>1680</v>
      </c>
      <c r="D853">
        <v>1719</v>
      </c>
      <c r="E853">
        <v>1660</v>
      </c>
      <c r="F853">
        <v>1681.34</v>
      </c>
      <c r="G853">
        <v>5316998</v>
      </c>
      <c r="H853" s="2">
        <v>8963189000</v>
      </c>
      <c r="I853" s="3">
        <f t="shared" si="13"/>
        <v>-0.0039454976303318</v>
      </c>
    </row>
    <row r="854" spans="1:9">
      <c r="A854" t="s">
        <v>11</v>
      </c>
      <c r="B854" s="1">
        <v>44021</v>
      </c>
      <c r="C854">
        <v>1691</v>
      </c>
      <c r="D854">
        <v>1712</v>
      </c>
      <c r="E854">
        <v>1682</v>
      </c>
      <c r="F854">
        <v>1706</v>
      </c>
      <c r="G854">
        <v>3503324</v>
      </c>
      <c r="H854" s="2">
        <v>5951733000</v>
      </c>
      <c r="I854" s="3">
        <f t="shared" si="13"/>
        <v>0.0146668728514162</v>
      </c>
    </row>
    <row r="855" spans="1:9">
      <c r="A855" t="s">
        <v>11</v>
      </c>
      <c r="B855" s="1">
        <v>44022</v>
      </c>
      <c r="C855">
        <v>1689</v>
      </c>
      <c r="D855">
        <v>1736.6</v>
      </c>
      <c r="E855">
        <v>1688.94</v>
      </c>
      <c r="F855">
        <v>1713.85</v>
      </c>
      <c r="G855">
        <v>3710044</v>
      </c>
      <c r="H855" s="2">
        <v>6352507000</v>
      </c>
      <c r="I855" s="3">
        <f t="shared" si="13"/>
        <v>0.00460140679953101</v>
      </c>
    </row>
    <row r="856" spans="1:9">
      <c r="A856" t="s">
        <v>11</v>
      </c>
      <c r="B856" s="1">
        <v>44025</v>
      </c>
      <c r="C856">
        <v>1714.68</v>
      </c>
      <c r="D856">
        <v>1787</v>
      </c>
      <c r="E856">
        <v>1714.68</v>
      </c>
      <c r="F856">
        <v>1781.99</v>
      </c>
      <c r="G856">
        <v>6072716</v>
      </c>
      <c r="H856" s="2">
        <v>10679460000</v>
      </c>
      <c r="I856" s="3">
        <f t="shared" si="13"/>
        <v>0.039758438603145</v>
      </c>
    </row>
    <row r="857" spans="1:9">
      <c r="A857" t="s">
        <v>11</v>
      </c>
      <c r="B857" s="1">
        <v>44026</v>
      </c>
      <c r="C857">
        <v>1781.99</v>
      </c>
      <c r="D857">
        <v>1782.03</v>
      </c>
      <c r="E857">
        <v>1748.4</v>
      </c>
      <c r="F857">
        <v>1762</v>
      </c>
      <c r="G857">
        <v>4609351</v>
      </c>
      <c r="H857" s="2">
        <v>8135835000</v>
      </c>
      <c r="I857" s="3">
        <f t="shared" si="13"/>
        <v>-0.0112177958349935</v>
      </c>
    </row>
    <row r="858" spans="1:9">
      <c r="A858" t="s">
        <v>11</v>
      </c>
      <c r="B858" s="1">
        <v>44027</v>
      </c>
      <c r="C858">
        <v>1744.88</v>
      </c>
      <c r="D858">
        <v>1782.6</v>
      </c>
      <c r="E858">
        <v>1744.71</v>
      </c>
      <c r="F858">
        <v>1752.53</v>
      </c>
      <c r="G858">
        <v>4071294</v>
      </c>
      <c r="H858" s="2">
        <v>7176561000</v>
      </c>
      <c r="I858" s="3">
        <f t="shared" si="13"/>
        <v>-0.00537457434733259</v>
      </c>
    </row>
    <row r="859" spans="1:9">
      <c r="A859" t="s">
        <v>11</v>
      </c>
      <c r="B859" s="1">
        <v>44028</v>
      </c>
      <c r="C859">
        <v>1729.91</v>
      </c>
      <c r="D859">
        <v>1729.91</v>
      </c>
      <c r="E859">
        <v>1600</v>
      </c>
      <c r="F859">
        <v>1614</v>
      </c>
      <c r="G859">
        <v>10224219</v>
      </c>
      <c r="H859" s="2">
        <v>16901370000</v>
      </c>
      <c r="I859" s="3">
        <f t="shared" si="13"/>
        <v>-0.0790457224698008</v>
      </c>
    </row>
    <row r="860" spans="1:9">
      <c r="A860" t="s">
        <v>11</v>
      </c>
      <c r="B860" s="1">
        <v>44029</v>
      </c>
      <c r="C860">
        <v>1620</v>
      </c>
      <c r="D860">
        <v>1672.59</v>
      </c>
      <c r="E860">
        <v>1620</v>
      </c>
      <c r="F860">
        <v>1648.05</v>
      </c>
      <c r="G860">
        <v>6590206</v>
      </c>
      <c r="H860" s="2">
        <v>10863420000</v>
      </c>
      <c r="I860" s="3">
        <f t="shared" si="13"/>
        <v>0.0210966542750929</v>
      </c>
    </row>
    <row r="861" spans="1:9">
      <c r="A861" t="s">
        <v>11</v>
      </c>
      <c r="B861" s="1">
        <v>44032</v>
      </c>
      <c r="C861">
        <v>1652.5</v>
      </c>
      <c r="D861">
        <v>1663.99</v>
      </c>
      <c r="E861">
        <v>1588.88</v>
      </c>
      <c r="F861">
        <v>1636.96</v>
      </c>
      <c r="G861">
        <v>4528033</v>
      </c>
      <c r="H861" s="2">
        <v>7363823000</v>
      </c>
      <c r="I861" s="3">
        <f t="shared" si="13"/>
        <v>-0.00672916477048628</v>
      </c>
    </row>
    <row r="862" spans="1:9">
      <c r="A862" t="s">
        <v>11</v>
      </c>
      <c r="B862" s="1">
        <v>44033</v>
      </c>
      <c r="C862">
        <v>1646.64</v>
      </c>
      <c r="D862">
        <v>1702.8</v>
      </c>
      <c r="E862">
        <v>1630.99</v>
      </c>
      <c r="F862">
        <v>1668</v>
      </c>
      <c r="G862">
        <v>4196950</v>
      </c>
      <c r="H862" s="2">
        <v>7026353000</v>
      </c>
      <c r="I862" s="3">
        <f t="shared" si="13"/>
        <v>0.0189619783012413</v>
      </c>
    </row>
    <row r="863" spans="1:9">
      <c r="A863" t="s">
        <v>11</v>
      </c>
      <c r="B863" s="1">
        <v>44034</v>
      </c>
      <c r="C863">
        <v>1658</v>
      </c>
      <c r="D863">
        <v>1710</v>
      </c>
      <c r="E863">
        <v>1658</v>
      </c>
      <c r="F863">
        <v>1678.08</v>
      </c>
      <c r="G863">
        <v>3920121</v>
      </c>
      <c r="H863" s="2">
        <v>6637265000</v>
      </c>
      <c r="I863" s="3">
        <f t="shared" si="13"/>
        <v>0.00604316546762586</v>
      </c>
    </row>
    <row r="864" spans="1:9">
      <c r="A864" t="s">
        <v>11</v>
      </c>
      <c r="B864" s="1">
        <v>44035</v>
      </c>
      <c r="C864">
        <v>1672</v>
      </c>
      <c r="D864">
        <v>1691</v>
      </c>
      <c r="E864">
        <v>1650</v>
      </c>
      <c r="F864">
        <v>1676</v>
      </c>
      <c r="G864">
        <v>3432052</v>
      </c>
      <c r="H864" s="2">
        <v>5739050000</v>
      </c>
      <c r="I864" s="3">
        <f t="shared" si="13"/>
        <v>-0.00123951182303581</v>
      </c>
    </row>
    <row r="865" spans="1:9">
      <c r="A865" t="s">
        <v>11</v>
      </c>
      <c r="B865" s="1">
        <v>44036</v>
      </c>
      <c r="C865">
        <v>1654.85</v>
      </c>
      <c r="D865">
        <v>1666</v>
      </c>
      <c r="E865">
        <v>1585</v>
      </c>
      <c r="F865">
        <v>1595.3</v>
      </c>
      <c r="G865">
        <v>7875201</v>
      </c>
      <c r="H865" s="2">
        <v>12705940000</v>
      </c>
      <c r="I865" s="3">
        <f t="shared" si="13"/>
        <v>-0.0481503579952268</v>
      </c>
    </row>
    <row r="866" spans="1:9">
      <c r="A866" t="s">
        <v>11</v>
      </c>
      <c r="B866" s="1">
        <v>44039</v>
      </c>
      <c r="C866">
        <v>1616.01</v>
      </c>
      <c r="D866">
        <v>1629.8</v>
      </c>
      <c r="E866">
        <v>1600</v>
      </c>
      <c r="F866">
        <v>1622.55</v>
      </c>
      <c r="G866">
        <v>3878817</v>
      </c>
      <c r="H866" s="2">
        <v>6279664000</v>
      </c>
      <c r="I866" s="3">
        <f t="shared" si="13"/>
        <v>0.0170814266909045</v>
      </c>
    </row>
    <row r="867" spans="1:9">
      <c r="A867" t="s">
        <v>11</v>
      </c>
      <c r="B867" s="1">
        <v>44040</v>
      </c>
      <c r="C867">
        <v>1630</v>
      </c>
      <c r="D867">
        <v>1680</v>
      </c>
      <c r="E867">
        <v>1630</v>
      </c>
      <c r="F867">
        <v>1670</v>
      </c>
      <c r="G867">
        <v>5491152</v>
      </c>
      <c r="H867" s="2">
        <v>9133722000</v>
      </c>
      <c r="I867" s="3">
        <f t="shared" si="13"/>
        <v>0.0292440910911837</v>
      </c>
    </row>
    <row r="868" spans="1:9">
      <c r="A868" t="s">
        <v>11</v>
      </c>
      <c r="B868" s="1">
        <v>44041</v>
      </c>
      <c r="C868">
        <v>1690</v>
      </c>
      <c r="D868">
        <v>1690</v>
      </c>
      <c r="E868">
        <v>1633</v>
      </c>
      <c r="F868">
        <v>1672</v>
      </c>
      <c r="G868">
        <v>5074843</v>
      </c>
      <c r="H868" s="2">
        <v>8411790000</v>
      </c>
      <c r="I868" s="3">
        <f t="shared" si="13"/>
        <v>0.00119760479041916</v>
      </c>
    </row>
    <row r="869" spans="1:9">
      <c r="A869" t="s">
        <v>11</v>
      </c>
      <c r="B869" s="1">
        <v>44042</v>
      </c>
      <c r="C869">
        <v>1671.2</v>
      </c>
      <c r="D869">
        <v>1700.59</v>
      </c>
      <c r="E869">
        <v>1670.5</v>
      </c>
      <c r="F869">
        <v>1680</v>
      </c>
      <c r="G869">
        <v>3837304</v>
      </c>
      <c r="H869" s="2">
        <v>6486855000</v>
      </c>
      <c r="I869" s="3">
        <f t="shared" si="13"/>
        <v>0.00478468899521531</v>
      </c>
    </row>
    <row r="870" spans="1:9">
      <c r="A870" t="s">
        <v>11</v>
      </c>
      <c r="B870" s="1">
        <v>44043</v>
      </c>
      <c r="C870">
        <v>1685</v>
      </c>
      <c r="D870">
        <v>1705</v>
      </c>
      <c r="E870">
        <v>1646</v>
      </c>
      <c r="F870">
        <v>1678.18</v>
      </c>
      <c r="G870">
        <v>4068474</v>
      </c>
      <c r="H870" s="2">
        <v>6846747000</v>
      </c>
      <c r="I870" s="3">
        <f t="shared" si="13"/>
        <v>-0.0010833333333333</v>
      </c>
    </row>
    <row r="871" spans="1:9">
      <c r="A871" t="s">
        <v>11</v>
      </c>
      <c r="B871" s="1">
        <v>44046</v>
      </c>
      <c r="C871">
        <v>1686.88</v>
      </c>
      <c r="D871">
        <v>1696.58</v>
      </c>
      <c r="E871">
        <v>1660</v>
      </c>
      <c r="F871">
        <v>1668</v>
      </c>
      <c r="G871">
        <v>3466114</v>
      </c>
      <c r="H871" s="2">
        <v>5790041000</v>
      </c>
      <c r="I871" s="3">
        <f t="shared" si="13"/>
        <v>-0.00606609541288781</v>
      </c>
    </row>
    <row r="872" spans="1:9">
      <c r="A872" t="s">
        <v>11</v>
      </c>
      <c r="B872" s="1">
        <v>44047</v>
      </c>
      <c r="C872">
        <v>1675</v>
      </c>
      <c r="D872">
        <v>1682.99</v>
      </c>
      <c r="E872">
        <v>1660</v>
      </c>
      <c r="F872">
        <v>1669.99</v>
      </c>
      <c r="G872">
        <v>3194051</v>
      </c>
      <c r="H872" s="2">
        <v>5337186000</v>
      </c>
      <c r="I872" s="3">
        <f t="shared" si="13"/>
        <v>0.00119304556354917</v>
      </c>
    </row>
    <row r="873" spans="1:9">
      <c r="A873" t="s">
        <v>11</v>
      </c>
      <c r="B873" s="1">
        <v>44048</v>
      </c>
      <c r="C873">
        <v>1662.09</v>
      </c>
      <c r="D873">
        <v>1673.09</v>
      </c>
      <c r="E873">
        <v>1643.31</v>
      </c>
      <c r="F873">
        <v>1668</v>
      </c>
      <c r="G873">
        <v>2552169</v>
      </c>
      <c r="H873" s="2">
        <v>4236612000</v>
      </c>
      <c r="I873" s="3">
        <f t="shared" si="13"/>
        <v>-0.00119162390193954</v>
      </c>
    </row>
    <row r="874" spans="1:9">
      <c r="A874" t="s">
        <v>11</v>
      </c>
      <c r="B874" s="1">
        <v>44049</v>
      </c>
      <c r="C874">
        <v>1670</v>
      </c>
      <c r="D874">
        <v>1674.03</v>
      </c>
      <c r="E874">
        <v>1630</v>
      </c>
      <c r="F874">
        <v>1637.96</v>
      </c>
      <c r="G874">
        <v>3264878</v>
      </c>
      <c r="H874" s="2">
        <v>5372943000</v>
      </c>
      <c r="I874" s="3">
        <f t="shared" si="13"/>
        <v>-0.0180095923261391</v>
      </c>
    </row>
    <row r="875" spans="1:9">
      <c r="A875" t="s">
        <v>11</v>
      </c>
      <c r="B875" s="1">
        <v>44050</v>
      </c>
      <c r="C875">
        <v>1644.77</v>
      </c>
      <c r="D875">
        <v>1649.67</v>
      </c>
      <c r="E875">
        <v>1598.5</v>
      </c>
      <c r="F875">
        <v>1631</v>
      </c>
      <c r="G875">
        <v>3424205</v>
      </c>
      <c r="H875" s="2">
        <v>5560066000</v>
      </c>
      <c r="I875" s="3">
        <f t="shared" si="13"/>
        <v>-0.00424918801435935</v>
      </c>
    </row>
    <row r="876" spans="1:9">
      <c r="A876" t="s">
        <v>11</v>
      </c>
      <c r="B876" s="1">
        <v>44053</v>
      </c>
      <c r="C876">
        <v>1627.97</v>
      </c>
      <c r="D876">
        <v>1644.96</v>
      </c>
      <c r="E876">
        <v>1608.11</v>
      </c>
      <c r="F876">
        <v>1633.99</v>
      </c>
      <c r="G876">
        <v>2362354</v>
      </c>
      <c r="H876" s="2">
        <v>3857721000</v>
      </c>
      <c r="I876" s="3">
        <f t="shared" si="13"/>
        <v>0.00183323114653587</v>
      </c>
    </row>
    <row r="877" spans="1:9">
      <c r="A877" t="s">
        <v>11</v>
      </c>
      <c r="B877" s="1">
        <v>44054</v>
      </c>
      <c r="C877">
        <v>1640</v>
      </c>
      <c r="D877">
        <v>1666.43</v>
      </c>
      <c r="E877">
        <v>1640</v>
      </c>
      <c r="F877">
        <v>1642.51</v>
      </c>
      <c r="G877">
        <v>3581818</v>
      </c>
      <c r="H877" s="2">
        <v>5936905000</v>
      </c>
      <c r="I877" s="3">
        <f t="shared" si="13"/>
        <v>0.00521423019724722</v>
      </c>
    </row>
    <row r="878" spans="1:9">
      <c r="A878" t="s">
        <v>11</v>
      </c>
      <c r="B878" s="1">
        <v>44055</v>
      </c>
      <c r="C878">
        <v>1633</v>
      </c>
      <c r="D878">
        <v>1641</v>
      </c>
      <c r="E878">
        <v>1605.25</v>
      </c>
      <c r="F878">
        <v>1626.95</v>
      </c>
      <c r="G878">
        <v>2793392</v>
      </c>
      <c r="H878" s="2">
        <v>4529267000</v>
      </c>
      <c r="I878" s="3">
        <f t="shared" si="13"/>
        <v>-0.00947330609859297</v>
      </c>
    </row>
    <row r="879" spans="1:9">
      <c r="A879" t="s">
        <v>11</v>
      </c>
      <c r="B879" s="1">
        <v>44056</v>
      </c>
      <c r="C879">
        <v>1630</v>
      </c>
      <c r="D879">
        <v>1638.88</v>
      </c>
      <c r="E879">
        <v>1609</v>
      </c>
      <c r="F879">
        <v>1635</v>
      </c>
      <c r="G879">
        <v>2054134</v>
      </c>
      <c r="H879" s="2">
        <v>3341652000</v>
      </c>
      <c r="I879" s="3">
        <f t="shared" si="13"/>
        <v>0.00494790866344999</v>
      </c>
    </row>
    <row r="880" spans="1:9">
      <c r="A880" t="s">
        <v>11</v>
      </c>
      <c r="B880" s="1">
        <v>44057</v>
      </c>
      <c r="C880">
        <v>1639.9</v>
      </c>
      <c r="D880">
        <v>1665.7</v>
      </c>
      <c r="E880">
        <v>1631</v>
      </c>
      <c r="F880">
        <v>1661</v>
      </c>
      <c r="G880">
        <v>3765318</v>
      </c>
      <c r="H880" s="2">
        <v>6230475000</v>
      </c>
      <c r="I880" s="3">
        <f t="shared" si="13"/>
        <v>0.0159021406727829</v>
      </c>
    </row>
    <row r="881" spans="1:9">
      <c r="A881" t="s">
        <v>11</v>
      </c>
      <c r="B881" s="1">
        <v>44060</v>
      </c>
      <c r="C881">
        <v>1674</v>
      </c>
      <c r="D881">
        <v>1704.35</v>
      </c>
      <c r="E881">
        <v>1670</v>
      </c>
      <c r="F881">
        <v>1690</v>
      </c>
      <c r="G881">
        <v>4357201</v>
      </c>
      <c r="H881" s="2">
        <v>7363611000</v>
      </c>
      <c r="I881" s="3">
        <f t="shared" si="13"/>
        <v>0.0174593618302228</v>
      </c>
    </row>
    <row r="882" spans="1:9">
      <c r="A882" t="s">
        <v>11</v>
      </c>
      <c r="B882" s="1">
        <v>44061</v>
      </c>
      <c r="C882">
        <v>1697.38</v>
      </c>
      <c r="D882">
        <v>1720</v>
      </c>
      <c r="E882">
        <v>1691</v>
      </c>
      <c r="F882">
        <v>1705</v>
      </c>
      <c r="G882">
        <v>3042281</v>
      </c>
      <c r="H882" s="2">
        <v>5192752000</v>
      </c>
      <c r="I882" s="3">
        <f t="shared" si="13"/>
        <v>0.00887573964497041</v>
      </c>
    </row>
    <row r="883" spans="1:9">
      <c r="A883" t="s">
        <v>11</v>
      </c>
      <c r="B883" s="1">
        <v>44062</v>
      </c>
      <c r="C883">
        <v>1700</v>
      </c>
      <c r="D883">
        <v>1717</v>
      </c>
      <c r="E883">
        <v>1682.99</v>
      </c>
      <c r="F883">
        <v>1687</v>
      </c>
      <c r="G883">
        <v>2691498</v>
      </c>
      <c r="H883" s="2">
        <v>4578144000</v>
      </c>
      <c r="I883" s="3">
        <f t="shared" si="13"/>
        <v>-0.0105571847507331</v>
      </c>
    </row>
    <row r="884" spans="1:9">
      <c r="A884" t="s">
        <v>11</v>
      </c>
      <c r="B884" s="1">
        <v>44063</v>
      </c>
      <c r="C884">
        <v>1674</v>
      </c>
      <c r="D884">
        <v>1679</v>
      </c>
      <c r="E884">
        <v>1656</v>
      </c>
      <c r="F884">
        <v>1664</v>
      </c>
      <c r="G884">
        <v>2238233</v>
      </c>
      <c r="H884" s="2">
        <v>3727184000</v>
      </c>
      <c r="I884" s="3">
        <f t="shared" si="13"/>
        <v>-0.013633669235329</v>
      </c>
    </row>
    <row r="885" spans="1:9">
      <c r="A885" t="s">
        <v>11</v>
      </c>
      <c r="B885" s="1">
        <v>44064</v>
      </c>
      <c r="C885">
        <v>1673</v>
      </c>
      <c r="D885">
        <v>1698</v>
      </c>
      <c r="E885">
        <v>1671</v>
      </c>
      <c r="F885">
        <v>1676</v>
      </c>
      <c r="G885">
        <v>2508241</v>
      </c>
      <c r="H885" s="2">
        <v>4217048000</v>
      </c>
      <c r="I885" s="3">
        <f t="shared" si="13"/>
        <v>0.00721153846153846</v>
      </c>
    </row>
    <row r="886" spans="1:9">
      <c r="A886" t="s">
        <v>11</v>
      </c>
      <c r="B886" s="1">
        <v>44067</v>
      </c>
      <c r="C886">
        <v>1700</v>
      </c>
      <c r="D886">
        <v>1708</v>
      </c>
      <c r="E886">
        <v>1691.01</v>
      </c>
      <c r="F886">
        <v>1696.35</v>
      </c>
      <c r="G886">
        <v>3093344</v>
      </c>
      <c r="H886" s="2">
        <v>5260287000</v>
      </c>
      <c r="I886" s="3">
        <f t="shared" si="13"/>
        <v>0.0121420047732696</v>
      </c>
    </row>
    <row r="887" spans="1:9">
      <c r="A887" t="s">
        <v>11</v>
      </c>
      <c r="B887" s="1">
        <v>44068</v>
      </c>
      <c r="C887">
        <v>1704.8</v>
      </c>
      <c r="D887">
        <v>1746.78</v>
      </c>
      <c r="E887">
        <v>1698.63</v>
      </c>
      <c r="F887">
        <v>1727</v>
      </c>
      <c r="G887">
        <v>4187249</v>
      </c>
      <c r="H887" s="2">
        <v>7227310000</v>
      </c>
      <c r="I887" s="3">
        <f t="shared" si="13"/>
        <v>0.0180682052642439</v>
      </c>
    </row>
    <row r="888" spans="1:9">
      <c r="A888" t="s">
        <v>11</v>
      </c>
      <c r="B888" s="1">
        <v>44069</v>
      </c>
      <c r="C888">
        <v>1734</v>
      </c>
      <c r="D888">
        <v>1745</v>
      </c>
      <c r="E888">
        <v>1715.02</v>
      </c>
      <c r="F888">
        <v>1727</v>
      </c>
      <c r="G888">
        <v>2621573</v>
      </c>
      <c r="H888" s="2">
        <v>4530374000</v>
      </c>
      <c r="I888" s="3">
        <f t="shared" si="13"/>
        <v>0</v>
      </c>
    </row>
    <row r="889" spans="1:9">
      <c r="A889" t="s">
        <v>11</v>
      </c>
      <c r="B889" s="1">
        <v>44070</v>
      </c>
      <c r="C889">
        <v>1731.99</v>
      </c>
      <c r="D889">
        <v>1733.98</v>
      </c>
      <c r="E889">
        <v>1705</v>
      </c>
      <c r="F889">
        <v>1731</v>
      </c>
      <c r="G889">
        <v>2263553</v>
      </c>
      <c r="H889" s="2">
        <v>3896759000</v>
      </c>
      <c r="I889" s="3">
        <f t="shared" si="13"/>
        <v>0.00231615518239722</v>
      </c>
    </row>
    <row r="890" spans="1:9">
      <c r="A890" t="s">
        <v>11</v>
      </c>
      <c r="B890" s="1">
        <v>44071</v>
      </c>
      <c r="C890">
        <v>1731</v>
      </c>
      <c r="D890">
        <v>1764</v>
      </c>
      <c r="E890">
        <v>1721.5</v>
      </c>
      <c r="F890">
        <v>1757</v>
      </c>
      <c r="G890">
        <v>4229962</v>
      </c>
      <c r="H890" s="2">
        <v>7389242000</v>
      </c>
      <c r="I890" s="3">
        <f t="shared" si="13"/>
        <v>0.0150202195262854</v>
      </c>
    </row>
    <row r="891" spans="1:9">
      <c r="A891" t="s">
        <v>11</v>
      </c>
      <c r="B891" s="1">
        <v>44074</v>
      </c>
      <c r="C891">
        <v>1770.58</v>
      </c>
      <c r="D891">
        <v>1816</v>
      </c>
      <c r="E891">
        <v>1770.58</v>
      </c>
      <c r="F891">
        <v>1786.5</v>
      </c>
      <c r="G891">
        <v>4781036</v>
      </c>
      <c r="H891" s="2">
        <v>8608933000</v>
      </c>
      <c r="I891" s="3">
        <f t="shared" si="13"/>
        <v>0.0167899829254411</v>
      </c>
    </row>
    <row r="892" spans="1:9">
      <c r="A892" t="s">
        <v>11</v>
      </c>
      <c r="B892" s="1">
        <v>44075</v>
      </c>
      <c r="C892">
        <v>1792</v>
      </c>
      <c r="D892">
        <v>1802</v>
      </c>
      <c r="E892">
        <v>1775.01</v>
      </c>
      <c r="F892">
        <v>1801.98</v>
      </c>
      <c r="G892">
        <v>3163992</v>
      </c>
      <c r="H892" s="2">
        <v>5661594000</v>
      </c>
      <c r="I892" s="3">
        <f t="shared" si="13"/>
        <v>0.00866498740554157</v>
      </c>
    </row>
    <row r="893" spans="1:9">
      <c r="A893" t="s">
        <v>11</v>
      </c>
      <c r="B893" s="1">
        <v>44076</v>
      </c>
      <c r="C893">
        <v>1825</v>
      </c>
      <c r="D893">
        <v>1828</v>
      </c>
      <c r="E893">
        <v>1770</v>
      </c>
      <c r="F893">
        <v>1795</v>
      </c>
      <c r="G893">
        <v>3200929</v>
      </c>
      <c r="H893" s="2">
        <v>5746352000</v>
      </c>
      <c r="I893" s="3">
        <f t="shared" si="13"/>
        <v>-0.00387351690917769</v>
      </c>
    </row>
    <row r="894" spans="1:9">
      <c r="A894" t="s">
        <v>11</v>
      </c>
      <c r="B894" s="1">
        <v>44077</v>
      </c>
      <c r="C894">
        <v>1795</v>
      </c>
      <c r="D894">
        <v>1812</v>
      </c>
      <c r="E894">
        <v>1779.7</v>
      </c>
      <c r="F894">
        <v>1793</v>
      </c>
      <c r="G894">
        <v>3043735</v>
      </c>
      <c r="H894" s="2">
        <v>5471334000</v>
      </c>
      <c r="I894" s="3">
        <f t="shared" si="13"/>
        <v>-0.0011142061281337</v>
      </c>
    </row>
    <row r="895" spans="1:9">
      <c r="A895" t="s">
        <v>11</v>
      </c>
      <c r="B895" s="1">
        <v>44078</v>
      </c>
      <c r="C895">
        <v>1766</v>
      </c>
      <c r="D895">
        <v>1776.99</v>
      </c>
      <c r="E895">
        <v>1746</v>
      </c>
      <c r="F895">
        <v>1770</v>
      </c>
      <c r="G895">
        <v>3085796</v>
      </c>
      <c r="H895" s="2">
        <v>5433479000</v>
      </c>
      <c r="I895" s="3">
        <f t="shared" si="13"/>
        <v>-0.0128276631344116</v>
      </c>
    </row>
    <row r="896" spans="1:9">
      <c r="A896" t="s">
        <v>11</v>
      </c>
      <c r="B896" s="1">
        <v>44081</v>
      </c>
      <c r="C896">
        <v>1760</v>
      </c>
      <c r="D896">
        <v>1777.99</v>
      </c>
      <c r="E896">
        <v>1703.97</v>
      </c>
      <c r="F896">
        <v>1723.5</v>
      </c>
      <c r="G896">
        <v>3111202</v>
      </c>
      <c r="H896" s="2">
        <v>5446355000</v>
      </c>
      <c r="I896" s="3">
        <f t="shared" si="13"/>
        <v>-0.026271186440678</v>
      </c>
    </row>
    <row r="897" spans="1:9">
      <c r="A897" t="s">
        <v>11</v>
      </c>
      <c r="B897" s="1">
        <v>44082</v>
      </c>
      <c r="C897">
        <v>1732</v>
      </c>
      <c r="D897">
        <v>1737.8</v>
      </c>
      <c r="E897">
        <v>1677.07</v>
      </c>
      <c r="F897">
        <v>1711.4</v>
      </c>
      <c r="G897">
        <v>3447238</v>
      </c>
      <c r="H897" s="2">
        <v>5865963000</v>
      </c>
      <c r="I897" s="3">
        <f t="shared" si="13"/>
        <v>-0.00702059762111976</v>
      </c>
    </row>
    <row r="898" spans="1:9">
      <c r="A898" t="s">
        <v>11</v>
      </c>
      <c r="B898" s="1">
        <v>44083</v>
      </c>
      <c r="C898">
        <v>1699.67</v>
      </c>
      <c r="D898">
        <v>1711</v>
      </c>
      <c r="E898">
        <v>1680.04</v>
      </c>
      <c r="F898">
        <v>1688</v>
      </c>
      <c r="G898">
        <v>2596355</v>
      </c>
      <c r="H898" s="2">
        <v>4401806000</v>
      </c>
      <c r="I898" s="3">
        <f t="shared" si="13"/>
        <v>-0.0136730162440108</v>
      </c>
    </row>
    <row r="899" spans="1:9">
      <c r="A899" t="s">
        <v>11</v>
      </c>
      <c r="B899" s="1">
        <v>44084</v>
      </c>
      <c r="C899">
        <v>1703.74</v>
      </c>
      <c r="D899">
        <v>1720</v>
      </c>
      <c r="E899">
        <v>1700</v>
      </c>
      <c r="F899">
        <v>1705.8</v>
      </c>
      <c r="G899">
        <v>2477833</v>
      </c>
      <c r="H899" s="2">
        <v>4236694000</v>
      </c>
      <c r="I899" s="3">
        <f t="shared" si="13"/>
        <v>0.0105450236966824</v>
      </c>
    </row>
    <row r="900" spans="1:9">
      <c r="A900" t="s">
        <v>11</v>
      </c>
      <c r="B900" s="1">
        <v>44085</v>
      </c>
      <c r="C900">
        <v>1688</v>
      </c>
      <c r="D900">
        <v>1736</v>
      </c>
      <c r="E900">
        <v>1688</v>
      </c>
      <c r="F900">
        <v>1733</v>
      </c>
      <c r="G900">
        <v>3108800</v>
      </c>
      <c r="H900" s="2">
        <v>5339883000</v>
      </c>
      <c r="I900" s="3">
        <f t="shared" ref="I900:I963" si="14">(F900-F899)/F899</f>
        <v>0.0159455973736663</v>
      </c>
    </row>
    <row r="901" spans="1:9">
      <c r="A901" t="s">
        <v>11</v>
      </c>
      <c r="B901" s="1">
        <v>44088</v>
      </c>
      <c r="C901">
        <v>1745</v>
      </c>
      <c r="D901">
        <v>1769</v>
      </c>
      <c r="E901">
        <v>1730.58</v>
      </c>
      <c r="F901">
        <v>1766</v>
      </c>
      <c r="G901">
        <v>3105601</v>
      </c>
      <c r="H901" s="2">
        <v>5448189000</v>
      </c>
      <c r="I901" s="3">
        <f t="shared" si="14"/>
        <v>0.0190421234852856</v>
      </c>
    </row>
    <row r="902" spans="1:9">
      <c r="A902" t="s">
        <v>11</v>
      </c>
      <c r="B902" s="1">
        <v>44089</v>
      </c>
      <c r="C902">
        <v>1769.99</v>
      </c>
      <c r="D902">
        <v>1769.99</v>
      </c>
      <c r="E902">
        <v>1747.75</v>
      </c>
      <c r="F902">
        <v>1760</v>
      </c>
      <c r="G902">
        <v>2082087</v>
      </c>
      <c r="H902" s="2">
        <v>3654872000</v>
      </c>
      <c r="I902" s="3">
        <f t="shared" si="14"/>
        <v>-0.00339750849377123</v>
      </c>
    </row>
    <row r="903" spans="1:9">
      <c r="A903" t="s">
        <v>11</v>
      </c>
      <c r="B903" s="1">
        <v>44090</v>
      </c>
      <c r="C903">
        <v>1760</v>
      </c>
      <c r="D903">
        <v>1764.81</v>
      </c>
      <c r="E903">
        <v>1719</v>
      </c>
      <c r="F903">
        <v>1725.1</v>
      </c>
      <c r="G903">
        <v>2251598</v>
      </c>
      <c r="H903" s="2">
        <v>3916458000</v>
      </c>
      <c r="I903" s="3">
        <f t="shared" si="14"/>
        <v>-0.0198295454545455</v>
      </c>
    </row>
    <row r="904" spans="1:9">
      <c r="A904" t="s">
        <v>11</v>
      </c>
      <c r="B904" s="1">
        <v>44091</v>
      </c>
      <c r="C904">
        <v>1700</v>
      </c>
      <c r="D904">
        <v>1700</v>
      </c>
      <c r="E904">
        <v>1658</v>
      </c>
      <c r="F904">
        <v>1670.52</v>
      </c>
      <c r="G904">
        <v>6367985</v>
      </c>
      <c r="H904" s="2">
        <v>10683350000</v>
      </c>
      <c r="I904" s="3">
        <f t="shared" si="14"/>
        <v>-0.0316387455799663</v>
      </c>
    </row>
    <row r="905" spans="1:9">
      <c r="A905" t="s">
        <v>11</v>
      </c>
      <c r="B905" s="1">
        <v>44092</v>
      </c>
      <c r="C905">
        <v>1665</v>
      </c>
      <c r="D905">
        <v>1695</v>
      </c>
      <c r="E905">
        <v>1635.01</v>
      </c>
      <c r="F905">
        <v>1695</v>
      </c>
      <c r="G905">
        <v>4720140</v>
      </c>
      <c r="H905" s="2">
        <v>7853673000</v>
      </c>
      <c r="I905" s="3">
        <f t="shared" si="14"/>
        <v>0.0146541196753107</v>
      </c>
    </row>
    <row r="906" spans="1:9">
      <c r="A906" t="s">
        <v>11</v>
      </c>
      <c r="B906" s="1">
        <v>44095</v>
      </c>
      <c r="C906">
        <v>1692.76</v>
      </c>
      <c r="D906">
        <v>1692.76</v>
      </c>
      <c r="E906">
        <v>1666.66</v>
      </c>
      <c r="F906">
        <v>1666.8</v>
      </c>
      <c r="G906">
        <v>2244407</v>
      </c>
      <c r="H906" s="2">
        <v>3756765000</v>
      </c>
      <c r="I906" s="3">
        <f t="shared" si="14"/>
        <v>-0.0166371681415929</v>
      </c>
    </row>
    <row r="907" spans="1:9">
      <c r="A907" t="s">
        <v>11</v>
      </c>
      <c r="B907" s="1">
        <v>44096</v>
      </c>
      <c r="C907">
        <v>1650</v>
      </c>
      <c r="D907">
        <v>1686.98</v>
      </c>
      <c r="E907">
        <v>1650</v>
      </c>
      <c r="F907">
        <v>1665.69</v>
      </c>
      <c r="G907">
        <v>2326547</v>
      </c>
      <c r="H907" s="2">
        <v>3890070000</v>
      </c>
      <c r="I907" s="3">
        <f t="shared" si="14"/>
        <v>-0.000665946724261999</v>
      </c>
    </row>
    <row r="908" spans="1:9">
      <c r="A908" t="s">
        <v>11</v>
      </c>
      <c r="B908" s="1">
        <v>44097</v>
      </c>
      <c r="C908">
        <v>1635</v>
      </c>
      <c r="D908">
        <v>1666.01</v>
      </c>
      <c r="E908">
        <v>1621.02</v>
      </c>
      <c r="F908">
        <v>1649.98</v>
      </c>
      <c r="G908">
        <v>3572552</v>
      </c>
      <c r="H908" s="2">
        <v>5878691000</v>
      </c>
      <c r="I908" s="3">
        <f t="shared" si="14"/>
        <v>-0.00943152687474863</v>
      </c>
    </row>
    <row r="909" spans="1:9">
      <c r="A909" t="s">
        <v>11</v>
      </c>
      <c r="B909" s="1">
        <v>44098</v>
      </c>
      <c r="C909">
        <v>1635.97</v>
      </c>
      <c r="D909">
        <v>1658.88</v>
      </c>
      <c r="E909">
        <v>1626.8</v>
      </c>
      <c r="F909">
        <v>1629.32</v>
      </c>
      <c r="G909">
        <v>3005078</v>
      </c>
      <c r="H909" s="2">
        <v>4915392000</v>
      </c>
      <c r="I909" s="3">
        <f t="shared" si="14"/>
        <v>-0.01252136389532</v>
      </c>
    </row>
    <row r="910" spans="1:9">
      <c r="A910" t="s">
        <v>11</v>
      </c>
      <c r="B910" s="1">
        <v>44099</v>
      </c>
      <c r="C910">
        <v>1630</v>
      </c>
      <c r="D910">
        <v>1650</v>
      </c>
      <c r="E910">
        <v>1625</v>
      </c>
      <c r="F910">
        <v>1635.11</v>
      </c>
      <c r="G910">
        <v>2258296</v>
      </c>
      <c r="H910" s="2">
        <v>3700843000</v>
      </c>
      <c r="I910" s="3">
        <f t="shared" si="14"/>
        <v>0.00355362973510419</v>
      </c>
    </row>
    <row r="911" spans="1:9">
      <c r="A911" t="s">
        <v>11</v>
      </c>
      <c r="B911" s="1">
        <v>44102</v>
      </c>
      <c r="C911">
        <v>1635.19</v>
      </c>
      <c r="D911">
        <v>1668.5</v>
      </c>
      <c r="E911">
        <v>1635.19</v>
      </c>
      <c r="F911">
        <v>1661</v>
      </c>
      <c r="G911">
        <v>2423222</v>
      </c>
      <c r="H911" s="2">
        <v>4019640000</v>
      </c>
      <c r="I911" s="3">
        <f t="shared" si="14"/>
        <v>0.0158337971145673</v>
      </c>
    </row>
    <row r="912" spans="1:9">
      <c r="A912" t="s">
        <v>11</v>
      </c>
      <c r="B912" s="1">
        <v>44103</v>
      </c>
      <c r="C912">
        <v>1669.33</v>
      </c>
      <c r="D912">
        <v>1669.4</v>
      </c>
      <c r="E912">
        <v>1652.3</v>
      </c>
      <c r="F912">
        <v>1652.3</v>
      </c>
      <c r="G912">
        <v>1743078</v>
      </c>
      <c r="H912" s="2">
        <v>2895081000</v>
      </c>
      <c r="I912" s="3">
        <f t="shared" si="14"/>
        <v>-0.00523780854906685</v>
      </c>
    </row>
    <row r="913" spans="1:9">
      <c r="A913" t="s">
        <v>11</v>
      </c>
      <c r="B913" s="1">
        <v>44104</v>
      </c>
      <c r="C913">
        <v>1660</v>
      </c>
      <c r="D913">
        <v>1691.9</v>
      </c>
      <c r="E913">
        <v>1660</v>
      </c>
      <c r="F913">
        <v>1668.5</v>
      </c>
      <c r="G913">
        <v>2708781</v>
      </c>
      <c r="H913" s="2">
        <v>4536013000</v>
      </c>
      <c r="I913" s="3">
        <f t="shared" si="14"/>
        <v>0.00980451491859835</v>
      </c>
    </row>
    <row r="914" spans="1:9">
      <c r="A914" t="s">
        <v>11</v>
      </c>
      <c r="B914" s="1">
        <v>44113</v>
      </c>
      <c r="C914">
        <v>1692</v>
      </c>
      <c r="D914">
        <v>1706.42</v>
      </c>
      <c r="E914">
        <v>1688</v>
      </c>
      <c r="F914">
        <v>1696</v>
      </c>
      <c r="G914">
        <v>3423988</v>
      </c>
      <c r="H914" s="2">
        <v>5817281000</v>
      </c>
      <c r="I914" s="3">
        <f t="shared" si="14"/>
        <v>0.0164818699430626</v>
      </c>
    </row>
    <row r="915" spans="1:9">
      <c r="A915" t="s">
        <v>11</v>
      </c>
      <c r="B915" s="1">
        <v>44116</v>
      </c>
      <c r="C915">
        <v>1700</v>
      </c>
      <c r="D915">
        <v>1750.61</v>
      </c>
      <c r="E915">
        <v>1700</v>
      </c>
      <c r="F915">
        <v>1750.61</v>
      </c>
      <c r="G915">
        <v>4372904</v>
      </c>
      <c r="H915" s="2">
        <v>7597988000</v>
      </c>
      <c r="I915" s="3">
        <f t="shared" si="14"/>
        <v>0.0321992924528301</v>
      </c>
    </row>
    <row r="916" spans="1:9">
      <c r="A916" t="s">
        <v>11</v>
      </c>
      <c r="B916" s="1">
        <v>44117</v>
      </c>
      <c r="C916">
        <v>1750.62</v>
      </c>
      <c r="D916">
        <v>1750.62</v>
      </c>
      <c r="E916">
        <v>1735</v>
      </c>
      <c r="F916">
        <v>1739</v>
      </c>
      <c r="G916">
        <v>2294389</v>
      </c>
      <c r="H916" s="2">
        <v>3995561000</v>
      </c>
      <c r="I916" s="3">
        <f t="shared" si="14"/>
        <v>-0.00663197399763505</v>
      </c>
    </row>
    <row r="917" spans="1:9">
      <c r="A917" t="s">
        <v>11</v>
      </c>
      <c r="B917" s="1">
        <v>44118</v>
      </c>
      <c r="C917">
        <v>1740</v>
      </c>
      <c r="D917">
        <v>1746.98</v>
      </c>
      <c r="E917">
        <v>1726</v>
      </c>
      <c r="F917">
        <v>1729</v>
      </c>
      <c r="G917">
        <v>2048139</v>
      </c>
      <c r="H917" s="2">
        <v>3554317000</v>
      </c>
      <c r="I917" s="3">
        <f t="shared" si="14"/>
        <v>-0.00575043128234618</v>
      </c>
    </row>
    <row r="918" spans="1:9">
      <c r="A918" t="s">
        <v>11</v>
      </c>
      <c r="B918" s="1">
        <v>44119</v>
      </c>
      <c r="C918">
        <v>1721.13</v>
      </c>
      <c r="D918">
        <v>1735</v>
      </c>
      <c r="E918">
        <v>1721</v>
      </c>
      <c r="F918">
        <v>1725</v>
      </c>
      <c r="G918">
        <v>1620436</v>
      </c>
      <c r="H918" s="2">
        <v>2801251000</v>
      </c>
      <c r="I918" s="3">
        <f t="shared" si="14"/>
        <v>-0.00231347599768652</v>
      </c>
    </row>
    <row r="919" spans="1:9">
      <c r="A919" t="s">
        <v>11</v>
      </c>
      <c r="B919" s="1">
        <v>44120</v>
      </c>
      <c r="C919">
        <v>1725</v>
      </c>
      <c r="D919">
        <v>1734.58</v>
      </c>
      <c r="E919">
        <v>1703</v>
      </c>
      <c r="F919">
        <v>1712</v>
      </c>
      <c r="G919">
        <v>1737738</v>
      </c>
      <c r="H919" s="2">
        <v>2991247000</v>
      </c>
      <c r="I919" s="3">
        <f t="shared" si="14"/>
        <v>-0.00753623188405797</v>
      </c>
    </row>
    <row r="920" spans="1:9">
      <c r="A920" t="s">
        <v>11</v>
      </c>
      <c r="B920" s="1">
        <v>44123</v>
      </c>
      <c r="C920">
        <v>1725</v>
      </c>
      <c r="D920">
        <v>1733.98</v>
      </c>
      <c r="E920">
        <v>1691.9</v>
      </c>
      <c r="F920">
        <v>1699</v>
      </c>
      <c r="G920">
        <v>1922632</v>
      </c>
      <c r="H920" s="2">
        <v>3284383000</v>
      </c>
      <c r="I920" s="3">
        <f t="shared" si="14"/>
        <v>-0.00759345794392523</v>
      </c>
    </row>
    <row r="921" spans="1:9">
      <c r="A921" t="s">
        <v>11</v>
      </c>
      <c r="B921" s="1">
        <v>44124</v>
      </c>
      <c r="C921">
        <v>1699.99</v>
      </c>
      <c r="D921">
        <v>1734.97</v>
      </c>
      <c r="E921">
        <v>1695</v>
      </c>
      <c r="F921">
        <v>1734</v>
      </c>
      <c r="G921">
        <v>2773493</v>
      </c>
      <c r="H921" s="2">
        <v>4787808000</v>
      </c>
      <c r="I921" s="3">
        <f t="shared" si="14"/>
        <v>0.0206003531489111</v>
      </c>
    </row>
    <row r="922" spans="1:9">
      <c r="A922" t="s">
        <v>11</v>
      </c>
      <c r="B922" s="1">
        <v>44125</v>
      </c>
      <c r="C922">
        <v>1734.1</v>
      </c>
      <c r="D922">
        <v>1742.15</v>
      </c>
      <c r="E922">
        <v>1723</v>
      </c>
      <c r="F922">
        <v>1733.33</v>
      </c>
      <c r="G922">
        <v>1890137</v>
      </c>
      <c r="H922" s="2">
        <v>3275357000</v>
      </c>
      <c r="I922" s="3">
        <f t="shared" si="14"/>
        <v>-0.000386389850057712</v>
      </c>
    </row>
    <row r="923" spans="1:9">
      <c r="A923" t="s">
        <v>11</v>
      </c>
      <c r="B923" s="1">
        <v>44126</v>
      </c>
      <c r="C923">
        <v>1730</v>
      </c>
      <c r="D923">
        <v>1745</v>
      </c>
      <c r="E923">
        <v>1715.51</v>
      </c>
      <c r="F923">
        <v>1742.5</v>
      </c>
      <c r="G923">
        <v>2248087</v>
      </c>
      <c r="H923" s="2">
        <v>3897730000</v>
      </c>
      <c r="I923" s="3">
        <f t="shared" si="14"/>
        <v>0.00529039478922079</v>
      </c>
    </row>
    <row r="924" spans="1:9">
      <c r="A924" t="s">
        <v>11</v>
      </c>
      <c r="B924" s="1">
        <v>44127</v>
      </c>
      <c r="C924">
        <v>1740.78</v>
      </c>
      <c r="D924">
        <v>1747.59</v>
      </c>
      <c r="E924">
        <v>1714</v>
      </c>
      <c r="F924">
        <v>1715.33</v>
      </c>
      <c r="G924">
        <v>1929169</v>
      </c>
      <c r="H924" s="2">
        <v>3339987000</v>
      </c>
      <c r="I924" s="3">
        <f t="shared" si="14"/>
        <v>-0.0155925394548064</v>
      </c>
    </row>
    <row r="925" spans="1:9">
      <c r="A925" t="s">
        <v>11</v>
      </c>
      <c r="B925" s="1">
        <v>44130</v>
      </c>
      <c r="C925">
        <v>1619</v>
      </c>
      <c r="D925">
        <v>1662.92</v>
      </c>
      <c r="E925">
        <v>1600</v>
      </c>
      <c r="F925">
        <v>1643</v>
      </c>
      <c r="G925">
        <v>6601529</v>
      </c>
      <c r="H925" s="2">
        <v>10821910000</v>
      </c>
      <c r="I925" s="3">
        <f t="shared" si="14"/>
        <v>-0.0421668133828476</v>
      </c>
    </row>
    <row r="926" spans="1:9">
      <c r="A926" t="s">
        <v>11</v>
      </c>
      <c r="B926" s="1">
        <v>44131</v>
      </c>
      <c r="C926">
        <v>1643</v>
      </c>
      <c r="D926">
        <v>1644</v>
      </c>
      <c r="E926">
        <v>1616.12</v>
      </c>
      <c r="F926">
        <v>1625</v>
      </c>
      <c r="G926">
        <v>4394440</v>
      </c>
      <c r="H926" s="2">
        <v>7156688000</v>
      </c>
      <c r="I926" s="3">
        <f t="shared" si="14"/>
        <v>-0.0109555690809495</v>
      </c>
    </row>
    <row r="927" spans="1:9">
      <c r="A927" t="s">
        <v>11</v>
      </c>
      <c r="B927" s="1">
        <v>44132</v>
      </c>
      <c r="C927">
        <v>1626</v>
      </c>
      <c r="D927">
        <v>1677</v>
      </c>
      <c r="E927">
        <v>1625.08</v>
      </c>
      <c r="F927">
        <v>1664.81</v>
      </c>
      <c r="G927">
        <v>3463653</v>
      </c>
      <c r="H927" s="2">
        <v>5739452000</v>
      </c>
      <c r="I927" s="3">
        <f t="shared" si="14"/>
        <v>0.0244984615384615</v>
      </c>
    </row>
    <row r="928" spans="1:9">
      <c r="A928" t="s">
        <v>11</v>
      </c>
      <c r="B928" s="1">
        <v>44133</v>
      </c>
      <c r="C928">
        <v>1654.84</v>
      </c>
      <c r="D928">
        <v>1708</v>
      </c>
      <c r="E928">
        <v>1647</v>
      </c>
      <c r="F928">
        <v>1676</v>
      </c>
      <c r="G928">
        <v>3937376</v>
      </c>
      <c r="H928" s="2">
        <v>6633169000</v>
      </c>
      <c r="I928" s="3">
        <f t="shared" si="14"/>
        <v>0.00672148773733943</v>
      </c>
    </row>
    <row r="929" spans="1:9">
      <c r="A929" t="s">
        <v>11</v>
      </c>
      <c r="B929" s="1">
        <v>44134</v>
      </c>
      <c r="C929">
        <v>1678</v>
      </c>
      <c r="D929">
        <v>1696</v>
      </c>
      <c r="E929">
        <v>1665</v>
      </c>
      <c r="F929">
        <v>1670.02</v>
      </c>
      <c r="G929">
        <v>2605545</v>
      </c>
      <c r="H929" s="2">
        <v>4379602000</v>
      </c>
      <c r="I929" s="3">
        <f t="shared" si="14"/>
        <v>-0.00356801909307877</v>
      </c>
    </row>
    <row r="930" spans="1:9">
      <c r="A930" t="s">
        <v>11</v>
      </c>
      <c r="B930" s="1">
        <v>44137</v>
      </c>
      <c r="C930">
        <v>1675</v>
      </c>
      <c r="D930">
        <v>1695</v>
      </c>
      <c r="E930">
        <v>1672</v>
      </c>
      <c r="F930">
        <v>1674.01</v>
      </c>
      <c r="G930">
        <v>2106643</v>
      </c>
      <c r="H930" s="2">
        <v>3544422000</v>
      </c>
      <c r="I930" s="3">
        <f t="shared" si="14"/>
        <v>0.00238919294379709</v>
      </c>
    </row>
    <row r="931" spans="1:9">
      <c r="A931" t="s">
        <v>11</v>
      </c>
      <c r="B931" s="1">
        <v>44138</v>
      </c>
      <c r="C931">
        <v>1684.99</v>
      </c>
      <c r="D931">
        <v>1705.9</v>
      </c>
      <c r="E931">
        <v>1675.5</v>
      </c>
      <c r="F931">
        <v>1695</v>
      </c>
      <c r="G931">
        <v>2349749</v>
      </c>
      <c r="H931" s="2">
        <v>3976621000</v>
      </c>
      <c r="I931" s="3">
        <f t="shared" si="14"/>
        <v>0.0125387542487799</v>
      </c>
    </row>
    <row r="932" spans="1:9">
      <c r="A932" t="s">
        <v>11</v>
      </c>
      <c r="B932" s="1">
        <v>44139</v>
      </c>
      <c r="C932">
        <v>1700</v>
      </c>
      <c r="D932">
        <v>1704</v>
      </c>
      <c r="E932">
        <v>1685</v>
      </c>
      <c r="F932">
        <v>1699.58</v>
      </c>
      <c r="G932">
        <v>1644371</v>
      </c>
      <c r="H932" s="2">
        <v>2788396000</v>
      </c>
      <c r="I932" s="3">
        <f t="shared" si="14"/>
        <v>0.00270206489675512</v>
      </c>
    </row>
    <row r="933" spans="1:9">
      <c r="A933" t="s">
        <v>11</v>
      </c>
      <c r="B933" s="1">
        <v>44140</v>
      </c>
      <c r="C933">
        <v>1717</v>
      </c>
      <c r="D933">
        <v>1732.48</v>
      </c>
      <c r="E933">
        <v>1712.1</v>
      </c>
      <c r="F933">
        <v>1721.9</v>
      </c>
      <c r="G933">
        <v>2352414</v>
      </c>
      <c r="H933" s="2">
        <v>4053043000</v>
      </c>
      <c r="I933" s="3">
        <f t="shared" si="14"/>
        <v>0.0131326563033221</v>
      </c>
    </row>
    <row r="934" spans="1:9">
      <c r="A934" t="s">
        <v>11</v>
      </c>
      <c r="B934" s="1">
        <v>44141</v>
      </c>
      <c r="C934">
        <v>1730.55</v>
      </c>
      <c r="D934">
        <v>1731.59</v>
      </c>
      <c r="E934">
        <v>1690</v>
      </c>
      <c r="F934">
        <v>1700.62</v>
      </c>
      <c r="G934">
        <v>2305153</v>
      </c>
      <c r="H934" s="2">
        <v>3932702000</v>
      </c>
      <c r="I934" s="3">
        <f t="shared" si="14"/>
        <v>-0.0123584412567514</v>
      </c>
    </row>
    <row r="935" spans="1:9">
      <c r="A935" t="s">
        <v>11</v>
      </c>
      <c r="B935" s="1">
        <v>44144</v>
      </c>
      <c r="C935">
        <v>1701.38</v>
      </c>
      <c r="D935">
        <v>1750.68</v>
      </c>
      <c r="E935">
        <v>1700.62</v>
      </c>
      <c r="F935">
        <v>1742.57</v>
      </c>
      <c r="G935">
        <v>4146970</v>
      </c>
      <c r="H935" s="2">
        <v>7198680000</v>
      </c>
      <c r="I935" s="3">
        <f t="shared" si="14"/>
        <v>0.0246674742152862</v>
      </c>
    </row>
    <row r="936" spans="1:9">
      <c r="A936" t="s">
        <v>11</v>
      </c>
      <c r="B936" s="1">
        <v>44145</v>
      </c>
      <c r="C936">
        <v>1752.92</v>
      </c>
      <c r="D936">
        <v>1764.48</v>
      </c>
      <c r="E936">
        <v>1736</v>
      </c>
      <c r="F936">
        <v>1745</v>
      </c>
      <c r="G936">
        <v>3018944</v>
      </c>
      <c r="H936" s="2">
        <v>5287968000</v>
      </c>
      <c r="I936" s="3">
        <f t="shared" si="14"/>
        <v>0.00139449204336128</v>
      </c>
    </row>
    <row r="937" spans="1:9">
      <c r="A937" t="s">
        <v>11</v>
      </c>
      <c r="B937" s="1">
        <v>44146</v>
      </c>
      <c r="C937">
        <v>1745</v>
      </c>
      <c r="D937">
        <v>1777.5</v>
      </c>
      <c r="E937">
        <v>1731</v>
      </c>
      <c r="F937">
        <v>1731.35</v>
      </c>
      <c r="G937">
        <v>3485073</v>
      </c>
      <c r="H937" s="2">
        <v>6122365000</v>
      </c>
      <c r="I937" s="3">
        <f t="shared" si="14"/>
        <v>-0.00782234957020063</v>
      </c>
    </row>
    <row r="938" spans="1:9">
      <c r="A938" t="s">
        <v>11</v>
      </c>
      <c r="B938" s="1">
        <v>44147</v>
      </c>
      <c r="C938">
        <v>1730.01</v>
      </c>
      <c r="D938">
        <v>1750</v>
      </c>
      <c r="E938">
        <v>1722.27</v>
      </c>
      <c r="F938">
        <v>1734.79</v>
      </c>
      <c r="G938">
        <v>2347309</v>
      </c>
      <c r="H938" s="2">
        <v>4071730000</v>
      </c>
      <c r="I938" s="3">
        <f t="shared" si="14"/>
        <v>0.00198688884396572</v>
      </c>
    </row>
    <row r="939" spans="1:9">
      <c r="A939" t="s">
        <v>11</v>
      </c>
      <c r="B939" s="1">
        <v>44148</v>
      </c>
      <c r="C939">
        <v>1724</v>
      </c>
      <c r="D939">
        <v>1728.88</v>
      </c>
      <c r="E939">
        <v>1691</v>
      </c>
      <c r="F939">
        <v>1705</v>
      </c>
      <c r="G939">
        <v>2815548</v>
      </c>
      <c r="H939" s="2">
        <v>4791276000</v>
      </c>
      <c r="I939" s="3">
        <f t="shared" si="14"/>
        <v>-0.0171721072867609</v>
      </c>
    </row>
    <row r="940" spans="1:9">
      <c r="A940" t="s">
        <v>11</v>
      </c>
      <c r="B940" s="1">
        <v>44151</v>
      </c>
      <c r="C940">
        <v>1711</v>
      </c>
      <c r="D940">
        <v>1730.05</v>
      </c>
      <c r="E940">
        <v>1697.26</v>
      </c>
      <c r="F940">
        <v>1730.05</v>
      </c>
      <c r="G940">
        <v>3061349</v>
      </c>
      <c r="H940" s="2">
        <v>5247897000</v>
      </c>
      <c r="I940" s="3">
        <f t="shared" si="14"/>
        <v>0.0146920821114369</v>
      </c>
    </row>
    <row r="941" spans="1:9">
      <c r="A941" t="s">
        <v>11</v>
      </c>
      <c r="B941" s="1">
        <v>44152</v>
      </c>
      <c r="C941">
        <v>1740</v>
      </c>
      <c r="D941">
        <v>1742.35</v>
      </c>
      <c r="E941">
        <v>1701.07</v>
      </c>
      <c r="F941">
        <v>1715.8</v>
      </c>
      <c r="G941">
        <v>2522403</v>
      </c>
      <c r="H941" s="2">
        <v>4355288000</v>
      </c>
      <c r="I941" s="3">
        <f t="shared" si="14"/>
        <v>-0.00823675616311667</v>
      </c>
    </row>
    <row r="942" spans="1:9">
      <c r="A942" t="s">
        <v>11</v>
      </c>
      <c r="B942" s="1">
        <v>44153</v>
      </c>
      <c r="C942">
        <v>1715</v>
      </c>
      <c r="D942">
        <v>1720.53</v>
      </c>
      <c r="E942">
        <v>1683.16</v>
      </c>
      <c r="F942">
        <v>1693.65</v>
      </c>
      <c r="G942">
        <v>3517895</v>
      </c>
      <c r="H942" s="2">
        <v>5973147000</v>
      </c>
      <c r="I942" s="3">
        <f t="shared" si="14"/>
        <v>-0.0129094300034968</v>
      </c>
    </row>
    <row r="943" spans="1:9">
      <c r="A943" t="s">
        <v>11</v>
      </c>
      <c r="B943" s="1">
        <v>44154</v>
      </c>
      <c r="C943">
        <v>1684.5</v>
      </c>
      <c r="D943">
        <v>1725</v>
      </c>
      <c r="E943">
        <v>1680.6</v>
      </c>
      <c r="F943">
        <v>1720.19</v>
      </c>
      <c r="G943">
        <v>2781576</v>
      </c>
      <c r="H943" s="2">
        <v>4767509000</v>
      </c>
      <c r="I943" s="3">
        <f t="shared" si="14"/>
        <v>0.0156702978773654</v>
      </c>
    </row>
    <row r="944" spans="1:9">
      <c r="A944" t="s">
        <v>11</v>
      </c>
      <c r="B944" s="1">
        <v>44155</v>
      </c>
      <c r="C944">
        <v>1720</v>
      </c>
      <c r="D944">
        <v>1736</v>
      </c>
      <c r="E944">
        <v>1712.65</v>
      </c>
      <c r="F944">
        <v>1719.96</v>
      </c>
      <c r="G944">
        <v>2187466</v>
      </c>
      <c r="H944" s="2">
        <v>3771895000</v>
      </c>
      <c r="I944" s="3">
        <f t="shared" si="14"/>
        <v>-0.000133706160366017</v>
      </c>
    </row>
    <row r="945" spans="1:9">
      <c r="A945" t="s">
        <v>11</v>
      </c>
      <c r="B945" s="1">
        <v>44158</v>
      </c>
      <c r="C945">
        <v>1771.01</v>
      </c>
      <c r="D945">
        <v>1809.9</v>
      </c>
      <c r="E945">
        <v>1771.01</v>
      </c>
      <c r="F945">
        <v>1790.21</v>
      </c>
      <c r="G945">
        <v>6663724</v>
      </c>
      <c r="H945" s="2">
        <v>11926870000</v>
      </c>
      <c r="I945" s="3">
        <f t="shared" si="14"/>
        <v>0.0408439731156539</v>
      </c>
    </row>
    <row r="946" spans="1:9">
      <c r="A946" t="s">
        <v>11</v>
      </c>
      <c r="B946" s="1">
        <v>44159</v>
      </c>
      <c r="C946">
        <v>1769.99</v>
      </c>
      <c r="D946">
        <v>1782.5</v>
      </c>
      <c r="E946">
        <v>1751.47</v>
      </c>
      <c r="F946">
        <v>1763.5</v>
      </c>
      <c r="G946">
        <v>3246536</v>
      </c>
      <c r="H946" s="2">
        <v>5736960000</v>
      </c>
      <c r="I946" s="3">
        <f t="shared" si="14"/>
        <v>-0.0149200373140581</v>
      </c>
    </row>
    <row r="947" spans="1:9">
      <c r="A947" t="s">
        <v>11</v>
      </c>
      <c r="B947" s="1">
        <v>44160</v>
      </c>
      <c r="C947">
        <v>1761.5</v>
      </c>
      <c r="D947">
        <v>1768.88</v>
      </c>
      <c r="E947">
        <v>1724</v>
      </c>
      <c r="F947">
        <v>1726.88</v>
      </c>
      <c r="G947">
        <v>2822632</v>
      </c>
      <c r="H947" s="2">
        <v>4910541000</v>
      </c>
      <c r="I947" s="3">
        <f t="shared" si="14"/>
        <v>-0.0207655231074567</v>
      </c>
    </row>
    <row r="948" spans="1:9">
      <c r="A948" t="s">
        <v>11</v>
      </c>
      <c r="B948" s="1">
        <v>44161</v>
      </c>
      <c r="C948">
        <v>1726</v>
      </c>
      <c r="D948">
        <v>1739.99</v>
      </c>
      <c r="E948">
        <v>1725.18</v>
      </c>
      <c r="F948">
        <v>1734.39</v>
      </c>
      <c r="G948">
        <v>2322830</v>
      </c>
      <c r="H948" s="2">
        <v>4027749000</v>
      </c>
      <c r="I948" s="3">
        <f t="shared" si="14"/>
        <v>0.00434888353562494</v>
      </c>
    </row>
    <row r="949" spans="1:9">
      <c r="A949" t="s">
        <v>11</v>
      </c>
      <c r="B949" s="1">
        <v>44162</v>
      </c>
      <c r="C949">
        <v>1732.66</v>
      </c>
      <c r="D949">
        <v>1740.03</v>
      </c>
      <c r="E949">
        <v>1718</v>
      </c>
      <c r="F949">
        <v>1737.9</v>
      </c>
      <c r="G949">
        <v>2156861</v>
      </c>
      <c r="H949" s="2">
        <v>3737698000</v>
      </c>
      <c r="I949" s="3">
        <f t="shared" si="14"/>
        <v>0.00202376628094027</v>
      </c>
    </row>
    <row r="950" spans="1:9">
      <c r="A950" t="s">
        <v>11</v>
      </c>
      <c r="B950" s="1">
        <v>44165</v>
      </c>
      <c r="C950">
        <v>1735</v>
      </c>
      <c r="D950">
        <v>1738.9</v>
      </c>
      <c r="E950">
        <v>1713.91</v>
      </c>
      <c r="F950">
        <v>1713.91</v>
      </c>
      <c r="G950">
        <v>3194007</v>
      </c>
      <c r="H950" s="2">
        <v>5520322000</v>
      </c>
      <c r="I950" s="3">
        <f t="shared" si="14"/>
        <v>-0.0138040163415617</v>
      </c>
    </row>
    <row r="951" spans="1:9">
      <c r="A951" t="s">
        <v>11</v>
      </c>
      <c r="B951" s="1">
        <v>44166</v>
      </c>
      <c r="C951">
        <v>1726</v>
      </c>
      <c r="D951">
        <v>1738.99</v>
      </c>
      <c r="E951">
        <v>1720.01</v>
      </c>
      <c r="F951">
        <v>1737</v>
      </c>
      <c r="G951">
        <v>2819620</v>
      </c>
      <c r="H951" s="2">
        <v>4891829000</v>
      </c>
      <c r="I951" s="3">
        <f t="shared" si="14"/>
        <v>0.0134721193061479</v>
      </c>
    </row>
    <row r="952" spans="1:9">
      <c r="A952" t="s">
        <v>11</v>
      </c>
      <c r="B952" s="1">
        <v>44167</v>
      </c>
      <c r="C952">
        <v>1746</v>
      </c>
      <c r="D952">
        <v>1749</v>
      </c>
      <c r="E952">
        <v>1731</v>
      </c>
      <c r="F952">
        <v>1738.01</v>
      </c>
      <c r="G952">
        <v>2357169</v>
      </c>
      <c r="H952" s="2">
        <v>4101369000</v>
      </c>
      <c r="I952" s="3">
        <f t="shared" si="14"/>
        <v>0.000581462291306846</v>
      </c>
    </row>
    <row r="953" spans="1:9">
      <c r="A953" t="s">
        <v>11</v>
      </c>
      <c r="B953" s="1">
        <v>44168</v>
      </c>
      <c r="C953">
        <v>1738.01</v>
      </c>
      <c r="D953">
        <v>1755.66</v>
      </c>
      <c r="E953">
        <v>1732.1</v>
      </c>
      <c r="F953">
        <v>1749</v>
      </c>
      <c r="G953">
        <v>2950578</v>
      </c>
      <c r="H953" s="2">
        <v>5147358000</v>
      </c>
      <c r="I953" s="3">
        <f t="shared" si="14"/>
        <v>0.00632332380135903</v>
      </c>
    </row>
    <row r="954" spans="1:9">
      <c r="A954" t="s">
        <v>11</v>
      </c>
      <c r="B954" s="1">
        <v>44169</v>
      </c>
      <c r="C954">
        <v>1752</v>
      </c>
      <c r="D954">
        <v>1800.1</v>
      </c>
      <c r="E954">
        <v>1752</v>
      </c>
      <c r="F954">
        <v>1793.11</v>
      </c>
      <c r="G954">
        <v>6249119</v>
      </c>
      <c r="H954" s="2">
        <v>11176050000</v>
      </c>
      <c r="I954" s="3">
        <f t="shared" si="14"/>
        <v>0.0252201257861635</v>
      </c>
    </row>
    <row r="955" spans="1:9">
      <c r="A955" t="s">
        <v>11</v>
      </c>
      <c r="B955" s="1">
        <v>44172</v>
      </c>
      <c r="C955">
        <v>1802.7</v>
      </c>
      <c r="D955">
        <v>1840.39</v>
      </c>
      <c r="E955">
        <v>1800.55</v>
      </c>
      <c r="F955">
        <v>1812.4</v>
      </c>
      <c r="G955">
        <v>5833133</v>
      </c>
      <c r="H955" s="2">
        <v>10617310000</v>
      </c>
      <c r="I955" s="3">
        <f t="shared" si="14"/>
        <v>0.010757845307873</v>
      </c>
    </row>
    <row r="956" spans="1:9">
      <c r="A956" t="s">
        <v>11</v>
      </c>
      <c r="B956" s="1">
        <v>44173</v>
      </c>
      <c r="C956">
        <v>1815</v>
      </c>
      <c r="D956">
        <v>1875</v>
      </c>
      <c r="E956">
        <v>1813</v>
      </c>
      <c r="F956">
        <v>1850</v>
      </c>
      <c r="G956">
        <v>6145400</v>
      </c>
      <c r="H956" s="2">
        <v>11333350000</v>
      </c>
      <c r="I956" s="3">
        <f t="shared" si="14"/>
        <v>0.0207459721915691</v>
      </c>
    </row>
    <row r="957" spans="1:9">
      <c r="A957" t="s">
        <v>11</v>
      </c>
      <c r="B957" s="1">
        <v>44174</v>
      </c>
      <c r="C957">
        <v>1865.95</v>
      </c>
      <c r="D957">
        <v>1866</v>
      </c>
      <c r="E957">
        <v>1839</v>
      </c>
      <c r="F957">
        <v>1840</v>
      </c>
      <c r="G957">
        <v>3115212</v>
      </c>
      <c r="H957" s="2">
        <v>5766038000</v>
      </c>
      <c r="I957" s="3">
        <f t="shared" si="14"/>
        <v>-0.00540540540540541</v>
      </c>
    </row>
    <row r="958" spans="1:9">
      <c r="A958" t="s">
        <v>11</v>
      </c>
      <c r="B958" s="1">
        <v>44175</v>
      </c>
      <c r="C958">
        <v>1840</v>
      </c>
      <c r="D958">
        <v>1849.77</v>
      </c>
      <c r="E958">
        <v>1828</v>
      </c>
      <c r="F958">
        <v>1832.9</v>
      </c>
      <c r="G958">
        <v>3265354</v>
      </c>
      <c r="H958" s="2">
        <v>6009240000</v>
      </c>
      <c r="I958" s="3">
        <f t="shared" si="14"/>
        <v>-0.00385869565217386</v>
      </c>
    </row>
    <row r="959" spans="1:9">
      <c r="A959" t="s">
        <v>11</v>
      </c>
      <c r="B959" s="1">
        <v>44176</v>
      </c>
      <c r="C959">
        <v>1834.78</v>
      </c>
      <c r="D959">
        <v>1837.32</v>
      </c>
      <c r="E959">
        <v>1804.81</v>
      </c>
      <c r="F959">
        <v>1820</v>
      </c>
      <c r="G959">
        <v>3077579</v>
      </c>
      <c r="H959" s="2">
        <v>5595360000</v>
      </c>
      <c r="I959" s="3">
        <f t="shared" si="14"/>
        <v>-0.00703802717005843</v>
      </c>
    </row>
    <row r="960" spans="1:9">
      <c r="A960" t="s">
        <v>11</v>
      </c>
      <c r="B960" s="1">
        <v>44179</v>
      </c>
      <c r="C960">
        <v>1827.77</v>
      </c>
      <c r="D960">
        <v>1829.98</v>
      </c>
      <c r="E960">
        <v>1815</v>
      </c>
      <c r="F960">
        <v>1829</v>
      </c>
      <c r="G960">
        <v>3305200</v>
      </c>
      <c r="H960" s="2">
        <v>6026813000</v>
      </c>
      <c r="I960" s="3">
        <f t="shared" si="14"/>
        <v>0.00494505494505494</v>
      </c>
    </row>
    <row r="961" spans="1:9">
      <c r="A961" t="s">
        <v>11</v>
      </c>
      <c r="B961" s="1">
        <v>44180</v>
      </c>
      <c r="C961">
        <v>1833.5</v>
      </c>
      <c r="D961">
        <v>1837.22</v>
      </c>
      <c r="E961">
        <v>1805</v>
      </c>
      <c r="F961">
        <v>1816.01</v>
      </c>
      <c r="G961">
        <v>2960497</v>
      </c>
      <c r="H961" s="2">
        <v>5383582000</v>
      </c>
      <c r="I961" s="3">
        <f t="shared" si="14"/>
        <v>-0.00710224166211045</v>
      </c>
    </row>
    <row r="962" spans="1:9">
      <c r="A962" t="s">
        <v>11</v>
      </c>
      <c r="B962" s="1">
        <v>44181</v>
      </c>
      <c r="C962">
        <v>1830.5</v>
      </c>
      <c r="D962">
        <v>1845.67</v>
      </c>
      <c r="E962">
        <v>1820.21</v>
      </c>
      <c r="F962">
        <v>1840</v>
      </c>
      <c r="G962">
        <v>3215016</v>
      </c>
      <c r="H962" s="2">
        <v>5901298000</v>
      </c>
      <c r="I962" s="3">
        <f t="shared" si="14"/>
        <v>0.0132102796790767</v>
      </c>
    </row>
    <row r="963" spans="1:9">
      <c r="A963" t="s">
        <v>11</v>
      </c>
      <c r="B963" s="1">
        <v>44182</v>
      </c>
      <c r="C963">
        <v>1845.5</v>
      </c>
      <c r="D963">
        <v>1868</v>
      </c>
      <c r="E963">
        <v>1840</v>
      </c>
      <c r="F963">
        <v>1865.51</v>
      </c>
      <c r="G963">
        <v>3603064</v>
      </c>
      <c r="H963" s="2">
        <v>6683422000</v>
      </c>
      <c r="I963" s="3">
        <f t="shared" si="14"/>
        <v>0.0138641304347826</v>
      </c>
    </row>
    <row r="964" spans="1:9">
      <c r="A964" t="s">
        <v>11</v>
      </c>
      <c r="B964" s="1">
        <v>44183</v>
      </c>
      <c r="C964">
        <v>1851.81</v>
      </c>
      <c r="D964">
        <v>1869.01</v>
      </c>
      <c r="E964">
        <v>1841.08</v>
      </c>
      <c r="F964">
        <v>1845</v>
      </c>
      <c r="G964">
        <v>2707698</v>
      </c>
      <c r="H964" s="2">
        <v>5020969000</v>
      </c>
      <c r="I964" s="3">
        <f t="shared" ref="I964:I1027" si="15">(F964-F963)/F963</f>
        <v>-0.0109943125472391</v>
      </c>
    </row>
    <row r="965" spans="1:9">
      <c r="A965" t="s">
        <v>11</v>
      </c>
      <c r="B965" s="1">
        <v>44186</v>
      </c>
      <c r="C965">
        <v>1840</v>
      </c>
      <c r="D965">
        <v>1851.23</v>
      </c>
      <c r="E965">
        <v>1837.6</v>
      </c>
      <c r="F965">
        <v>1842.5</v>
      </c>
      <c r="G965">
        <v>3069672</v>
      </c>
      <c r="H965" s="2">
        <v>5663527000</v>
      </c>
      <c r="I965" s="3">
        <f t="shared" si="15"/>
        <v>-0.0013550135501355</v>
      </c>
    </row>
    <row r="966" spans="1:9">
      <c r="A966" t="s">
        <v>11</v>
      </c>
      <c r="B966" s="1">
        <v>44187</v>
      </c>
      <c r="C966">
        <v>1849.97</v>
      </c>
      <c r="D966">
        <v>1898.99</v>
      </c>
      <c r="E966">
        <v>1842.51</v>
      </c>
      <c r="F966">
        <v>1881</v>
      </c>
      <c r="G966">
        <v>4065060</v>
      </c>
      <c r="H966" s="2">
        <v>7618583000</v>
      </c>
      <c r="I966" s="3">
        <f t="shared" si="15"/>
        <v>0.0208955223880597</v>
      </c>
    </row>
    <row r="967" spans="1:9">
      <c r="A967" t="s">
        <v>11</v>
      </c>
      <c r="B967" s="1">
        <v>44188</v>
      </c>
      <c r="C967">
        <v>1897.99</v>
      </c>
      <c r="D967">
        <v>1906.2</v>
      </c>
      <c r="E967">
        <v>1821.02</v>
      </c>
      <c r="F967">
        <v>1841.65</v>
      </c>
      <c r="G967">
        <v>4770609</v>
      </c>
      <c r="H967" s="2">
        <v>8901002000</v>
      </c>
      <c r="I967" s="3">
        <f t="shared" si="15"/>
        <v>-0.0209197235513024</v>
      </c>
    </row>
    <row r="968" spans="1:9">
      <c r="A968" t="s">
        <v>11</v>
      </c>
      <c r="B968" s="1">
        <v>44189</v>
      </c>
      <c r="C968">
        <v>1818</v>
      </c>
      <c r="D968">
        <v>1858.88</v>
      </c>
      <c r="E968">
        <v>1795.02</v>
      </c>
      <c r="F968">
        <v>1830.34</v>
      </c>
      <c r="G968">
        <v>3785714</v>
      </c>
      <c r="H968" s="2">
        <v>6921989000</v>
      </c>
      <c r="I968" s="3">
        <f t="shared" si="15"/>
        <v>-0.00614123204734894</v>
      </c>
    </row>
    <row r="969" spans="1:9">
      <c r="A969" t="s">
        <v>11</v>
      </c>
      <c r="B969" s="1">
        <v>44190</v>
      </c>
      <c r="C969">
        <v>1802.99</v>
      </c>
      <c r="D969">
        <v>1847</v>
      </c>
      <c r="E969">
        <v>1800</v>
      </c>
      <c r="F969">
        <v>1830</v>
      </c>
      <c r="G969">
        <v>2308805</v>
      </c>
      <c r="H969" s="2">
        <v>4218998000</v>
      </c>
      <c r="I969" s="3">
        <f t="shared" si="15"/>
        <v>-0.000185757837341651</v>
      </c>
    </row>
    <row r="970" spans="1:9">
      <c r="A970" t="s">
        <v>11</v>
      </c>
      <c r="B970" s="1">
        <v>44193</v>
      </c>
      <c r="C970">
        <v>1826.6</v>
      </c>
      <c r="D970">
        <v>1888.8</v>
      </c>
      <c r="E970">
        <v>1826.05</v>
      </c>
      <c r="F970">
        <v>1873</v>
      </c>
      <c r="G970">
        <v>3008037</v>
      </c>
      <c r="H970" s="2">
        <v>5616529000</v>
      </c>
      <c r="I970" s="3">
        <f t="shared" si="15"/>
        <v>0.0234972677595628</v>
      </c>
    </row>
    <row r="971" spans="1:9">
      <c r="A971" t="s">
        <v>11</v>
      </c>
      <c r="B971" s="1">
        <v>44194</v>
      </c>
      <c r="C971">
        <v>1873</v>
      </c>
      <c r="D971">
        <v>1886.8</v>
      </c>
      <c r="E971">
        <v>1855</v>
      </c>
      <c r="F971">
        <v>1867</v>
      </c>
      <c r="G971">
        <v>2286759</v>
      </c>
      <c r="H971" s="2">
        <v>4275995000</v>
      </c>
      <c r="I971" s="3">
        <f t="shared" si="15"/>
        <v>-0.00320341697810998</v>
      </c>
    </row>
    <row r="972" spans="1:9">
      <c r="A972" t="s">
        <v>11</v>
      </c>
      <c r="B972" s="1">
        <v>44195</v>
      </c>
      <c r="C972">
        <v>1870</v>
      </c>
      <c r="D972">
        <v>1933</v>
      </c>
      <c r="E972">
        <v>1869.99</v>
      </c>
      <c r="F972">
        <v>1933</v>
      </c>
      <c r="G972">
        <v>3445210</v>
      </c>
      <c r="H972" s="2">
        <v>6604461000</v>
      </c>
      <c r="I972" s="3">
        <f t="shared" si="15"/>
        <v>0.0353508302088913</v>
      </c>
    </row>
    <row r="973" spans="1:9">
      <c r="A973" t="s">
        <v>11</v>
      </c>
      <c r="B973" s="1">
        <v>44196</v>
      </c>
      <c r="C973">
        <v>1941</v>
      </c>
      <c r="D973">
        <v>1998.98</v>
      </c>
      <c r="E973">
        <v>1939</v>
      </c>
      <c r="F973">
        <v>1998</v>
      </c>
      <c r="G973">
        <v>3886007</v>
      </c>
      <c r="H973" s="2">
        <v>7682301000</v>
      </c>
      <c r="I973" s="3">
        <f>(F973-F972)/F972</f>
        <v>0.0336264873254009</v>
      </c>
    </row>
    <row r="974" spans="1:9">
      <c r="A974" t="s">
        <v>12</v>
      </c>
      <c r="B974" s="1">
        <v>43832</v>
      </c>
      <c r="C974">
        <v>83.53801</v>
      </c>
      <c r="D974">
        <v>84.40354</v>
      </c>
      <c r="E974">
        <v>83.51856</v>
      </c>
      <c r="F974">
        <v>83.75196</v>
      </c>
      <c r="G974">
        <v>80025670</v>
      </c>
      <c r="H974" s="2">
        <v>6712532000</v>
      </c>
      <c r="I974" s="3"/>
    </row>
    <row r="975" spans="1:9">
      <c r="A975" t="s">
        <v>12</v>
      </c>
      <c r="B975" s="1">
        <v>43833</v>
      </c>
      <c r="C975">
        <v>84.42299</v>
      </c>
      <c r="D975">
        <v>84.49106</v>
      </c>
      <c r="E975">
        <v>83.53801</v>
      </c>
      <c r="F975">
        <v>83.82976</v>
      </c>
      <c r="G975">
        <v>61180273</v>
      </c>
      <c r="H975" s="2">
        <v>5137312000</v>
      </c>
      <c r="I975" s="3">
        <f t="shared" si="15"/>
        <v>0.00092893348406409</v>
      </c>
    </row>
    <row r="976" spans="1:9">
      <c r="A976" t="s">
        <v>12</v>
      </c>
      <c r="B976" s="1">
        <v>43836</v>
      </c>
      <c r="C976">
        <v>83.55746</v>
      </c>
      <c r="D976">
        <v>84.48134</v>
      </c>
      <c r="E976">
        <v>83.14901</v>
      </c>
      <c r="F976">
        <v>83.24626</v>
      </c>
      <c r="G976">
        <v>65444324</v>
      </c>
      <c r="H976" s="2">
        <v>5487968000</v>
      </c>
      <c r="I976" s="3">
        <f t="shared" si="15"/>
        <v>-0.00696053525621434</v>
      </c>
    </row>
    <row r="977" spans="1:9">
      <c r="A977" t="s">
        <v>12</v>
      </c>
      <c r="B977" s="1">
        <v>43837</v>
      </c>
      <c r="C977">
        <v>83.64499</v>
      </c>
      <c r="D977">
        <v>84.08261</v>
      </c>
      <c r="E977">
        <v>83.31433</v>
      </c>
      <c r="F977">
        <v>83.78114</v>
      </c>
      <c r="G977">
        <v>46497369</v>
      </c>
      <c r="H977" s="2">
        <v>3886450000</v>
      </c>
      <c r="I977" s="3">
        <f t="shared" si="15"/>
        <v>0.00642527363992072</v>
      </c>
    </row>
    <row r="978" spans="1:9">
      <c r="A978" t="s">
        <v>12</v>
      </c>
      <c r="B978" s="1">
        <v>43838</v>
      </c>
      <c r="C978">
        <v>83.61581</v>
      </c>
      <c r="D978">
        <v>83.61581</v>
      </c>
      <c r="E978">
        <v>82.17651</v>
      </c>
      <c r="F978">
        <v>82.66276</v>
      </c>
      <c r="G978">
        <v>64581095</v>
      </c>
      <c r="H978" s="2">
        <v>5347387000</v>
      </c>
      <c r="I978" s="3">
        <f t="shared" si="15"/>
        <v>-0.0133488276717169</v>
      </c>
    </row>
    <row r="979" spans="1:9">
      <c r="A979" t="s">
        <v>12</v>
      </c>
      <c r="B979" s="1">
        <v>43839</v>
      </c>
      <c r="C979">
        <v>83.22681</v>
      </c>
      <c r="D979">
        <v>83.25598</v>
      </c>
      <c r="E979">
        <v>82.36128</v>
      </c>
      <c r="F979">
        <v>82.70166</v>
      </c>
      <c r="G979">
        <v>61564026</v>
      </c>
      <c r="H979" s="2">
        <v>5090240000</v>
      </c>
      <c r="I979" s="3">
        <f t="shared" si="15"/>
        <v>0.000470586755148245</v>
      </c>
    </row>
    <row r="980" spans="1:9">
      <c r="A980" t="s">
        <v>12</v>
      </c>
      <c r="B980" s="1">
        <v>43840</v>
      </c>
      <c r="C980">
        <v>83.00313</v>
      </c>
      <c r="D980">
        <v>83.04203</v>
      </c>
      <c r="E980">
        <v>82.28348</v>
      </c>
      <c r="F980">
        <v>82.44881</v>
      </c>
      <c r="G980">
        <v>54073313</v>
      </c>
      <c r="H980" s="2">
        <v>4460689000</v>
      </c>
      <c r="I980" s="3">
        <f t="shared" si="15"/>
        <v>-0.00305737514821358</v>
      </c>
    </row>
    <row r="981" spans="1:9">
      <c r="A981" t="s">
        <v>12</v>
      </c>
      <c r="B981" s="1">
        <v>43843</v>
      </c>
      <c r="C981">
        <v>82.67248</v>
      </c>
      <c r="D981">
        <v>84.09234</v>
      </c>
      <c r="E981">
        <v>82.44881</v>
      </c>
      <c r="F981">
        <v>84.07289</v>
      </c>
      <c r="G981">
        <v>83350759</v>
      </c>
      <c r="H981" s="2">
        <v>6944782000</v>
      </c>
      <c r="I981" s="3">
        <f t="shared" si="15"/>
        <v>0.0196980405175042</v>
      </c>
    </row>
    <row r="982" spans="1:9">
      <c r="A982" t="s">
        <v>12</v>
      </c>
      <c r="B982" s="1">
        <v>43844</v>
      </c>
      <c r="C982">
        <v>84.80226</v>
      </c>
      <c r="D982">
        <v>85.40522</v>
      </c>
      <c r="E982">
        <v>84.29656</v>
      </c>
      <c r="F982">
        <v>84.44244</v>
      </c>
      <c r="G982">
        <v>73694559</v>
      </c>
      <c r="H982" s="2">
        <v>6246206000</v>
      </c>
      <c r="I982" s="3">
        <f t="shared" si="15"/>
        <v>0.00439559054054171</v>
      </c>
    </row>
    <row r="983" spans="1:9">
      <c r="A983" t="s">
        <v>12</v>
      </c>
      <c r="B983" s="1">
        <v>43845</v>
      </c>
      <c r="C983">
        <v>84.42299</v>
      </c>
      <c r="D983">
        <v>84.72446</v>
      </c>
      <c r="E983">
        <v>83.32406</v>
      </c>
      <c r="F983">
        <v>83.45049</v>
      </c>
      <c r="G983">
        <v>54109504</v>
      </c>
      <c r="H983" s="2">
        <v>4530511000</v>
      </c>
      <c r="I983" s="3">
        <f t="shared" si="15"/>
        <v>-0.0117470551537829</v>
      </c>
    </row>
    <row r="984" spans="1:9">
      <c r="A984" t="s">
        <v>12</v>
      </c>
      <c r="B984" s="1">
        <v>43846</v>
      </c>
      <c r="C984">
        <v>83.93674</v>
      </c>
      <c r="D984">
        <v>83.99509</v>
      </c>
      <c r="E984">
        <v>83.19763</v>
      </c>
      <c r="F984">
        <v>83.19763</v>
      </c>
      <c r="G984">
        <v>51267613</v>
      </c>
      <c r="H984" s="2">
        <v>4283072000</v>
      </c>
      <c r="I984" s="3">
        <f t="shared" si="15"/>
        <v>-0.00303006009910785</v>
      </c>
    </row>
    <row r="985" spans="1:9">
      <c r="A985" t="s">
        <v>12</v>
      </c>
      <c r="B985" s="1">
        <v>43847</v>
      </c>
      <c r="C985">
        <v>83.78114</v>
      </c>
      <c r="D985">
        <v>84.51051</v>
      </c>
      <c r="E985">
        <v>83.48939</v>
      </c>
      <c r="F985">
        <v>83.87839</v>
      </c>
      <c r="G985">
        <v>57107295</v>
      </c>
      <c r="H985" s="2">
        <v>4786520000</v>
      </c>
      <c r="I985" s="3">
        <f t="shared" si="15"/>
        <v>0.00818244462011709</v>
      </c>
    </row>
    <row r="986" spans="1:9">
      <c r="A986" t="s">
        <v>12</v>
      </c>
      <c r="B986" s="1">
        <v>43850</v>
      </c>
      <c r="C986">
        <v>85.87202</v>
      </c>
      <c r="D986">
        <v>86.26102</v>
      </c>
      <c r="E986">
        <v>84.94814</v>
      </c>
      <c r="F986">
        <v>85.19127</v>
      </c>
      <c r="G986">
        <v>96251692</v>
      </c>
      <c r="H986" s="2">
        <v>8248579000</v>
      </c>
      <c r="I986" s="3">
        <f t="shared" si="15"/>
        <v>0.0156521840726796</v>
      </c>
    </row>
    <row r="987" spans="1:9">
      <c r="A987" t="s">
        <v>12</v>
      </c>
      <c r="B987" s="1">
        <v>43851</v>
      </c>
      <c r="C987">
        <v>84.60776</v>
      </c>
      <c r="D987">
        <v>84.88979</v>
      </c>
      <c r="E987">
        <v>83.24626</v>
      </c>
      <c r="F987">
        <v>83.24626</v>
      </c>
      <c r="G987">
        <v>74815130</v>
      </c>
      <c r="H987" s="2">
        <v>6273909000</v>
      </c>
      <c r="I987" s="3">
        <f t="shared" si="15"/>
        <v>-0.0228310952518961</v>
      </c>
    </row>
    <row r="988" spans="1:9">
      <c r="A988" t="s">
        <v>12</v>
      </c>
      <c r="B988" s="1">
        <v>43852</v>
      </c>
      <c r="C988">
        <v>82.66276</v>
      </c>
      <c r="D988">
        <v>83.12956</v>
      </c>
      <c r="E988">
        <v>81.52493</v>
      </c>
      <c r="F988">
        <v>82.87671</v>
      </c>
      <c r="G988">
        <v>75740317</v>
      </c>
      <c r="H988" s="2">
        <v>6235780000</v>
      </c>
      <c r="I988" s="3">
        <f t="shared" si="15"/>
        <v>-0.00443923847149414</v>
      </c>
    </row>
    <row r="989" spans="1:9">
      <c r="A989" t="s">
        <v>12</v>
      </c>
      <c r="B989" s="1">
        <v>43853</v>
      </c>
      <c r="C989">
        <v>81.69998</v>
      </c>
      <c r="D989">
        <v>82.23486</v>
      </c>
      <c r="E989">
        <v>80.21205</v>
      </c>
      <c r="F989">
        <v>81.19428</v>
      </c>
      <c r="G989">
        <v>111055759</v>
      </c>
      <c r="H989" s="2">
        <v>9019354000</v>
      </c>
      <c r="I989" s="3">
        <f t="shared" si="15"/>
        <v>-0.0203003956117466</v>
      </c>
    </row>
    <row r="990" spans="1:9">
      <c r="A990" t="s">
        <v>12</v>
      </c>
      <c r="B990" s="1">
        <v>43864</v>
      </c>
      <c r="C990">
        <v>74.40621</v>
      </c>
      <c r="D990">
        <v>77.07087</v>
      </c>
      <c r="E990">
        <v>74.29923</v>
      </c>
      <c r="F990">
        <v>75.57321</v>
      </c>
      <c r="G990">
        <v>208893814</v>
      </c>
      <c r="H990" s="2">
        <v>15779340000</v>
      </c>
      <c r="I990" s="3">
        <f t="shared" si="15"/>
        <v>-0.0692298767844238</v>
      </c>
    </row>
    <row r="991" spans="1:9">
      <c r="A991" t="s">
        <v>12</v>
      </c>
      <c r="B991" s="1">
        <v>43865</v>
      </c>
      <c r="C991">
        <v>76.14699</v>
      </c>
      <c r="D991">
        <v>78.74357</v>
      </c>
      <c r="E991">
        <v>76.04974</v>
      </c>
      <c r="F991">
        <v>78.21842</v>
      </c>
      <c r="G991">
        <v>124779097</v>
      </c>
      <c r="H991" s="2">
        <v>9661568000</v>
      </c>
      <c r="I991" s="3">
        <f t="shared" si="15"/>
        <v>0.0350019537346633</v>
      </c>
    </row>
    <row r="992" spans="1:9">
      <c r="A992" t="s">
        <v>12</v>
      </c>
      <c r="B992" s="1">
        <v>43866</v>
      </c>
      <c r="C992">
        <v>78.34484</v>
      </c>
      <c r="D992">
        <v>79.09367</v>
      </c>
      <c r="E992">
        <v>77.56684</v>
      </c>
      <c r="F992">
        <v>78.16979</v>
      </c>
      <c r="G992">
        <v>77449315</v>
      </c>
      <c r="H992" s="2">
        <v>6062970000</v>
      </c>
      <c r="I992" s="3">
        <f t="shared" si="15"/>
        <v>-0.000621720561473738</v>
      </c>
    </row>
    <row r="993" spans="1:9">
      <c r="A993" t="s">
        <v>12</v>
      </c>
      <c r="B993" s="1">
        <v>43867</v>
      </c>
      <c r="C993">
        <v>78.9478</v>
      </c>
      <c r="D993">
        <v>79.71607</v>
      </c>
      <c r="E993">
        <v>78.16979</v>
      </c>
      <c r="F993">
        <v>79.27845</v>
      </c>
      <c r="G993">
        <v>69119547</v>
      </c>
      <c r="H993" s="2">
        <v>5451124000</v>
      </c>
      <c r="I993" s="3">
        <f t="shared" si="15"/>
        <v>0.0141827168782211</v>
      </c>
    </row>
    <row r="994" spans="1:9">
      <c r="A994" t="s">
        <v>12</v>
      </c>
      <c r="B994" s="1">
        <v>43868</v>
      </c>
      <c r="C994">
        <v>78.38374</v>
      </c>
      <c r="D994">
        <v>78.96725</v>
      </c>
      <c r="E994">
        <v>78.20869</v>
      </c>
      <c r="F994">
        <v>78.80192</v>
      </c>
      <c r="G994">
        <v>50553113</v>
      </c>
      <c r="H994" s="2">
        <v>3968082000</v>
      </c>
      <c r="I994" s="3">
        <f t="shared" si="15"/>
        <v>-0.00601083901110593</v>
      </c>
    </row>
    <row r="995" spans="1:9">
      <c r="A995" t="s">
        <v>12</v>
      </c>
      <c r="B995" s="1">
        <v>43871</v>
      </c>
      <c r="C995">
        <v>78.14062</v>
      </c>
      <c r="D995">
        <v>78.42264</v>
      </c>
      <c r="E995">
        <v>77.70299</v>
      </c>
      <c r="F995">
        <v>78.09199</v>
      </c>
      <c r="G995">
        <v>61038830</v>
      </c>
      <c r="H995" s="2">
        <v>4759660000</v>
      </c>
      <c r="I995" s="3">
        <f t="shared" si="15"/>
        <v>-0.00900904444967838</v>
      </c>
    </row>
    <row r="996" spans="1:9">
      <c r="A996" t="s">
        <v>12</v>
      </c>
      <c r="B996" s="1">
        <v>43872</v>
      </c>
      <c r="C996">
        <v>78.66577</v>
      </c>
      <c r="D996">
        <v>79.6091</v>
      </c>
      <c r="E996">
        <v>78.28649</v>
      </c>
      <c r="F996">
        <v>78.89917</v>
      </c>
      <c r="G996">
        <v>60084358</v>
      </c>
      <c r="H996" s="2">
        <v>4748598000</v>
      </c>
      <c r="I996" s="3">
        <f t="shared" si="15"/>
        <v>0.0103362713640669</v>
      </c>
    </row>
    <row r="997" spans="1:9">
      <c r="A997" t="s">
        <v>12</v>
      </c>
      <c r="B997" s="1">
        <v>43873</v>
      </c>
      <c r="C997">
        <v>78.87</v>
      </c>
      <c r="D997">
        <v>79.2201</v>
      </c>
      <c r="E997">
        <v>78.33512</v>
      </c>
      <c r="F997">
        <v>78.96725</v>
      </c>
      <c r="G997">
        <v>45690245</v>
      </c>
      <c r="H997" s="2">
        <v>3595992000</v>
      </c>
      <c r="I997" s="3">
        <f t="shared" si="15"/>
        <v>0.000862873462420568</v>
      </c>
    </row>
    <row r="998" spans="1:9">
      <c r="A998" t="s">
        <v>12</v>
      </c>
      <c r="B998" s="1">
        <v>43874</v>
      </c>
      <c r="C998">
        <v>78.96725</v>
      </c>
      <c r="D998">
        <v>78.96725</v>
      </c>
      <c r="E998">
        <v>78.15034</v>
      </c>
      <c r="F998">
        <v>78.23787</v>
      </c>
      <c r="G998">
        <v>57851122</v>
      </c>
      <c r="H998" s="2">
        <v>4532121000</v>
      </c>
      <c r="I998" s="3">
        <f t="shared" si="15"/>
        <v>-0.00923648727795391</v>
      </c>
    </row>
    <row r="999" spans="1:9">
      <c r="A999" t="s">
        <v>12</v>
      </c>
      <c r="B999" s="1">
        <v>43875</v>
      </c>
      <c r="C999">
        <v>78.16007</v>
      </c>
      <c r="D999">
        <v>79.0256</v>
      </c>
      <c r="E999">
        <v>78.00447</v>
      </c>
      <c r="F999">
        <v>78.77275</v>
      </c>
      <c r="G999">
        <v>44088845</v>
      </c>
      <c r="H999" s="2">
        <v>3460459000</v>
      </c>
      <c r="I999" s="3">
        <f t="shared" si="15"/>
        <v>0.00683658693673538</v>
      </c>
    </row>
    <row r="1000" spans="1:9">
      <c r="A1000" t="s">
        <v>12</v>
      </c>
      <c r="B1000" s="1">
        <v>43878</v>
      </c>
      <c r="C1000">
        <v>78.77275</v>
      </c>
      <c r="D1000">
        <v>80.22178</v>
      </c>
      <c r="E1000">
        <v>78.48099</v>
      </c>
      <c r="F1000">
        <v>80.12452</v>
      </c>
      <c r="G1000">
        <v>69729223</v>
      </c>
      <c r="H1000" s="2">
        <v>5545284000</v>
      </c>
      <c r="I1000" s="3">
        <f t="shared" si="15"/>
        <v>0.0171603758914092</v>
      </c>
    </row>
    <row r="1001" spans="1:9">
      <c r="A1001" t="s">
        <v>12</v>
      </c>
      <c r="B1001" s="1">
        <v>43879</v>
      </c>
      <c r="C1001">
        <v>79.56047</v>
      </c>
      <c r="D1001">
        <v>79.85222</v>
      </c>
      <c r="E1001">
        <v>79.20065</v>
      </c>
      <c r="F1001">
        <v>79.30762</v>
      </c>
      <c r="G1001">
        <v>52771067</v>
      </c>
      <c r="H1001" s="2">
        <v>4192775000</v>
      </c>
      <c r="I1001" s="3">
        <f t="shared" si="15"/>
        <v>-0.0101953808896453</v>
      </c>
    </row>
    <row r="1002" spans="1:9">
      <c r="A1002" t="s">
        <v>12</v>
      </c>
      <c r="B1002" s="1">
        <v>43880</v>
      </c>
      <c r="C1002">
        <v>78.80192</v>
      </c>
      <c r="D1002">
        <v>79.97865</v>
      </c>
      <c r="E1002">
        <v>78.78247</v>
      </c>
      <c r="F1002">
        <v>79.4535</v>
      </c>
      <c r="G1002">
        <v>47349381</v>
      </c>
      <c r="H1002" s="2">
        <v>3760231000</v>
      </c>
      <c r="I1002" s="3">
        <f t="shared" si="15"/>
        <v>0.00183941971780272</v>
      </c>
    </row>
    <row r="1003" spans="1:9">
      <c r="A1003" t="s">
        <v>12</v>
      </c>
      <c r="B1003" s="1">
        <v>43881</v>
      </c>
      <c r="C1003">
        <v>79.74525</v>
      </c>
      <c r="D1003">
        <v>81.31098</v>
      </c>
      <c r="E1003">
        <v>79.11312</v>
      </c>
      <c r="F1003">
        <v>80.99005</v>
      </c>
      <c r="G1003">
        <v>85659638</v>
      </c>
      <c r="H1003" s="2">
        <v>6866908000</v>
      </c>
      <c r="I1003" s="3">
        <f t="shared" si="15"/>
        <v>0.0193389844374381</v>
      </c>
    </row>
    <row r="1004" spans="1:9">
      <c r="A1004" t="s">
        <v>12</v>
      </c>
      <c r="B1004" s="1">
        <v>43882</v>
      </c>
      <c r="C1004">
        <v>80.2315</v>
      </c>
      <c r="D1004">
        <v>80.94143</v>
      </c>
      <c r="E1004">
        <v>79.74525</v>
      </c>
      <c r="F1004">
        <v>80.1148</v>
      </c>
      <c r="G1004">
        <v>112483540</v>
      </c>
      <c r="H1004" s="2">
        <v>9020541000</v>
      </c>
      <c r="I1004" s="3">
        <f t="shared" si="15"/>
        <v>-0.0108068830677348</v>
      </c>
    </row>
    <row r="1005" spans="1:9">
      <c r="A1005" t="s">
        <v>12</v>
      </c>
      <c r="B1005" s="1">
        <v>43885</v>
      </c>
      <c r="C1005">
        <v>78.77275</v>
      </c>
      <c r="D1005">
        <v>79.0645</v>
      </c>
      <c r="E1005">
        <v>78.28649</v>
      </c>
      <c r="F1005">
        <v>78.50044</v>
      </c>
      <c r="G1005">
        <v>106436987</v>
      </c>
      <c r="H1005" s="2">
        <v>8361286000</v>
      </c>
      <c r="I1005" s="3">
        <f t="shared" si="15"/>
        <v>-0.0201505839120862</v>
      </c>
    </row>
    <row r="1006" spans="1:9">
      <c r="A1006" t="s">
        <v>12</v>
      </c>
      <c r="B1006" s="1">
        <v>43886</v>
      </c>
      <c r="C1006">
        <v>77.60574</v>
      </c>
      <c r="D1006">
        <v>78.11144</v>
      </c>
      <c r="E1006">
        <v>77.32372</v>
      </c>
      <c r="F1006">
        <v>77.98502</v>
      </c>
      <c r="G1006">
        <v>89357144</v>
      </c>
      <c r="H1006" s="2">
        <v>6948571000</v>
      </c>
      <c r="I1006" s="3">
        <f t="shared" si="15"/>
        <v>-0.00656582307054574</v>
      </c>
    </row>
    <row r="1007" spans="1:9">
      <c r="A1007" t="s">
        <v>12</v>
      </c>
      <c r="B1007" s="1">
        <v>43887</v>
      </c>
      <c r="C1007">
        <v>77.26537</v>
      </c>
      <c r="D1007">
        <v>78.53934</v>
      </c>
      <c r="E1007">
        <v>76.93471</v>
      </c>
      <c r="F1007">
        <v>77.63492</v>
      </c>
      <c r="G1007">
        <v>86803483</v>
      </c>
      <c r="H1007" s="2">
        <v>6737173000</v>
      </c>
      <c r="I1007" s="3">
        <f t="shared" si="15"/>
        <v>-0.00448932371883744</v>
      </c>
    </row>
    <row r="1008" spans="1:9">
      <c r="A1008" t="s">
        <v>12</v>
      </c>
      <c r="B1008" s="1">
        <v>43888</v>
      </c>
      <c r="C1008">
        <v>77.41124</v>
      </c>
      <c r="D1008">
        <v>78.18924</v>
      </c>
      <c r="E1008">
        <v>77.11949</v>
      </c>
      <c r="F1008">
        <v>77.59602</v>
      </c>
      <c r="G1008">
        <v>68564636</v>
      </c>
      <c r="H1008" s="2">
        <v>5318014000</v>
      </c>
      <c r="I1008" s="3">
        <f t="shared" si="15"/>
        <v>-0.000501063181362178</v>
      </c>
    </row>
    <row r="1009" spans="1:9">
      <c r="A1009" t="s">
        <v>12</v>
      </c>
      <c r="B1009" s="1">
        <v>43889</v>
      </c>
      <c r="C1009">
        <v>76.43874</v>
      </c>
      <c r="D1009">
        <v>77.10977</v>
      </c>
      <c r="E1009">
        <v>75.57321</v>
      </c>
      <c r="F1009">
        <v>75.58294</v>
      </c>
      <c r="G1009">
        <v>101174300</v>
      </c>
      <c r="H1009" s="2">
        <v>7697149000</v>
      </c>
      <c r="I1009" s="3">
        <f t="shared" si="15"/>
        <v>-0.025943083163286</v>
      </c>
    </row>
    <row r="1010" spans="1:9">
      <c r="A1010" t="s">
        <v>12</v>
      </c>
      <c r="B1010" s="1">
        <v>43892</v>
      </c>
      <c r="C1010">
        <v>76.16644</v>
      </c>
      <c r="D1010">
        <v>77.99474</v>
      </c>
      <c r="E1010">
        <v>76.16644</v>
      </c>
      <c r="F1010">
        <v>77.39179</v>
      </c>
      <c r="G1010">
        <v>73246394</v>
      </c>
      <c r="H1010" s="2">
        <v>5669190000</v>
      </c>
      <c r="I1010" s="3">
        <f t="shared" si="15"/>
        <v>0.0239319878268827</v>
      </c>
    </row>
    <row r="1011" spans="1:9">
      <c r="A1011" t="s">
        <v>12</v>
      </c>
      <c r="B1011" s="1">
        <v>43893</v>
      </c>
      <c r="C1011">
        <v>78.26704</v>
      </c>
      <c r="D1011">
        <v>78.35457</v>
      </c>
      <c r="E1011">
        <v>77.08059</v>
      </c>
      <c r="F1011">
        <v>77.30427</v>
      </c>
      <c r="G1011">
        <v>69741520</v>
      </c>
      <c r="H1011" s="2">
        <v>5418803000</v>
      </c>
      <c r="I1011" s="3">
        <f t="shared" si="15"/>
        <v>-0.00113086930797179</v>
      </c>
    </row>
    <row r="1012" spans="1:9">
      <c r="A1012" t="s">
        <v>12</v>
      </c>
      <c r="B1012" s="1">
        <v>43894</v>
      </c>
      <c r="C1012">
        <v>77.70299</v>
      </c>
      <c r="D1012">
        <v>78.52962</v>
      </c>
      <c r="E1012">
        <v>77.70299</v>
      </c>
      <c r="F1012">
        <v>78.36429</v>
      </c>
      <c r="G1012">
        <v>69673259</v>
      </c>
      <c r="H1012" s="2">
        <v>5443424000</v>
      </c>
      <c r="I1012" s="3">
        <f t="shared" si="15"/>
        <v>0.0137123085180158</v>
      </c>
    </row>
    <row r="1013" spans="1:9">
      <c r="A1013" t="s">
        <v>12</v>
      </c>
      <c r="B1013" s="1">
        <v>43895</v>
      </c>
      <c r="C1013">
        <v>78.78247</v>
      </c>
      <c r="D1013">
        <v>80.48435</v>
      </c>
      <c r="E1013">
        <v>78.40319</v>
      </c>
      <c r="F1013">
        <v>80.18288</v>
      </c>
      <c r="G1013">
        <v>98780433</v>
      </c>
      <c r="H1013" s="2">
        <v>7866802000</v>
      </c>
      <c r="I1013" s="3">
        <f t="shared" si="15"/>
        <v>0.0232068713951214</v>
      </c>
    </row>
    <row r="1014" spans="1:9">
      <c r="A1014" t="s">
        <v>12</v>
      </c>
      <c r="B1014" s="1">
        <v>43896</v>
      </c>
      <c r="C1014">
        <v>79.32707</v>
      </c>
      <c r="D1014">
        <v>79.66745</v>
      </c>
      <c r="E1014">
        <v>78.57825</v>
      </c>
      <c r="F1014">
        <v>78.68522</v>
      </c>
      <c r="G1014">
        <v>60070360</v>
      </c>
      <c r="H1014" s="2">
        <v>4739602000</v>
      </c>
      <c r="I1014" s="3">
        <f t="shared" si="15"/>
        <v>-0.0186780519731892</v>
      </c>
    </row>
    <row r="1015" spans="1:9">
      <c r="A1015" t="s">
        <v>12</v>
      </c>
      <c r="B1015" s="1">
        <v>43899</v>
      </c>
      <c r="C1015">
        <v>76.74021</v>
      </c>
      <c r="D1015">
        <v>76.82774</v>
      </c>
      <c r="E1015">
        <v>75.87469</v>
      </c>
      <c r="F1015">
        <v>75.99139</v>
      </c>
      <c r="G1015">
        <v>108491447</v>
      </c>
      <c r="H1015" s="2">
        <v>8277313000</v>
      </c>
      <c r="I1015" s="3">
        <f t="shared" si="15"/>
        <v>-0.0342355273328334</v>
      </c>
    </row>
    <row r="1016" spans="1:9">
      <c r="A1016" t="s">
        <v>12</v>
      </c>
      <c r="B1016" s="1">
        <v>43900</v>
      </c>
      <c r="C1016">
        <v>75.99139</v>
      </c>
      <c r="D1016">
        <v>77.58629</v>
      </c>
      <c r="E1016">
        <v>75.68991</v>
      </c>
      <c r="F1016">
        <v>77.00279</v>
      </c>
      <c r="G1016">
        <v>73727944</v>
      </c>
      <c r="H1016" s="2">
        <v>5645290000</v>
      </c>
      <c r="I1016" s="3">
        <f t="shared" si="15"/>
        <v>0.0133094025520524</v>
      </c>
    </row>
    <row r="1017" spans="1:9">
      <c r="A1017" t="s">
        <v>12</v>
      </c>
      <c r="B1017" s="1">
        <v>43901</v>
      </c>
      <c r="C1017">
        <v>77.00279</v>
      </c>
      <c r="D1017">
        <v>77.07087</v>
      </c>
      <c r="E1017">
        <v>76.00111</v>
      </c>
      <c r="F1017">
        <v>76.00111</v>
      </c>
      <c r="G1017">
        <v>60812554</v>
      </c>
      <c r="H1017" s="2">
        <v>4645176000</v>
      </c>
      <c r="I1017" s="3">
        <f t="shared" si="15"/>
        <v>-0.0130083598269622</v>
      </c>
    </row>
    <row r="1018" spans="1:9">
      <c r="A1018" t="s">
        <v>12</v>
      </c>
      <c r="B1018" s="1">
        <v>43902</v>
      </c>
      <c r="C1018">
        <v>75.12586</v>
      </c>
      <c r="D1018">
        <v>75.34953</v>
      </c>
      <c r="E1018">
        <v>74.42566</v>
      </c>
      <c r="F1018">
        <v>74.54236</v>
      </c>
      <c r="G1018">
        <v>92677400</v>
      </c>
      <c r="H1018" s="2">
        <v>6925926000</v>
      </c>
      <c r="I1018" s="3">
        <f t="shared" si="15"/>
        <v>-0.0191937986168886</v>
      </c>
    </row>
    <row r="1019" spans="1:9">
      <c r="A1019" t="s">
        <v>12</v>
      </c>
      <c r="B1019" s="1">
        <v>43903</v>
      </c>
      <c r="C1019">
        <v>70.15637</v>
      </c>
      <c r="D1019">
        <v>73.89078</v>
      </c>
      <c r="E1019">
        <v>70.11747</v>
      </c>
      <c r="F1019">
        <v>72.6557</v>
      </c>
      <c r="G1019">
        <v>119912987</v>
      </c>
      <c r="H1019" s="2">
        <v>8615759000</v>
      </c>
      <c r="I1019" s="3">
        <f t="shared" si="15"/>
        <v>-0.0253099043282237</v>
      </c>
    </row>
    <row r="1020" spans="1:9">
      <c r="A1020" t="s">
        <v>12</v>
      </c>
      <c r="B1020" s="1">
        <v>43906</v>
      </c>
      <c r="C1020">
        <v>72.45148</v>
      </c>
      <c r="D1020">
        <v>72.47093</v>
      </c>
      <c r="E1020">
        <v>69.82572</v>
      </c>
      <c r="F1020">
        <v>70.02022</v>
      </c>
      <c r="G1020">
        <v>100685902</v>
      </c>
      <c r="H1020" s="2">
        <v>7135464000</v>
      </c>
      <c r="I1020" s="3">
        <f t="shared" si="15"/>
        <v>-0.0362735477051353</v>
      </c>
    </row>
    <row r="1021" spans="1:9">
      <c r="A1021" t="s">
        <v>12</v>
      </c>
      <c r="B1021" s="1">
        <v>43907</v>
      </c>
      <c r="C1021">
        <v>69.67984</v>
      </c>
      <c r="D1021">
        <v>70.99272</v>
      </c>
      <c r="E1021">
        <v>68.94074</v>
      </c>
      <c r="F1021">
        <v>70.15637</v>
      </c>
      <c r="G1021">
        <v>97780967</v>
      </c>
      <c r="H1021" s="2">
        <v>6841594000</v>
      </c>
      <c r="I1021" s="3">
        <f t="shared" si="15"/>
        <v>0.00194443833509807</v>
      </c>
    </row>
    <row r="1022" spans="1:9">
      <c r="A1022" t="s">
        <v>12</v>
      </c>
      <c r="B1022" s="1">
        <v>43908</v>
      </c>
      <c r="C1022">
        <v>70.53564</v>
      </c>
      <c r="D1022">
        <v>70.87602</v>
      </c>
      <c r="E1022">
        <v>67.92934</v>
      </c>
      <c r="F1022">
        <v>67.94879</v>
      </c>
      <c r="G1022">
        <v>87627604</v>
      </c>
      <c r="H1022" s="2">
        <v>6077849000</v>
      </c>
      <c r="I1022" s="3">
        <f t="shared" si="15"/>
        <v>-0.0314665653311309</v>
      </c>
    </row>
    <row r="1023" spans="1:9">
      <c r="A1023" t="s">
        <v>12</v>
      </c>
      <c r="B1023" s="1">
        <v>43909</v>
      </c>
      <c r="C1023">
        <v>67.19996</v>
      </c>
      <c r="D1023">
        <v>67.94879</v>
      </c>
      <c r="E1023">
        <v>64.4964</v>
      </c>
      <c r="F1023">
        <v>65.94543</v>
      </c>
      <c r="G1023">
        <v>127172934</v>
      </c>
      <c r="H1023" s="2">
        <v>8385523000</v>
      </c>
      <c r="I1023" s="3">
        <f t="shared" si="15"/>
        <v>-0.0294833800572461</v>
      </c>
    </row>
    <row r="1024" spans="1:9">
      <c r="A1024" t="s">
        <v>12</v>
      </c>
      <c r="B1024" s="1">
        <v>43910</v>
      </c>
      <c r="C1024">
        <v>66.82068</v>
      </c>
      <c r="D1024">
        <v>67.49171</v>
      </c>
      <c r="E1024">
        <v>65.49808</v>
      </c>
      <c r="F1024">
        <v>67.10271</v>
      </c>
      <c r="G1024">
        <v>91235638</v>
      </c>
      <c r="H1024" s="2">
        <v>6081161000</v>
      </c>
      <c r="I1024" s="3">
        <f t="shared" si="15"/>
        <v>0.0175490553325682</v>
      </c>
    </row>
    <row r="1025" spans="1:9">
      <c r="A1025" t="s">
        <v>12</v>
      </c>
      <c r="B1025" s="1">
        <v>43913</v>
      </c>
      <c r="C1025">
        <v>64.1852</v>
      </c>
      <c r="D1025">
        <v>65.64395</v>
      </c>
      <c r="E1025">
        <v>64.1852</v>
      </c>
      <c r="F1025">
        <v>64.9243</v>
      </c>
      <c r="G1025">
        <v>70342162</v>
      </c>
      <c r="H1025" s="2">
        <v>4566662000</v>
      </c>
      <c r="I1025" s="3">
        <f t="shared" si="15"/>
        <v>-0.0324638155448565</v>
      </c>
    </row>
    <row r="1026" spans="1:9">
      <c r="A1026" t="s">
        <v>12</v>
      </c>
      <c r="B1026" s="1">
        <v>43914</v>
      </c>
      <c r="C1026">
        <v>66.08158</v>
      </c>
      <c r="D1026">
        <v>67.15133</v>
      </c>
      <c r="E1026">
        <v>65.95516</v>
      </c>
      <c r="F1026">
        <v>67.05408</v>
      </c>
      <c r="G1026">
        <v>81401618</v>
      </c>
      <c r="H1026" s="2">
        <v>5419439000</v>
      </c>
      <c r="I1026" s="3">
        <f t="shared" si="15"/>
        <v>0.0328040502554513</v>
      </c>
    </row>
    <row r="1027" spans="1:9">
      <c r="A1027" t="s">
        <v>12</v>
      </c>
      <c r="B1027" s="1">
        <v>43915</v>
      </c>
      <c r="C1027">
        <v>68.65871</v>
      </c>
      <c r="D1027">
        <v>69.27139</v>
      </c>
      <c r="E1027">
        <v>67.95851</v>
      </c>
      <c r="F1027">
        <v>68.41559</v>
      </c>
      <c r="G1027">
        <v>95443013</v>
      </c>
      <c r="H1027" s="2">
        <v>6547779000</v>
      </c>
      <c r="I1027" s="3">
        <f t="shared" si="15"/>
        <v>0.0203046555854617</v>
      </c>
    </row>
    <row r="1028" spans="1:9">
      <c r="A1028" t="s">
        <v>12</v>
      </c>
      <c r="B1028" s="1">
        <v>43916</v>
      </c>
      <c r="C1028">
        <v>67.56951</v>
      </c>
      <c r="D1028">
        <v>69.04772</v>
      </c>
      <c r="E1028">
        <v>67.44309</v>
      </c>
      <c r="F1028">
        <v>68.25999</v>
      </c>
      <c r="G1028">
        <v>56541698</v>
      </c>
      <c r="H1028" s="2">
        <v>3859229000</v>
      </c>
      <c r="I1028" s="3">
        <f t="shared" ref="I1028:I1091" si="16">(F1028-F1027)/F1027</f>
        <v>-0.00227433542559514</v>
      </c>
    </row>
    <row r="1029" spans="1:9">
      <c r="A1029" t="s">
        <v>12</v>
      </c>
      <c r="B1029" s="1">
        <v>43917</v>
      </c>
      <c r="C1029">
        <v>69.29084</v>
      </c>
      <c r="D1029">
        <v>69.32974</v>
      </c>
      <c r="E1029">
        <v>67.80291</v>
      </c>
      <c r="F1029">
        <v>67.80291</v>
      </c>
      <c r="G1029">
        <v>62013609</v>
      </c>
      <c r="H1029" s="2">
        <v>4246256000</v>
      </c>
      <c r="I1029" s="3">
        <f t="shared" si="16"/>
        <v>-0.00669616271552347</v>
      </c>
    </row>
    <row r="1030" spans="1:9">
      <c r="A1030" t="s">
        <v>12</v>
      </c>
      <c r="B1030" s="1">
        <v>43920</v>
      </c>
      <c r="C1030">
        <v>66.71371</v>
      </c>
      <c r="D1030">
        <v>67.48199</v>
      </c>
      <c r="E1030">
        <v>66.56783</v>
      </c>
      <c r="F1030">
        <v>67.24858</v>
      </c>
      <c r="G1030">
        <v>48118715</v>
      </c>
      <c r="H1030" s="2">
        <v>3222984000</v>
      </c>
      <c r="I1030" s="3">
        <f t="shared" si="16"/>
        <v>-0.00817560780208391</v>
      </c>
    </row>
    <row r="1031" spans="1:9">
      <c r="A1031" t="s">
        <v>12</v>
      </c>
      <c r="B1031" s="1">
        <v>43921</v>
      </c>
      <c r="C1031">
        <v>68.18219</v>
      </c>
      <c r="D1031">
        <v>68.41559</v>
      </c>
      <c r="E1031">
        <v>67.11243</v>
      </c>
      <c r="F1031">
        <v>67.26803</v>
      </c>
      <c r="G1031">
        <v>43739489</v>
      </c>
      <c r="H1031" s="2">
        <v>2967825000</v>
      </c>
      <c r="I1031" s="3">
        <f t="shared" si="16"/>
        <v>0.000289225437919908</v>
      </c>
    </row>
    <row r="1032" spans="1:9">
      <c r="A1032" t="s">
        <v>12</v>
      </c>
      <c r="B1032" s="1">
        <v>43922</v>
      </c>
      <c r="C1032">
        <v>67.10271</v>
      </c>
      <c r="D1032">
        <v>68.53229</v>
      </c>
      <c r="E1032">
        <v>67.00546</v>
      </c>
      <c r="F1032">
        <v>67.41391</v>
      </c>
      <c r="G1032">
        <v>57267553</v>
      </c>
      <c r="H1032" s="2">
        <v>3887227000</v>
      </c>
      <c r="I1032" s="3">
        <f t="shared" si="16"/>
        <v>0.00216863791016335</v>
      </c>
    </row>
    <row r="1033" spans="1:9">
      <c r="A1033" t="s">
        <v>12</v>
      </c>
      <c r="B1033" s="1">
        <v>43923</v>
      </c>
      <c r="C1033">
        <v>66.51921</v>
      </c>
      <c r="D1033">
        <v>67.75429</v>
      </c>
      <c r="E1033">
        <v>65.89681</v>
      </c>
      <c r="F1033">
        <v>67.75429</v>
      </c>
      <c r="G1033">
        <v>52650663</v>
      </c>
      <c r="H1033" s="2">
        <v>3512801000</v>
      </c>
      <c r="I1033" s="3">
        <f t="shared" si="16"/>
        <v>0.00504910633428615</v>
      </c>
    </row>
    <row r="1034" spans="1:9">
      <c r="A1034" t="s">
        <v>12</v>
      </c>
      <c r="B1034" s="1">
        <v>43924</v>
      </c>
      <c r="C1034">
        <v>67.19996</v>
      </c>
      <c r="D1034">
        <v>67.35556</v>
      </c>
      <c r="E1034">
        <v>66.52893</v>
      </c>
      <c r="F1034">
        <v>66.96656</v>
      </c>
      <c r="G1034">
        <v>43213662</v>
      </c>
      <c r="H1034" s="2">
        <v>2892833000</v>
      </c>
      <c r="I1034" s="3">
        <f t="shared" si="16"/>
        <v>-0.0116262748823727</v>
      </c>
    </row>
    <row r="1035" spans="1:9">
      <c r="A1035" t="s">
        <v>12</v>
      </c>
      <c r="B1035" s="1">
        <v>43928</v>
      </c>
      <c r="C1035">
        <v>68.15301</v>
      </c>
      <c r="D1035">
        <v>68.36696</v>
      </c>
      <c r="E1035">
        <v>67.64731</v>
      </c>
      <c r="F1035">
        <v>68.04604</v>
      </c>
      <c r="G1035">
        <v>63685935</v>
      </c>
      <c r="H1035" s="2">
        <v>4330830000</v>
      </c>
      <c r="I1035" s="3">
        <f t="shared" si="16"/>
        <v>0.0161196871991036</v>
      </c>
    </row>
    <row r="1036" spans="1:9">
      <c r="A1036" t="s">
        <v>12</v>
      </c>
      <c r="B1036" s="1">
        <v>43929</v>
      </c>
      <c r="C1036">
        <v>67.65704</v>
      </c>
      <c r="D1036">
        <v>67.88071</v>
      </c>
      <c r="E1036">
        <v>67.41391</v>
      </c>
      <c r="F1036">
        <v>67.48199</v>
      </c>
      <c r="G1036">
        <v>37270698</v>
      </c>
      <c r="H1036" s="2">
        <v>2521692000</v>
      </c>
      <c r="I1036" s="3">
        <f t="shared" si="16"/>
        <v>-0.00828924063766251</v>
      </c>
    </row>
    <row r="1037" spans="1:9">
      <c r="A1037" t="s">
        <v>12</v>
      </c>
      <c r="B1037" s="1">
        <v>43930</v>
      </c>
      <c r="C1037">
        <v>67.73484</v>
      </c>
      <c r="D1037">
        <v>68.03631</v>
      </c>
      <c r="E1037">
        <v>67.47226</v>
      </c>
      <c r="F1037">
        <v>67.72511</v>
      </c>
      <c r="G1037">
        <v>37872185</v>
      </c>
      <c r="H1037" s="2">
        <v>2567770000</v>
      </c>
      <c r="I1037" s="3">
        <f t="shared" si="16"/>
        <v>0.00360273904192815</v>
      </c>
    </row>
    <row r="1038" spans="1:9">
      <c r="A1038" t="s">
        <v>12</v>
      </c>
      <c r="B1038" s="1">
        <v>43931</v>
      </c>
      <c r="C1038">
        <v>67.73484</v>
      </c>
      <c r="D1038">
        <v>70.43839</v>
      </c>
      <c r="E1038">
        <v>67.47226</v>
      </c>
      <c r="F1038">
        <v>69.03799</v>
      </c>
      <c r="G1038">
        <v>78791489</v>
      </c>
      <c r="H1038" s="2">
        <v>5445247000</v>
      </c>
      <c r="I1038" s="3">
        <f t="shared" si="16"/>
        <v>0.0193854244016731</v>
      </c>
    </row>
    <row r="1039" spans="1:9">
      <c r="A1039" t="s">
        <v>12</v>
      </c>
      <c r="B1039" s="1">
        <v>43934</v>
      </c>
      <c r="C1039">
        <v>68.51284</v>
      </c>
      <c r="D1039">
        <v>68.84349</v>
      </c>
      <c r="E1039">
        <v>68.07521</v>
      </c>
      <c r="F1039">
        <v>68.20164</v>
      </c>
      <c r="G1039">
        <v>36521210</v>
      </c>
      <c r="H1039" s="2">
        <v>2495812000</v>
      </c>
      <c r="I1039" s="3">
        <f t="shared" si="16"/>
        <v>-0.0121143445804259</v>
      </c>
    </row>
    <row r="1040" spans="1:9">
      <c r="A1040" t="s">
        <v>12</v>
      </c>
      <c r="B1040" s="1">
        <v>43935</v>
      </c>
      <c r="C1040">
        <v>68.73651</v>
      </c>
      <c r="D1040">
        <v>69.21304</v>
      </c>
      <c r="E1040">
        <v>68.31834</v>
      </c>
      <c r="F1040">
        <v>69.06717</v>
      </c>
      <c r="G1040">
        <v>44184620</v>
      </c>
      <c r="H1040" s="2">
        <v>3041154000</v>
      </c>
      <c r="I1040" s="3">
        <f t="shared" si="16"/>
        <v>0.0126907505450017</v>
      </c>
    </row>
    <row r="1041" spans="1:9">
      <c r="A1041" t="s">
        <v>12</v>
      </c>
      <c r="B1041" s="1">
        <v>43936</v>
      </c>
      <c r="C1041">
        <v>69.11579</v>
      </c>
      <c r="D1041">
        <v>69.41727</v>
      </c>
      <c r="E1041">
        <v>68.70734</v>
      </c>
      <c r="F1041">
        <v>68.90184</v>
      </c>
      <c r="G1041">
        <v>39230236</v>
      </c>
      <c r="H1041" s="2">
        <v>2707409000</v>
      </c>
      <c r="I1041" s="3">
        <f t="shared" si="16"/>
        <v>-0.00239375668642565</v>
      </c>
    </row>
    <row r="1042" spans="1:9">
      <c r="A1042" t="s">
        <v>12</v>
      </c>
      <c r="B1042" s="1">
        <v>43937</v>
      </c>
      <c r="C1042">
        <v>68.56146</v>
      </c>
      <c r="D1042">
        <v>68.76569</v>
      </c>
      <c r="E1042">
        <v>68.23081</v>
      </c>
      <c r="F1042">
        <v>68.44476</v>
      </c>
      <c r="G1042">
        <v>29094264</v>
      </c>
      <c r="H1042" s="2">
        <v>1992747000</v>
      </c>
      <c r="I1042" s="3">
        <f t="shared" si="16"/>
        <v>-0.00663378510646457</v>
      </c>
    </row>
    <row r="1043" spans="1:9">
      <c r="A1043" t="s">
        <v>12</v>
      </c>
      <c r="B1043" s="1">
        <v>43938</v>
      </c>
      <c r="C1043">
        <v>69.14497</v>
      </c>
      <c r="D1043">
        <v>71.30392</v>
      </c>
      <c r="E1043">
        <v>68.84349</v>
      </c>
      <c r="F1043">
        <v>70.40922</v>
      </c>
      <c r="G1043">
        <v>92923050</v>
      </c>
      <c r="H1043" s="2">
        <v>6519197000</v>
      </c>
      <c r="I1043" s="3">
        <f t="shared" si="16"/>
        <v>0.0287013936494189</v>
      </c>
    </row>
    <row r="1044" spans="1:9">
      <c r="A1044" t="s">
        <v>12</v>
      </c>
      <c r="B1044" s="1">
        <v>43941</v>
      </c>
      <c r="C1044">
        <v>70.88575</v>
      </c>
      <c r="D1044">
        <v>71.77072</v>
      </c>
      <c r="E1044">
        <v>70.11747</v>
      </c>
      <c r="F1044">
        <v>71.47897</v>
      </c>
      <c r="G1044">
        <v>67269094</v>
      </c>
      <c r="H1044" s="2">
        <v>4785646000</v>
      </c>
      <c r="I1044" s="3">
        <f t="shared" si="16"/>
        <v>0.0151933226926814</v>
      </c>
    </row>
    <row r="1045" spans="1:9">
      <c r="A1045" t="s">
        <v>12</v>
      </c>
      <c r="B1045" s="1">
        <v>43942</v>
      </c>
      <c r="C1045">
        <v>71.04135</v>
      </c>
      <c r="D1045">
        <v>71.45952</v>
      </c>
      <c r="E1045">
        <v>69.54369</v>
      </c>
      <c r="F1045">
        <v>70.38004</v>
      </c>
      <c r="G1045">
        <v>58507202</v>
      </c>
      <c r="H1045" s="2">
        <v>4118269000</v>
      </c>
      <c r="I1045" s="3">
        <f t="shared" si="16"/>
        <v>-0.0153741722915147</v>
      </c>
    </row>
    <row r="1046" spans="1:9">
      <c r="A1046" t="s">
        <v>12</v>
      </c>
      <c r="B1046" s="1">
        <v>43943</v>
      </c>
      <c r="C1046">
        <v>70.02022</v>
      </c>
      <c r="D1046">
        <v>70.08829</v>
      </c>
      <c r="E1046">
        <v>69.51452</v>
      </c>
      <c r="F1046">
        <v>70.08829</v>
      </c>
      <c r="G1046">
        <v>38835164</v>
      </c>
      <c r="H1046" s="2">
        <v>2709336000</v>
      </c>
      <c r="I1046" s="3">
        <f t="shared" si="16"/>
        <v>-0.00414535143770866</v>
      </c>
    </row>
    <row r="1047" spans="1:9">
      <c r="A1047" t="s">
        <v>12</v>
      </c>
      <c r="B1047" s="1">
        <v>43944</v>
      </c>
      <c r="C1047">
        <v>70.39949</v>
      </c>
      <c r="D1047">
        <v>70.79822</v>
      </c>
      <c r="E1047">
        <v>69.84517</v>
      </c>
      <c r="F1047">
        <v>70.17582</v>
      </c>
      <c r="G1047">
        <v>33898724</v>
      </c>
      <c r="H1047" s="2">
        <v>2379813000</v>
      </c>
      <c r="I1047" s="3">
        <f t="shared" si="16"/>
        <v>0.00124885341046273</v>
      </c>
    </row>
    <row r="1048" spans="1:9">
      <c r="A1048" t="s">
        <v>12</v>
      </c>
      <c r="B1048" s="1">
        <v>43945</v>
      </c>
      <c r="C1048">
        <v>69.07689</v>
      </c>
      <c r="D1048">
        <v>69.07689</v>
      </c>
      <c r="E1048">
        <v>68.36696</v>
      </c>
      <c r="F1048">
        <v>68.56146</v>
      </c>
      <c r="G1048">
        <v>68597852</v>
      </c>
      <c r="H1048" s="2">
        <v>4705919000</v>
      </c>
      <c r="I1048" s="3">
        <f t="shared" si="16"/>
        <v>-0.0230045049705156</v>
      </c>
    </row>
    <row r="1049" spans="1:9">
      <c r="A1049" t="s">
        <v>12</v>
      </c>
      <c r="B1049" s="1">
        <v>43948</v>
      </c>
      <c r="C1049">
        <v>68.67816</v>
      </c>
      <c r="D1049">
        <v>69.64094</v>
      </c>
      <c r="E1049">
        <v>68.67816</v>
      </c>
      <c r="F1049">
        <v>69.24222</v>
      </c>
      <c r="G1049">
        <v>49514276</v>
      </c>
      <c r="H1049" s="2">
        <v>3433519000</v>
      </c>
      <c r="I1049" s="3">
        <f t="shared" si="16"/>
        <v>0.00992919345649883</v>
      </c>
    </row>
    <row r="1050" spans="1:9">
      <c r="A1050" t="s">
        <v>12</v>
      </c>
      <c r="B1050" s="1">
        <v>43949</v>
      </c>
      <c r="C1050">
        <v>69.53397</v>
      </c>
      <c r="D1050">
        <v>70.68152</v>
      </c>
      <c r="E1050">
        <v>69.01854</v>
      </c>
      <c r="F1050">
        <v>70.38977</v>
      </c>
      <c r="G1050">
        <v>63123121</v>
      </c>
      <c r="H1050" s="2">
        <v>4420135000</v>
      </c>
      <c r="I1050" s="3">
        <f t="shared" si="16"/>
        <v>0.0165729810511563</v>
      </c>
    </row>
    <row r="1051" spans="1:9">
      <c r="A1051" t="s">
        <v>12</v>
      </c>
      <c r="B1051" s="1">
        <v>43950</v>
      </c>
      <c r="C1051">
        <v>70.38977</v>
      </c>
      <c r="D1051">
        <v>72.15973</v>
      </c>
      <c r="E1051">
        <v>70.38977</v>
      </c>
      <c r="F1051">
        <v>71.96522</v>
      </c>
      <c r="G1051">
        <v>54617452</v>
      </c>
      <c r="H1051" s="2">
        <v>3917886000</v>
      </c>
      <c r="I1051" s="3">
        <f t="shared" si="16"/>
        <v>0.0223818034921836</v>
      </c>
    </row>
    <row r="1052" spans="1:9">
      <c r="A1052" t="s">
        <v>12</v>
      </c>
      <c r="B1052" s="1">
        <v>43951</v>
      </c>
      <c r="C1052">
        <v>72.41258</v>
      </c>
      <c r="D1052">
        <v>73.22948</v>
      </c>
      <c r="E1052">
        <v>72.16945</v>
      </c>
      <c r="F1052">
        <v>72.41258</v>
      </c>
      <c r="G1052">
        <v>50000330</v>
      </c>
      <c r="H1052" s="2">
        <v>3635526000</v>
      </c>
      <c r="I1052" s="3">
        <f t="shared" si="16"/>
        <v>0.00621633616905504</v>
      </c>
    </row>
    <row r="1053" spans="1:9">
      <c r="A1053" t="s">
        <v>12</v>
      </c>
      <c r="B1053" s="1">
        <v>43957</v>
      </c>
      <c r="C1053">
        <v>71.28447</v>
      </c>
      <c r="D1053">
        <v>71.94577</v>
      </c>
      <c r="E1053">
        <v>70.89547</v>
      </c>
      <c r="F1053">
        <v>71.78045</v>
      </c>
      <c r="G1053">
        <v>64695723</v>
      </c>
      <c r="H1053" s="2">
        <v>4613010000</v>
      </c>
      <c r="I1053" s="3">
        <f t="shared" si="16"/>
        <v>-0.00872956052663782</v>
      </c>
    </row>
    <row r="1054" spans="1:9">
      <c r="A1054" t="s">
        <v>12</v>
      </c>
      <c r="B1054" s="1">
        <v>43958</v>
      </c>
      <c r="C1054">
        <v>71.67347</v>
      </c>
      <c r="D1054">
        <v>71.67347</v>
      </c>
      <c r="E1054">
        <v>70.80795</v>
      </c>
      <c r="F1054">
        <v>71.2164</v>
      </c>
      <c r="G1054">
        <v>41452096</v>
      </c>
      <c r="H1054" s="2">
        <v>2946803000</v>
      </c>
      <c r="I1054" s="3">
        <f t="shared" si="16"/>
        <v>-0.00785798918786395</v>
      </c>
    </row>
    <row r="1055" spans="1:9">
      <c r="A1055" t="s">
        <v>12</v>
      </c>
      <c r="B1055" s="1">
        <v>43959</v>
      </c>
      <c r="C1055">
        <v>72.06405</v>
      </c>
      <c r="D1055">
        <v>72.5491</v>
      </c>
      <c r="E1055">
        <v>71.33153</v>
      </c>
      <c r="F1055">
        <v>72.23233</v>
      </c>
      <c r="G1055">
        <v>40885277</v>
      </c>
      <c r="H1055" s="2">
        <v>2944391000</v>
      </c>
      <c r="I1055" s="3">
        <f t="shared" si="16"/>
        <v>0.0142653939261183</v>
      </c>
    </row>
    <row r="1056" spans="1:9">
      <c r="A1056" t="s">
        <v>12</v>
      </c>
      <c r="B1056" s="1">
        <v>43962</v>
      </c>
      <c r="C1056">
        <v>72.37092</v>
      </c>
      <c r="D1056">
        <v>74.04383</v>
      </c>
      <c r="E1056">
        <v>72.37092</v>
      </c>
      <c r="F1056">
        <v>73.15293</v>
      </c>
      <c r="G1056">
        <v>50082019</v>
      </c>
      <c r="H1056" s="2">
        <v>3677832000</v>
      </c>
      <c r="I1056" s="3">
        <f t="shared" si="16"/>
        <v>0.0127449855210263</v>
      </c>
    </row>
    <row r="1057" spans="1:9">
      <c r="A1057" t="s">
        <v>12</v>
      </c>
      <c r="B1057" s="1">
        <v>43963</v>
      </c>
      <c r="C1057">
        <v>73.15293</v>
      </c>
      <c r="D1057">
        <v>73.57858</v>
      </c>
      <c r="E1057">
        <v>72.72728</v>
      </c>
      <c r="F1057">
        <v>73.18263</v>
      </c>
      <c r="G1057">
        <v>41969311</v>
      </c>
      <c r="H1057" s="2">
        <v>3071896000</v>
      </c>
      <c r="I1057" s="3">
        <f t="shared" si="16"/>
        <v>0.000405998775442151</v>
      </c>
    </row>
    <row r="1058" spans="1:9">
      <c r="A1058" t="s">
        <v>12</v>
      </c>
      <c r="B1058" s="1">
        <v>43964</v>
      </c>
      <c r="C1058">
        <v>72.85596</v>
      </c>
      <c r="D1058">
        <v>73.18263</v>
      </c>
      <c r="E1058">
        <v>71.91557</v>
      </c>
      <c r="F1058">
        <v>72.59859</v>
      </c>
      <c r="G1058">
        <v>29192144</v>
      </c>
      <c r="H1058" s="2">
        <v>2118699000</v>
      </c>
      <c r="I1058" s="3">
        <f t="shared" si="16"/>
        <v>-0.00798058227751587</v>
      </c>
    </row>
    <row r="1059" spans="1:9">
      <c r="A1059" t="s">
        <v>12</v>
      </c>
      <c r="B1059" s="1">
        <v>43965</v>
      </c>
      <c r="C1059">
        <v>72.26203</v>
      </c>
      <c r="D1059">
        <v>72.26203</v>
      </c>
      <c r="E1059">
        <v>71.44042</v>
      </c>
      <c r="F1059">
        <v>71.49981</v>
      </c>
      <c r="G1059">
        <v>35328655</v>
      </c>
      <c r="H1059" s="2">
        <v>2535717000</v>
      </c>
      <c r="I1059" s="3">
        <f t="shared" si="16"/>
        <v>-0.0151350046881076</v>
      </c>
    </row>
    <row r="1060" spans="1:9">
      <c r="A1060" t="s">
        <v>12</v>
      </c>
      <c r="B1060" s="1">
        <v>43966</v>
      </c>
      <c r="C1060">
        <v>71.87597</v>
      </c>
      <c r="D1060">
        <v>72.36102</v>
      </c>
      <c r="E1060">
        <v>71.45032</v>
      </c>
      <c r="F1060">
        <v>71.49981</v>
      </c>
      <c r="G1060">
        <v>32074982</v>
      </c>
      <c r="H1060" s="2">
        <v>2301778000</v>
      </c>
      <c r="I1060" s="3">
        <f t="shared" si="16"/>
        <v>0</v>
      </c>
    </row>
    <row r="1061" spans="1:9">
      <c r="A1061" t="s">
        <v>12</v>
      </c>
      <c r="B1061" s="1">
        <v>43969</v>
      </c>
      <c r="C1061">
        <v>71.47012</v>
      </c>
      <c r="D1061">
        <v>72.24223</v>
      </c>
      <c r="E1061">
        <v>70.96527</v>
      </c>
      <c r="F1061">
        <v>71.47012</v>
      </c>
      <c r="G1061">
        <v>31161281</v>
      </c>
      <c r="H1061" s="2">
        <v>2228957000</v>
      </c>
      <c r="I1061" s="3">
        <f t="shared" si="16"/>
        <v>-0.00041524585869532</v>
      </c>
    </row>
    <row r="1062" spans="1:9">
      <c r="A1062" t="s">
        <v>12</v>
      </c>
      <c r="B1062" s="1">
        <v>43970</v>
      </c>
      <c r="C1062">
        <v>72.44021</v>
      </c>
      <c r="D1062">
        <v>72.85596</v>
      </c>
      <c r="E1062">
        <v>71.87597</v>
      </c>
      <c r="F1062">
        <v>72.16304</v>
      </c>
      <c r="G1062">
        <v>34507162</v>
      </c>
      <c r="H1062" s="2">
        <v>2493797000</v>
      </c>
      <c r="I1062" s="3">
        <f t="shared" si="16"/>
        <v>0.00969524047252196</v>
      </c>
    </row>
    <row r="1063" spans="1:9">
      <c r="A1063" t="s">
        <v>12</v>
      </c>
      <c r="B1063" s="1">
        <v>43971</v>
      </c>
      <c r="C1063">
        <v>72.26203</v>
      </c>
      <c r="D1063">
        <v>72.45011</v>
      </c>
      <c r="E1063">
        <v>71.76708</v>
      </c>
      <c r="F1063">
        <v>72.21254</v>
      </c>
      <c r="G1063">
        <v>27764157</v>
      </c>
      <c r="H1063" s="2">
        <v>2000585000</v>
      </c>
      <c r="I1063" s="3">
        <f t="shared" si="16"/>
        <v>0.000685946711779451</v>
      </c>
    </row>
    <row r="1064" spans="1:9">
      <c r="A1064" t="s">
        <v>12</v>
      </c>
      <c r="B1064" s="1">
        <v>43972</v>
      </c>
      <c r="C1064">
        <v>72.46001</v>
      </c>
      <c r="D1064">
        <v>72.559</v>
      </c>
      <c r="E1064">
        <v>71.6285</v>
      </c>
      <c r="F1064">
        <v>71.6483</v>
      </c>
      <c r="G1064">
        <v>31587951</v>
      </c>
      <c r="H1064" s="2">
        <v>2277526000</v>
      </c>
      <c r="I1064" s="3">
        <f t="shared" si="16"/>
        <v>-0.00781360134957167</v>
      </c>
    </row>
    <row r="1065" spans="1:9">
      <c r="A1065" t="s">
        <v>12</v>
      </c>
      <c r="B1065" s="1">
        <v>43973</v>
      </c>
      <c r="C1065">
        <v>71.33153</v>
      </c>
      <c r="D1065">
        <v>71.37113</v>
      </c>
      <c r="E1065">
        <v>69.39135</v>
      </c>
      <c r="F1065">
        <v>69.41114</v>
      </c>
      <c r="G1065">
        <v>58308877</v>
      </c>
      <c r="H1065" s="2">
        <v>4091225000</v>
      </c>
      <c r="I1065" s="3">
        <f t="shared" si="16"/>
        <v>-0.0312241881524056</v>
      </c>
    </row>
    <row r="1066" spans="1:9">
      <c r="A1066" t="s">
        <v>12</v>
      </c>
      <c r="B1066" s="1">
        <v>43976</v>
      </c>
      <c r="C1066">
        <v>69.29236</v>
      </c>
      <c r="D1066">
        <v>69.37155</v>
      </c>
      <c r="E1066">
        <v>68.30247</v>
      </c>
      <c r="F1066">
        <v>69.32205</v>
      </c>
      <c r="G1066">
        <v>42136076</v>
      </c>
      <c r="H1066" s="2">
        <v>2901603000</v>
      </c>
      <c r="I1066" s="3">
        <f t="shared" si="16"/>
        <v>-0.00128351155160395</v>
      </c>
    </row>
    <row r="1067" spans="1:9">
      <c r="A1067" t="s">
        <v>12</v>
      </c>
      <c r="B1067" s="1">
        <v>43977</v>
      </c>
      <c r="C1067">
        <v>70.27235</v>
      </c>
      <c r="D1067">
        <v>70.28225</v>
      </c>
      <c r="E1067">
        <v>69.60912</v>
      </c>
      <c r="F1067">
        <v>69.7972</v>
      </c>
      <c r="G1067">
        <v>27389736</v>
      </c>
      <c r="H1067" s="2">
        <v>1912578000</v>
      </c>
      <c r="I1067" s="3">
        <f t="shared" si="16"/>
        <v>0.00685424046172898</v>
      </c>
    </row>
    <row r="1068" spans="1:9">
      <c r="A1068" t="s">
        <v>12</v>
      </c>
      <c r="B1068" s="1">
        <v>43978</v>
      </c>
      <c r="C1068">
        <v>70.00508</v>
      </c>
      <c r="D1068">
        <v>70.85638</v>
      </c>
      <c r="E1068">
        <v>69.8071</v>
      </c>
      <c r="F1068">
        <v>69.93579</v>
      </c>
      <c r="G1068">
        <v>29008466</v>
      </c>
      <c r="H1068" s="2">
        <v>2036205000</v>
      </c>
      <c r="I1068" s="3">
        <f t="shared" si="16"/>
        <v>0.00198560973792636</v>
      </c>
    </row>
    <row r="1069" spans="1:9">
      <c r="A1069" t="s">
        <v>12</v>
      </c>
      <c r="B1069" s="1">
        <v>43979</v>
      </c>
      <c r="C1069">
        <v>69.96548</v>
      </c>
      <c r="D1069">
        <v>71.26224</v>
      </c>
      <c r="E1069">
        <v>69.96548</v>
      </c>
      <c r="F1069">
        <v>70.78709</v>
      </c>
      <c r="G1069">
        <v>41849105</v>
      </c>
      <c r="H1069" s="2">
        <v>2961422000</v>
      </c>
      <c r="I1069" s="3">
        <f t="shared" si="16"/>
        <v>0.0121725943183027</v>
      </c>
    </row>
    <row r="1070" spans="1:9">
      <c r="A1070" t="s">
        <v>12</v>
      </c>
      <c r="B1070" s="1">
        <v>43980</v>
      </c>
      <c r="C1070">
        <v>70.18326</v>
      </c>
      <c r="D1070">
        <v>70.57922</v>
      </c>
      <c r="E1070">
        <v>69.76751</v>
      </c>
      <c r="F1070">
        <v>69.99518</v>
      </c>
      <c r="G1070">
        <v>27118258</v>
      </c>
      <c r="H1070" s="2">
        <v>1901687000</v>
      </c>
      <c r="I1070" s="3">
        <f t="shared" si="16"/>
        <v>-0.0111872094191187</v>
      </c>
    </row>
    <row r="1071" spans="1:9">
      <c r="A1071" t="s">
        <v>12</v>
      </c>
      <c r="B1071" s="1">
        <v>43983</v>
      </c>
      <c r="C1071">
        <v>70.6782</v>
      </c>
      <c r="D1071">
        <v>71.49981</v>
      </c>
      <c r="E1071">
        <v>70.50992</v>
      </c>
      <c r="F1071">
        <v>71.43052</v>
      </c>
      <c r="G1071">
        <v>46234679</v>
      </c>
      <c r="H1071" s="2">
        <v>3296219000</v>
      </c>
      <c r="I1071" s="3">
        <f t="shared" si="16"/>
        <v>0.0205062691459611</v>
      </c>
    </row>
    <row r="1072" spans="1:9">
      <c r="A1072" t="s">
        <v>12</v>
      </c>
      <c r="B1072" s="1">
        <v>43984</v>
      </c>
      <c r="C1072">
        <v>71.29194</v>
      </c>
      <c r="D1072">
        <v>73.77656</v>
      </c>
      <c r="E1072">
        <v>71.28204</v>
      </c>
      <c r="F1072">
        <v>73.52909</v>
      </c>
      <c r="G1072">
        <v>81880067</v>
      </c>
      <c r="H1072" s="2">
        <v>5968449000</v>
      </c>
      <c r="I1072" s="3">
        <f t="shared" si="16"/>
        <v>0.0293791785360095</v>
      </c>
    </row>
    <row r="1073" spans="1:9">
      <c r="A1073" t="s">
        <v>12</v>
      </c>
      <c r="B1073" s="1">
        <v>43985</v>
      </c>
      <c r="C1073">
        <v>74.24181</v>
      </c>
      <c r="D1073">
        <v>75.91473</v>
      </c>
      <c r="E1073">
        <v>74.24181</v>
      </c>
      <c r="F1073">
        <v>74.25171</v>
      </c>
      <c r="G1073">
        <v>100161389</v>
      </c>
      <c r="H1073" s="2">
        <v>7515764000</v>
      </c>
      <c r="I1073" s="3">
        <f t="shared" si="16"/>
        <v>0.00982767500590591</v>
      </c>
    </row>
    <row r="1074" spans="1:9">
      <c r="A1074" t="s">
        <v>12</v>
      </c>
      <c r="B1074" s="1">
        <v>43986</v>
      </c>
      <c r="C1074">
        <v>74.65757</v>
      </c>
      <c r="D1074">
        <v>74.94463</v>
      </c>
      <c r="E1074">
        <v>73.82606</v>
      </c>
      <c r="F1074">
        <v>74.3804</v>
      </c>
      <c r="G1074">
        <v>45851543</v>
      </c>
      <c r="H1074" s="2">
        <v>3410379000</v>
      </c>
      <c r="I1074" s="3">
        <f t="shared" si="16"/>
        <v>0.00173315873802761</v>
      </c>
    </row>
    <row r="1075" spans="1:9">
      <c r="A1075" t="s">
        <v>12</v>
      </c>
      <c r="B1075" s="1">
        <v>43987</v>
      </c>
      <c r="C1075">
        <v>74.3804</v>
      </c>
      <c r="D1075">
        <v>74.67736</v>
      </c>
      <c r="E1075">
        <v>73.64788</v>
      </c>
      <c r="F1075">
        <v>74.53878</v>
      </c>
      <c r="G1075">
        <v>35337992</v>
      </c>
      <c r="H1075" s="2">
        <v>2618666000</v>
      </c>
      <c r="I1075" s="3">
        <f t="shared" si="16"/>
        <v>0.00212932439190981</v>
      </c>
    </row>
    <row r="1076" spans="1:9">
      <c r="A1076" t="s">
        <v>12</v>
      </c>
      <c r="B1076" s="1">
        <v>43990</v>
      </c>
      <c r="C1076">
        <v>74.93474</v>
      </c>
      <c r="D1076">
        <v>76.43937</v>
      </c>
      <c r="E1076">
        <v>74.93474</v>
      </c>
      <c r="F1076">
        <v>75.94442</v>
      </c>
      <c r="G1076">
        <v>77480714</v>
      </c>
      <c r="H1076" s="2">
        <v>5884342000</v>
      </c>
      <c r="I1076" s="3">
        <f t="shared" si="16"/>
        <v>0.0188578348075994</v>
      </c>
    </row>
    <row r="1077" spans="1:9">
      <c r="A1077" t="s">
        <v>12</v>
      </c>
      <c r="B1077" s="1">
        <v>43991</v>
      </c>
      <c r="C1077">
        <v>75.95432</v>
      </c>
      <c r="D1077">
        <v>76.39977</v>
      </c>
      <c r="E1077">
        <v>75.54847</v>
      </c>
      <c r="F1077">
        <v>75.72665</v>
      </c>
      <c r="G1077">
        <v>39248450</v>
      </c>
      <c r="H1077" s="2">
        <v>2977854000</v>
      </c>
      <c r="I1077" s="3">
        <f t="shared" si="16"/>
        <v>-0.002867491778856</v>
      </c>
    </row>
    <row r="1078" spans="1:9">
      <c r="A1078" t="s">
        <v>12</v>
      </c>
      <c r="B1078" s="1">
        <v>43992</v>
      </c>
      <c r="C1078">
        <v>75.80584</v>
      </c>
      <c r="D1078">
        <v>75.92463</v>
      </c>
      <c r="E1078">
        <v>74.70706</v>
      </c>
      <c r="F1078">
        <v>74.81595</v>
      </c>
      <c r="G1078">
        <v>34898083</v>
      </c>
      <c r="H1078" s="2">
        <v>2619977000</v>
      </c>
      <c r="I1078" s="3">
        <f t="shared" si="16"/>
        <v>-0.0120261493146733</v>
      </c>
    </row>
    <row r="1079" spans="1:9">
      <c r="A1079" t="s">
        <v>12</v>
      </c>
      <c r="B1079" s="1">
        <v>43993</v>
      </c>
      <c r="C1079">
        <v>74.44969</v>
      </c>
      <c r="D1079">
        <v>74.70706</v>
      </c>
      <c r="E1079">
        <v>73.05394</v>
      </c>
      <c r="F1079">
        <v>73.4697</v>
      </c>
      <c r="G1079">
        <v>59209906</v>
      </c>
      <c r="H1079" s="2">
        <v>4367909000</v>
      </c>
      <c r="I1079" s="3">
        <f t="shared" si="16"/>
        <v>-0.0179941576629047</v>
      </c>
    </row>
    <row r="1080" spans="1:9">
      <c r="A1080" t="s">
        <v>12</v>
      </c>
      <c r="B1080" s="1">
        <v>43994</v>
      </c>
      <c r="C1080">
        <v>72.36102</v>
      </c>
      <c r="D1080">
        <v>73.4004</v>
      </c>
      <c r="E1080">
        <v>72.23233</v>
      </c>
      <c r="F1080">
        <v>73.4004</v>
      </c>
      <c r="G1080">
        <v>49324501</v>
      </c>
      <c r="H1080" s="2">
        <v>3587207000</v>
      </c>
      <c r="I1080" s="3">
        <f t="shared" si="16"/>
        <v>-0.000943245991204515</v>
      </c>
    </row>
    <row r="1081" spans="1:9">
      <c r="A1081" t="s">
        <v>12</v>
      </c>
      <c r="B1081" s="1">
        <v>43997</v>
      </c>
      <c r="C1081">
        <v>72.93516</v>
      </c>
      <c r="D1081">
        <v>73.03414</v>
      </c>
      <c r="E1081">
        <v>71.71759</v>
      </c>
      <c r="F1081">
        <v>71.80668</v>
      </c>
      <c r="G1081">
        <v>55693393</v>
      </c>
      <c r="H1081" s="2">
        <v>4024618000</v>
      </c>
      <c r="I1081" s="3">
        <f t="shared" si="16"/>
        <v>-0.0217126882142332</v>
      </c>
    </row>
    <row r="1082" spans="1:9">
      <c r="A1082" t="s">
        <v>12</v>
      </c>
      <c r="B1082" s="1">
        <v>43998</v>
      </c>
      <c r="C1082">
        <v>72.85596</v>
      </c>
      <c r="D1082">
        <v>72.93516</v>
      </c>
      <c r="E1082">
        <v>72.40061</v>
      </c>
      <c r="F1082">
        <v>72.71738</v>
      </c>
      <c r="G1082">
        <v>34539679</v>
      </c>
      <c r="H1082" s="2">
        <v>2510330000</v>
      </c>
      <c r="I1082" s="3">
        <f t="shared" si="16"/>
        <v>0.0126826640641234</v>
      </c>
    </row>
    <row r="1083" spans="1:9">
      <c r="A1083" t="s">
        <v>12</v>
      </c>
      <c r="B1083" s="1">
        <v>43999</v>
      </c>
      <c r="C1083">
        <v>72.46001</v>
      </c>
      <c r="D1083">
        <v>72.63819</v>
      </c>
      <c r="E1083">
        <v>71.86607</v>
      </c>
      <c r="F1083">
        <v>72.27193</v>
      </c>
      <c r="G1083">
        <v>32922397</v>
      </c>
      <c r="H1083" s="2">
        <v>2375229000</v>
      </c>
      <c r="I1083" s="3">
        <f t="shared" si="16"/>
        <v>-0.00612577075796746</v>
      </c>
    </row>
    <row r="1084" spans="1:9">
      <c r="A1084" t="s">
        <v>12</v>
      </c>
      <c r="B1084" s="1">
        <v>44000</v>
      </c>
      <c r="C1084">
        <v>72.11355</v>
      </c>
      <c r="D1084">
        <v>73.02425</v>
      </c>
      <c r="E1084">
        <v>71.6483</v>
      </c>
      <c r="F1084">
        <v>72.65799</v>
      </c>
      <c r="G1084">
        <v>42290726</v>
      </c>
      <c r="H1084" s="2">
        <v>3062399000</v>
      </c>
      <c r="I1084" s="3">
        <f t="shared" si="16"/>
        <v>0.0053417696192699</v>
      </c>
    </row>
    <row r="1085" spans="1:9">
      <c r="A1085" t="s">
        <v>12</v>
      </c>
      <c r="B1085" s="1">
        <v>44001</v>
      </c>
      <c r="C1085">
        <v>72.69758</v>
      </c>
      <c r="D1085">
        <v>73.34101</v>
      </c>
      <c r="E1085">
        <v>72.26203</v>
      </c>
      <c r="F1085">
        <v>72.67778</v>
      </c>
      <c r="G1085">
        <v>64248483</v>
      </c>
      <c r="H1085" s="2">
        <v>4672212000</v>
      </c>
      <c r="I1085" s="3">
        <f t="shared" si="16"/>
        <v>0.000272371971754248</v>
      </c>
    </row>
    <row r="1086" spans="1:9">
      <c r="A1086" t="s">
        <v>12</v>
      </c>
      <c r="B1086" s="1">
        <v>44004</v>
      </c>
      <c r="C1086">
        <v>72.26203</v>
      </c>
      <c r="D1086">
        <v>73.17273</v>
      </c>
      <c r="E1086">
        <v>71.87597</v>
      </c>
      <c r="F1086">
        <v>72.03436</v>
      </c>
      <c r="G1086">
        <v>67869247</v>
      </c>
      <c r="H1086" s="2">
        <v>4908549000</v>
      </c>
      <c r="I1086" s="3">
        <f t="shared" si="16"/>
        <v>-0.00885304972166172</v>
      </c>
    </row>
    <row r="1087" spans="1:9">
      <c r="A1087" t="s">
        <v>12</v>
      </c>
      <c r="B1087" s="1">
        <v>44005</v>
      </c>
      <c r="C1087">
        <v>71.76708</v>
      </c>
      <c r="D1087">
        <v>71.86607</v>
      </c>
      <c r="E1087">
        <v>70.94548</v>
      </c>
      <c r="F1087">
        <v>71.23254</v>
      </c>
      <c r="G1087">
        <v>78759801</v>
      </c>
      <c r="H1087" s="2">
        <v>5610393000</v>
      </c>
      <c r="I1087" s="3">
        <f t="shared" si="16"/>
        <v>-0.011131076891639</v>
      </c>
    </row>
    <row r="1088" spans="1:9">
      <c r="A1088" t="s">
        <v>12</v>
      </c>
      <c r="B1088" s="1">
        <v>44006</v>
      </c>
      <c r="C1088">
        <v>71.51961</v>
      </c>
      <c r="D1088">
        <v>72.11355</v>
      </c>
      <c r="E1088">
        <v>71.28204</v>
      </c>
      <c r="F1088">
        <v>71.52951</v>
      </c>
      <c r="G1088">
        <v>61131623</v>
      </c>
      <c r="H1088" s="2">
        <v>4380603000</v>
      </c>
      <c r="I1088" s="3">
        <f t="shared" si="16"/>
        <v>0.0041690216297215</v>
      </c>
    </row>
    <row r="1089" spans="1:9">
      <c r="A1089" t="s">
        <v>12</v>
      </c>
      <c r="B1089" s="1">
        <v>44011</v>
      </c>
      <c r="C1089">
        <v>71.34143</v>
      </c>
      <c r="D1089">
        <v>71.52951</v>
      </c>
      <c r="E1089">
        <v>70.08427</v>
      </c>
      <c r="F1089">
        <v>70.29215</v>
      </c>
      <c r="G1089">
        <v>72213803</v>
      </c>
      <c r="H1089" s="2">
        <v>5089513000</v>
      </c>
      <c r="I1089" s="3">
        <f t="shared" si="16"/>
        <v>-0.0172985946639365</v>
      </c>
    </row>
    <row r="1090" spans="1:9">
      <c r="A1090" t="s">
        <v>12</v>
      </c>
      <c r="B1090" s="1">
        <v>44012</v>
      </c>
      <c r="C1090">
        <v>70.63861</v>
      </c>
      <c r="D1090">
        <v>71.05436</v>
      </c>
      <c r="E1090">
        <v>70.28225</v>
      </c>
      <c r="F1090">
        <v>70.6782</v>
      </c>
      <c r="G1090">
        <v>45611409</v>
      </c>
      <c r="H1090" s="2">
        <v>3222062000</v>
      </c>
      <c r="I1090" s="3">
        <f t="shared" si="16"/>
        <v>0.00549207841842933</v>
      </c>
    </row>
    <row r="1091" spans="1:9">
      <c r="A1091" t="s">
        <v>12</v>
      </c>
      <c r="B1091" s="1">
        <v>44013</v>
      </c>
      <c r="C1091">
        <v>70.86628</v>
      </c>
      <c r="D1091">
        <v>72.75698</v>
      </c>
      <c r="E1091">
        <v>70.48023</v>
      </c>
      <c r="F1091">
        <v>72.75698</v>
      </c>
      <c r="G1091">
        <v>97744105</v>
      </c>
      <c r="H1091" s="2">
        <v>7027222000</v>
      </c>
      <c r="I1091" s="3">
        <f t="shared" si="16"/>
        <v>0.0294118978694986</v>
      </c>
    </row>
    <row r="1092" spans="1:9">
      <c r="A1092" t="s">
        <v>12</v>
      </c>
      <c r="B1092" s="1">
        <v>44014</v>
      </c>
      <c r="C1092">
        <v>72.5392</v>
      </c>
      <c r="D1092">
        <v>75.2416</v>
      </c>
      <c r="E1092">
        <v>72.26203</v>
      </c>
      <c r="F1092">
        <v>75.2317</v>
      </c>
      <c r="G1092">
        <v>148952479</v>
      </c>
      <c r="H1092" s="2">
        <v>11001770000</v>
      </c>
      <c r="I1092" s="3">
        <f t="shared" ref="I1092:I1155" si="17">(F1092-F1091)/F1091</f>
        <v>0.0340135063330007</v>
      </c>
    </row>
    <row r="1093" spans="1:9">
      <c r="A1093" t="s">
        <v>12</v>
      </c>
      <c r="B1093" s="1">
        <v>44015</v>
      </c>
      <c r="C1093">
        <v>75.38019</v>
      </c>
      <c r="D1093">
        <v>77.69653</v>
      </c>
      <c r="E1093">
        <v>75.37029</v>
      </c>
      <c r="F1093">
        <v>77.17189</v>
      </c>
      <c r="G1093">
        <v>172122014</v>
      </c>
      <c r="H1093" s="2">
        <v>13197960000</v>
      </c>
      <c r="I1093" s="3">
        <f t="shared" si="17"/>
        <v>0.02578952755288</v>
      </c>
    </row>
    <row r="1094" spans="1:9">
      <c r="A1094" t="s">
        <v>12</v>
      </c>
      <c r="B1094" s="1">
        <v>44018</v>
      </c>
      <c r="C1094">
        <v>78.32016</v>
      </c>
      <c r="D1094">
        <v>84.02193</v>
      </c>
      <c r="E1094">
        <v>78.32016</v>
      </c>
      <c r="F1094">
        <v>83.26962</v>
      </c>
      <c r="G1094">
        <v>283535777</v>
      </c>
      <c r="H1094" s="2">
        <v>23106300000</v>
      </c>
      <c r="I1094" s="3">
        <f t="shared" si="17"/>
        <v>0.0790149107401672</v>
      </c>
    </row>
    <row r="1095" spans="1:9">
      <c r="A1095" t="s">
        <v>12</v>
      </c>
      <c r="B1095" s="1">
        <v>44019</v>
      </c>
      <c r="C1095">
        <v>86.1205</v>
      </c>
      <c r="D1095">
        <v>86.71444</v>
      </c>
      <c r="E1095">
        <v>82.35892</v>
      </c>
      <c r="F1095">
        <v>82.37871</v>
      </c>
      <c r="G1095">
        <v>224473383</v>
      </c>
      <c r="H1095" s="2">
        <v>18920030000</v>
      </c>
      <c r="I1095" s="3">
        <f t="shared" si="17"/>
        <v>-0.0106991001039756</v>
      </c>
    </row>
    <row r="1096" spans="1:9">
      <c r="A1096" t="s">
        <v>12</v>
      </c>
      <c r="B1096" s="1">
        <v>44020</v>
      </c>
      <c r="C1096">
        <v>83.25972</v>
      </c>
      <c r="D1096">
        <v>86.1205</v>
      </c>
      <c r="E1096">
        <v>83.00235</v>
      </c>
      <c r="F1096">
        <v>84.82374</v>
      </c>
      <c r="G1096">
        <v>171371417</v>
      </c>
      <c r="H1096" s="2">
        <v>14486520000</v>
      </c>
      <c r="I1096" s="3">
        <f t="shared" si="17"/>
        <v>0.0296803628024765</v>
      </c>
    </row>
    <row r="1097" spans="1:9">
      <c r="A1097" t="s">
        <v>12</v>
      </c>
      <c r="B1097" s="1">
        <v>44021</v>
      </c>
      <c r="C1097">
        <v>85.42758</v>
      </c>
      <c r="D1097">
        <v>85.92252</v>
      </c>
      <c r="E1097">
        <v>84.04173</v>
      </c>
      <c r="F1097">
        <v>85.05142</v>
      </c>
      <c r="G1097">
        <v>143914585</v>
      </c>
      <c r="H1097" s="2">
        <v>12240650000</v>
      </c>
      <c r="I1097" s="3">
        <f t="shared" si="17"/>
        <v>0.00268415422380565</v>
      </c>
    </row>
    <row r="1098" spans="1:9">
      <c r="A1098" t="s">
        <v>12</v>
      </c>
      <c r="B1098" s="1">
        <v>44022</v>
      </c>
      <c r="C1098">
        <v>84.15062</v>
      </c>
      <c r="D1098">
        <v>84.50698</v>
      </c>
      <c r="E1098">
        <v>81.27994</v>
      </c>
      <c r="F1098">
        <v>81.50761</v>
      </c>
      <c r="G1098">
        <v>148159731</v>
      </c>
      <c r="H1098" s="2">
        <v>12251530000</v>
      </c>
      <c r="I1098" s="3">
        <f t="shared" si="17"/>
        <v>-0.0416666764646609</v>
      </c>
    </row>
    <row r="1099" spans="1:9">
      <c r="A1099" t="s">
        <v>12</v>
      </c>
      <c r="B1099" s="1">
        <v>44025</v>
      </c>
      <c r="C1099">
        <v>81.08196</v>
      </c>
      <c r="D1099">
        <v>82.81427</v>
      </c>
      <c r="E1099">
        <v>80.686</v>
      </c>
      <c r="F1099">
        <v>81.52741</v>
      </c>
      <c r="G1099">
        <v>119156150</v>
      </c>
      <c r="H1099" s="2">
        <v>9725535000</v>
      </c>
      <c r="I1099" s="3">
        <f t="shared" si="17"/>
        <v>0.000242922102611076</v>
      </c>
    </row>
    <row r="1100" spans="1:9">
      <c r="A1100" t="s">
        <v>12</v>
      </c>
      <c r="B1100" s="1">
        <v>44026</v>
      </c>
      <c r="C1100">
        <v>81.53731</v>
      </c>
      <c r="D1100">
        <v>82.38861</v>
      </c>
      <c r="E1100">
        <v>79.7951</v>
      </c>
      <c r="F1100">
        <v>80.47812</v>
      </c>
      <c r="G1100">
        <v>99865350</v>
      </c>
      <c r="H1100" s="2">
        <v>8093688000</v>
      </c>
      <c r="I1100" s="3">
        <f t="shared" si="17"/>
        <v>-0.0128703953676438</v>
      </c>
    </row>
    <row r="1101" spans="1:9">
      <c r="A1101" t="s">
        <v>12</v>
      </c>
      <c r="B1101" s="1">
        <v>44027</v>
      </c>
      <c r="C1101">
        <v>81.31953</v>
      </c>
      <c r="D1101">
        <v>81.5571</v>
      </c>
      <c r="E1101">
        <v>79.31005</v>
      </c>
      <c r="F1101">
        <v>79.40904</v>
      </c>
      <c r="G1101">
        <v>93219162</v>
      </c>
      <c r="H1101" s="2">
        <v>7478184000</v>
      </c>
      <c r="I1101" s="3">
        <f t="shared" si="17"/>
        <v>-0.0132841075313389</v>
      </c>
    </row>
    <row r="1102" spans="1:9">
      <c r="A1102" t="s">
        <v>12</v>
      </c>
      <c r="B1102" s="1">
        <v>44028</v>
      </c>
      <c r="C1102">
        <v>80.47812</v>
      </c>
      <c r="D1102">
        <v>81.14135</v>
      </c>
      <c r="E1102">
        <v>77.31047</v>
      </c>
      <c r="F1102">
        <v>77.42926</v>
      </c>
      <c r="G1102">
        <v>133163170</v>
      </c>
      <c r="H1102" s="2">
        <v>10546370000</v>
      </c>
      <c r="I1102" s="3">
        <f t="shared" si="17"/>
        <v>-0.0249314183876295</v>
      </c>
    </row>
    <row r="1103" spans="1:9">
      <c r="A1103" t="s">
        <v>12</v>
      </c>
      <c r="B1103" s="1">
        <v>44029</v>
      </c>
      <c r="C1103">
        <v>78.20137</v>
      </c>
      <c r="D1103">
        <v>78.58743</v>
      </c>
      <c r="E1103">
        <v>76.52846</v>
      </c>
      <c r="F1103">
        <v>77.23128</v>
      </c>
      <c r="G1103">
        <v>88397151</v>
      </c>
      <c r="H1103" s="2">
        <v>6849600000</v>
      </c>
      <c r="I1103" s="3">
        <f t="shared" si="17"/>
        <v>-0.00255691453076009</v>
      </c>
    </row>
    <row r="1104" spans="1:9">
      <c r="A1104" t="s">
        <v>12</v>
      </c>
      <c r="B1104" s="1">
        <v>44032</v>
      </c>
      <c r="C1104">
        <v>78.25087</v>
      </c>
      <c r="D1104">
        <v>81.98276</v>
      </c>
      <c r="E1104">
        <v>78.25087</v>
      </c>
      <c r="F1104">
        <v>81.96296</v>
      </c>
      <c r="G1104">
        <v>139161588</v>
      </c>
      <c r="H1104" s="2">
        <v>11212030000</v>
      </c>
      <c r="I1104" s="3">
        <f t="shared" si="17"/>
        <v>0.0612663677204366</v>
      </c>
    </row>
    <row r="1105" spans="1:9">
      <c r="A1105" t="s">
        <v>12</v>
      </c>
      <c r="B1105" s="1">
        <v>44033</v>
      </c>
      <c r="C1105">
        <v>82.11144</v>
      </c>
      <c r="D1105">
        <v>82.35892</v>
      </c>
      <c r="E1105">
        <v>79.55753</v>
      </c>
      <c r="F1105">
        <v>79.94358</v>
      </c>
      <c r="G1105">
        <v>91401477</v>
      </c>
      <c r="H1105" s="2">
        <v>7340189000</v>
      </c>
      <c r="I1105" s="3">
        <f t="shared" si="17"/>
        <v>-0.0246377144017249</v>
      </c>
    </row>
    <row r="1106" spans="1:9">
      <c r="A1106" t="s">
        <v>12</v>
      </c>
      <c r="B1106" s="1">
        <v>44034</v>
      </c>
      <c r="C1106">
        <v>79.39914</v>
      </c>
      <c r="D1106">
        <v>81.02256</v>
      </c>
      <c r="E1106">
        <v>78.63693</v>
      </c>
      <c r="F1106">
        <v>79.12197</v>
      </c>
      <c r="G1106">
        <v>88647475</v>
      </c>
      <c r="H1106" s="2">
        <v>7056924000</v>
      </c>
      <c r="I1106" s="3">
        <f t="shared" si="17"/>
        <v>-0.0102773731173909</v>
      </c>
    </row>
    <row r="1107" spans="1:9">
      <c r="A1107" t="s">
        <v>12</v>
      </c>
      <c r="B1107" s="1">
        <v>44035</v>
      </c>
      <c r="C1107">
        <v>78.20137</v>
      </c>
      <c r="D1107">
        <v>79.07248</v>
      </c>
      <c r="E1107">
        <v>77.23128</v>
      </c>
      <c r="F1107">
        <v>78.20137</v>
      </c>
      <c r="G1107">
        <v>79008759</v>
      </c>
      <c r="H1107" s="2">
        <v>6158187000</v>
      </c>
      <c r="I1107" s="3">
        <f t="shared" si="17"/>
        <v>-0.0116352006907817</v>
      </c>
    </row>
    <row r="1108" spans="1:9">
      <c r="A1108" t="s">
        <v>12</v>
      </c>
      <c r="B1108" s="1">
        <v>44036</v>
      </c>
      <c r="C1108">
        <v>78.08259</v>
      </c>
      <c r="D1108">
        <v>78.09249</v>
      </c>
      <c r="E1108">
        <v>75.60786</v>
      </c>
      <c r="F1108">
        <v>76.22159</v>
      </c>
      <c r="G1108">
        <v>108364819</v>
      </c>
      <c r="H1108" s="2">
        <v>8306516000</v>
      </c>
      <c r="I1108" s="3">
        <f t="shared" si="17"/>
        <v>-0.0253164362721522</v>
      </c>
    </row>
    <row r="1109" spans="1:9">
      <c r="A1109" t="s">
        <v>12</v>
      </c>
      <c r="B1109" s="1">
        <v>44039</v>
      </c>
      <c r="C1109">
        <v>76.49876</v>
      </c>
      <c r="D1109">
        <v>77.00361</v>
      </c>
      <c r="E1109">
        <v>74.93474</v>
      </c>
      <c r="F1109">
        <v>75.65736</v>
      </c>
      <c r="G1109">
        <v>74230306</v>
      </c>
      <c r="H1109" s="2">
        <v>5615186000</v>
      </c>
      <c r="I1109" s="3">
        <f t="shared" si="17"/>
        <v>-0.00740249580204256</v>
      </c>
    </row>
    <row r="1110" spans="1:9">
      <c r="A1110" t="s">
        <v>12</v>
      </c>
      <c r="B1110" s="1">
        <v>44040</v>
      </c>
      <c r="C1110">
        <v>76.21169</v>
      </c>
      <c r="D1110">
        <v>76.51856</v>
      </c>
      <c r="E1110">
        <v>75.18221</v>
      </c>
      <c r="F1110">
        <v>75.60786</v>
      </c>
      <c r="G1110">
        <v>64639321</v>
      </c>
      <c r="H1110" s="2">
        <v>4893528000</v>
      </c>
      <c r="I1110" s="3">
        <f t="shared" si="17"/>
        <v>-0.000654265493799873</v>
      </c>
    </row>
    <row r="1111" spans="1:9">
      <c r="A1111" t="s">
        <v>12</v>
      </c>
      <c r="B1111" s="1">
        <v>44041</v>
      </c>
      <c r="C1111">
        <v>75.2317</v>
      </c>
      <c r="D1111">
        <v>77.21148</v>
      </c>
      <c r="E1111">
        <v>74.98423</v>
      </c>
      <c r="F1111">
        <v>76.51856</v>
      </c>
      <c r="G1111">
        <v>71004321</v>
      </c>
      <c r="H1111" s="2">
        <v>5415279000</v>
      </c>
      <c r="I1111" s="3">
        <f t="shared" si="17"/>
        <v>0.0120450439941031</v>
      </c>
    </row>
    <row r="1112" spans="1:9">
      <c r="A1112" t="s">
        <v>12</v>
      </c>
      <c r="B1112" s="1">
        <v>44042</v>
      </c>
      <c r="C1112">
        <v>76.60765</v>
      </c>
      <c r="D1112">
        <v>76.64725</v>
      </c>
      <c r="E1112">
        <v>75.2515</v>
      </c>
      <c r="F1112">
        <v>75.2614</v>
      </c>
      <c r="G1112">
        <v>65284297</v>
      </c>
      <c r="H1112" s="2">
        <v>4940868000</v>
      </c>
      <c r="I1112" s="3">
        <f t="shared" si="17"/>
        <v>-0.0164294780246779</v>
      </c>
    </row>
    <row r="1113" spans="1:9">
      <c r="A1113" t="s">
        <v>12</v>
      </c>
      <c r="B1113" s="1">
        <v>44043</v>
      </c>
      <c r="C1113">
        <v>75.2317</v>
      </c>
      <c r="D1113">
        <v>76.46907</v>
      </c>
      <c r="E1113">
        <v>74.43979</v>
      </c>
      <c r="F1113">
        <v>75.13271</v>
      </c>
      <c r="G1113">
        <v>75616462</v>
      </c>
      <c r="H1113" s="2">
        <v>5701005000</v>
      </c>
      <c r="I1113" s="3">
        <f t="shared" si="17"/>
        <v>-0.00170990707055664</v>
      </c>
    </row>
    <row r="1114" spans="1:9">
      <c r="A1114" t="s">
        <v>12</v>
      </c>
      <c r="B1114" s="1">
        <v>44046</v>
      </c>
      <c r="C1114">
        <v>75.57816</v>
      </c>
      <c r="D1114">
        <v>75.90483</v>
      </c>
      <c r="E1114">
        <v>75.01393</v>
      </c>
      <c r="F1114">
        <v>75.66725</v>
      </c>
      <c r="G1114">
        <v>86398180</v>
      </c>
      <c r="H1114" s="2">
        <v>6513675000</v>
      </c>
      <c r="I1114" s="3">
        <f t="shared" si="17"/>
        <v>0.00711461093310747</v>
      </c>
    </row>
    <row r="1115" spans="1:9">
      <c r="A1115" t="s">
        <v>12</v>
      </c>
      <c r="B1115" s="1">
        <v>44047</v>
      </c>
      <c r="C1115">
        <v>76.03351</v>
      </c>
      <c r="D1115">
        <v>78.54784</v>
      </c>
      <c r="E1115">
        <v>75.42968</v>
      </c>
      <c r="F1115">
        <v>77.87471</v>
      </c>
      <c r="G1115">
        <v>149659096</v>
      </c>
      <c r="H1115" s="2">
        <v>11554010000</v>
      </c>
      <c r="I1115" s="3">
        <f t="shared" si="17"/>
        <v>0.0291732552722611</v>
      </c>
    </row>
    <row r="1116" spans="1:9">
      <c r="A1116" t="s">
        <v>12</v>
      </c>
      <c r="B1116" s="1">
        <v>44048</v>
      </c>
      <c r="C1116">
        <v>77.15209</v>
      </c>
      <c r="D1116">
        <v>77.16199</v>
      </c>
      <c r="E1116">
        <v>75.82564</v>
      </c>
      <c r="F1116">
        <v>76.35028</v>
      </c>
      <c r="G1116">
        <v>79585132</v>
      </c>
      <c r="H1116" s="2">
        <v>6075388000</v>
      </c>
      <c r="I1116" s="3">
        <f t="shared" si="17"/>
        <v>-0.0195754180015565</v>
      </c>
    </row>
    <row r="1117" spans="1:9">
      <c r="A1117" t="s">
        <v>12</v>
      </c>
      <c r="B1117" s="1">
        <v>44049</v>
      </c>
      <c r="C1117">
        <v>76.22159</v>
      </c>
      <c r="D1117">
        <v>77.1026</v>
      </c>
      <c r="E1117">
        <v>75.43958</v>
      </c>
      <c r="F1117">
        <v>76.37008</v>
      </c>
      <c r="G1117">
        <v>65417621</v>
      </c>
      <c r="H1117" s="2">
        <v>4979623000</v>
      </c>
      <c r="I1117" s="3">
        <f t="shared" si="17"/>
        <v>0.000259331072525256</v>
      </c>
    </row>
    <row r="1118" spans="1:9">
      <c r="A1118" t="s">
        <v>12</v>
      </c>
      <c r="B1118" s="1">
        <v>44050</v>
      </c>
      <c r="C1118">
        <v>76.182</v>
      </c>
      <c r="D1118">
        <v>76.88482</v>
      </c>
      <c r="E1118">
        <v>75.2416</v>
      </c>
      <c r="F1118">
        <v>75.55837</v>
      </c>
      <c r="G1118">
        <v>55542386</v>
      </c>
      <c r="H1118" s="2">
        <v>4215768000</v>
      </c>
      <c r="I1118" s="3">
        <f t="shared" si="17"/>
        <v>-0.0106286388596163</v>
      </c>
    </row>
    <row r="1119" spans="1:9">
      <c r="A1119" t="s">
        <v>12</v>
      </c>
      <c r="B1119" s="1">
        <v>44053</v>
      </c>
      <c r="C1119">
        <v>75.2515</v>
      </c>
      <c r="D1119">
        <v>76.90462</v>
      </c>
      <c r="E1119">
        <v>75.05352</v>
      </c>
      <c r="F1119">
        <v>76.23149</v>
      </c>
      <c r="G1119">
        <v>70722267</v>
      </c>
      <c r="H1119" s="2">
        <v>5396775000</v>
      </c>
      <c r="I1119" s="3">
        <f t="shared" si="17"/>
        <v>0.00890860933077298</v>
      </c>
    </row>
    <row r="1120" spans="1:9">
      <c r="A1120" t="s">
        <v>12</v>
      </c>
      <c r="B1120" s="1">
        <v>44054</v>
      </c>
      <c r="C1120">
        <v>76.66704</v>
      </c>
      <c r="D1120">
        <v>77.88461</v>
      </c>
      <c r="E1120">
        <v>75.73655</v>
      </c>
      <c r="F1120">
        <v>75.99392</v>
      </c>
      <c r="G1120">
        <v>78322678</v>
      </c>
      <c r="H1120" s="2">
        <v>6036019000</v>
      </c>
      <c r="I1120" s="3">
        <f t="shared" si="17"/>
        <v>-0.00311642865697615</v>
      </c>
    </row>
    <row r="1121" spans="1:9">
      <c r="A1121" t="s">
        <v>12</v>
      </c>
      <c r="B1121" s="1">
        <v>44055</v>
      </c>
      <c r="C1121">
        <v>76.02362</v>
      </c>
      <c r="D1121">
        <v>76.67694</v>
      </c>
      <c r="E1121">
        <v>75.62766</v>
      </c>
      <c r="F1121">
        <v>76.37998</v>
      </c>
      <c r="G1121">
        <v>59199726</v>
      </c>
      <c r="H1121" s="2">
        <v>4513022000</v>
      </c>
      <c r="I1121" s="3">
        <f t="shared" si="17"/>
        <v>0.00508014325356556</v>
      </c>
    </row>
    <row r="1122" spans="1:9">
      <c r="A1122" t="s">
        <v>12</v>
      </c>
      <c r="B1122" s="1">
        <v>44056</v>
      </c>
      <c r="C1122">
        <v>76.71654</v>
      </c>
      <c r="D1122">
        <v>76.81553</v>
      </c>
      <c r="E1122">
        <v>75.73655</v>
      </c>
      <c r="F1122">
        <v>75.82564</v>
      </c>
      <c r="G1122">
        <v>42565853</v>
      </c>
      <c r="H1122" s="2">
        <v>3236112000</v>
      </c>
      <c r="I1122" s="3">
        <f t="shared" si="17"/>
        <v>-0.00725766097346446</v>
      </c>
    </row>
    <row r="1123" spans="1:9">
      <c r="A1123" t="s">
        <v>12</v>
      </c>
      <c r="B1123" s="1">
        <v>44057</v>
      </c>
      <c r="C1123">
        <v>75.69695</v>
      </c>
      <c r="D1123">
        <v>77.69653</v>
      </c>
      <c r="E1123">
        <v>75.56827</v>
      </c>
      <c r="F1123">
        <v>77.39956</v>
      </c>
      <c r="G1123">
        <v>63893280</v>
      </c>
      <c r="H1123" s="2">
        <v>4893057000</v>
      </c>
      <c r="I1123" s="3">
        <f t="shared" si="17"/>
        <v>0.0207570948296643</v>
      </c>
    </row>
    <row r="1124" spans="1:9">
      <c r="A1124" t="s">
        <v>12</v>
      </c>
      <c r="B1124" s="1">
        <v>44060</v>
      </c>
      <c r="C1124">
        <v>77.43916</v>
      </c>
      <c r="D1124">
        <v>81.73529</v>
      </c>
      <c r="E1124">
        <v>77.43916</v>
      </c>
      <c r="F1124">
        <v>80.28015</v>
      </c>
      <c r="G1124">
        <v>175716364</v>
      </c>
      <c r="H1124" s="2">
        <v>14077890000</v>
      </c>
      <c r="I1124" s="3">
        <f t="shared" si="17"/>
        <v>0.0372171366348854</v>
      </c>
    </row>
    <row r="1125" spans="1:9">
      <c r="A1125" t="s">
        <v>12</v>
      </c>
      <c r="B1125" s="1">
        <v>44061</v>
      </c>
      <c r="C1125">
        <v>79.98318</v>
      </c>
      <c r="D1125">
        <v>80.08217</v>
      </c>
      <c r="E1125">
        <v>78.59733</v>
      </c>
      <c r="F1125">
        <v>78.94379</v>
      </c>
      <c r="G1125">
        <v>85110998</v>
      </c>
      <c r="H1125" s="2">
        <v>6735058000</v>
      </c>
      <c r="I1125" s="3">
        <f t="shared" si="17"/>
        <v>-0.016646207063639</v>
      </c>
    </row>
    <row r="1126" spans="1:9">
      <c r="A1126" t="s">
        <v>12</v>
      </c>
      <c r="B1126" s="1">
        <v>44062</v>
      </c>
      <c r="C1126">
        <v>78.79531</v>
      </c>
      <c r="D1126">
        <v>79.30015</v>
      </c>
      <c r="E1126">
        <v>77.37977</v>
      </c>
      <c r="F1126">
        <v>77.37977</v>
      </c>
      <c r="G1126">
        <v>57050114</v>
      </c>
      <c r="H1126" s="2">
        <v>4458977000</v>
      </c>
      <c r="I1126" s="3">
        <f t="shared" si="17"/>
        <v>-0.0198118180036709</v>
      </c>
    </row>
    <row r="1127" spans="1:9">
      <c r="A1127" t="s">
        <v>12</v>
      </c>
      <c r="B1127" s="1">
        <v>44063</v>
      </c>
      <c r="C1127">
        <v>77.31047</v>
      </c>
      <c r="D1127">
        <v>77.31047</v>
      </c>
      <c r="E1127">
        <v>76.37008</v>
      </c>
      <c r="F1127">
        <v>76.81553</v>
      </c>
      <c r="G1127">
        <v>50351258</v>
      </c>
      <c r="H1127" s="2">
        <v>3863022000</v>
      </c>
      <c r="I1127" s="3">
        <f t="shared" si="17"/>
        <v>-0.00729182834221397</v>
      </c>
    </row>
    <row r="1128" spans="1:9">
      <c r="A1128" t="s">
        <v>12</v>
      </c>
      <c r="B1128" s="1">
        <v>44064</v>
      </c>
      <c r="C1128">
        <v>77.50845</v>
      </c>
      <c r="D1128">
        <v>77.9638</v>
      </c>
      <c r="E1128">
        <v>76.76603</v>
      </c>
      <c r="F1128">
        <v>77.45896</v>
      </c>
      <c r="G1128">
        <v>42879406</v>
      </c>
      <c r="H1128" s="2">
        <v>3315620000</v>
      </c>
      <c r="I1128" s="3">
        <f t="shared" si="17"/>
        <v>0.0083763009901775</v>
      </c>
    </row>
    <row r="1129" spans="1:9">
      <c r="A1129" t="s">
        <v>12</v>
      </c>
      <c r="B1129" s="1">
        <v>44067</v>
      </c>
      <c r="C1129">
        <v>78.15188</v>
      </c>
      <c r="D1129">
        <v>78.20137</v>
      </c>
      <c r="E1129">
        <v>76.84522</v>
      </c>
      <c r="F1129">
        <v>77.01351</v>
      </c>
      <c r="G1129">
        <v>47763289</v>
      </c>
      <c r="H1129" s="2">
        <v>3698164000</v>
      </c>
      <c r="I1129" s="3">
        <f t="shared" si="17"/>
        <v>-0.00575078725559972</v>
      </c>
    </row>
    <row r="1130" spans="1:9">
      <c r="A1130" t="s">
        <v>12</v>
      </c>
      <c r="B1130" s="1">
        <v>44068</v>
      </c>
      <c r="C1130">
        <v>77.21148</v>
      </c>
      <c r="D1130">
        <v>78.08259</v>
      </c>
      <c r="E1130">
        <v>76.81553</v>
      </c>
      <c r="F1130">
        <v>77.32037</v>
      </c>
      <c r="G1130">
        <v>53589690</v>
      </c>
      <c r="H1130" s="2">
        <v>4149072000</v>
      </c>
      <c r="I1130" s="3">
        <f t="shared" si="17"/>
        <v>0.00398449570731162</v>
      </c>
    </row>
    <row r="1131" spans="1:9">
      <c r="A1131" t="s">
        <v>12</v>
      </c>
      <c r="B1131" s="1">
        <v>44069</v>
      </c>
      <c r="C1131">
        <v>77.21148</v>
      </c>
      <c r="D1131">
        <v>77.26098</v>
      </c>
      <c r="E1131">
        <v>75.82564</v>
      </c>
      <c r="F1131">
        <v>76.02362</v>
      </c>
      <c r="G1131">
        <v>54831814</v>
      </c>
      <c r="H1131" s="2">
        <v>4191633000</v>
      </c>
      <c r="I1131" s="3">
        <f t="shared" si="17"/>
        <v>-0.0167711302985229</v>
      </c>
    </row>
    <row r="1132" spans="1:9">
      <c r="A1132" t="s">
        <v>12</v>
      </c>
      <c r="B1132" s="1">
        <v>44070</v>
      </c>
      <c r="C1132">
        <v>76.37008</v>
      </c>
      <c r="D1132">
        <v>76.38987</v>
      </c>
      <c r="E1132">
        <v>75.2317</v>
      </c>
      <c r="F1132">
        <v>75.76624</v>
      </c>
      <c r="G1132">
        <v>45341727</v>
      </c>
      <c r="H1132" s="2">
        <v>3425207000</v>
      </c>
      <c r="I1132" s="3">
        <f t="shared" si="17"/>
        <v>-0.00338552676128811</v>
      </c>
    </row>
    <row r="1133" spans="1:9">
      <c r="A1133" t="s">
        <v>12</v>
      </c>
      <c r="B1133" s="1">
        <v>44071</v>
      </c>
      <c r="C1133">
        <v>75.69695</v>
      </c>
      <c r="D1133">
        <v>77.41936</v>
      </c>
      <c r="E1133">
        <v>75.08322</v>
      </c>
      <c r="F1133">
        <v>77.1026</v>
      </c>
      <c r="G1133">
        <v>77284092</v>
      </c>
      <c r="H1133" s="2">
        <v>5893644000</v>
      </c>
      <c r="I1133" s="3">
        <f t="shared" si="17"/>
        <v>0.0176379347846745</v>
      </c>
    </row>
    <row r="1134" spans="1:9">
      <c r="A1134" t="s">
        <v>12</v>
      </c>
      <c r="B1134" s="1">
        <v>44074</v>
      </c>
      <c r="C1134">
        <v>77.1026</v>
      </c>
      <c r="D1134">
        <v>78.0034</v>
      </c>
      <c r="E1134">
        <v>75.80584</v>
      </c>
      <c r="F1134">
        <v>75.84543</v>
      </c>
      <c r="G1134">
        <v>73051463</v>
      </c>
      <c r="H1134" s="2">
        <v>5624026000</v>
      </c>
      <c r="I1134" s="3">
        <f t="shared" si="17"/>
        <v>-0.0163051570245362</v>
      </c>
    </row>
    <row r="1135" spans="1:9">
      <c r="A1135" t="s">
        <v>12</v>
      </c>
      <c r="B1135" s="1">
        <v>44075</v>
      </c>
      <c r="C1135">
        <v>75.31089</v>
      </c>
      <c r="D1135">
        <v>75.81574</v>
      </c>
      <c r="E1135">
        <v>75.2317</v>
      </c>
      <c r="F1135">
        <v>75.60786</v>
      </c>
      <c r="G1135">
        <v>47606316</v>
      </c>
      <c r="H1135" s="2">
        <v>3593513000</v>
      </c>
      <c r="I1135" s="3">
        <f t="shared" si="17"/>
        <v>-0.00313229155665662</v>
      </c>
    </row>
    <row r="1136" spans="1:9">
      <c r="A1136" t="s">
        <v>12</v>
      </c>
      <c r="B1136" s="1">
        <v>44076</v>
      </c>
      <c r="C1136">
        <v>75.83554</v>
      </c>
      <c r="D1136">
        <v>76.02362</v>
      </c>
      <c r="E1136">
        <v>74.83575</v>
      </c>
      <c r="F1136">
        <v>75.16241</v>
      </c>
      <c r="G1136">
        <v>56205865</v>
      </c>
      <c r="H1136" s="2">
        <v>4229575000</v>
      </c>
      <c r="I1136" s="3">
        <f t="shared" si="17"/>
        <v>-0.00589158322957439</v>
      </c>
    </row>
    <row r="1137" spans="1:9">
      <c r="A1137" t="s">
        <v>12</v>
      </c>
      <c r="B1137" s="1">
        <v>44077</v>
      </c>
      <c r="C1137">
        <v>75.2218</v>
      </c>
      <c r="D1137">
        <v>75.64746</v>
      </c>
      <c r="E1137">
        <v>74.3903</v>
      </c>
      <c r="F1137">
        <v>74.62787</v>
      </c>
      <c r="G1137">
        <v>60596242</v>
      </c>
      <c r="H1137" s="2">
        <v>4540579000</v>
      </c>
      <c r="I1137" s="3">
        <f t="shared" si="17"/>
        <v>-0.00711179963495041</v>
      </c>
    </row>
    <row r="1138" spans="1:9">
      <c r="A1138" t="s">
        <v>12</v>
      </c>
      <c r="B1138" s="1">
        <v>44078</v>
      </c>
      <c r="C1138">
        <v>74.04383</v>
      </c>
      <c r="D1138">
        <v>74.3408</v>
      </c>
      <c r="E1138">
        <v>73.79636</v>
      </c>
      <c r="F1138">
        <v>74.06363</v>
      </c>
      <c r="G1138">
        <v>48313991</v>
      </c>
      <c r="H1138" s="2">
        <v>3575937000</v>
      </c>
      <c r="I1138" s="3">
        <f t="shared" si="17"/>
        <v>-0.00756071424790763</v>
      </c>
    </row>
    <row r="1139" spans="1:9">
      <c r="A1139" t="s">
        <v>12</v>
      </c>
      <c r="B1139" s="1">
        <v>44081</v>
      </c>
      <c r="C1139">
        <v>74.06363</v>
      </c>
      <c r="D1139">
        <v>75.47918</v>
      </c>
      <c r="E1139">
        <v>73.99434</v>
      </c>
      <c r="F1139">
        <v>74.30121</v>
      </c>
      <c r="G1139">
        <v>63971778</v>
      </c>
      <c r="H1139" s="2">
        <v>4787526000</v>
      </c>
      <c r="I1139" s="3">
        <f t="shared" si="17"/>
        <v>0.00320778228126267</v>
      </c>
    </row>
    <row r="1140" spans="1:9">
      <c r="A1140" t="s">
        <v>12</v>
      </c>
      <c r="B1140" s="1">
        <v>44082</v>
      </c>
      <c r="C1140">
        <v>75.2119</v>
      </c>
      <c r="D1140">
        <v>76.67694</v>
      </c>
      <c r="E1140">
        <v>74.93474</v>
      </c>
      <c r="F1140">
        <v>76.36018</v>
      </c>
      <c r="G1140">
        <v>87487435</v>
      </c>
      <c r="H1140" s="2">
        <v>6642256000</v>
      </c>
      <c r="I1140" s="3">
        <f t="shared" si="17"/>
        <v>0.0277111234123913</v>
      </c>
    </row>
    <row r="1141" spans="1:9">
      <c r="A1141" t="s">
        <v>12</v>
      </c>
      <c r="B1141" s="1">
        <v>44083</v>
      </c>
      <c r="C1141">
        <v>75.60786</v>
      </c>
      <c r="D1141">
        <v>76.76603</v>
      </c>
      <c r="E1141">
        <v>75.55837</v>
      </c>
      <c r="F1141">
        <v>75.70685</v>
      </c>
      <c r="G1141">
        <v>52933330</v>
      </c>
      <c r="H1141" s="2">
        <v>4026859000</v>
      </c>
      <c r="I1141" s="3">
        <f t="shared" si="17"/>
        <v>-0.00855589916105484</v>
      </c>
    </row>
    <row r="1142" spans="1:9">
      <c r="A1142" t="s">
        <v>12</v>
      </c>
      <c r="B1142" s="1">
        <v>44084</v>
      </c>
      <c r="C1142">
        <v>76.182</v>
      </c>
      <c r="D1142">
        <v>76.55816</v>
      </c>
      <c r="E1142">
        <v>75.62766</v>
      </c>
      <c r="F1142">
        <v>75.74645</v>
      </c>
      <c r="G1142">
        <v>53577057</v>
      </c>
      <c r="H1142" s="2">
        <v>4078037000</v>
      </c>
      <c r="I1142" s="3">
        <f t="shared" si="17"/>
        <v>0.000523070237369445</v>
      </c>
    </row>
    <row r="1143" spans="1:9">
      <c r="A1143" t="s">
        <v>12</v>
      </c>
      <c r="B1143" s="1">
        <v>44085</v>
      </c>
      <c r="C1143">
        <v>75.63756</v>
      </c>
      <c r="D1143">
        <v>76.71654</v>
      </c>
      <c r="E1143">
        <v>75.39008</v>
      </c>
      <c r="F1143">
        <v>76.42947</v>
      </c>
      <c r="G1143">
        <v>46689819</v>
      </c>
      <c r="H1143" s="2">
        <v>3557565000</v>
      </c>
      <c r="I1143" s="3">
        <f t="shared" si="17"/>
        <v>0.00901718826426848</v>
      </c>
    </row>
    <row r="1144" spans="1:9">
      <c r="A1144" t="s">
        <v>12</v>
      </c>
      <c r="B1144" s="1">
        <v>44088</v>
      </c>
      <c r="C1144">
        <v>76.83533</v>
      </c>
      <c r="D1144">
        <v>78.30036</v>
      </c>
      <c r="E1144">
        <v>76.83533</v>
      </c>
      <c r="F1144">
        <v>77.75592</v>
      </c>
      <c r="G1144">
        <v>73744685</v>
      </c>
      <c r="H1144" s="2">
        <v>5730572000</v>
      </c>
      <c r="I1144" s="3">
        <f t="shared" si="17"/>
        <v>0.017355216515305</v>
      </c>
    </row>
    <row r="1145" spans="1:9">
      <c r="A1145" t="s">
        <v>12</v>
      </c>
      <c r="B1145" s="1">
        <v>44089</v>
      </c>
      <c r="C1145">
        <v>77.75592</v>
      </c>
      <c r="D1145">
        <v>79.66641</v>
      </c>
      <c r="E1145">
        <v>76.76603</v>
      </c>
      <c r="F1145">
        <v>79.10218</v>
      </c>
      <c r="G1145">
        <v>102470941</v>
      </c>
      <c r="H1145" s="2">
        <v>8095819000</v>
      </c>
      <c r="I1145" s="3">
        <f t="shared" si="17"/>
        <v>0.0173139228498615</v>
      </c>
    </row>
    <row r="1146" spans="1:9">
      <c r="A1146" t="s">
        <v>12</v>
      </c>
      <c r="B1146" s="1">
        <v>44090</v>
      </c>
      <c r="C1146">
        <v>79.29</v>
      </c>
      <c r="D1146">
        <v>79.49</v>
      </c>
      <c r="E1146">
        <v>78.44</v>
      </c>
      <c r="F1146">
        <v>78.6</v>
      </c>
      <c r="G1146">
        <v>46794754</v>
      </c>
      <c r="H1146" s="2">
        <v>3693758000</v>
      </c>
      <c r="I1146" s="3">
        <f t="shared" si="17"/>
        <v>-0.00634849760145687</v>
      </c>
    </row>
    <row r="1147" spans="1:9">
      <c r="A1147" t="s">
        <v>12</v>
      </c>
      <c r="B1147" s="1">
        <v>44091</v>
      </c>
      <c r="C1147">
        <v>79.11</v>
      </c>
      <c r="D1147">
        <v>79.78</v>
      </c>
      <c r="E1147">
        <v>78.7</v>
      </c>
      <c r="F1147">
        <v>79</v>
      </c>
      <c r="G1147">
        <v>66830642</v>
      </c>
      <c r="H1147" s="2">
        <v>5303741000</v>
      </c>
      <c r="I1147" s="3">
        <f t="shared" si="17"/>
        <v>0.0050890585241731</v>
      </c>
    </row>
    <row r="1148" spans="1:9">
      <c r="A1148" t="s">
        <v>12</v>
      </c>
      <c r="B1148" s="1">
        <v>44092</v>
      </c>
      <c r="C1148">
        <v>79.6</v>
      </c>
      <c r="D1148">
        <v>83.06</v>
      </c>
      <c r="E1148">
        <v>79.48</v>
      </c>
      <c r="F1148">
        <v>82.89</v>
      </c>
      <c r="G1148">
        <v>177600775</v>
      </c>
      <c r="H1148" s="2">
        <v>14522780000</v>
      </c>
      <c r="I1148" s="3">
        <f t="shared" si="17"/>
        <v>0.0492405063291139</v>
      </c>
    </row>
    <row r="1149" spans="1:9">
      <c r="A1149" t="s">
        <v>12</v>
      </c>
      <c r="B1149" s="1">
        <v>44095</v>
      </c>
      <c r="C1149">
        <v>82.9</v>
      </c>
      <c r="D1149">
        <v>83.08</v>
      </c>
      <c r="E1149">
        <v>80.93</v>
      </c>
      <c r="F1149">
        <v>80.93</v>
      </c>
      <c r="G1149">
        <v>84531359</v>
      </c>
      <c r="H1149" s="2">
        <v>6909679000</v>
      </c>
      <c r="I1149" s="3">
        <f t="shared" si="17"/>
        <v>-0.0236457956327662</v>
      </c>
    </row>
    <row r="1150" spans="1:9">
      <c r="A1150" t="s">
        <v>12</v>
      </c>
      <c r="B1150" s="1">
        <v>44096</v>
      </c>
      <c r="C1150">
        <v>79.7</v>
      </c>
      <c r="D1150">
        <v>80.73</v>
      </c>
      <c r="E1150">
        <v>79</v>
      </c>
      <c r="F1150">
        <v>79.07</v>
      </c>
      <c r="G1150">
        <v>67938147</v>
      </c>
      <c r="H1150" s="2">
        <v>5407049000</v>
      </c>
      <c r="I1150" s="3">
        <f t="shared" si="17"/>
        <v>-0.0229828246632894</v>
      </c>
    </row>
    <row r="1151" spans="1:9">
      <c r="A1151" t="s">
        <v>12</v>
      </c>
      <c r="B1151" s="1">
        <v>44097</v>
      </c>
      <c r="C1151">
        <v>79.5</v>
      </c>
      <c r="D1151">
        <v>79.57</v>
      </c>
      <c r="E1151">
        <v>78.44</v>
      </c>
      <c r="F1151">
        <v>78.56</v>
      </c>
      <c r="G1151">
        <v>36211616</v>
      </c>
      <c r="H1151" s="2">
        <v>2855190000</v>
      </c>
      <c r="I1151" s="3">
        <f t="shared" si="17"/>
        <v>-0.00644998102946745</v>
      </c>
    </row>
    <row r="1152" spans="1:9">
      <c r="A1152" t="s">
        <v>12</v>
      </c>
      <c r="B1152" s="1">
        <v>44098</v>
      </c>
      <c r="C1152">
        <v>78.19</v>
      </c>
      <c r="D1152">
        <v>78.5</v>
      </c>
      <c r="E1152">
        <v>77</v>
      </c>
      <c r="F1152">
        <v>77.07</v>
      </c>
      <c r="G1152">
        <v>60837288</v>
      </c>
      <c r="H1152" s="2">
        <v>4720618000</v>
      </c>
      <c r="I1152" s="3">
        <f t="shared" si="17"/>
        <v>-0.0189663951120164</v>
      </c>
    </row>
    <row r="1153" spans="1:9">
      <c r="A1153" t="s">
        <v>12</v>
      </c>
      <c r="B1153" s="1">
        <v>44099</v>
      </c>
      <c r="C1153">
        <v>77.86</v>
      </c>
      <c r="D1153">
        <v>77.88</v>
      </c>
      <c r="E1153">
        <v>77</v>
      </c>
      <c r="F1153">
        <v>77.59</v>
      </c>
      <c r="G1153">
        <v>35668375</v>
      </c>
      <c r="H1153" s="2">
        <v>2760348000</v>
      </c>
      <c r="I1153" s="3">
        <f t="shared" si="17"/>
        <v>0.00674711301414312</v>
      </c>
    </row>
    <row r="1154" spans="1:9">
      <c r="A1154" t="s">
        <v>12</v>
      </c>
      <c r="B1154" s="1">
        <v>44102</v>
      </c>
      <c r="C1154">
        <v>77.59</v>
      </c>
      <c r="D1154">
        <v>78.59</v>
      </c>
      <c r="E1154">
        <v>77.41</v>
      </c>
      <c r="F1154">
        <v>77.95</v>
      </c>
      <c r="G1154">
        <v>37177371</v>
      </c>
      <c r="H1154" s="2">
        <v>2897252000</v>
      </c>
      <c r="I1154" s="3">
        <f t="shared" si="17"/>
        <v>0.00463977316664518</v>
      </c>
    </row>
    <row r="1155" spans="1:9">
      <c r="A1155" t="s">
        <v>12</v>
      </c>
      <c r="B1155" s="1">
        <v>44103</v>
      </c>
      <c r="C1155">
        <v>78.49</v>
      </c>
      <c r="D1155">
        <v>78.5</v>
      </c>
      <c r="E1155">
        <v>76.7</v>
      </c>
      <c r="F1155">
        <v>76.8</v>
      </c>
      <c r="G1155">
        <v>51992004</v>
      </c>
      <c r="H1155" s="2">
        <v>4014297000</v>
      </c>
      <c r="I1155" s="3">
        <f t="shared" si="17"/>
        <v>-0.0147530468248878</v>
      </c>
    </row>
    <row r="1156" spans="1:9">
      <c r="A1156" t="s">
        <v>12</v>
      </c>
      <c r="B1156" s="1">
        <v>44104</v>
      </c>
      <c r="C1156">
        <v>76.9</v>
      </c>
      <c r="D1156">
        <v>77.44</v>
      </c>
      <c r="E1156">
        <v>76.01</v>
      </c>
      <c r="F1156">
        <v>76.26</v>
      </c>
      <c r="G1156">
        <v>47625773</v>
      </c>
      <c r="H1156" s="2">
        <v>3652746000</v>
      </c>
      <c r="I1156" s="3">
        <f t="shared" ref="I1156:I1216" si="18">(F1156-F1155)/F1155</f>
        <v>-0.0070312499999999</v>
      </c>
    </row>
    <row r="1157" spans="1:9">
      <c r="A1157" t="s">
        <v>12</v>
      </c>
      <c r="B1157" s="1">
        <v>44113</v>
      </c>
      <c r="C1157">
        <v>77.27</v>
      </c>
      <c r="D1157">
        <v>78.45</v>
      </c>
      <c r="E1157">
        <v>77.26</v>
      </c>
      <c r="F1157">
        <v>77.9</v>
      </c>
      <c r="G1157">
        <v>47428848</v>
      </c>
      <c r="H1157" s="2">
        <v>3700953000</v>
      </c>
      <c r="I1157" s="3">
        <f t="shared" si="18"/>
        <v>0.021505376344086</v>
      </c>
    </row>
    <row r="1158" spans="1:9">
      <c r="A1158" t="s">
        <v>12</v>
      </c>
      <c r="B1158" s="1">
        <v>44116</v>
      </c>
      <c r="C1158">
        <v>78.35</v>
      </c>
      <c r="D1158">
        <v>81.15</v>
      </c>
      <c r="E1158">
        <v>78.31</v>
      </c>
      <c r="F1158">
        <v>80.86</v>
      </c>
      <c r="G1158">
        <v>86992879</v>
      </c>
      <c r="H1158" s="2">
        <v>7002974000</v>
      </c>
      <c r="I1158" s="3">
        <f t="shared" si="18"/>
        <v>0.0379974326059049</v>
      </c>
    </row>
    <row r="1159" spans="1:9">
      <c r="A1159" t="s">
        <v>12</v>
      </c>
      <c r="B1159" s="1">
        <v>44117</v>
      </c>
      <c r="C1159">
        <v>80.67</v>
      </c>
      <c r="D1159">
        <v>81.85</v>
      </c>
      <c r="E1159">
        <v>79.96</v>
      </c>
      <c r="F1159">
        <v>81.38</v>
      </c>
      <c r="G1159">
        <v>56442934</v>
      </c>
      <c r="H1159" s="2">
        <v>4572862000</v>
      </c>
      <c r="I1159" s="3">
        <f t="shared" si="18"/>
        <v>0.00643086816720252</v>
      </c>
    </row>
    <row r="1160" spans="1:9">
      <c r="A1160" t="s">
        <v>12</v>
      </c>
      <c r="B1160" s="1">
        <v>44118</v>
      </c>
      <c r="C1160">
        <v>81.5</v>
      </c>
      <c r="D1160">
        <v>81.51</v>
      </c>
      <c r="E1160">
        <v>80.5</v>
      </c>
      <c r="F1160">
        <v>81.38</v>
      </c>
      <c r="G1160">
        <v>50039556</v>
      </c>
      <c r="H1160" s="2">
        <v>4060079000</v>
      </c>
      <c r="I1160" s="3">
        <f t="shared" si="18"/>
        <v>0</v>
      </c>
    </row>
    <row r="1161" spans="1:9">
      <c r="A1161" t="s">
        <v>12</v>
      </c>
      <c r="B1161" s="1">
        <v>44119</v>
      </c>
      <c r="C1161">
        <v>81.4</v>
      </c>
      <c r="D1161">
        <v>82.86</v>
      </c>
      <c r="E1161">
        <v>81.3</v>
      </c>
      <c r="F1161">
        <v>81.4</v>
      </c>
      <c r="G1161">
        <v>55502187</v>
      </c>
      <c r="H1161" s="2">
        <v>4555169000</v>
      </c>
      <c r="I1161" s="3">
        <f t="shared" si="18"/>
        <v>0.000245760629147336</v>
      </c>
    </row>
    <row r="1162" spans="1:9">
      <c r="A1162" t="s">
        <v>12</v>
      </c>
      <c r="B1162" s="1">
        <v>44120</v>
      </c>
      <c r="C1162">
        <v>81.8</v>
      </c>
      <c r="D1162">
        <v>82.89</v>
      </c>
      <c r="E1162">
        <v>81.5</v>
      </c>
      <c r="F1162">
        <v>82</v>
      </c>
      <c r="G1162">
        <v>60703280</v>
      </c>
      <c r="H1162" s="2">
        <v>4992394000</v>
      </c>
      <c r="I1162" s="3">
        <f t="shared" si="18"/>
        <v>0.0073710073710073</v>
      </c>
    </row>
    <row r="1163" spans="1:9">
      <c r="A1163" t="s">
        <v>12</v>
      </c>
      <c r="B1163" s="1">
        <v>44123</v>
      </c>
      <c r="C1163">
        <v>82.67</v>
      </c>
      <c r="D1163">
        <v>84.38</v>
      </c>
      <c r="E1163">
        <v>81.81</v>
      </c>
      <c r="F1163">
        <v>81.85</v>
      </c>
      <c r="G1163">
        <v>91742376</v>
      </c>
      <c r="H1163" s="2">
        <v>7642714000</v>
      </c>
      <c r="I1163" s="3">
        <f t="shared" si="18"/>
        <v>-0.001829268292683</v>
      </c>
    </row>
    <row r="1164" spans="1:9">
      <c r="A1164" t="s">
        <v>12</v>
      </c>
      <c r="B1164" s="1">
        <v>44124</v>
      </c>
      <c r="C1164">
        <v>81.75</v>
      </c>
      <c r="D1164">
        <v>82</v>
      </c>
      <c r="E1164">
        <v>81.11</v>
      </c>
      <c r="F1164">
        <v>81.23</v>
      </c>
      <c r="G1164">
        <v>41318580</v>
      </c>
      <c r="H1164" s="2">
        <v>3363221000</v>
      </c>
      <c r="I1164" s="3">
        <f t="shared" si="18"/>
        <v>-0.00757483200977386</v>
      </c>
    </row>
    <row r="1165" spans="1:9">
      <c r="A1165" t="s">
        <v>12</v>
      </c>
      <c r="B1165" s="1">
        <v>44125</v>
      </c>
      <c r="C1165">
        <v>81.75</v>
      </c>
      <c r="D1165">
        <v>82.58</v>
      </c>
      <c r="E1165">
        <v>81.27</v>
      </c>
      <c r="F1165">
        <v>82.4</v>
      </c>
      <c r="G1165">
        <v>49249162</v>
      </c>
      <c r="H1165" s="2">
        <v>4040506000</v>
      </c>
      <c r="I1165" s="3">
        <f t="shared" si="18"/>
        <v>0.0144035454881202</v>
      </c>
    </row>
    <row r="1166" spans="1:9">
      <c r="A1166" t="s">
        <v>12</v>
      </c>
      <c r="B1166" s="1">
        <v>44126</v>
      </c>
      <c r="C1166">
        <v>82.52</v>
      </c>
      <c r="D1166">
        <v>82.88</v>
      </c>
      <c r="E1166">
        <v>80.28</v>
      </c>
      <c r="F1166">
        <v>82.1</v>
      </c>
      <c r="G1166">
        <v>46697087</v>
      </c>
      <c r="H1166" s="2">
        <v>3811833000</v>
      </c>
      <c r="I1166" s="3">
        <f t="shared" si="18"/>
        <v>-0.00364077669902926</v>
      </c>
    </row>
    <row r="1167" spans="1:9">
      <c r="A1167" t="s">
        <v>12</v>
      </c>
      <c r="B1167" s="1">
        <v>44127</v>
      </c>
      <c r="C1167">
        <v>82.12</v>
      </c>
      <c r="D1167">
        <v>84.83</v>
      </c>
      <c r="E1167">
        <v>82.12</v>
      </c>
      <c r="F1167">
        <v>83.5</v>
      </c>
      <c r="G1167">
        <v>93880947</v>
      </c>
      <c r="H1167" s="2">
        <v>7885043000</v>
      </c>
      <c r="I1167" s="3">
        <f t="shared" si="18"/>
        <v>0.0170523751522534</v>
      </c>
    </row>
    <row r="1168" spans="1:9">
      <c r="A1168" t="s">
        <v>12</v>
      </c>
      <c r="B1168" s="1">
        <v>44130</v>
      </c>
      <c r="C1168">
        <v>83.6</v>
      </c>
      <c r="D1168">
        <v>84.37</v>
      </c>
      <c r="E1168">
        <v>81.18</v>
      </c>
      <c r="F1168">
        <v>82.2</v>
      </c>
      <c r="G1168">
        <v>59632529</v>
      </c>
      <c r="H1168" s="2">
        <v>4915202000</v>
      </c>
      <c r="I1168" s="3">
        <f t="shared" si="18"/>
        <v>-0.0155688622754491</v>
      </c>
    </row>
    <row r="1169" spans="1:9">
      <c r="A1169" t="s">
        <v>12</v>
      </c>
      <c r="B1169" s="1">
        <v>44131</v>
      </c>
      <c r="C1169">
        <v>81.78</v>
      </c>
      <c r="D1169">
        <v>82.2</v>
      </c>
      <c r="E1169">
        <v>81</v>
      </c>
      <c r="F1169">
        <v>81.07</v>
      </c>
      <c r="G1169">
        <v>55925690</v>
      </c>
      <c r="H1169" s="2">
        <v>4554557000</v>
      </c>
      <c r="I1169" s="3">
        <f t="shared" si="18"/>
        <v>-0.0137469586374697</v>
      </c>
    </row>
    <row r="1170" spans="1:9">
      <c r="A1170" t="s">
        <v>12</v>
      </c>
      <c r="B1170" s="1">
        <v>44132</v>
      </c>
      <c r="C1170">
        <v>80.51</v>
      </c>
      <c r="D1170">
        <v>81.06</v>
      </c>
      <c r="E1170">
        <v>79.06</v>
      </c>
      <c r="F1170">
        <v>79.58</v>
      </c>
      <c r="G1170">
        <v>76979681</v>
      </c>
      <c r="H1170" s="2">
        <v>6137913000</v>
      </c>
      <c r="I1170" s="3">
        <f t="shared" si="18"/>
        <v>-0.0183791784877266</v>
      </c>
    </row>
    <row r="1171" spans="1:9">
      <c r="A1171" t="s">
        <v>12</v>
      </c>
      <c r="B1171" s="1">
        <v>44133</v>
      </c>
      <c r="C1171">
        <v>78.08</v>
      </c>
      <c r="D1171">
        <v>79.89</v>
      </c>
      <c r="E1171">
        <v>78.02</v>
      </c>
      <c r="F1171">
        <v>78.66</v>
      </c>
      <c r="G1171">
        <v>72755430</v>
      </c>
      <c r="H1171" s="2">
        <v>5723421000</v>
      </c>
      <c r="I1171" s="3">
        <f t="shared" si="18"/>
        <v>-0.0115606936416185</v>
      </c>
    </row>
    <row r="1172" spans="1:9">
      <c r="A1172" t="s">
        <v>12</v>
      </c>
      <c r="B1172" s="1">
        <v>44134</v>
      </c>
      <c r="C1172">
        <v>78.65</v>
      </c>
      <c r="D1172">
        <v>79.45</v>
      </c>
      <c r="E1172">
        <v>77.64</v>
      </c>
      <c r="F1172">
        <v>77.83</v>
      </c>
      <c r="G1172">
        <v>76459869</v>
      </c>
      <c r="H1172" s="2">
        <v>5985866000</v>
      </c>
      <c r="I1172" s="3">
        <f t="shared" si="18"/>
        <v>-0.0105517416730231</v>
      </c>
    </row>
    <row r="1173" spans="1:9">
      <c r="A1173" t="s">
        <v>12</v>
      </c>
      <c r="B1173" s="1">
        <v>44137</v>
      </c>
      <c r="C1173">
        <v>78.5</v>
      </c>
      <c r="D1173">
        <v>78.81</v>
      </c>
      <c r="E1173">
        <v>77.01</v>
      </c>
      <c r="F1173">
        <v>77.23</v>
      </c>
      <c r="G1173">
        <v>63872032</v>
      </c>
      <c r="H1173" s="2">
        <v>4955637000</v>
      </c>
      <c r="I1173" s="3">
        <f t="shared" si="18"/>
        <v>-0.00770910959784138</v>
      </c>
    </row>
    <row r="1174" spans="1:9">
      <c r="A1174" t="s">
        <v>12</v>
      </c>
      <c r="B1174" s="1">
        <v>44138</v>
      </c>
      <c r="C1174">
        <v>77.77</v>
      </c>
      <c r="D1174">
        <v>79.34</v>
      </c>
      <c r="E1174">
        <v>77.4</v>
      </c>
      <c r="F1174">
        <v>79.16</v>
      </c>
      <c r="G1174">
        <v>61543284</v>
      </c>
      <c r="H1174" s="2">
        <v>4838929000</v>
      </c>
      <c r="I1174" s="3">
        <f t="shared" si="18"/>
        <v>0.0249902887478958</v>
      </c>
    </row>
    <row r="1175" spans="1:9">
      <c r="A1175" t="s">
        <v>12</v>
      </c>
      <c r="B1175" s="1">
        <v>44139</v>
      </c>
      <c r="C1175">
        <v>78.78</v>
      </c>
      <c r="D1175">
        <v>79.85</v>
      </c>
      <c r="E1175">
        <v>78.6</v>
      </c>
      <c r="F1175">
        <v>79.5</v>
      </c>
      <c r="G1175">
        <v>43467076</v>
      </c>
      <c r="H1175" s="2">
        <v>3448542000</v>
      </c>
      <c r="I1175" s="3">
        <f t="shared" si="18"/>
        <v>0.00429509853461348</v>
      </c>
    </row>
    <row r="1176" spans="1:9">
      <c r="A1176" t="s">
        <v>12</v>
      </c>
      <c r="B1176" s="1">
        <v>44140</v>
      </c>
      <c r="C1176">
        <v>80.35</v>
      </c>
      <c r="D1176">
        <v>81.68</v>
      </c>
      <c r="E1176">
        <v>80.2</v>
      </c>
      <c r="F1176">
        <v>80.94</v>
      </c>
      <c r="G1176">
        <v>53709524</v>
      </c>
      <c r="H1176" s="2">
        <v>4346337000</v>
      </c>
      <c r="I1176" s="3">
        <f t="shared" si="18"/>
        <v>0.0181132075471698</v>
      </c>
    </row>
    <row r="1177" spans="1:9">
      <c r="A1177" t="s">
        <v>12</v>
      </c>
      <c r="B1177" s="1">
        <v>44141</v>
      </c>
      <c r="C1177">
        <v>81.1</v>
      </c>
      <c r="D1177">
        <v>81.75</v>
      </c>
      <c r="E1177">
        <v>80.52</v>
      </c>
      <c r="F1177">
        <v>81.3</v>
      </c>
      <c r="G1177">
        <v>51038925</v>
      </c>
      <c r="H1177" s="2">
        <v>4140944000</v>
      </c>
      <c r="I1177" s="3">
        <f t="shared" si="18"/>
        <v>0.00444773906597479</v>
      </c>
    </row>
    <row r="1178" spans="1:9">
      <c r="A1178" t="s">
        <v>12</v>
      </c>
      <c r="B1178" s="1">
        <v>44144</v>
      </c>
      <c r="C1178">
        <v>82.5</v>
      </c>
      <c r="D1178">
        <v>83.5</v>
      </c>
      <c r="E1178">
        <v>82.3</v>
      </c>
      <c r="F1178">
        <v>82.98</v>
      </c>
      <c r="G1178">
        <v>80996545</v>
      </c>
      <c r="H1178" s="2">
        <v>6726290000</v>
      </c>
      <c r="I1178" s="3">
        <f t="shared" si="18"/>
        <v>0.0206642066420665</v>
      </c>
    </row>
    <row r="1179" spans="1:9">
      <c r="A1179" t="s">
        <v>12</v>
      </c>
      <c r="B1179" s="1">
        <v>44145</v>
      </c>
      <c r="C1179">
        <v>84.24</v>
      </c>
      <c r="D1179">
        <v>84.75</v>
      </c>
      <c r="E1179">
        <v>83.05</v>
      </c>
      <c r="F1179">
        <v>83.2</v>
      </c>
      <c r="G1179">
        <v>78900305</v>
      </c>
      <c r="H1179" s="2">
        <v>6624999000</v>
      </c>
      <c r="I1179" s="3">
        <f t="shared" si="18"/>
        <v>0.00265124126295492</v>
      </c>
    </row>
    <row r="1180" spans="1:9">
      <c r="A1180" t="s">
        <v>12</v>
      </c>
      <c r="B1180" s="1">
        <v>44146</v>
      </c>
      <c r="C1180">
        <v>83.2</v>
      </c>
      <c r="D1180">
        <v>84.03</v>
      </c>
      <c r="E1180">
        <v>82.65</v>
      </c>
      <c r="F1180">
        <v>83.52</v>
      </c>
      <c r="G1180">
        <v>54282531</v>
      </c>
      <c r="H1180" s="2">
        <v>4534084000</v>
      </c>
      <c r="I1180" s="3">
        <f t="shared" si="18"/>
        <v>0.00384615384615376</v>
      </c>
    </row>
    <row r="1181" spans="1:9">
      <c r="A1181" t="s">
        <v>12</v>
      </c>
      <c r="B1181" s="1">
        <v>44147</v>
      </c>
      <c r="C1181">
        <v>83.75</v>
      </c>
      <c r="D1181">
        <v>84.47</v>
      </c>
      <c r="E1181">
        <v>81.8</v>
      </c>
      <c r="F1181">
        <v>82.27</v>
      </c>
      <c r="G1181">
        <v>49054364</v>
      </c>
      <c r="H1181" s="2">
        <v>4048789000</v>
      </c>
      <c r="I1181" s="3">
        <f t="shared" si="18"/>
        <v>-0.0149664750957854</v>
      </c>
    </row>
    <row r="1182" spans="1:9">
      <c r="A1182" t="s">
        <v>12</v>
      </c>
      <c r="B1182" s="1">
        <v>44148</v>
      </c>
      <c r="C1182">
        <v>81.08</v>
      </c>
      <c r="D1182">
        <v>81.7</v>
      </c>
      <c r="E1182">
        <v>79.63</v>
      </c>
      <c r="F1182">
        <v>80.34</v>
      </c>
      <c r="G1182">
        <v>70794237</v>
      </c>
      <c r="H1182" s="2">
        <v>5675497000</v>
      </c>
      <c r="I1182" s="3">
        <f t="shared" si="18"/>
        <v>-0.0234593411936306</v>
      </c>
    </row>
    <row r="1183" spans="1:9">
      <c r="A1183" t="s">
        <v>12</v>
      </c>
      <c r="B1183" s="1">
        <v>44151</v>
      </c>
      <c r="C1183">
        <v>80.69</v>
      </c>
      <c r="D1183">
        <v>83.26</v>
      </c>
      <c r="E1183">
        <v>80.69</v>
      </c>
      <c r="F1183">
        <v>83.1</v>
      </c>
      <c r="G1183">
        <v>70143403</v>
      </c>
      <c r="H1183" s="2">
        <v>5775793000</v>
      </c>
      <c r="I1183" s="3">
        <f t="shared" si="18"/>
        <v>0.0343539955190439</v>
      </c>
    </row>
    <row r="1184" spans="1:9">
      <c r="A1184" t="s">
        <v>12</v>
      </c>
      <c r="B1184" s="1">
        <v>44152</v>
      </c>
      <c r="C1184">
        <v>83.1</v>
      </c>
      <c r="D1184">
        <v>84.72</v>
      </c>
      <c r="E1184">
        <v>83</v>
      </c>
      <c r="F1184">
        <v>84.03</v>
      </c>
      <c r="G1184">
        <v>82506392</v>
      </c>
      <c r="H1184" s="2">
        <v>6945950000</v>
      </c>
      <c r="I1184" s="3">
        <f t="shared" si="18"/>
        <v>0.0111913357400723</v>
      </c>
    </row>
    <row r="1185" spans="1:9">
      <c r="A1185" t="s">
        <v>12</v>
      </c>
      <c r="B1185" s="1">
        <v>44153</v>
      </c>
      <c r="C1185">
        <v>84.4</v>
      </c>
      <c r="D1185">
        <v>86.18</v>
      </c>
      <c r="E1185">
        <v>84.33</v>
      </c>
      <c r="F1185">
        <v>85.37</v>
      </c>
      <c r="G1185">
        <v>96965774</v>
      </c>
      <c r="H1185" s="2">
        <v>8293242000</v>
      </c>
      <c r="I1185" s="3">
        <f t="shared" si="18"/>
        <v>0.0159466857074855</v>
      </c>
    </row>
    <row r="1186" spans="1:9">
      <c r="A1186" t="s">
        <v>12</v>
      </c>
      <c r="B1186" s="1">
        <v>44154</v>
      </c>
      <c r="C1186">
        <v>85.2</v>
      </c>
      <c r="D1186">
        <v>85.75</v>
      </c>
      <c r="E1186">
        <v>84.51</v>
      </c>
      <c r="F1186">
        <v>85.42</v>
      </c>
      <c r="G1186">
        <v>54900519</v>
      </c>
      <c r="H1186" s="2">
        <v>4675268000</v>
      </c>
      <c r="I1186" s="3">
        <f t="shared" si="18"/>
        <v>0.000585685838116401</v>
      </c>
    </row>
    <row r="1187" spans="1:9">
      <c r="A1187" t="s">
        <v>12</v>
      </c>
      <c r="B1187" s="1">
        <v>44155</v>
      </c>
      <c r="C1187">
        <v>85.3</v>
      </c>
      <c r="D1187">
        <v>85.31</v>
      </c>
      <c r="E1187">
        <v>83.9</v>
      </c>
      <c r="F1187">
        <v>84.54</v>
      </c>
      <c r="G1187">
        <v>45298594</v>
      </c>
      <c r="H1187" s="2">
        <v>3824039000</v>
      </c>
      <c r="I1187" s="3">
        <f t="shared" si="18"/>
        <v>-0.0103020369936782</v>
      </c>
    </row>
    <row r="1188" spans="1:9">
      <c r="A1188" t="s">
        <v>12</v>
      </c>
      <c r="B1188" s="1">
        <v>44158</v>
      </c>
      <c r="C1188">
        <v>85</v>
      </c>
      <c r="D1188">
        <v>86.44</v>
      </c>
      <c r="E1188">
        <v>84.65</v>
      </c>
      <c r="F1188">
        <v>86.22</v>
      </c>
      <c r="G1188">
        <v>78377584</v>
      </c>
      <c r="H1188" s="2">
        <v>6717179000</v>
      </c>
      <c r="I1188" s="3">
        <f t="shared" si="18"/>
        <v>0.0198722498225691</v>
      </c>
    </row>
    <row r="1189" spans="1:9">
      <c r="A1189" t="s">
        <v>12</v>
      </c>
      <c r="B1189" s="1">
        <v>44159</v>
      </c>
      <c r="C1189">
        <v>86.3</v>
      </c>
      <c r="D1189">
        <v>86.99</v>
      </c>
      <c r="E1189">
        <v>84.69</v>
      </c>
      <c r="F1189">
        <v>85</v>
      </c>
      <c r="G1189">
        <v>49992972</v>
      </c>
      <c r="H1189" s="2">
        <v>4284343000</v>
      </c>
      <c r="I1189" s="3">
        <f t="shared" si="18"/>
        <v>-0.0141498492229181</v>
      </c>
    </row>
    <row r="1190" spans="1:9">
      <c r="A1190" t="s">
        <v>12</v>
      </c>
      <c r="B1190" s="1">
        <v>44160</v>
      </c>
      <c r="C1190">
        <v>85.99</v>
      </c>
      <c r="D1190">
        <v>88.55</v>
      </c>
      <c r="E1190">
        <v>85.97</v>
      </c>
      <c r="F1190">
        <v>87.25</v>
      </c>
      <c r="G1190">
        <v>122368908</v>
      </c>
      <c r="H1190" s="2">
        <v>10732750000</v>
      </c>
      <c r="I1190" s="3">
        <f t="shared" si="18"/>
        <v>0.0264705882352941</v>
      </c>
    </row>
    <row r="1191" spans="1:9">
      <c r="A1191" t="s">
        <v>12</v>
      </c>
      <c r="B1191" s="1">
        <v>44161</v>
      </c>
      <c r="C1191">
        <v>87.01</v>
      </c>
      <c r="D1191">
        <v>89.39</v>
      </c>
      <c r="E1191">
        <v>86.65</v>
      </c>
      <c r="F1191">
        <v>89.15</v>
      </c>
      <c r="G1191">
        <v>90924011</v>
      </c>
      <c r="H1191" s="2">
        <v>8027343000</v>
      </c>
      <c r="I1191" s="3">
        <f t="shared" si="18"/>
        <v>0.0217765042979943</v>
      </c>
    </row>
    <row r="1192" spans="1:9">
      <c r="A1192" t="s">
        <v>12</v>
      </c>
      <c r="B1192" s="1">
        <v>44162</v>
      </c>
      <c r="C1192">
        <v>89.5</v>
      </c>
      <c r="D1192">
        <v>90.26</v>
      </c>
      <c r="E1192">
        <v>88.51</v>
      </c>
      <c r="F1192">
        <v>90.1</v>
      </c>
      <c r="G1192">
        <v>74795473</v>
      </c>
      <c r="H1192" s="2">
        <v>6694377000</v>
      </c>
      <c r="I1192" s="3">
        <f t="shared" si="18"/>
        <v>0.0106561974200784</v>
      </c>
    </row>
    <row r="1193" spans="1:9">
      <c r="A1193" t="s">
        <v>12</v>
      </c>
      <c r="B1193" s="1">
        <v>44165</v>
      </c>
      <c r="C1193">
        <v>91</v>
      </c>
      <c r="D1193">
        <v>94.62</v>
      </c>
      <c r="E1193">
        <v>90.03</v>
      </c>
      <c r="F1193">
        <v>90.03</v>
      </c>
      <c r="G1193">
        <v>153919637</v>
      </c>
      <c r="H1193" s="2">
        <v>14316070000</v>
      </c>
      <c r="I1193" s="3">
        <f t="shared" si="18"/>
        <v>-0.00077691453940059</v>
      </c>
    </row>
    <row r="1194" spans="1:9">
      <c r="A1194" t="s">
        <v>12</v>
      </c>
      <c r="B1194" s="1">
        <v>44166</v>
      </c>
      <c r="C1194">
        <v>90.7</v>
      </c>
      <c r="D1194">
        <v>93.38</v>
      </c>
      <c r="E1194">
        <v>89.65</v>
      </c>
      <c r="F1194">
        <v>93.38</v>
      </c>
      <c r="G1194">
        <v>85420603</v>
      </c>
      <c r="H1194" s="2">
        <v>7840115000</v>
      </c>
      <c r="I1194" s="3">
        <f t="shared" si="18"/>
        <v>0.0372098189492391</v>
      </c>
    </row>
    <row r="1195" spans="1:9">
      <c r="A1195" t="s">
        <v>12</v>
      </c>
      <c r="B1195" s="1">
        <v>44167</v>
      </c>
      <c r="C1195">
        <v>93.38</v>
      </c>
      <c r="D1195">
        <v>93.85</v>
      </c>
      <c r="E1195">
        <v>92.09</v>
      </c>
      <c r="F1195">
        <v>92.85</v>
      </c>
      <c r="G1195">
        <v>65068818</v>
      </c>
      <c r="H1195" s="2">
        <v>6049580000</v>
      </c>
      <c r="I1195" s="3">
        <f t="shared" si="18"/>
        <v>-0.00567573356179055</v>
      </c>
    </row>
    <row r="1196" spans="1:9">
      <c r="A1196" t="s">
        <v>12</v>
      </c>
      <c r="B1196" s="1">
        <v>44168</v>
      </c>
      <c r="C1196">
        <v>92.79</v>
      </c>
      <c r="D1196">
        <v>93.43</v>
      </c>
      <c r="E1196">
        <v>91.21</v>
      </c>
      <c r="F1196">
        <v>91.87</v>
      </c>
      <c r="G1196">
        <v>50991723</v>
      </c>
      <c r="H1196" s="2">
        <v>4689461000</v>
      </c>
      <c r="I1196" s="3">
        <f t="shared" si="18"/>
        <v>-0.0105546580506192</v>
      </c>
    </row>
    <row r="1197" spans="1:9">
      <c r="A1197" t="s">
        <v>12</v>
      </c>
      <c r="B1197" s="1">
        <v>44169</v>
      </c>
      <c r="C1197">
        <v>92.05</v>
      </c>
      <c r="D1197">
        <v>92.53</v>
      </c>
      <c r="E1197">
        <v>90.19</v>
      </c>
      <c r="F1197">
        <v>92.19</v>
      </c>
      <c r="G1197">
        <v>48929502</v>
      </c>
      <c r="H1197" s="2">
        <v>4464928000</v>
      </c>
      <c r="I1197" s="3">
        <f t="shared" si="18"/>
        <v>0.00348318275824527</v>
      </c>
    </row>
    <row r="1198" spans="1:9">
      <c r="A1198" t="s">
        <v>12</v>
      </c>
      <c r="B1198" s="1">
        <v>44172</v>
      </c>
      <c r="C1198">
        <v>92.78</v>
      </c>
      <c r="D1198">
        <v>92.98</v>
      </c>
      <c r="E1198">
        <v>89.02</v>
      </c>
      <c r="F1198">
        <v>90.38</v>
      </c>
      <c r="G1198">
        <v>62778839</v>
      </c>
      <c r="H1198" s="2">
        <v>5675146000</v>
      </c>
      <c r="I1198" s="3">
        <f t="shared" si="18"/>
        <v>-0.0196333658748238</v>
      </c>
    </row>
    <row r="1199" spans="1:9">
      <c r="A1199" t="s">
        <v>12</v>
      </c>
      <c r="B1199" s="1">
        <v>44173</v>
      </c>
      <c r="C1199">
        <v>90</v>
      </c>
      <c r="D1199">
        <v>90.75</v>
      </c>
      <c r="E1199">
        <v>87.8</v>
      </c>
      <c r="F1199">
        <v>88.05</v>
      </c>
      <c r="G1199">
        <v>86333963</v>
      </c>
      <c r="H1199" s="2">
        <v>7655879000</v>
      </c>
      <c r="I1199" s="3">
        <f t="shared" si="18"/>
        <v>-0.0257800398318212</v>
      </c>
    </row>
    <row r="1200" spans="1:9">
      <c r="A1200" t="s">
        <v>12</v>
      </c>
      <c r="B1200" s="1">
        <v>44174</v>
      </c>
      <c r="C1200">
        <v>88.5</v>
      </c>
      <c r="D1200">
        <v>89.48</v>
      </c>
      <c r="E1200">
        <v>87.79</v>
      </c>
      <c r="F1200">
        <v>87.87</v>
      </c>
      <c r="G1200">
        <v>52500504</v>
      </c>
      <c r="H1200" s="2">
        <v>4650557000</v>
      </c>
      <c r="I1200" s="3">
        <f t="shared" si="18"/>
        <v>-0.00204429301533211</v>
      </c>
    </row>
    <row r="1201" spans="1:9">
      <c r="A1201" t="s">
        <v>12</v>
      </c>
      <c r="B1201" s="1">
        <v>44175</v>
      </c>
      <c r="C1201">
        <v>88</v>
      </c>
      <c r="D1201">
        <v>88.69</v>
      </c>
      <c r="E1201">
        <v>87.15</v>
      </c>
      <c r="F1201">
        <v>87.68</v>
      </c>
      <c r="G1201">
        <v>40575298</v>
      </c>
      <c r="H1201" s="2">
        <v>3569376000</v>
      </c>
      <c r="I1201" s="3">
        <f t="shared" si="18"/>
        <v>-0.00216228519403662</v>
      </c>
    </row>
    <row r="1202" spans="1:9">
      <c r="A1202" t="s">
        <v>12</v>
      </c>
      <c r="B1202" s="1">
        <v>44176</v>
      </c>
      <c r="C1202">
        <v>88.5</v>
      </c>
      <c r="D1202">
        <v>88.9</v>
      </c>
      <c r="E1202">
        <v>85.46</v>
      </c>
      <c r="F1202">
        <v>86.1</v>
      </c>
      <c r="G1202">
        <v>71494237</v>
      </c>
      <c r="H1202" s="2">
        <v>6185908000</v>
      </c>
      <c r="I1202" s="3">
        <f t="shared" si="18"/>
        <v>-0.0180200729927009</v>
      </c>
    </row>
    <row r="1203" spans="1:9">
      <c r="A1203" t="s">
        <v>12</v>
      </c>
      <c r="B1203" s="1">
        <v>44179</v>
      </c>
      <c r="C1203">
        <v>86.65</v>
      </c>
      <c r="D1203">
        <v>88.16</v>
      </c>
      <c r="E1203">
        <v>86.5</v>
      </c>
      <c r="F1203">
        <v>87.69</v>
      </c>
      <c r="G1203">
        <v>58386154</v>
      </c>
      <c r="H1203" s="2">
        <v>5104281000</v>
      </c>
      <c r="I1203" s="3">
        <f t="shared" si="18"/>
        <v>0.0184668989547039</v>
      </c>
    </row>
    <row r="1204" spans="1:9">
      <c r="A1204" t="s">
        <v>12</v>
      </c>
      <c r="B1204" s="1">
        <v>44180</v>
      </c>
      <c r="C1204">
        <v>86.99</v>
      </c>
      <c r="D1204">
        <v>86.99</v>
      </c>
      <c r="E1204">
        <v>85.37</v>
      </c>
      <c r="F1204">
        <v>86.3</v>
      </c>
      <c r="G1204">
        <v>63310377</v>
      </c>
      <c r="H1204" s="2">
        <v>5440989000</v>
      </c>
      <c r="I1204" s="3">
        <f t="shared" si="18"/>
        <v>-0.015851294332307</v>
      </c>
    </row>
    <row r="1205" spans="1:9">
      <c r="A1205" t="s">
        <v>12</v>
      </c>
      <c r="B1205" s="1">
        <v>44181</v>
      </c>
      <c r="C1205">
        <v>86.6</v>
      </c>
      <c r="D1205">
        <v>87.48</v>
      </c>
      <c r="E1205">
        <v>85.95</v>
      </c>
      <c r="F1205">
        <v>86.84</v>
      </c>
      <c r="G1205">
        <v>47070489</v>
      </c>
      <c r="H1205" s="2">
        <v>4082011000</v>
      </c>
      <c r="I1205" s="3">
        <f t="shared" si="18"/>
        <v>0.00625724217844735</v>
      </c>
    </row>
    <row r="1206" spans="1:9">
      <c r="A1206" t="s">
        <v>12</v>
      </c>
      <c r="B1206" s="1">
        <v>44182</v>
      </c>
      <c r="C1206">
        <v>86.96</v>
      </c>
      <c r="D1206">
        <v>89.06</v>
      </c>
      <c r="E1206">
        <v>86.53</v>
      </c>
      <c r="F1206">
        <v>88.98</v>
      </c>
      <c r="G1206">
        <v>68546267</v>
      </c>
      <c r="H1206" s="2">
        <v>6030511000</v>
      </c>
      <c r="I1206" s="3">
        <f t="shared" si="18"/>
        <v>0.0246430216490097</v>
      </c>
    </row>
    <row r="1207" spans="1:9">
      <c r="A1207" t="s">
        <v>12</v>
      </c>
      <c r="B1207" s="1">
        <v>44183</v>
      </c>
      <c r="C1207">
        <v>88.8</v>
      </c>
      <c r="D1207">
        <v>89.25</v>
      </c>
      <c r="E1207">
        <v>87.12</v>
      </c>
      <c r="F1207">
        <v>87.79</v>
      </c>
      <c r="G1207">
        <v>49981599</v>
      </c>
      <c r="H1207" s="2">
        <v>4395183000</v>
      </c>
      <c r="I1207" s="3">
        <f t="shared" si="18"/>
        <v>-0.01337379186334</v>
      </c>
    </row>
    <row r="1208" spans="1:9">
      <c r="A1208" t="s">
        <v>12</v>
      </c>
      <c r="B1208" s="1">
        <v>44186</v>
      </c>
      <c r="C1208">
        <v>87</v>
      </c>
      <c r="D1208">
        <v>87.75</v>
      </c>
      <c r="E1208">
        <v>86.01</v>
      </c>
      <c r="F1208">
        <v>87.05</v>
      </c>
      <c r="G1208">
        <v>59973257</v>
      </c>
      <c r="H1208" s="2">
        <v>5206713000</v>
      </c>
      <c r="I1208" s="3">
        <f t="shared" si="18"/>
        <v>-0.00842920605991581</v>
      </c>
    </row>
    <row r="1209" spans="1:9">
      <c r="A1209" t="s">
        <v>12</v>
      </c>
      <c r="B1209" s="1">
        <v>44187</v>
      </c>
      <c r="C1209">
        <v>87.04</v>
      </c>
      <c r="D1209">
        <v>87.04</v>
      </c>
      <c r="E1209">
        <v>83.75</v>
      </c>
      <c r="F1209">
        <v>84.15</v>
      </c>
      <c r="G1209">
        <v>98595963</v>
      </c>
      <c r="H1209" s="2">
        <v>8391031000</v>
      </c>
      <c r="I1209" s="3">
        <f>(F1209-F1208)/F1208</f>
        <v>-0.0333141872487075</v>
      </c>
    </row>
    <row r="1210" spans="1:9">
      <c r="A1210" t="s">
        <v>12</v>
      </c>
      <c r="B1210" s="1">
        <v>44188</v>
      </c>
      <c r="C1210">
        <v>84.22</v>
      </c>
      <c r="D1210">
        <v>85.39</v>
      </c>
      <c r="E1210">
        <v>83.77</v>
      </c>
      <c r="F1210">
        <v>84.85</v>
      </c>
      <c r="G1210">
        <v>55037110</v>
      </c>
      <c r="H1210" s="2">
        <v>4650859000</v>
      </c>
      <c r="I1210" s="3">
        <f t="shared" si="18"/>
        <v>0.00831847890671407</v>
      </c>
    </row>
    <row r="1211" spans="1:9">
      <c r="A1211" t="s">
        <v>12</v>
      </c>
      <c r="B1211" s="1">
        <v>44189</v>
      </c>
      <c r="C1211">
        <v>85.3</v>
      </c>
      <c r="D1211">
        <v>85.35</v>
      </c>
      <c r="E1211">
        <v>83.69</v>
      </c>
      <c r="F1211">
        <v>84.2</v>
      </c>
      <c r="G1211">
        <v>52479068</v>
      </c>
      <c r="H1211" s="2">
        <v>4424690000</v>
      </c>
      <c r="I1211" s="3">
        <f t="shared" si="18"/>
        <v>-0.00766057748968758</v>
      </c>
    </row>
    <row r="1212" spans="1:9">
      <c r="A1212" t="s">
        <v>12</v>
      </c>
      <c r="B1212" s="1">
        <v>44190</v>
      </c>
      <c r="C1212">
        <v>83.6</v>
      </c>
      <c r="D1212">
        <v>83.6</v>
      </c>
      <c r="E1212">
        <v>81.86</v>
      </c>
      <c r="F1212">
        <v>83.2</v>
      </c>
      <c r="G1212">
        <v>69140797</v>
      </c>
      <c r="H1212" s="2">
        <v>5712811000</v>
      </c>
      <c r="I1212" s="3">
        <f t="shared" si="18"/>
        <v>-0.0118764845605701</v>
      </c>
    </row>
    <row r="1213" spans="1:9">
      <c r="A1213" t="s">
        <v>12</v>
      </c>
      <c r="B1213" s="1">
        <v>44193</v>
      </c>
      <c r="C1213">
        <v>83.45</v>
      </c>
      <c r="D1213">
        <v>85.19</v>
      </c>
      <c r="E1213">
        <v>82.85</v>
      </c>
      <c r="F1213">
        <v>84.62</v>
      </c>
      <c r="G1213">
        <v>63519948</v>
      </c>
      <c r="H1213" s="2">
        <v>5351449000</v>
      </c>
      <c r="I1213" s="3">
        <f t="shared" si="18"/>
        <v>0.0170673076923077</v>
      </c>
    </row>
    <row r="1214" spans="1:9">
      <c r="A1214" t="s">
        <v>12</v>
      </c>
      <c r="B1214" s="1">
        <v>44194</v>
      </c>
      <c r="C1214">
        <v>84.95</v>
      </c>
      <c r="D1214">
        <v>86.08</v>
      </c>
      <c r="E1214">
        <v>84.69</v>
      </c>
      <c r="F1214">
        <v>85.5</v>
      </c>
      <c r="G1214">
        <v>51931564</v>
      </c>
      <c r="H1214" s="2">
        <v>4440460000</v>
      </c>
      <c r="I1214" s="3">
        <f t="shared" si="18"/>
        <v>0.0103994327582131</v>
      </c>
    </row>
    <row r="1215" spans="1:9">
      <c r="A1215" t="s">
        <v>12</v>
      </c>
      <c r="B1215" s="1">
        <v>44195</v>
      </c>
      <c r="C1215">
        <v>85.2</v>
      </c>
      <c r="D1215">
        <v>85.88</v>
      </c>
      <c r="E1215">
        <v>84.18</v>
      </c>
      <c r="F1215">
        <v>85.88</v>
      </c>
      <c r="G1215">
        <v>56570726</v>
      </c>
      <c r="H1215" s="2">
        <v>4803061000</v>
      </c>
      <c r="I1215" s="3">
        <f t="shared" si="18"/>
        <v>0.00444444444444439</v>
      </c>
    </row>
    <row r="1216" spans="1:9">
      <c r="A1216" t="s">
        <v>12</v>
      </c>
      <c r="B1216" s="1">
        <v>44196</v>
      </c>
      <c r="C1216">
        <v>85.59</v>
      </c>
      <c r="D1216">
        <v>87.68</v>
      </c>
      <c r="E1216">
        <v>85.59</v>
      </c>
      <c r="F1216">
        <v>86.98</v>
      </c>
      <c r="G1216">
        <v>79580939</v>
      </c>
      <c r="H1216" s="2">
        <v>6906072000</v>
      </c>
      <c r="I1216" s="3">
        <f t="shared" si="18"/>
        <v>0.012808570097811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stockdata</vt:lpstr>
      <vt:lpstr>code&amp;result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!</cp:lastModifiedBy>
  <dcterms:created xsi:type="dcterms:W3CDTF">2025-02-12T04:01:00Z</dcterms:created>
  <dcterms:modified xsi:type="dcterms:W3CDTF">2025-02-12T10:12:16Z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AE4D7567A2538CE4FDD0AA672B436C17_43</vt:lpwstr>
  </property>
  <property fmtid="{D5CDD505-2E9C-101B-9397-08002B2CF9AE}" pid="3" name="KSOProductBuildVer">
    <vt:lpwstr>2052-6.15.1.8935</vt:lpwstr>
  </property>
</Properties>
</file>